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13_ncr:1_{EA56E957-956E-40AA-9168-C573BB805EDA}" xr6:coauthVersionLast="45" xr6:coauthVersionMax="45" xr10:uidLastSave="{00000000-0000-0000-0000-000000000000}"/>
  <bookViews>
    <workbookView xWindow="57480" yWindow="-120" windowWidth="29040" windowHeight="18240" activeTab="1"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5_OPL" sheetId="16" r:id="rId14"/>
    <sheet name="D26_VÝT" sheetId="17" r:id="rId15"/>
    <sheet name="VON" sheetId="18" r:id="rId16"/>
    <sheet name="Pokyny pro vyplnění" sheetId="19" r:id="rId17"/>
  </sheets>
  <externalReferences>
    <externalReference r:id="rId18"/>
  </externalReferences>
  <definedNames>
    <definedName name="_xlnm._FilterDatabase" localSheetId="1" hidden="1">D11_STA!$C$101:$K$1993</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3" hidden="1">D25_OPL!$C$79:$K$105</definedName>
    <definedName name="_xlnm._FilterDatabase" localSheetId="14" hidden="1">D26_VÝT!$C$74:$K$79</definedName>
    <definedName name="_xlnm._FilterDatabase" localSheetId="15" hidden="1">VON!$C$82:$K$113</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3">D25_OPL!$79:$79</definedName>
    <definedName name="_xlnm.Print_Titles" localSheetId="14">D26_VÝT!$74:$74</definedName>
    <definedName name="_xlnm.Print_Titles" localSheetId="0">'Rekapitulace stavby'!$49:$49</definedName>
    <definedName name="_xlnm.Print_Titles" localSheetId="15">VON!$82:$82</definedName>
    <definedName name="_xlnm.Print_Area" localSheetId="1">D11_STA!$B$3:$K$84,D11_STA!$C$89:$K$1993</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D24_HV!$C$4:$J$36,D24_HV!$C$42:$J$59,D24_HV!$C$65:$K$148</definedName>
    <definedName name="_xlnm.Print_Area" localSheetId="13">D25_OPL!$C$4:$J$36,D25_OPL!$C$42:$J$61,D25_OPL!$C$67:$K$105</definedName>
    <definedName name="_xlnm.Print_Area" localSheetId="14">D26_VÝT!$B$3:$K$80</definedName>
    <definedName name="_xlnm.Print_Area" localSheetId="16">'Pokyny pro vyplnění'!$B$2:$K$69,'Pokyny pro vyplnění'!$B$72:$K$116,'Pokyny pro vyplnění'!$B$119:$K$188,'Pokyny pro vyplnění'!$B$196:$K$216</definedName>
    <definedName name="_xlnm.Print_Area" localSheetId="0">'Rekapitulace stavby'!$B$3:$AQ$70</definedName>
    <definedName name="_xlnm.Print_Area" localSheetId="15">VON!$B$3:$K$65,VON!$C$70:$K$114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532" i="2" l="1"/>
  <c r="BK484" i="2" s="1"/>
  <c r="BI532" i="2"/>
  <c r="BH532" i="2"/>
  <c r="BG532" i="2"/>
  <c r="BF532" i="2"/>
  <c r="T532" i="2"/>
  <c r="R532" i="2"/>
  <c r="P532" i="2"/>
  <c r="J532" i="2"/>
  <c r="BE532" i="2" s="1"/>
  <c r="BK91" i="18" l="1"/>
  <c r="BI91" i="18"/>
  <c r="BH91" i="18"/>
  <c r="BG91" i="18"/>
  <c r="BF91" i="18"/>
  <c r="BE91" i="18"/>
  <c r="T91" i="18"/>
  <c r="R91" i="18"/>
  <c r="P91" i="18"/>
  <c r="J91" i="18"/>
  <c r="BK90" i="18"/>
  <c r="BI90" i="18"/>
  <c r="BH90" i="18"/>
  <c r="BG90" i="18"/>
  <c r="BF90" i="18"/>
  <c r="BE90" i="18"/>
  <c r="T90" i="18"/>
  <c r="R90" i="18"/>
  <c r="P90" i="18"/>
  <c r="J90" i="18"/>
  <c r="BK101" i="15" l="1"/>
  <c r="BI101" i="15"/>
  <c r="BH101" i="15"/>
  <c r="BG101" i="15"/>
  <c r="BF101" i="15"/>
  <c r="T101" i="15"/>
  <c r="R101" i="15"/>
  <c r="P101" i="15"/>
  <c r="J101" i="15"/>
  <c r="BE101" i="15" s="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I86" i="5" s="1"/>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S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V78" i="5"/>
  <c r="AT78" i="5"/>
  <c r="AF78" i="5"/>
  <c r="AN78" i="5" s="1"/>
  <c r="AE78" i="5"/>
  <c r="AM78" i="5" s="1"/>
  <c r="AA78" i="5"/>
  <c r="Z78" i="5"/>
  <c r="X78" i="5"/>
  <c r="W78" i="5"/>
  <c r="V78" i="5"/>
  <c r="S78" i="5"/>
  <c r="R78" i="5"/>
  <c r="P78" i="5"/>
  <c r="L78" i="5"/>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V74" i="5"/>
  <c r="AT74" i="5"/>
  <c r="AF74" i="5"/>
  <c r="AN74" i="5" s="1"/>
  <c r="AE74" i="5"/>
  <c r="AM74" i="5" s="1"/>
  <c r="AA74" i="5"/>
  <c r="Z74" i="5"/>
  <c r="X74" i="5"/>
  <c r="W74" i="5"/>
  <c r="V74" i="5"/>
  <c r="S74" i="5"/>
  <c r="R74" i="5"/>
  <c r="P74" i="5"/>
  <c r="L74" i="5"/>
  <c r="J74" i="5"/>
  <c r="AB74" i="5" s="1"/>
  <c r="AT73" i="5"/>
  <c r="AF73" i="5"/>
  <c r="AN73" i="5" s="1"/>
  <c r="AE73" i="5"/>
  <c r="AA73" i="5"/>
  <c r="Z73" i="5"/>
  <c r="X73" i="5"/>
  <c r="W73" i="5"/>
  <c r="V73" i="5"/>
  <c r="S73" i="5"/>
  <c r="R73" i="5"/>
  <c r="P73" i="5"/>
  <c r="L73" i="5"/>
  <c r="AV73" i="5" s="1"/>
  <c r="J73" i="5"/>
  <c r="AB73" i="5" s="1"/>
  <c r="AV72" i="5"/>
  <c r="AT72" i="5"/>
  <c r="AF72" i="5"/>
  <c r="AN72" i="5" s="1"/>
  <c r="AE72" i="5"/>
  <c r="H72" i="5" s="1"/>
  <c r="AA72" i="5"/>
  <c r="Z72" i="5"/>
  <c r="X72" i="5"/>
  <c r="W72" i="5"/>
  <c r="V72" i="5"/>
  <c r="S72" i="5"/>
  <c r="R72" i="5"/>
  <c r="P72" i="5"/>
  <c r="L72" i="5"/>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M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V66" i="5"/>
  <c r="AT66" i="5"/>
  <c r="AF66" i="5"/>
  <c r="AN66" i="5" s="1"/>
  <c r="AE66" i="5"/>
  <c r="AM66" i="5" s="1"/>
  <c r="AA66" i="5"/>
  <c r="Z66" i="5"/>
  <c r="X66" i="5"/>
  <c r="W66" i="5"/>
  <c r="V66" i="5"/>
  <c r="S66" i="5"/>
  <c r="R66" i="5"/>
  <c r="P66" i="5"/>
  <c r="L66" i="5"/>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V62" i="5"/>
  <c r="AT62" i="5"/>
  <c r="AF62" i="5"/>
  <c r="AN62" i="5" s="1"/>
  <c r="AE62" i="5"/>
  <c r="AM62" i="5" s="1"/>
  <c r="AA62" i="5"/>
  <c r="Z62" i="5"/>
  <c r="X62" i="5"/>
  <c r="W62" i="5"/>
  <c r="V62" i="5"/>
  <c r="S62" i="5"/>
  <c r="R62" i="5"/>
  <c r="P62" i="5"/>
  <c r="L62" i="5"/>
  <c r="J62" i="5"/>
  <c r="AT61" i="5"/>
  <c r="AF61" i="5"/>
  <c r="AN61" i="5" s="1"/>
  <c r="AE61" i="5"/>
  <c r="AA61" i="5"/>
  <c r="Z61" i="5"/>
  <c r="X61" i="5"/>
  <c r="W61" i="5"/>
  <c r="V61" i="5"/>
  <c r="S61" i="5"/>
  <c r="R61" i="5"/>
  <c r="P61" i="5"/>
  <c r="L61" i="5"/>
  <c r="AV61" i="5" s="1"/>
  <c r="J61" i="5"/>
  <c r="AB61" i="5" s="1"/>
  <c r="AT60" i="5"/>
  <c r="AM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H56" i="5"/>
  <c r="T56" i="5" s="1"/>
  <c r="AT55" i="5"/>
  <c r="AF55" i="5"/>
  <c r="AN55" i="5" s="1"/>
  <c r="AE55" i="5"/>
  <c r="AM55" i="5" s="1"/>
  <c r="AA55" i="5"/>
  <c r="Z55" i="5"/>
  <c r="X55" i="5"/>
  <c r="W55" i="5"/>
  <c r="V55" i="5"/>
  <c r="S55" i="5"/>
  <c r="R55" i="5"/>
  <c r="P55" i="5"/>
  <c r="L55" i="5"/>
  <c r="AV55" i="5" s="1"/>
  <c r="J55" i="5"/>
  <c r="AB55" i="5" s="1"/>
  <c r="H55" i="5"/>
  <c r="T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H22" i="5"/>
  <c r="T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L11" i="5" s="1"/>
  <c r="J14" i="5"/>
  <c r="H14" i="5"/>
  <c r="T14" i="5" s="1"/>
  <c r="AT13" i="5"/>
  <c r="AF13" i="5"/>
  <c r="AN13" i="5" s="1"/>
  <c r="AE13" i="5"/>
  <c r="AM13" i="5" s="1"/>
  <c r="AA13" i="5"/>
  <c r="Z13" i="5"/>
  <c r="X13" i="5"/>
  <c r="W13" i="5"/>
  <c r="V13" i="5"/>
  <c r="S13" i="5"/>
  <c r="R13" i="5"/>
  <c r="P13" i="5"/>
  <c r="L13" i="5"/>
  <c r="AV13" i="5" s="1"/>
  <c r="J13" i="5"/>
  <c r="AB13" i="5" s="1"/>
  <c r="H13" i="5"/>
  <c r="I13" i="5" s="1"/>
  <c r="U13" i="5" s="1"/>
  <c r="AT12" i="5"/>
  <c r="AF12" i="5"/>
  <c r="AN12" i="5" s="1"/>
  <c r="AE12" i="5"/>
  <c r="AA12" i="5"/>
  <c r="Z12" i="5"/>
  <c r="X12" i="5"/>
  <c r="W12" i="5"/>
  <c r="V12" i="5"/>
  <c r="S12" i="5"/>
  <c r="R12" i="5"/>
  <c r="P12" i="5"/>
  <c r="L12" i="5"/>
  <c r="AV12" i="5" s="1"/>
  <c r="J12" i="5"/>
  <c r="BK147" i="15"/>
  <c r="BI147" i="15"/>
  <c r="BH147" i="15"/>
  <c r="BG147" i="15"/>
  <c r="BF147" i="15"/>
  <c r="T147" i="15"/>
  <c r="R147" i="15"/>
  <c r="P147" i="15"/>
  <c r="J147" i="15"/>
  <c r="BE147" i="15" s="1"/>
  <c r="BK146" i="15"/>
  <c r="BI146" i="15"/>
  <c r="BH146" i="15"/>
  <c r="BG146" i="15"/>
  <c r="BF146" i="15"/>
  <c r="T146" i="15"/>
  <c r="R146" i="15"/>
  <c r="P146" i="15"/>
  <c r="J146" i="15"/>
  <c r="BE146" i="15" s="1"/>
  <c r="BK145" i="15"/>
  <c r="BI145" i="15"/>
  <c r="BH145" i="15"/>
  <c r="BG145" i="15"/>
  <c r="BF145" i="15"/>
  <c r="T145" i="15"/>
  <c r="R145" i="15"/>
  <c r="P145" i="15"/>
  <c r="J145" i="15"/>
  <c r="BE145" i="15" s="1"/>
  <c r="BK143" i="15"/>
  <c r="BI143" i="15"/>
  <c r="BH143" i="15"/>
  <c r="BG143" i="15"/>
  <c r="BF143" i="15"/>
  <c r="T143" i="15"/>
  <c r="R143" i="15"/>
  <c r="P143" i="15"/>
  <c r="J143" i="15"/>
  <c r="BE143" i="15" s="1"/>
  <c r="BK142" i="15"/>
  <c r="BI142" i="15"/>
  <c r="BH142" i="15"/>
  <c r="BG142" i="15"/>
  <c r="BF142" i="15"/>
  <c r="BE142" i="15"/>
  <c r="T142" i="15"/>
  <c r="R142" i="15"/>
  <c r="P142" i="15"/>
  <c r="J142" i="15"/>
  <c r="BK141" i="15"/>
  <c r="BI141" i="15"/>
  <c r="BH141" i="15"/>
  <c r="BG141" i="15"/>
  <c r="BF141" i="15"/>
  <c r="T141" i="15"/>
  <c r="R141" i="15"/>
  <c r="P141" i="15"/>
  <c r="J141" i="15"/>
  <c r="BE141" i="15" s="1"/>
  <c r="BK139" i="15"/>
  <c r="BI139" i="15"/>
  <c r="BH139" i="15"/>
  <c r="BG139" i="15"/>
  <c r="BF139" i="15"/>
  <c r="T139" i="15"/>
  <c r="R139" i="15"/>
  <c r="P139" i="15"/>
  <c r="J139" i="15"/>
  <c r="BE139"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29" i="15"/>
  <c r="BI129" i="15"/>
  <c r="BH129" i="15"/>
  <c r="BG129" i="15"/>
  <c r="BF129" i="15"/>
  <c r="T129" i="15"/>
  <c r="R129" i="15"/>
  <c r="P129" i="15"/>
  <c r="J129" i="15"/>
  <c r="BE129"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2" i="15"/>
  <c r="BI122" i="15"/>
  <c r="BH122" i="15"/>
  <c r="BG122" i="15"/>
  <c r="BF122" i="15"/>
  <c r="T122" i="15"/>
  <c r="R122" i="15"/>
  <c r="P122" i="15"/>
  <c r="J122" i="15"/>
  <c r="BE122"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BE118" i="15"/>
  <c r="T118" i="15"/>
  <c r="R118" i="15"/>
  <c r="P118" i="15"/>
  <c r="J118" i="15"/>
  <c r="BK117" i="15"/>
  <c r="BI117" i="15"/>
  <c r="BH117" i="15"/>
  <c r="BG117" i="15"/>
  <c r="BF117" i="15"/>
  <c r="BE117" i="15"/>
  <c r="T117" i="15"/>
  <c r="R117" i="15"/>
  <c r="P117" i="15"/>
  <c r="J117" i="15"/>
  <c r="BK116" i="15"/>
  <c r="BI116" i="15"/>
  <c r="BH116" i="15"/>
  <c r="BG116" i="15"/>
  <c r="BF116" i="15"/>
  <c r="T116" i="15"/>
  <c r="R116" i="15"/>
  <c r="P116" i="15"/>
  <c r="J116" i="15"/>
  <c r="BE116" i="15" s="1"/>
  <c r="BK115" i="15"/>
  <c r="BI115" i="15"/>
  <c r="BH115" i="15"/>
  <c r="BG115" i="15"/>
  <c r="BF115" i="15"/>
  <c r="T115" i="15"/>
  <c r="R115" i="15"/>
  <c r="P115" i="15"/>
  <c r="J115" i="15"/>
  <c r="BE115" i="15" s="1"/>
  <c r="BK114" i="15"/>
  <c r="BI114" i="15"/>
  <c r="BH114" i="15"/>
  <c r="BG114" i="15"/>
  <c r="BF114" i="15"/>
  <c r="T114" i="15"/>
  <c r="R114" i="15"/>
  <c r="P114" i="15"/>
  <c r="J114" i="15"/>
  <c r="BE114" i="15" s="1"/>
  <c r="BK111" i="15"/>
  <c r="BI111" i="15"/>
  <c r="BH111" i="15"/>
  <c r="BG111" i="15"/>
  <c r="BF111" i="15"/>
  <c r="BE111" i="15"/>
  <c r="T111" i="15"/>
  <c r="R111" i="15"/>
  <c r="P111" i="15"/>
  <c r="J111" i="15"/>
  <c r="BK109" i="15"/>
  <c r="BI109" i="15"/>
  <c r="BH109" i="15"/>
  <c r="BG109" i="15"/>
  <c r="BF109" i="15"/>
  <c r="T109" i="15"/>
  <c r="R109" i="15"/>
  <c r="P109" i="15"/>
  <c r="J109" i="15"/>
  <c r="BE109" i="15" s="1"/>
  <c r="BK107" i="15"/>
  <c r="BI107" i="15"/>
  <c r="BH107" i="15"/>
  <c r="BG107" i="15"/>
  <c r="BF107" i="15"/>
  <c r="T107" i="15"/>
  <c r="R107" i="15"/>
  <c r="P107" i="15"/>
  <c r="J107" i="15"/>
  <c r="BE107" i="15" s="1"/>
  <c r="BK105" i="15"/>
  <c r="BI105" i="15"/>
  <c r="BH105" i="15"/>
  <c r="BG105" i="15"/>
  <c r="BF105" i="15"/>
  <c r="T105" i="15"/>
  <c r="R105" i="15"/>
  <c r="P105" i="15"/>
  <c r="J105" i="15"/>
  <c r="BE105" i="15" s="1"/>
  <c r="BK104" i="15"/>
  <c r="BI104" i="15"/>
  <c r="BH104" i="15"/>
  <c r="BG104" i="15"/>
  <c r="BF104" i="15"/>
  <c r="T104" i="15"/>
  <c r="R104" i="15"/>
  <c r="P104" i="15"/>
  <c r="J104" i="15"/>
  <c r="BE104" i="15" s="1"/>
  <c r="BK103" i="15"/>
  <c r="BI103" i="15"/>
  <c r="BH103" i="15"/>
  <c r="BG103" i="15"/>
  <c r="BF103" i="15"/>
  <c r="T103" i="15"/>
  <c r="R103" i="15"/>
  <c r="P103" i="15"/>
  <c r="J103" i="15"/>
  <c r="BE103" i="15" s="1"/>
  <c r="BK100" i="15"/>
  <c r="BI100" i="15"/>
  <c r="BH100" i="15"/>
  <c r="BG100" i="15"/>
  <c r="BF100" i="15"/>
  <c r="T100" i="15"/>
  <c r="R100" i="15"/>
  <c r="P100" i="15"/>
  <c r="J100" i="15"/>
  <c r="BE100" i="15" s="1"/>
  <c r="BK99" i="15"/>
  <c r="BI99" i="15"/>
  <c r="BH99" i="15"/>
  <c r="BG99" i="15"/>
  <c r="BF99" i="15"/>
  <c r="BE99" i="15"/>
  <c r="T99" i="15"/>
  <c r="R99" i="15"/>
  <c r="P99" i="15"/>
  <c r="J99" i="15"/>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R77" i="15"/>
  <c r="P77" i="15"/>
  <c r="P76" i="15" s="1"/>
  <c r="T76" i="15"/>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BE185" i="6"/>
  <c r="T185" i="6"/>
  <c r="R185" i="6"/>
  <c r="P185" i="6"/>
  <c r="J185" i="6"/>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BE178" i="6"/>
  <c r="T178" i="6"/>
  <c r="R178" i="6"/>
  <c r="P178" i="6"/>
  <c r="J178" i="6"/>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BE172" i="6"/>
  <c r="T172" i="6"/>
  <c r="R172" i="6"/>
  <c r="P172" i="6"/>
  <c r="J172" i="6"/>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BE160" i="6"/>
  <c r="T160" i="6"/>
  <c r="R160" i="6"/>
  <c r="P160" i="6"/>
  <c r="J160" i="6"/>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BE152" i="6"/>
  <c r="T152" i="6"/>
  <c r="R152" i="6"/>
  <c r="P152" i="6"/>
  <c r="J152" i="6"/>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BE146" i="6"/>
  <c r="T146" i="6"/>
  <c r="R146" i="6"/>
  <c r="P146" i="6"/>
  <c r="J146" i="6"/>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R137" i="6"/>
  <c r="P137" i="6"/>
  <c r="P136" i="6" s="1"/>
  <c r="T136" i="6"/>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P131" i="6"/>
  <c r="P130" i="6" s="1"/>
  <c r="R130" i="6"/>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P118" i="6"/>
  <c r="P117" i="6" s="1"/>
  <c r="T117" i="6"/>
  <c r="R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P107" i="6"/>
  <c r="P106" i="6" s="1"/>
  <c r="J107" i="6"/>
  <c r="BE107" i="6" s="1"/>
  <c r="R106" i="6"/>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BE99" i="6"/>
  <c r="T99" i="6"/>
  <c r="R99" i="6"/>
  <c r="P99" i="6"/>
  <c r="J99" i="6"/>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BE93" i="6"/>
  <c r="T93" i="6"/>
  <c r="R93" i="6"/>
  <c r="P93" i="6"/>
  <c r="J93" i="6"/>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BE87" i="6"/>
  <c r="T87" i="6"/>
  <c r="R87" i="6"/>
  <c r="P87" i="6"/>
  <c r="J87" i="6"/>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BE80" i="6"/>
  <c r="T80" i="6"/>
  <c r="R80" i="6"/>
  <c r="P80" i="6"/>
  <c r="J80" i="6"/>
  <c r="BK79" i="6"/>
  <c r="BI79" i="6"/>
  <c r="BH79" i="6"/>
  <c r="BG79" i="6"/>
  <c r="BF79" i="6"/>
  <c r="T79" i="6"/>
  <c r="T78" i="6" s="1"/>
  <c r="R79" i="6"/>
  <c r="P79" i="6"/>
  <c r="P78" i="6" s="1"/>
  <c r="J79" i="6"/>
  <c r="BE79" i="6" s="1"/>
  <c r="R78" i="6"/>
  <c r="BK77" i="6"/>
  <c r="T77" i="6"/>
  <c r="R77" i="6"/>
  <c r="P77" i="6"/>
  <c r="BK76" i="6"/>
  <c r="BK75" i="6" s="1"/>
  <c r="T76" i="6"/>
  <c r="R76" i="6"/>
  <c r="P76" i="6"/>
  <c r="P75" i="6" s="1"/>
  <c r="T75" i="6"/>
  <c r="R75" i="6"/>
  <c r="J71" i="6"/>
  <c r="F71" i="6"/>
  <c r="F69" i="6"/>
  <c r="E67" i="6"/>
  <c r="J51" i="6"/>
  <c r="F51" i="6"/>
  <c r="F49" i="6"/>
  <c r="E47" i="6"/>
  <c r="J18" i="6"/>
  <c r="E18" i="6"/>
  <c r="F72" i="6" s="1"/>
  <c r="J17" i="6"/>
  <c r="J12" i="6"/>
  <c r="J69" i="6" s="1"/>
  <c r="E7" i="6"/>
  <c r="E45" i="6" s="1"/>
  <c r="AS53" i="5" l="1"/>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F33" i="15"/>
  <c r="F32" i="15"/>
  <c r="J31" i="15"/>
  <c r="F72" i="15"/>
  <c r="E65" i="6"/>
  <c r="E65" i="15"/>
  <c r="AM98" i="5"/>
  <c r="AM99" i="5"/>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I52" i="5"/>
  <c r="U5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I14" i="5"/>
  <c r="U14" i="5" s="1"/>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54" i="5"/>
  <c r="U54" i="5" s="1"/>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I22" i="5"/>
  <c r="U22"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55" i="5"/>
  <c r="U55" i="5" s="1"/>
  <c r="I64" i="5"/>
  <c r="U64" i="5" s="1"/>
  <c r="AB64" i="5"/>
  <c r="AM73" i="5"/>
  <c r="AS73" i="5" s="1"/>
  <c r="H73" i="5"/>
  <c r="T73" i="5" s="1"/>
  <c r="T104" i="5"/>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S99"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I53" i="5"/>
  <c r="U53"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BK76" i="15" l="1"/>
  <c r="J76" i="15" s="1"/>
  <c r="J75" i="15" s="1"/>
  <c r="J27" i="15" s="1"/>
  <c r="J36" i="15" s="1"/>
  <c r="I108" i="5"/>
  <c r="I107" i="5" s="1"/>
  <c r="AK16" i="5"/>
  <c r="J107"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U12" i="5" l="1"/>
  <c r="I11" i="5"/>
  <c r="J11" i="5" s="1"/>
  <c r="U18" i="5"/>
  <c r="I16" i="5"/>
  <c r="J16" i="5" s="1"/>
  <c r="U89" i="5"/>
  <c r="I85" i="5"/>
  <c r="J85" i="5" s="1"/>
  <c r="U51" i="5"/>
  <c r="I50" i="5"/>
  <c r="J50" i="5" s="1"/>
  <c r="AZ58" i="1"/>
  <c r="H125" i="20"/>
  <c r="H124" i="20"/>
  <c r="H123" i="20"/>
  <c r="H122" i="20"/>
  <c r="H121" i="20"/>
  <c r="H120" i="20"/>
  <c r="H117" i="20"/>
  <c r="I117" i="20" s="1"/>
  <c r="H116" i="20"/>
  <c r="I116" i="20" s="1"/>
  <c r="H115" i="20"/>
  <c r="I115" i="20" s="1"/>
  <c r="H114" i="20"/>
  <c r="I114" i="20" s="1"/>
  <c r="H113" i="20"/>
  <c r="I113" i="20" s="1"/>
  <c r="H112" i="20"/>
  <c r="I112" i="20" s="1"/>
  <c r="H111" i="20"/>
  <c r="I111" i="20" s="1"/>
  <c r="H110" i="20"/>
  <c r="I110" i="20" s="1"/>
  <c r="H109" i="20"/>
  <c r="I109" i="20" s="1"/>
  <c r="H108" i="20"/>
  <c r="I108" i="20" s="1"/>
  <c r="H107" i="20"/>
  <c r="I107" i="20" s="1"/>
  <c r="H106" i="20"/>
  <c r="I106" i="20" s="1"/>
  <c r="H105" i="20"/>
  <c r="I105" i="20" s="1"/>
  <c r="H102" i="20"/>
  <c r="I102" i="20" s="1"/>
  <c r="H96" i="20"/>
  <c r="I96" i="20" s="1"/>
  <c r="H95" i="20"/>
  <c r="I95" i="20" s="1"/>
  <c r="H94" i="20"/>
  <c r="I94" i="20" s="1"/>
  <c r="H93" i="20"/>
  <c r="I93" i="20" s="1"/>
  <c r="H92" i="20"/>
  <c r="I92" i="20" s="1"/>
  <c r="H91" i="20"/>
  <c r="I91" i="20" s="1"/>
  <c r="H90" i="20"/>
  <c r="I90" i="20" s="1"/>
  <c r="H89" i="20"/>
  <c r="I89" i="20" s="1"/>
  <c r="H88" i="20"/>
  <c r="I88" i="20" s="1"/>
  <c r="H87" i="20"/>
  <c r="I87" i="20" s="1"/>
  <c r="H85" i="20"/>
  <c r="I85" i="20" s="1"/>
  <c r="H84" i="20"/>
  <c r="I84" i="20" s="1"/>
  <c r="H81" i="20"/>
  <c r="H80" i="20"/>
  <c r="H79" i="20"/>
  <c r="I79" i="20" s="1"/>
  <c r="H78" i="20"/>
  <c r="I78" i="20" s="1"/>
  <c r="H77" i="20"/>
  <c r="I77" i="20" s="1"/>
  <c r="H76" i="20"/>
  <c r="I76" i="20" s="1"/>
  <c r="H75" i="20"/>
  <c r="I75" i="20" s="1"/>
  <c r="H71" i="20"/>
  <c r="I71" i="20" s="1"/>
  <c r="H68" i="20"/>
  <c r="I68" i="20" s="1"/>
  <c r="H67" i="20"/>
  <c r="I67" i="20" s="1"/>
  <c r="H66" i="20"/>
  <c r="I66" i="20" s="1"/>
  <c r="H65" i="20"/>
  <c r="I65" i="20" s="1"/>
  <c r="H62" i="20"/>
  <c r="I62" i="20" s="1"/>
  <c r="H61" i="20"/>
  <c r="I61" i="20" s="1"/>
  <c r="H58" i="20"/>
  <c r="I58" i="20" s="1"/>
  <c r="H57" i="20"/>
  <c r="I57" i="20" s="1"/>
  <c r="H54" i="20"/>
  <c r="I54" i="20" s="1"/>
  <c r="H53" i="20"/>
  <c r="I53" i="20" s="1"/>
  <c r="H52" i="20"/>
  <c r="I52" i="20" s="1"/>
  <c r="H51" i="20"/>
  <c r="I51" i="20" s="1"/>
  <c r="H50" i="20"/>
  <c r="I50" i="20" s="1"/>
  <c r="H49" i="20"/>
  <c r="I49" i="20" s="1"/>
  <c r="H48" i="20"/>
  <c r="I48" i="20" s="1"/>
  <c r="H47" i="20"/>
  <c r="I47" i="20" s="1"/>
  <c r="H46" i="20"/>
  <c r="I46" i="20" s="1"/>
  <c r="H45" i="20"/>
  <c r="I45" i="20" s="1"/>
  <c r="H44" i="20"/>
  <c r="I44" i="20" s="1"/>
  <c r="H43" i="20"/>
  <c r="I43" i="20"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2" i="20"/>
  <c r="H21" i="20"/>
  <c r="H20" i="20"/>
  <c r="H19" i="20"/>
  <c r="I19" i="20" s="1"/>
  <c r="H18" i="20"/>
  <c r="I18" i="20" s="1"/>
  <c r="H17" i="20"/>
  <c r="I17" i="20" s="1"/>
  <c r="H16" i="20"/>
  <c r="I16" i="20" s="1"/>
  <c r="H15" i="20"/>
  <c r="I15" i="20" s="1"/>
  <c r="H14" i="20"/>
  <c r="I14" i="20" s="1"/>
  <c r="H13" i="20"/>
  <c r="I13" i="20" s="1"/>
  <c r="H12" i="20"/>
  <c r="I12" i="20" s="1"/>
  <c r="H11" i="20"/>
  <c r="I11" i="20" s="1"/>
  <c r="H10" i="20"/>
  <c r="J115" i="5" l="1"/>
  <c r="AG55" i="1" s="1"/>
  <c r="AN55" i="1" s="1"/>
  <c r="H128" i="20"/>
  <c r="I10" i="20"/>
  <c r="I129" i="20" s="1"/>
  <c r="H131" i="20" l="1"/>
  <c r="AG58" i="1" s="1"/>
  <c r="AN58" i="1" s="1"/>
  <c r="BK112" i="18" l="1"/>
  <c r="BI112" i="18"/>
  <c r="BH112" i="18"/>
  <c r="BG112" i="18"/>
  <c r="BF112" i="18"/>
  <c r="T112" i="18"/>
  <c r="R112" i="18"/>
  <c r="P112" i="18"/>
  <c r="J112" i="18"/>
  <c r="BE112"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BE135" i="7"/>
  <c r="T135" i="7"/>
  <c r="R135" i="7"/>
  <c r="P135" i="7"/>
  <c r="J135" i="7"/>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BE254" i="7"/>
  <c r="T254" i="7"/>
  <c r="R254" i="7"/>
  <c r="P254" i="7"/>
  <c r="J254" i="7"/>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BE88" i="10"/>
  <c r="T88" i="10"/>
  <c r="R88" i="10"/>
  <c r="P88" i="10"/>
  <c r="J88" i="10"/>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K197" i="4" s="1"/>
  <c r="J197" i="4" s="1"/>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5" i="4" l="1"/>
  <c r="J76" i="4"/>
  <c r="BK75" i="4"/>
  <c r="AY68" i="1"/>
  <c r="AX68" i="1"/>
  <c r="BI113" i="18"/>
  <c r="BH113" i="18"/>
  <c r="BG113" i="18"/>
  <c r="BF113" i="18"/>
  <c r="T113" i="18"/>
  <c r="T111" i="18"/>
  <c r="R113" i="18"/>
  <c r="R111" i="18" s="1"/>
  <c r="P113" i="18"/>
  <c r="P111" i="18"/>
  <c r="BK113" i="18"/>
  <c r="J113" i="18"/>
  <c r="BE113" i="18" s="1"/>
  <c r="BI110" i="18"/>
  <c r="BH110" i="18"/>
  <c r="BG110" i="18"/>
  <c r="BF110" i="18"/>
  <c r="T110" i="18"/>
  <c r="T109" i="18"/>
  <c r="R110" i="18"/>
  <c r="R109" i="18" s="1"/>
  <c r="P110" i="18"/>
  <c r="P109" i="18" s="1"/>
  <c r="BK110" i="18"/>
  <c r="BK109" i="18" s="1"/>
  <c r="J109" i="18" s="1"/>
  <c r="J62" i="18" s="1"/>
  <c r="J110" i="18"/>
  <c r="BE110" i="18" s="1"/>
  <c r="BI108" i="18"/>
  <c r="BH108" i="18"/>
  <c r="BG108" i="18"/>
  <c r="BF108" i="18"/>
  <c r="T108" i="18"/>
  <c r="T106" i="18" s="1"/>
  <c r="R108" i="18"/>
  <c r="P108" i="18"/>
  <c r="BK108" i="18"/>
  <c r="J108" i="18"/>
  <c r="BE108" i="18" s="1"/>
  <c r="BI107" i="18"/>
  <c r="BH107" i="18"/>
  <c r="BG107" i="18"/>
  <c r="BF107" i="18"/>
  <c r="T107" i="18"/>
  <c r="R107" i="18"/>
  <c r="P107" i="18"/>
  <c r="BK107" i="18"/>
  <c r="J107" i="18"/>
  <c r="BE107" i="18" s="1"/>
  <c r="BI105" i="18"/>
  <c r="BH105" i="18"/>
  <c r="BG105" i="18"/>
  <c r="BF105" i="18"/>
  <c r="T105" i="18"/>
  <c r="R105" i="18"/>
  <c r="P105" i="18"/>
  <c r="BK105" i="18"/>
  <c r="J105" i="18"/>
  <c r="BE105" i="18"/>
  <c r="BI104" i="18"/>
  <c r="BH104" i="18"/>
  <c r="BG104" i="18"/>
  <c r="BF104" i="18"/>
  <c r="T104" i="18"/>
  <c r="T103" i="18" s="1"/>
  <c r="R104" i="18"/>
  <c r="R103" i="18"/>
  <c r="P104" i="18"/>
  <c r="P103" i="18" s="1"/>
  <c r="BK104" i="18"/>
  <c r="J104" i="18"/>
  <c r="BE104" i="18" s="1"/>
  <c r="BI102" i="18"/>
  <c r="BH102" i="18"/>
  <c r="BG102" i="18"/>
  <c r="BF102" i="18"/>
  <c r="T102" i="18"/>
  <c r="R102" i="18"/>
  <c r="P102" i="18"/>
  <c r="BK102" i="18"/>
  <c r="J102" i="18"/>
  <c r="BE102"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c r="P104" i="16"/>
  <c r="P103" i="16" s="1"/>
  <c r="BK104" i="16"/>
  <c r="BK103" i="16" s="1"/>
  <c r="J103" i="16" s="1"/>
  <c r="J60" i="16" s="1"/>
  <c r="J104" i="16"/>
  <c r="BE104" i="16" s="1"/>
  <c r="BI96" i="16"/>
  <c r="BH96" i="16"/>
  <c r="BG96" i="16"/>
  <c r="F32" i="16" s="1"/>
  <c r="BB66" i="1" s="1"/>
  <c r="BF96" i="16"/>
  <c r="T96" i="16"/>
  <c r="R96" i="16"/>
  <c r="R92" i="16" s="1"/>
  <c r="P96" i="16"/>
  <c r="BK96" i="16"/>
  <c r="J96" i="16"/>
  <c r="BE96" i="16"/>
  <c r="BI93" i="16"/>
  <c r="BH93" i="16"/>
  <c r="BG93" i="16"/>
  <c r="BF93" i="16"/>
  <c r="T93" i="16"/>
  <c r="T92" i="16" s="1"/>
  <c r="R93" i="16"/>
  <c r="P93" i="16"/>
  <c r="P92" i="16" s="1"/>
  <c r="BK93" i="16"/>
  <c r="J93" i="16"/>
  <c r="BE93" i="16" s="1"/>
  <c r="BI85" i="16"/>
  <c r="BH85" i="16"/>
  <c r="BG85" i="16"/>
  <c r="BF85" i="16"/>
  <c r="T85" i="16"/>
  <c r="R85" i="16"/>
  <c r="P85" i="16"/>
  <c r="BK85" i="16"/>
  <c r="J85" i="16"/>
  <c r="BE85" i="16" s="1"/>
  <c r="BI83" i="16"/>
  <c r="BH83" i="16"/>
  <c r="BG83" i="16"/>
  <c r="BF83" i="16"/>
  <c r="T83" i="16"/>
  <c r="T82" i="16" s="1"/>
  <c r="R83" i="16"/>
  <c r="P83" i="16"/>
  <c r="P82" i="16" s="1"/>
  <c r="P81" i="16" s="1"/>
  <c r="P80" i="16" s="1"/>
  <c r="AU66" i="1"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c r="P235" i="12"/>
  <c r="P234" i="12" s="1"/>
  <c r="BK235" i="12"/>
  <c r="BK234" i="12"/>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T203" i="12" s="1"/>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R182" i="12" s="1"/>
  <c r="P194" i="12"/>
  <c r="P182" i="12" s="1"/>
  <c r="BK194" i="12"/>
  <c r="BK182" i="12" s="1"/>
  <c r="J182" i="12" s="1"/>
  <c r="J62" i="12" s="1"/>
  <c r="J194" i="12"/>
  <c r="BE194" i="12"/>
  <c r="BI183" i="12"/>
  <c r="BH183" i="12"/>
  <c r="BG183" i="12"/>
  <c r="BF183" i="12"/>
  <c r="T183" i="12"/>
  <c r="T182" i="12" s="1"/>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T160" i="12" s="1"/>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R154" i="12" s="1"/>
  <c r="P158" i="12"/>
  <c r="P154" i="12" s="1"/>
  <c r="BK158" i="12"/>
  <c r="J158" i="12"/>
  <c r="BE158" i="12"/>
  <c r="BI157" i="12"/>
  <c r="BH157" i="12"/>
  <c r="BG157" i="12"/>
  <c r="BF157" i="12"/>
  <c r="T157" i="12"/>
  <c r="T154" i="12" s="1"/>
  <c r="R157" i="12"/>
  <c r="P157" i="12"/>
  <c r="BK157" i="12"/>
  <c r="J157" i="12"/>
  <c r="BE157" i="12"/>
  <c r="BI155" i="12"/>
  <c r="BH155" i="12"/>
  <c r="BG155" i="12"/>
  <c r="BF155" i="12"/>
  <c r="T155" i="12"/>
  <c r="R155" i="12"/>
  <c r="P155" i="12"/>
  <c r="BK155" i="12"/>
  <c r="J155" i="12"/>
  <c r="BE155" i="12" s="1"/>
  <c r="BI149" i="12"/>
  <c r="BH149" i="12"/>
  <c r="BG149" i="12"/>
  <c r="BF149" i="12"/>
  <c r="T149" i="12"/>
  <c r="T148" i="12"/>
  <c r="R149" i="12"/>
  <c r="R148" i="12" s="1"/>
  <c r="P149" i="12"/>
  <c r="P148" i="12"/>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E74" i="12"/>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c r="P75" i="3" s="1"/>
  <c r="F30" i="3"/>
  <c r="AZ53" i="1" s="1"/>
  <c r="J71" i="3"/>
  <c r="F71" i="3"/>
  <c r="F69" i="3"/>
  <c r="E67" i="3"/>
  <c r="J51" i="3"/>
  <c r="F51" i="3"/>
  <c r="F49" i="3"/>
  <c r="E47" i="3"/>
  <c r="J18" i="3"/>
  <c r="E18" i="3"/>
  <c r="F52" i="3" s="1"/>
  <c r="J17" i="3"/>
  <c r="J12" i="3"/>
  <c r="J49" i="3" s="1"/>
  <c r="E7" i="3"/>
  <c r="E65" i="3" s="1"/>
  <c r="AY52" i="1"/>
  <c r="AX52" i="1"/>
  <c r="BI1988" i="2"/>
  <c r="BH1988" i="2"/>
  <c r="BG1988" i="2"/>
  <c r="BF1988" i="2"/>
  <c r="T1988" i="2"/>
  <c r="R1988" i="2"/>
  <c r="P1988" i="2"/>
  <c r="BK1988" i="2"/>
  <c r="J1988" i="2"/>
  <c r="BE1988" i="2" s="1"/>
  <c r="BI1977" i="2"/>
  <c r="BH1977" i="2"/>
  <c r="BG1977" i="2"/>
  <c r="BF1977" i="2"/>
  <c r="T1977" i="2"/>
  <c r="R1977" i="2"/>
  <c r="P1977" i="2"/>
  <c r="BK1977" i="2"/>
  <c r="J1977" i="2"/>
  <c r="BE1977" i="2" s="1"/>
  <c r="BI1976" i="2"/>
  <c r="BH1976" i="2"/>
  <c r="BG1976" i="2"/>
  <c r="BF1976" i="2"/>
  <c r="T1976" i="2"/>
  <c r="R1976" i="2"/>
  <c r="P1976" i="2"/>
  <c r="BK1976" i="2"/>
  <c r="J1976" i="2"/>
  <c r="BE1976" i="2" s="1"/>
  <c r="BI1938" i="2"/>
  <c r="BH1938" i="2"/>
  <c r="BG1938" i="2"/>
  <c r="BF1938" i="2"/>
  <c r="T1938" i="2"/>
  <c r="R1938" i="2"/>
  <c r="P1938" i="2"/>
  <c r="BK1938" i="2"/>
  <c r="J1938" i="2"/>
  <c r="BE1938" i="2" s="1"/>
  <c r="BI1932" i="2"/>
  <c r="BH1932" i="2"/>
  <c r="BG1932" i="2"/>
  <c r="BF1932" i="2"/>
  <c r="T1932" i="2"/>
  <c r="R1932" i="2"/>
  <c r="R1931" i="2" s="1"/>
  <c r="P1932" i="2"/>
  <c r="BK1932" i="2"/>
  <c r="J1932" i="2"/>
  <c r="BE1932" i="2" s="1"/>
  <c r="BI1929" i="2"/>
  <c r="BH1929" i="2"/>
  <c r="BG1929" i="2"/>
  <c r="BF1929" i="2"/>
  <c r="T1929" i="2"/>
  <c r="R1929" i="2"/>
  <c r="P1929" i="2"/>
  <c r="BK1929" i="2"/>
  <c r="J1929" i="2"/>
  <c r="BE1929" i="2" s="1"/>
  <c r="BI1927" i="2"/>
  <c r="BH1927" i="2"/>
  <c r="BG1927" i="2"/>
  <c r="BF1927" i="2"/>
  <c r="T1927" i="2"/>
  <c r="R1927" i="2"/>
  <c r="P1927" i="2"/>
  <c r="BK1927" i="2"/>
  <c r="J1927" i="2"/>
  <c r="BE1927" i="2" s="1"/>
  <c r="BI1922" i="2"/>
  <c r="BH1922" i="2"/>
  <c r="BG1922" i="2"/>
  <c r="BF1922" i="2"/>
  <c r="T1922" i="2"/>
  <c r="R1922" i="2"/>
  <c r="P1922" i="2"/>
  <c r="BK1922" i="2"/>
  <c r="J1922" i="2"/>
  <c r="BE1922" i="2" s="1"/>
  <c r="BI1920" i="2"/>
  <c r="BH1920" i="2"/>
  <c r="BG1920" i="2"/>
  <c r="BF1920" i="2"/>
  <c r="T1920" i="2"/>
  <c r="R1920" i="2"/>
  <c r="P1920" i="2"/>
  <c r="BK1920" i="2"/>
  <c r="J1920" i="2"/>
  <c r="BE1920" i="2" s="1"/>
  <c r="BI1912" i="2"/>
  <c r="BH1912" i="2"/>
  <c r="BG1912" i="2"/>
  <c r="BF1912" i="2"/>
  <c r="T1912" i="2"/>
  <c r="R1912" i="2"/>
  <c r="P1912" i="2"/>
  <c r="BK1912" i="2"/>
  <c r="J1912" i="2"/>
  <c r="BE1912" i="2" s="1"/>
  <c r="BI1909" i="2"/>
  <c r="BH1909" i="2"/>
  <c r="BG1909" i="2"/>
  <c r="BF1909" i="2"/>
  <c r="T1909" i="2"/>
  <c r="R1909" i="2"/>
  <c r="P1909" i="2"/>
  <c r="BK1909" i="2"/>
  <c r="J1909" i="2"/>
  <c r="BE1909" i="2" s="1"/>
  <c r="BI1904" i="2"/>
  <c r="BH1904" i="2"/>
  <c r="BG1904" i="2"/>
  <c r="BF1904" i="2"/>
  <c r="T1904" i="2"/>
  <c r="R1904" i="2"/>
  <c r="P1904" i="2"/>
  <c r="BK1904" i="2"/>
  <c r="J1904" i="2"/>
  <c r="BE1904" i="2" s="1"/>
  <c r="BI1900" i="2"/>
  <c r="BH1900" i="2"/>
  <c r="BG1900" i="2"/>
  <c r="BF1900" i="2"/>
  <c r="T1900" i="2"/>
  <c r="R1900" i="2"/>
  <c r="P1900" i="2"/>
  <c r="BK1900" i="2"/>
  <c r="J1900" i="2"/>
  <c r="BE1900" i="2" s="1"/>
  <c r="BI1887" i="2"/>
  <c r="BH1887" i="2"/>
  <c r="BG1887" i="2"/>
  <c r="BF1887" i="2"/>
  <c r="T1887" i="2"/>
  <c r="R1887" i="2"/>
  <c r="P1887" i="2"/>
  <c r="BK1887" i="2"/>
  <c r="J1887" i="2"/>
  <c r="BE1887" i="2" s="1"/>
  <c r="BI1881" i="2"/>
  <c r="BH1881" i="2"/>
  <c r="BG1881" i="2"/>
  <c r="BF1881" i="2"/>
  <c r="T1881" i="2"/>
  <c r="R1881" i="2"/>
  <c r="P1881" i="2"/>
  <c r="BK1881" i="2"/>
  <c r="J1881" i="2"/>
  <c r="BE1881" i="2" s="1"/>
  <c r="BI1878" i="2"/>
  <c r="BH1878" i="2"/>
  <c r="BG1878" i="2"/>
  <c r="BF1878" i="2"/>
  <c r="T1878" i="2"/>
  <c r="R1878" i="2"/>
  <c r="P1878" i="2"/>
  <c r="BK1878" i="2"/>
  <c r="J1878" i="2"/>
  <c r="BE1878" i="2" s="1"/>
  <c r="BI1875" i="2"/>
  <c r="BH1875" i="2"/>
  <c r="BG1875" i="2"/>
  <c r="BF1875" i="2"/>
  <c r="T1875" i="2"/>
  <c r="R1875" i="2"/>
  <c r="P1875" i="2"/>
  <c r="BK1875" i="2"/>
  <c r="J1875" i="2"/>
  <c r="BE1875" i="2" s="1"/>
  <c r="BI1874" i="2"/>
  <c r="BH1874" i="2"/>
  <c r="BG1874" i="2"/>
  <c r="BF1874" i="2"/>
  <c r="T1874" i="2"/>
  <c r="R1874" i="2"/>
  <c r="P1874" i="2"/>
  <c r="BK1874" i="2"/>
  <c r="J1874" i="2"/>
  <c r="BE1874" i="2" s="1"/>
  <c r="BI1871" i="2"/>
  <c r="BH1871" i="2"/>
  <c r="BG1871" i="2"/>
  <c r="BF1871" i="2"/>
  <c r="T1871" i="2"/>
  <c r="R1871" i="2"/>
  <c r="P1871" i="2"/>
  <c r="BK1871" i="2"/>
  <c r="J1871" i="2"/>
  <c r="BE1871" i="2" s="1"/>
  <c r="BI1870" i="2"/>
  <c r="BH1870" i="2"/>
  <c r="BG1870" i="2"/>
  <c r="BF1870" i="2"/>
  <c r="T1870" i="2"/>
  <c r="R1870" i="2"/>
  <c r="P1870" i="2"/>
  <c r="BK1870" i="2"/>
  <c r="J1870" i="2"/>
  <c r="BE1870" i="2" s="1"/>
  <c r="BI1868" i="2"/>
  <c r="BH1868" i="2"/>
  <c r="BG1868" i="2"/>
  <c r="BF1868" i="2"/>
  <c r="T1868" i="2"/>
  <c r="R1868" i="2"/>
  <c r="P1868" i="2"/>
  <c r="BK1868" i="2"/>
  <c r="J1868" i="2"/>
  <c r="BE1868" i="2" s="1"/>
  <c r="BI1864" i="2"/>
  <c r="BH1864" i="2"/>
  <c r="BG1864" i="2"/>
  <c r="BF1864" i="2"/>
  <c r="T1864" i="2"/>
  <c r="R1864" i="2"/>
  <c r="P1864" i="2"/>
  <c r="BK1864" i="2"/>
  <c r="J1864" i="2"/>
  <c r="BE1864" i="2"/>
  <c r="BI1862" i="2"/>
  <c r="BH1862" i="2"/>
  <c r="BG1862" i="2"/>
  <c r="BF1862" i="2"/>
  <c r="T1862" i="2"/>
  <c r="R1862" i="2"/>
  <c r="P1862" i="2"/>
  <c r="BK1862" i="2"/>
  <c r="J1862" i="2"/>
  <c r="BE1862" i="2" s="1"/>
  <c r="BI1858" i="2"/>
  <c r="BH1858" i="2"/>
  <c r="BG1858" i="2"/>
  <c r="BF1858" i="2"/>
  <c r="T1858" i="2"/>
  <c r="R1858" i="2"/>
  <c r="P1858" i="2"/>
  <c r="BK1858" i="2"/>
  <c r="J1858" i="2"/>
  <c r="BE1858" i="2" s="1"/>
  <c r="BI1856" i="2"/>
  <c r="BH1856" i="2"/>
  <c r="BG1856" i="2"/>
  <c r="BF1856" i="2"/>
  <c r="T1856" i="2"/>
  <c r="R1856" i="2"/>
  <c r="P1856" i="2"/>
  <c r="BK1856" i="2"/>
  <c r="J1856" i="2"/>
  <c r="BE1856" i="2" s="1"/>
  <c r="BI1852" i="2"/>
  <c r="BH1852" i="2"/>
  <c r="BG1852" i="2"/>
  <c r="BF1852" i="2"/>
  <c r="T1852" i="2"/>
  <c r="R1852" i="2"/>
  <c r="P1852" i="2"/>
  <c r="BK1852" i="2"/>
  <c r="J1852" i="2"/>
  <c r="BE1852" i="2" s="1"/>
  <c r="BI1848" i="2"/>
  <c r="BH1848" i="2"/>
  <c r="BG1848" i="2"/>
  <c r="BF1848" i="2"/>
  <c r="T1848" i="2"/>
  <c r="R1848" i="2"/>
  <c r="P1848" i="2"/>
  <c r="BK1848" i="2"/>
  <c r="J1848" i="2"/>
  <c r="BE1848" i="2" s="1"/>
  <c r="BI1843" i="2"/>
  <c r="BH1843" i="2"/>
  <c r="BG1843" i="2"/>
  <c r="BF1843" i="2"/>
  <c r="T1843" i="2"/>
  <c r="R1843" i="2"/>
  <c r="P1843" i="2"/>
  <c r="BK1843" i="2"/>
  <c r="J1843" i="2"/>
  <c r="BE1843" i="2" s="1"/>
  <c r="BI1833" i="2"/>
  <c r="BH1833" i="2"/>
  <c r="BG1833" i="2"/>
  <c r="BF1833" i="2"/>
  <c r="T1833" i="2"/>
  <c r="R1833" i="2"/>
  <c r="P1833" i="2"/>
  <c r="BK1833" i="2"/>
  <c r="J1833" i="2"/>
  <c r="BE1833" i="2" s="1"/>
  <c r="BI1829" i="2"/>
  <c r="BH1829" i="2"/>
  <c r="BG1829" i="2"/>
  <c r="BF1829" i="2"/>
  <c r="T1829" i="2"/>
  <c r="R1829" i="2"/>
  <c r="P1829" i="2"/>
  <c r="BK1829" i="2"/>
  <c r="J1829" i="2"/>
  <c r="BE1829" i="2" s="1"/>
  <c r="BI1827" i="2"/>
  <c r="BH1827" i="2"/>
  <c r="BG1827" i="2"/>
  <c r="BF1827" i="2"/>
  <c r="T1827" i="2"/>
  <c r="R1827" i="2"/>
  <c r="P1827" i="2"/>
  <c r="BK1827" i="2"/>
  <c r="J1827" i="2"/>
  <c r="BE1827" i="2" s="1"/>
  <c r="BI1825" i="2"/>
  <c r="BH1825" i="2"/>
  <c r="BG1825" i="2"/>
  <c r="BF1825" i="2"/>
  <c r="T1825" i="2"/>
  <c r="R1825" i="2"/>
  <c r="P1825" i="2"/>
  <c r="BK1825" i="2"/>
  <c r="J1825" i="2"/>
  <c r="BE1825" i="2" s="1"/>
  <c r="BI1821" i="2"/>
  <c r="BH1821" i="2"/>
  <c r="BG1821" i="2"/>
  <c r="BF1821" i="2"/>
  <c r="T1821" i="2"/>
  <c r="R1821" i="2"/>
  <c r="P1821" i="2"/>
  <c r="BK1821" i="2"/>
  <c r="J1821" i="2"/>
  <c r="BE1821" i="2" s="1"/>
  <c r="BI1817" i="2"/>
  <c r="BH1817" i="2"/>
  <c r="BG1817" i="2"/>
  <c r="BF1817" i="2"/>
  <c r="T1817" i="2"/>
  <c r="R1817" i="2"/>
  <c r="P1817" i="2"/>
  <c r="BK1817" i="2"/>
  <c r="J1817" i="2"/>
  <c r="BE1817" i="2" s="1"/>
  <c r="BI1814" i="2"/>
  <c r="BH1814" i="2"/>
  <c r="BG1814" i="2"/>
  <c r="BF1814" i="2"/>
  <c r="T1814" i="2"/>
  <c r="R1814" i="2"/>
  <c r="P1814" i="2"/>
  <c r="BK1814" i="2"/>
  <c r="J1814" i="2"/>
  <c r="BE1814" i="2" s="1"/>
  <c r="BI1808" i="2"/>
  <c r="BH1808" i="2"/>
  <c r="BG1808" i="2"/>
  <c r="BF1808" i="2"/>
  <c r="T1808" i="2"/>
  <c r="R1808" i="2"/>
  <c r="P1808" i="2"/>
  <c r="BK1808" i="2"/>
  <c r="J1808" i="2"/>
  <c r="BE1808" i="2" s="1"/>
  <c r="BI1803" i="2"/>
  <c r="BH1803" i="2"/>
  <c r="BG1803" i="2"/>
  <c r="BF1803" i="2"/>
  <c r="T1803" i="2"/>
  <c r="R1803" i="2"/>
  <c r="P1803" i="2"/>
  <c r="BK1803" i="2"/>
  <c r="J1803" i="2"/>
  <c r="BE1803" i="2" s="1"/>
  <c r="BI1798" i="2"/>
  <c r="BH1798" i="2"/>
  <c r="BG1798" i="2"/>
  <c r="BF1798" i="2"/>
  <c r="T1798" i="2"/>
  <c r="R1798" i="2"/>
  <c r="P1798" i="2"/>
  <c r="BK1798" i="2"/>
  <c r="J1798" i="2"/>
  <c r="BE1798" i="2" s="1"/>
  <c r="BI1797" i="2"/>
  <c r="BH1797" i="2"/>
  <c r="BG1797" i="2"/>
  <c r="BF1797" i="2"/>
  <c r="T1797" i="2"/>
  <c r="R1797" i="2"/>
  <c r="P1797" i="2"/>
  <c r="BK1797" i="2"/>
  <c r="J1797" i="2"/>
  <c r="BE1797" i="2" s="1"/>
  <c r="BI1792" i="2"/>
  <c r="BH1792" i="2"/>
  <c r="BG1792" i="2"/>
  <c r="BF1792" i="2"/>
  <c r="T1792" i="2"/>
  <c r="R1792" i="2"/>
  <c r="P1792" i="2"/>
  <c r="BK1792" i="2"/>
  <c r="J1792" i="2"/>
  <c r="BE1792" i="2" s="1"/>
  <c r="BI1791" i="2"/>
  <c r="BH1791" i="2"/>
  <c r="BG1791" i="2"/>
  <c r="BF1791" i="2"/>
  <c r="T1791" i="2"/>
  <c r="R1791" i="2"/>
  <c r="P1791" i="2"/>
  <c r="BK1791" i="2"/>
  <c r="J1791" i="2"/>
  <c r="BE1791" i="2" s="1"/>
  <c r="BI1785" i="2"/>
  <c r="BH1785" i="2"/>
  <c r="BG1785" i="2"/>
  <c r="BF1785" i="2"/>
  <c r="T1785" i="2"/>
  <c r="R1785" i="2"/>
  <c r="P1785" i="2"/>
  <c r="BK1785" i="2"/>
  <c r="J1785" i="2"/>
  <c r="BE1785" i="2" s="1"/>
  <c r="BI1784" i="2"/>
  <c r="BH1784" i="2"/>
  <c r="BG1784" i="2"/>
  <c r="BF1784" i="2"/>
  <c r="T1784" i="2"/>
  <c r="R1784" i="2"/>
  <c r="P1784" i="2"/>
  <c r="BK1784" i="2"/>
  <c r="J1784" i="2"/>
  <c r="BE1784" i="2" s="1"/>
  <c r="BI1779" i="2"/>
  <c r="BH1779" i="2"/>
  <c r="BG1779" i="2"/>
  <c r="BF1779" i="2"/>
  <c r="T1779" i="2"/>
  <c r="R1779" i="2"/>
  <c r="P1779" i="2"/>
  <c r="BK1779" i="2"/>
  <c r="J1779" i="2"/>
  <c r="BE1779" i="2" s="1"/>
  <c r="BI1778" i="2"/>
  <c r="BH1778" i="2"/>
  <c r="BG1778" i="2"/>
  <c r="BF1778" i="2"/>
  <c r="T1778" i="2"/>
  <c r="R1778" i="2"/>
  <c r="P1778" i="2"/>
  <c r="BK1778" i="2"/>
  <c r="J1778" i="2"/>
  <c r="BE1778" i="2" s="1"/>
  <c r="BI1773" i="2"/>
  <c r="BH1773" i="2"/>
  <c r="BG1773" i="2"/>
  <c r="BF1773" i="2"/>
  <c r="T1773" i="2"/>
  <c r="R1773" i="2"/>
  <c r="P1773" i="2"/>
  <c r="BK1773" i="2"/>
  <c r="J1773" i="2"/>
  <c r="BE1773" i="2" s="1"/>
  <c r="BI1772" i="2"/>
  <c r="BH1772" i="2"/>
  <c r="BG1772" i="2"/>
  <c r="BF1772" i="2"/>
  <c r="T1772" i="2"/>
  <c r="R1772" i="2"/>
  <c r="P1772" i="2"/>
  <c r="BK1772" i="2"/>
  <c r="J1772" i="2"/>
  <c r="BE1772" i="2" s="1"/>
  <c r="BI1767" i="2"/>
  <c r="BH1767" i="2"/>
  <c r="BG1767" i="2"/>
  <c r="BF1767" i="2"/>
  <c r="T1767" i="2"/>
  <c r="R1767" i="2"/>
  <c r="P1767" i="2"/>
  <c r="BK1767" i="2"/>
  <c r="J1767" i="2"/>
  <c r="BE1767" i="2" s="1"/>
  <c r="BI1766" i="2"/>
  <c r="BH1766" i="2"/>
  <c r="BG1766" i="2"/>
  <c r="BF1766" i="2"/>
  <c r="T1766" i="2"/>
  <c r="R1766" i="2"/>
  <c r="P1766" i="2"/>
  <c r="BK1766" i="2"/>
  <c r="J1766" i="2"/>
  <c r="BE1766" i="2" s="1"/>
  <c r="BI1760" i="2"/>
  <c r="BH1760" i="2"/>
  <c r="BG1760" i="2"/>
  <c r="BF1760" i="2"/>
  <c r="T1760" i="2"/>
  <c r="R1760" i="2"/>
  <c r="P1760" i="2"/>
  <c r="BK1760" i="2"/>
  <c r="J1760" i="2"/>
  <c r="BE1760" i="2" s="1"/>
  <c r="BI1759" i="2"/>
  <c r="BH1759" i="2"/>
  <c r="BG1759" i="2"/>
  <c r="BF1759" i="2"/>
  <c r="T1759" i="2"/>
  <c r="R1759" i="2"/>
  <c r="P1759" i="2"/>
  <c r="BK1759" i="2"/>
  <c r="J1759" i="2"/>
  <c r="BE1759" i="2" s="1"/>
  <c r="BI1754" i="2"/>
  <c r="BH1754" i="2"/>
  <c r="BG1754" i="2"/>
  <c r="BF1754" i="2"/>
  <c r="T1754" i="2"/>
  <c r="R1754" i="2"/>
  <c r="P1754" i="2"/>
  <c r="BK1754" i="2"/>
  <c r="J1754" i="2"/>
  <c r="BE1754" i="2" s="1"/>
  <c r="BI1753" i="2"/>
  <c r="BH1753" i="2"/>
  <c r="BG1753" i="2"/>
  <c r="BF1753" i="2"/>
  <c r="T1753" i="2"/>
  <c r="R1753" i="2"/>
  <c r="P1753" i="2"/>
  <c r="BK1753" i="2"/>
  <c r="J1753" i="2"/>
  <c r="BE1753" i="2" s="1"/>
  <c r="BI1747" i="2"/>
  <c r="BH1747" i="2"/>
  <c r="BG1747" i="2"/>
  <c r="BF1747" i="2"/>
  <c r="T1747" i="2"/>
  <c r="R1747" i="2"/>
  <c r="P1747" i="2"/>
  <c r="BK1747" i="2"/>
  <c r="J1747" i="2"/>
  <c r="BE1747" i="2" s="1"/>
  <c r="BI1746" i="2"/>
  <c r="BH1746" i="2"/>
  <c r="BG1746" i="2"/>
  <c r="BF1746" i="2"/>
  <c r="T1746" i="2"/>
  <c r="R1746" i="2"/>
  <c r="P1746" i="2"/>
  <c r="BK1746" i="2"/>
  <c r="J1746" i="2"/>
  <c r="BE1746" i="2" s="1"/>
  <c r="BI1741" i="2"/>
  <c r="BH1741" i="2"/>
  <c r="BG1741" i="2"/>
  <c r="BF1741" i="2"/>
  <c r="T1741" i="2"/>
  <c r="R1741" i="2"/>
  <c r="P1741" i="2"/>
  <c r="BK1741" i="2"/>
  <c r="J1741" i="2"/>
  <c r="BE1741" i="2" s="1"/>
  <c r="BI1740" i="2"/>
  <c r="BH1740" i="2"/>
  <c r="BG1740" i="2"/>
  <c r="BF1740" i="2"/>
  <c r="T1740" i="2"/>
  <c r="R1740" i="2"/>
  <c r="P1740" i="2"/>
  <c r="BK1740" i="2"/>
  <c r="J1740" i="2"/>
  <c r="BE1740" i="2" s="1"/>
  <c r="BI1739" i="2"/>
  <c r="BH1739" i="2"/>
  <c r="BG1739" i="2"/>
  <c r="BF1739" i="2"/>
  <c r="T1739" i="2"/>
  <c r="R1739" i="2"/>
  <c r="P1739" i="2"/>
  <c r="BK1739" i="2"/>
  <c r="J1739" i="2"/>
  <c r="BE1739" i="2" s="1"/>
  <c r="BI1736" i="2"/>
  <c r="BH1736" i="2"/>
  <c r="BG1736" i="2"/>
  <c r="BF1736" i="2"/>
  <c r="T1736" i="2"/>
  <c r="R1736" i="2"/>
  <c r="P1736" i="2"/>
  <c r="BK1736" i="2"/>
  <c r="J1736" i="2"/>
  <c r="BE1736" i="2" s="1"/>
  <c r="BI1735" i="2"/>
  <c r="BH1735" i="2"/>
  <c r="BG1735" i="2"/>
  <c r="BF1735" i="2"/>
  <c r="T1735" i="2"/>
  <c r="R1735" i="2"/>
  <c r="P1735" i="2"/>
  <c r="BK1735" i="2"/>
  <c r="J1735" i="2"/>
  <c r="BE1735" i="2" s="1"/>
  <c r="BI1732" i="2"/>
  <c r="BH1732" i="2"/>
  <c r="BG1732" i="2"/>
  <c r="BF1732" i="2"/>
  <c r="T1732" i="2"/>
  <c r="R1732" i="2"/>
  <c r="P1732" i="2"/>
  <c r="BK1732" i="2"/>
  <c r="J1732" i="2"/>
  <c r="BE1732" i="2" s="1"/>
  <c r="BI1731" i="2"/>
  <c r="BH1731" i="2"/>
  <c r="BG1731" i="2"/>
  <c r="BF1731" i="2"/>
  <c r="T1731" i="2"/>
  <c r="R1731" i="2"/>
  <c r="P1731" i="2"/>
  <c r="BK1731" i="2"/>
  <c r="J1731" i="2"/>
  <c r="BE1731" i="2"/>
  <c r="BI1728" i="2"/>
  <c r="BH1728" i="2"/>
  <c r="BG1728" i="2"/>
  <c r="BF1728" i="2"/>
  <c r="T1728" i="2"/>
  <c r="R1728" i="2"/>
  <c r="P1728" i="2"/>
  <c r="BK1728" i="2"/>
  <c r="J1728" i="2"/>
  <c r="BE1728" i="2" s="1"/>
  <c r="BI1727" i="2"/>
  <c r="BH1727" i="2"/>
  <c r="BG1727" i="2"/>
  <c r="BF1727" i="2"/>
  <c r="T1727" i="2"/>
  <c r="R1727" i="2"/>
  <c r="P1727" i="2"/>
  <c r="BK1727" i="2"/>
  <c r="J1727" i="2"/>
  <c r="BE1727" i="2" s="1"/>
  <c r="BI1723" i="2"/>
  <c r="BH1723" i="2"/>
  <c r="BG1723" i="2"/>
  <c r="BF1723" i="2"/>
  <c r="T1723" i="2"/>
  <c r="R1723" i="2"/>
  <c r="P1723" i="2"/>
  <c r="BK1723" i="2"/>
  <c r="J1723" i="2"/>
  <c r="BE1723" i="2" s="1"/>
  <c r="BI1722" i="2"/>
  <c r="BH1722" i="2"/>
  <c r="BG1722" i="2"/>
  <c r="BF1722" i="2"/>
  <c r="T1722" i="2"/>
  <c r="R1722" i="2"/>
  <c r="P1722" i="2"/>
  <c r="BK1722" i="2"/>
  <c r="J1722" i="2"/>
  <c r="BE1722" i="2" s="1"/>
  <c r="BI1718" i="2"/>
  <c r="BH1718" i="2"/>
  <c r="BG1718" i="2"/>
  <c r="BF1718" i="2"/>
  <c r="T1718" i="2"/>
  <c r="R1718" i="2"/>
  <c r="P1718" i="2"/>
  <c r="BK1718" i="2"/>
  <c r="J1718" i="2"/>
  <c r="BE1718" i="2" s="1"/>
  <c r="BI1717" i="2"/>
  <c r="BH1717" i="2"/>
  <c r="BG1717" i="2"/>
  <c r="BF1717" i="2"/>
  <c r="T1717" i="2"/>
  <c r="R1717" i="2"/>
  <c r="P1717" i="2"/>
  <c r="BK1717" i="2"/>
  <c r="J1717" i="2"/>
  <c r="BE1717" i="2" s="1"/>
  <c r="BI1716" i="2"/>
  <c r="BH1716" i="2"/>
  <c r="BG1716" i="2"/>
  <c r="BF1716" i="2"/>
  <c r="T1716" i="2"/>
  <c r="R1716" i="2"/>
  <c r="P1716" i="2"/>
  <c r="BK1716" i="2"/>
  <c r="J1716" i="2"/>
  <c r="BE1716" i="2" s="1"/>
  <c r="BI1711" i="2"/>
  <c r="BH1711" i="2"/>
  <c r="BG1711" i="2"/>
  <c r="BF1711" i="2"/>
  <c r="T1711" i="2"/>
  <c r="R1711" i="2"/>
  <c r="P1711" i="2"/>
  <c r="BK1711" i="2"/>
  <c r="J1711" i="2"/>
  <c r="BE1711" i="2" s="1"/>
  <c r="BI1710" i="2"/>
  <c r="BH1710" i="2"/>
  <c r="BG1710" i="2"/>
  <c r="BF1710" i="2"/>
  <c r="T1710" i="2"/>
  <c r="R1710" i="2"/>
  <c r="P1710" i="2"/>
  <c r="BK1710" i="2"/>
  <c r="J1710" i="2"/>
  <c r="BE1710" i="2" s="1"/>
  <c r="BI1705" i="2"/>
  <c r="BH1705" i="2"/>
  <c r="BG1705" i="2"/>
  <c r="BF1705" i="2"/>
  <c r="T1705" i="2"/>
  <c r="R1705" i="2"/>
  <c r="P1705" i="2"/>
  <c r="BK1705" i="2"/>
  <c r="J1705" i="2"/>
  <c r="BE1705" i="2" s="1"/>
  <c r="BI1704" i="2"/>
  <c r="BH1704" i="2"/>
  <c r="BG1704" i="2"/>
  <c r="BF1704" i="2"/>
  <c r="T1704" i="2"/>
  <c r="R1704" i="2"/>
  <c r="P1704" i="2"/>
  <c r="BK1704" i="2"/>
  <c r="J1704" i="2"/>
  <c r="BE1704" i="2" s="1"/>
  <c r="BI1699" i="2"/>
  <c r="BH1699" i="2"/>
  <c r="BG1699" i="2"/>
  <c r="BF1699" i="2"/>
  <c r="T1699" i="2"/>
  <c r="R1699" i="2"/>
  <c r="P1699" i="2"/>
  <c r="BK1699" i="2"/>
  <c r="J1699" i="2"/>
  <c r="BE1699" i="2" s="1"/>
  <c r="BI1698" i="2"/>
  <c r="BH1698" i="2"/>
  <c r="BG1698" i="2"/>
  <c r="BF1698" i="2"/>
  <c r="T1698" i="2"/>
  <c r="R1698" i="2"/>
  <c r="P1698" i="2"/>
  <c r="BK1698" i="2"/>
  <c r="J1698" i="2"/>
  <c r="BE1698" i="2" s="1"/>
  <c r="BI1693" i="2"/>
  <c r="BH1693" i="2"/>
  <c r="BG1693" i="2"/>
  <c r="BF1693" i="2"/>
  <c r="T1693" i="2"/>
  <c r="R1693" i="2"/>
  <c r="P1693" i="2"/>
  <c r="BK1693" i="2"/>
  <c r="J1693" i="2"/>
  <c r="BE1693" i="2" s="1"/>
  <c r="BI1692" i="2"/>
  <c r="BH1692" i="2"/>
  <c r="BG1692" i="2"/>
  <c r="BF1692" i="2"/>
  <c r="T1692" i="2"/>
  <c r="R1692" i="2"/>
  <c r="P1692" i="2"/>
  <c r="BK1692" i="2"/>
  <c r="J1692" i="2"/>
  <c r="BE1692" i="2" s="1"/>
  <c r="BI1687" i="2"/>
  <c r="BH1687" i="2"/>
  <c r="BG1687" i="2"/>
  <c r="BF1687" i="2"/>
  <c r="T1687" i="2"/>
  <c r="R1687" i="2"/>
  <c r="P1687" i="2"/>
  <c r="BK1687" i="2"/>
  <c r="J1687" i="2"/>
  <c r="BE1687" i="2" s="1"/>
  <c r="BI1686" i="2"/>
  <c r="BH1686" i="2"/>
  <c r="BG1686" i="2"/>
  <c r="BF1686" i="2"/>
  <c r="T1686" i="2"/>
  <c r="R1686" i="2"/>
  <c r="P1686" i="2"/>
  <c r="BK1686" i="2"/>
  <c r="J1686" i="2"/>
  <c r="BE1686" i="2" s="1"/>
  <c r="BI1681" i="2"/>
  <c r="BH1681" i="2"/>
  <c r="BG1681" i="2"/>
  <c r="BF1681" i="2"/>
  <c r="T1681" i="2"/>
  <c r="R1681" i="2"/>
  <c r="P1681" i="2"/>
  <c r="BK1681" i="2"/>
  <c r="J1681" i="2"/>
  <c r="BE1681" i="2" s="1"/>
  <c r="BI1680" i="2"/>
  <c r="BH1680" i="2"/>
  <c r="BG1680" i="2"/>
  <c r="BF1680" i="2"/>
  <c r="T1680" i="2"/>
  <c r="R1680" i="2"/>
  <c r="P1680" i="2"/>
  <c r="BK1680" i="2"/>
  <c r="J1680" i="2"/>
  <c r="BE1680" i="2" s="1"/>
  <c r="BI1675" i="2"/>
  <c r="BH1675" i="2"/>
  <c r="BG1675" i="2"/>
  <c r="BF1675" i="2"/>
  <c r="T1675" i="2"/>
  <c r="R1675" i="2"/>
  <c r="P1675" i="2"/>
  <c r="BK1675" i="2"/>
  <c r="J1675" i="2"/>
  <c r="BE1675" i="2" s="1"/>
  <c r="BI1674" i="2"/>
  <c r="BH1674" i="2"/>
  <c r="BG1674" i="2"/>
  <c r="BF1674" i="2"/>
  <c r="T1674" i="2"/>
  <c r="R1674" i="2"/>
  <c r="P1674" i="2"/>
  <c r="BK1674" i="2"/>
  <c r="J1674" i="2"/>
  <c r="BE1674" i="2" s="1"/>
  <c r="BI1669" i="2"/>
  <c r="BH1669" i="2"/>
  <c r="BG1669" i="2"/>
  <c r="BF1669" i="2"/>
  <c r="T1669" i="2"/>
  <c r="R1669" i="2"/>
  <c r="P1669" i="2"/>
  <c r="BK1669" i="2"/>
  <c r="J1669" i="2"/>
  <c r="BE1669" i="2" s="1"/>
  <c r="BI1668" i="2"/>
  <c r="BH1668" i="2"/>
  <c r="BG1668" i="2"/>
  <c r="BF1668" i="2"/>
  <c r="T1668" i="2"/>
  <c r="R1668" i="2"/>
  <c r="P1668" i="2"/>
  <c r="BK1668" i="2"/>
  <c r="J1668" i="2"/>
  <c r="BE1668" i="2" s="1"/>
  <c r="BI1663" i="2"/>
  <c r="BH1663" i="2"/>
  <c r="BG1663" i="2"/>
  <c r="BF1663" i="2"/>
  <c r="T1663" i="2"/>
  <c r="R1663" i="2"/>
  <c r="P1663" i="2"/>
  <c r="BK1663" i="2"/>
  <c r="J1663" i="2"/>
  <c r="BE1663" i="2" s="1"/>
  <c r="BI1662" i="2"/>
  <c r="BH1662" i="2"/>
  <c r="BG1662" i="2"/>
  <c r="BF1662" i="2"/>
  <c r="T1662" i="2"/>
  <c r="R1662" i="2"/>
  <c r="P1662" i="2"/>
  <c r="BK1662" i="2"/>
  <c r="J1662" i="2"/>
  <c r="BE1662" i="2" s="1"/>
  <c r="BI1657" i="2"/>
  <c r="BH1657" i="2"/>
  <c r="BG1657" i="2"/>
  <c r="BF1657" i="2"/>
  <c r="T1657" i="2"/>
  <c r="R1657" i="2"/>
  <c r="P1657" i="2"/>
  <c r="BK1657" i="2"/>
  <c r="J1657" i="2"/>
  <c r="BE1657" i="2" s="1"/>
  <c r="BI1656" i="2"/>
  <c r="BH1656" i="2"/>
  <c r="BG1656" i="2"/>
  <c r="BF1656" i="2"/>
  <c r="T1656" i="2"/>
  <c r="R1656" i="2"/>
  <c r="P1656" i="2"/>
  <c r="BK1656" i="2"/>
  <c r="J1656" i="2"/>
  <c r="BE1656" i="2" s="1"/>
  <c r="BI1651" i="2"/>
  <c r="BH1651" i="2"/>
  <c r="BG1651" i="2"/>
  <c r="BF1651" i="2"/>
  <c r="T1651" i="2"/>
  <c r="R1651" i="2"/>
  <c r="P1651" i="2"/>
  <c r="BK1651" i="2"/>
  <c r="J1651" i="2"/>
  <c r="BE1651" i="2" s="1"/>
  <c r="BI1650" i="2"/>
  <c r="BH1650" i="2"/>
  <c r="BG1650" i="2"/>
  <c r="BF1650" i="2"/>
  <c r="T1650" i="2"/>
  <c r="R1650" i="2"/>
  <c r="P1650" i="2"/>
  <c r="BK1650" i="2"/>
  <c r="J1650" i="2"/>
  <c r="BE1650" i="2" s="1"/>
  <c r="BI1645" i="2"/>
  <c r="BH1645" i="2"/>
  <c r="BG1645" i="2"/>
  <c r="BF1645" i="2"/>
  <c r="T1645" i="2"/>
  <c r="R1645" i="2"/>
  <c r="P1645" i="2"/>
  <c r="BK1645" i="2"/>
  <c r="J1645" i="2"/>
  <c r="BE1645" i="2" s="1"/>
  <c r="BI1644" i="2"/>
  <c r="BH1644" i="2"/>
  <c r="BG1644" i="2"/>
  <c r="BF1644" i="2"/>
  <c r="T1644" i="2"/>
  <c r="R1644" i="2"/>
  <c r="P1644" i="2"/>
  <c r="BK1644" i="2"/>
  <c r="J1644" i="2"/>
  <c r="BE1644" i="2" s="1"/>
  <c r="BI1634" i="2"/>
  <c r="BH1634" i="2"/>
  <c r="BG1634" i="2"/>
  <c r="BF1634" i="2"/>
  <c r="T1634" i="2"/>
  <c r="R1634" i="2"/>
  <c r="P1634" i="2"/>
  <c r="BK1634" i="2"/>
  <c r="J1634" i="2"/>
  <c r="BE1634" i="2" s="1"/>
  <c r="BI1633" i="2"/>
  <c r="BH1633" i="2"/>
  <c r="BG1633" i="2"/>
  <c r="BF1633" i="2"/>
  <c r="T1633" i="2"/>
  <c r="R1633" i="2"/>
  <c r="P1633" i="2"/>
  <c r="BK1633" i="2"/>
  <c r="J1633" i="2"/>
  <c r="BE1633" i="2" s="1"/>
  <c r="BI1628" i="2"/>
  <c r="BH1628" i="2"/>
  <c r="BG1628" i="2"/>
  <c r="BF1628" i="2"/>
  <c r="T1628" i="2"/>
  <c r="R1628" i="2"/>
  <c r="P1628" i="2"/>
  <c r="BK1628" i="2"/>
  <c r="J1628" i="2"/>
  <c r="BE1628" i="2" s="1"/>
  <c r="BI1627" i="2"/>
  <c r="BH1627" i="2"/>
  <c r="BG1627" i="2"/>
  <c r="BF1627" i="2"/>
  <c r="T1627" i="2"/>
  <c r="R1627" i="2"/>
  <c r="P1627" i="2"/>
  <c r="BK1627" i="2"/>
  <c r="J1627" i="2"/>
  <c r="BE1627" i="2" s="1"/>
  <c r="BI1622" i="2"/>
  <c r="BH1622" i="2"/>
  <c r="BG1622" i="2"/>
  <c r="BF1622" i="2"/>
  <c r="T1622" i="2"/>
  <c r="R1622" i="2"/>
  <c r="P1622" i="2"/>
  <c r="BK1622" i="2"/>
  <c r="J1622" i="2"/>
  <c r="BE1622" i="2" s="1"/>
  <c r="BI1621" i="2"/>
  <c r="BH1621" i="2"/>
  <c r="BG1621" i="2"/>
  <c r="BF1621" i="2"/>
  <c r="T1621" i="2"/>
  <c r="R1621" i="2"/>
  <c r="P1621" i="2"/>
  <c r="BK1621" i="2"/>
  <c r="BE1621" i="2"/>
  <c r="BI1617" i="2"/>
  <c r="BH1617" i="2"/>
  <c r="BG1617" i="2"/>
  <c r="BF1617" i="2"/>
  <c r="T1617" i="2"/>
  <c r="R1617" i="2"/>
  <c r="P1617" i="2"/>
  <c r="BK1617" i="2"/>
  <c r="J1617" i="2"/>
  <c r="BE1617" i="2" s="1"/>
  <c r="BI1616" i="2"/>
  <c r="BH1616" i="2"/>
  <c r="BG1616" i="2"/>
  <c r="BF1616" i="2"/>
  <c r="T1616" i="2"/>
  <c r="R1616" i="2"/>
  <c r="P1616" i="2"/>
  <c r="BK1616" i="2"/>
  <c r="J1616" i="2"/>
  <c r="BE1616" i="2" s="1"/>
  <c r="BI1612" i="2"/>
  <c r="BH1612" i="2"/>
  <c r="BG1612" i="2"/>
  <c r="BF1612" i="2"/>
  <c r="T1612" i="2"/>
  <c r="R1612" i="2"/>
  <c r="P1612" i="2"/>
  <c r="BK1612" i="2"/>
  <c r="J1612" i="2"/>
  <c r="BE1612" i="2" s="1"/>
  <c r="BI1607" i="2"/>
  <c r="BH1607" i="2"/>
  <c r="BG1607" i="2"/>
  <c r="BF1607" i="2"/>
  <c r="T1607" i="2"/>
  <c r="R1607" i="2"/>
  <c r="P1607" i="2"/>
  <c r="BK1607" i="2"/>
  <c r="J1607" i="2"/>
  <c r="BE1607" i="2" s="1"/>
  <c r="BI1602" i="2"/>
  <c r="BH1602" i="2"/>
  <c r="BG1602" i="2"/>
  <c r="BF1602" i="2"/>
  <c r="T1602" i="2"/>
  <c r="R1602" i="2"/>
  <c r="P1602" i="2"/>
  <c r="BK1602" i="2"/>
  <c r="J1602" i="2"/>
  <c r="BE1602" i="2" s="1"/>
  <c r="BI1599" i="2"/>
  <c r="BH1599" i="2"/>
  <c r="BG1599" i="2"/>
  <c r="BF1599" i="2"/>
  <c r="T1599" i="2"/>
  <c r="R1599" i="2"/>
  <c r="P1599" i="2"/>
  <c r="BK1599" i="2"/>
  <c r="J1599" i="2"/>
  <c r="BE1599" i="2" s="1"/>
  <c r="BI1594" i="2"/>
  <c r="BH1594" i="2"/>
  <c r="BG1594" i="2"/>
  <c r="BF1594" i="2"/>
  <c r="T1594" i="2"/>
  <c r="R1594" i="2"/>
  <c r="P1594" i="2"/>
  <c r="BK1594" i="2"/>
  <c r="J1594" i="2"/>
  <c r="BE1594" i="2" s="1"/>
  <c r="BI1593" i="2"/>
  <c r="BH1593" i="2"/>
  <c r="BG1593" i="2"/>
  <c r="BF1593" i="2"/>
  <c r="T1593" i="2"/>
  <c r="R1593" i="2"/>
  <c r="P1593" i="2"/>
  <c r="BK1593" i="2"/>
  <c r="J1593" i="2"/>
  <c r="BE1593" i="2"/>
  <c r="BI1588" i="2"/>
  <c r="BH1588" i="2"/>
  <c r="BG1588" i="2"/>
  <c r="BF1588" i="2"/>
  <c r="T1588" i="2"/>
  <c r="R1588" i="2"/>
  <c r="P1588" i="2"/>
  <c r="BK1588" i="2"/>
  <c r="J1588" i="2"/>
  <c r="BE1588" i="2" s="1"/>
  <c r="BI1585" i="2"/>
  <c r="BH1585" i="2"/>
  <c r="BG1585" i="2"/>
  <c r="BF1585" i="2"/>
  <c r="T1585" i="2"/>
  <c r="R1585" i="2"/>
  <c r="P1585" i="2"/>
  <c r="BK1585" i="2"/>
  <c r="J1585" i="2"/>
  <c r="BE1585" i="2" s="1"/>
  <c r="BI1580" i="2"/>
  <c r="BH1580" i="2"/>
  <c r="BG1580" i="2"/>
  <c r="BF1580" i="2"/>
  <c r="T1580" i="2"/>
  <c r="R1580" i="2"/>
  <c r="P1580" i="2"/>
  <c r="BK1580" i="2"/>
  <c r="J1580" i="2"/>
  <c r="BE1580" i="2" s="1"/>
  <c r="BI1577" i="2"/>
  <c r="BH1577" i="2"/>
  <c r="BG1577" i="2"/>
  <c r="BF1577" i="2"/>
  <c r="T1577" i="2"/>
  <c r="R1577" i="2"/>
  <c r="P1577" i="2"/>
  <c r="BK1577" i="2"/>
  <c r="J1577" i="2"/>
  <c r="BE1577" i="2" s="1"/>
  <c r="BI1573" i="2"/>
  <c r="BH1573" i="2"/>
  <c r="BG1573" i="2"/>
  <c r="BF1573" i="2"/>
  <c r="T1573" i="2"/>
  <c r="R1573" i="2"/>
  <c r="P1573" i="2"/>
  <c r="BK1573" i="2"/>
  <c r="J1573" i="2"/>
  <c r="BE1573" i="2" s="1"/>
  <c r="BI1572" i="2"/>
  <c r="BH1572" i="2"/>
  <c r="BG1572" i="2"/>
  <c r="BF1572" i="2"/>
  <c r="T1572" i="2"/>
  <c r="R1572" i="2"/>
  <c r="P1572" i="2"/>
  <c r="BK1572" i="2"/>
  <c r="J1572" i="2"/>
  <c r="BE1572" i="2" s="1"/>
  <c r="BI1567" i="2"/>
  <c r="BH1567" i="2"/>
  <c r="BG1567" i="2"/>
  <c r="BF1567" i="2"/>
  <c r="T1567" i="2"/>
  <c r="R1567" i="2"/>
  <c r="P1567" i="2"/>
  <c r="BK1567" i="2"/>
  <c r="J1567" i="2"/>
  <c r="BE1567" i="2"/>
  <c r="BI1566" i="2"/>
  <c r="BH1566" i="2"/>
  <c r="BG1566" i="2"/>
  <c r="BF1566" i="2"/>
  <c r="T1566" i="2"/>
  <c r="R1566" i="2"/>
  <c r="P1566" i="2"/>
  <c r="BK1566" i="2"/>
  <c r="J1566" i="2"/>
  <c r="BE1566" i="2" s="1"/>
  <c r="BI1561" i="2"/>
  <c r="BH1561" i="2"/>
  <c r="BG1561" i="2"/>
  <c r="BF1561" i="2"/>
  <c r="T1561" i="2"/>
  <c r="R1561" i="2"/>
  <c r="P1561" i="2"/>
  <c r="BK1561" i="2"/>
  <c r="J1561" i="2"/>
  <c r="BE1561" i="2" s="1"/>
  <c r="BI1560" i="2"/>
  <c r="BH1560" i="2"/>
  <c r="BG1560" i="2"/>
  <c r="BF1560" i="2"/>
  <c r="T1560" i="2"/>
  <c r="R1560" i="2"/>
  <c r="P1560" i="2"/>
  <c r="BK1560" i="2"/>
  <c r="J1560" i="2"/>
  <c r="BE1560" i="2" s="1"/>
  <c r="BI1555" i="2"/>
  <c r="BH1555" i="2"/>
  <c r="BG1555" i="2"/>
  <c r="BF1555" i="2"/>
  <c r="T1555" i="2"/>
  <c r="R1555" i="2"/>
  <c r="P1555" i="2"/>
  <c r="BK1555" i="2"/>
  <c r="J1555" i="2"/>
  <c r="BE1555" i="2" s="1"/>
  <c r="BI1554" i="2"/>
  <c r="BH1554" i="2"/>
  <c r="BG1554" i="2"/>
  <c r="BF1554" i="2"/>
  <c r="T1554" i="2"/>
  <c r="R1554" i="2"/>
  <c r="P1554" i="2"/>
  <c r="BK1554" i="2"/>
  <c r="J1554" i="2"/>
  <c r="BE1554" i="2" s="1"/>
  <c r="BI1549" i="2"/>
  <c r="BH1549" i="2"/>
  <c r="BG1549" i="2"/>
  <c r="BF1549" i="2"/>
  <c r="T1549" i="2"/>
  <c r="R1549" i="2"/>
  <c r="P1549" i="2"/>
  <c r="BK1549" i="2"/>
  <c r="J1549" i="2"/>
  <c r="BE1549" i="2" s="1"/>
  <c r="BI1547" i="2"/>
  <c r="BH1547" i="2"/>
  <c r="BG1547" i="2"/>
  <c r="BF1547" i="2"/>
  <c r="T1547" i="2"/>
  <c r="R1547" i="2"/>
  <c r="P1547" i="2"/>
  <c r="BK1547" i="2"/>
  <c r="J1547" i="2"/>
  <c r="BE1547" i="2" s="1"/>
  <c r="BI1546" i="2"/>
  <c r="BH1546" i="2"/>
  <c r="BG1546" i="2"/>
  <c r="BF1546" i="2"/>
  <c r="T1546" i="2"/>
  <c r="R1546" i="2"/>
  <c r="P1546" i="2"/>
  <c r="BK1546" i="2"/>
  <c r="J1546" i="2"/>
  <c r="BE1546" i="2" s="1"/>
  <c r="BI1541" i="2"/>
  <c r="BH1541" i="2"/>
  <c r="BG1541" i="2"/>
  <c r="BF1541" i="2"/>
  <c r="T1541" i="2"/>
  <c r="R1541" i="2"/>
  <c r="P1541" i="2"/>
  <c r="BK1541" i="2"/>
  <c r="J1541" i="2"/>
  <c r="BE1541" i="2" s="1"/>
  <c r="BI1537" i="2"/>
  <c r="BH1537" i="2"/>
  <c r="BG1537" i="2"/>
  <c r="BF1537" i="2"/>
  <c r="T1537" i="2"/>
  <c r="R1537" i="2"/>
  <c r="P1537" i="2"/>
  <c r="BK1537" i="2"/>
  <c r="J1537" i="2"/>
  <c r="BE1537" i="2" s="1"/>
  <c r="BI1535" i="2"/>
  <c r="BH1535" i="2"/>
  <c r="BG1535" i="2"/>
  <c r="BF1535" i="2"/>
  <c r="T1535" i="2"/>
  <c r="R1535" i="2"/>
  <c r="P1535" i="2"/>
  <c r="BK1535" i="2"/>
  <c r="J1535" i="2"/>
  <c r="BE1535" i="2" s="1"/>
  <c r="BI1528" i="2"/>
  <c r="BH1528" i="2"/>
  <c r="BG1528" i="2"/>
  <c r="BF1528" i="2"/>
  <c r="T1528" i="2"/>
  <c r="R1528" i="2"/>
  <c r="P1528" i="2"/>
  <c r="BK1528" i="2"/>
  <c r="J1528" i="2"/>
  <c r="BE1528" i="2" s="1"/>
  <c r="BI1523" i="2"/>
  <c r="BH1523" i="2"/>
  <c r="BG1523" i="2"/>
  <c r="BF1523" i="2"/>
  <c r="T1523" i="2"/>
  <c r="R1523" i="2"/>
  <c r="P1523" i="2"/>
  <c r="BK1523" i="2"/>
  <c r="J1523" i="2"/>
  <c r="BE1523" i="2" s="1"/>
  <c r="BI1519" i="2"/>
  <c r="BH1519" i="2"/>
  <c r="BG1519" i="2"/>
  <c r="BF1519" i="2"/>
  <c r="T1519" i="2"/>
  <c r="R1519" i="2"/>
  <c r="P1519" i="2"/>
  <c r="BK1519" i="2"/>
  <c r="J1519" i="2"/>
  <c r="BE1519" i="2" s="1"/>
  <c r="BI1517" i="2"/>
  <c r="BH1517" i="2"/>
  <c r="BG1517" i="2"/>
  <c r="BF1517" i="2"/>
  <c r="T1517" i="2"/>
  <c r="R1517" i="2"/>
  <c r="P1517" i="2"/>
  <c r="BK1517" i="2"/>
  <c r="J1517" i="2"/>
  <c r="BE1517" i="2" s="1"/>
  <c r="BI1512" i="2"/>
  <c r="BH1512" i="2"/>
  <c r="BG1512" i="2"/>
  <c r="BF1512" i="2"/>
  <c r="T1512" i="2"/>
  <c r="R1512" i="2"/>
  <c r="P1512" i="2"/>
  <c r="BK1512" i="2"/>
  <c r="J1512" i="2"/>
  <c r="BE1512" i="2" s="1"/>
  <c r="BI1509" i="2"/>
  <c r="BH1509" i="2"/>
  <c r="BG1509" i="2"/>
  <c r="BF1509" i="2"/>
  <c r="T1509" i="2"/>
  <c r="R1509" i="2"/>
  <c r="P1509" i="2"/>
  <c r="BK1509" i="2"/>
  <c r="J1509" i="2"/>
  <c r="BE1509" i="2" s="1"/>
  <c r="BI1505" i="2"/>
  <c r="BH1505" i="2"/>
  <c r="BG1505" i="2"/>
  <c r="BF1505" i="2"/>
  <c r="T1505" i="2"/>
  <c r="R1505" i="2"/>
  <c r="P1505" i="2"/>
  <c r="BK1505" i="2"/>
  <c r="J1505" i="2"/>
  <c r="BE1505" i="2" s="1"/>
  <c r="BI1504" i="2"/>
  <c r="BH1504" i="2"/>
  <c r="BG1504" i="2"/>
  <c r="BF1504" i="2"/>
  <c r="T1504" i="2"/>
  <c r="R1504" i="2"/>
  <c r="P1504" i="2"/>
  <c r="BK1504" i="2"/>
  <c r="J1504" i="2"/>
  <c r="BE1504" i="2"/>
  <c r="BI1500" i="2"/>
  <c r="BH1500" i="2"/>
  <c r="BG1500" i="2"/>
  <c r="BF1500" i="2"/>
  <c r="T1500" i="2"/>
  <c r="R1500" i="2"/>
  <c r="P1500" i="2"/>
  <c r="BK1500" i="2"/>
  <c r="J1500" i="2"/>
  <c r="BE1500" i="2" s="1"/>
  <c r="BI1496" i="2"/>
  <c r="BH1496" i="2"/>
  <c r="BG1496" i="2"/>
  <c r="BF1496" i="2"/>
  <c r="T1496" i="2"/>
  <c r="R1496" i="2"/>
  <c r="P1496" i="2"/>
  <c r="BK1496" i="2"/>
  <c r="J1496" i="2"/>
  <c r="BE1496" i="2" s="1"/>
  <c r="BI1492" i="2"/>
  <c r="BH1492" i="2"/>
  <c r="BG1492" i="2"/>
  <c r="BF1492" i="2"/>
  <c r="T1492" i="2"/>
  <c r="R1492" i="2"/>
  <c r="P1492" i="2"/>
  <c r="BK1492" i="2"/>
  <c r="J1492" i="2"/>
  <c r="BE1492" i="2" s="1"/>
  <c r="BI1491" i="2"/>
  <c r="BH1491" i="2"/>
  <c r="BG1491" i="2"/>
  <c r="BF1491" i="2"/>
  <c r="T1491" i="2"/>
  <c r="R1491" i="2"/>
  <c r="P1491" i="2"/>
  <c r="BK1491" i="2"/>
  <c r="J1491" i="2"/>
  <c r="BE1491" i="2" s="1"/>
  <c r="BI1486" i="2"/>
  <c r="BH1486" i="2"/>
  <c r="BG1486" i="2"/>
  <c r="BF1486" i="2"/>
  <c r="T1486" i="2"/>
  <c r="R1486" i="2"/>
  <c r="P1486" i="2"/>
  <c r="BK1486" i="2"/>
  <c r="J1486" i="2"/>
  <c r="BE1486" i="2" s="1"/>
  <c r="BI1485" i="2"/>
  <c r="BH1485" i="2"/>
  <c r="BG1485" i="2"/>
  <c r="BF1485" i="2"/>
  <c r="T1485" i="2"/>
  <c r="R1485" i="2"/>
  <c r="P1485" i="2"/>
  <c r="BK1485" i="2"/>
  <c r="J1485" i="2"/>
  <c r="BE1485" i="2" s="1"/>
  <c r="BI1481" i="2"/>
  <c r="BH1481" i="2"/>
  <c r="BG1481" i="2"/>
  <c r="BF1481" i="2"/>
  <c r="T1481" i="2"/>
  <c r="R1481" i="2"/>
  <c r="P1481" i="2"/>
  <c r="BK1481" i="2"/>
  <c r="J1481" i="2"/>
  <c r="BE1481" i="2" s="1"/>
  <c r="BI1477" i="2"/>
  <c r="BH1477" i="2"/>
  <c r="BG1477" i="2"/>
  <c r="BF1477" i="2"/>
  <c r="T1477" i="2"/>
  <c r="R1477" i="2"/>
  <c r="P1477" i="2"/>
  <c r="BK1477" i="2"/>
  <c r="J1477" i="2"/>
  <c r="BE1477" i="2" s="1"/>
  <c r="BI1474" i="2"/>
  <c r="BH1474" i="2"/>
  <c r="BG1474" i="2"/>
  <c r="BF1474" i="2"/>
  <c r="T1474" i="2"/>
  <c r="R1474" i="2"/>
  <c r="P1474" i="2"/>
  <c r="BK1474" i="2"/>
  <c r="J1474" i="2"/>
  <c r="BE1474" i="2"/>
  <c r="BI1471" i="2"/>
  <c r="BH1471" i="2"/>
  <c r="BG1471" i="2"/>
  <c r="BF1471" i="2"/>
  <c r="T1471" i="2"/>
  <c r="R1471" i="2"/>
  <c r="P1471" i="2"/>
  <c r="BK1471" i="2"/>
  <c r="J1471" i="2"/>
  <c r="BE1471" i="2" s="1"/>
  <c r="BI1468" i="2"/>
  <c r="BH1468" i="2"/>
  <c r="BG1468" i="2"/>
  <c r="BF1468" i="2"/>
  <c r="T1468" i="2"/>
  <c r="R1468" i="2"/>
  <c r="P1468" i="2"/>
  <c r="BK1468" i="2"/>
  <c r="J1468" i="2"/>
  <c r="BE1468" i="2" s="1"/>
  <c r="BI1465" i="2"/>
  <c r="BH1465" i="2"/>
  <c r="BG1465" i="2"/>
  <c r="BF1465" i="2"/>
  <c r="T1465" i="2"/>
  <c r="R1465" i="2"/>
  <c r="P1465" i="2"/>
  <c r="BK1465" i="2"/>
  <c r="J1465" i="2"/>
  <c r="BE1465" i="2" s="1"/>
  <c r="BI1462" i="2"/>
  <c r="BH1462" i="2"/>
  <c r="BG1462" i="2"/>
  <c r="BF1462" i="2"/>
  <c r="T1462" i="2"/>
  <c r="R1462" i="2"/>
  <c r="P1462" i="2"/>
  <c r="BK1462" i="2"/>
  <c r="J1462" i="2"/>
  <c r="BE1462" i="2" s="1"/>
  <c r="BI1459" i="2"/>
  <c r="BH1459" i="2"/>
  <c r="BG1459" i="2"/>
  <c r="BF1459" i="2"/>
  <c r="T1459" i="2"/>
  <c r="R1459" i="2"/>
  <c r="P1459" i="2"/>
  <c r="BK1459" i="2"/>
  <c r="J1459" i="2"/>
  <c r="BE1459" i="2" s="1"/>
  <c r="BI1455" i="2"/>
  <c r="BH1455" i="2"/>
  <c r="BG1455" i="2"/>
  <c r="BF1455" i="2"/>
  <c r="T1455" i="2"/>
  <c r="R1455" i="2"/>
  <c r="P1455" i="2"/>
  <c r="BK1455" i="2"/>
  <c r="J1455" i="2"/>
  <c r="BE1455" i="2" s="1"/>
  <c r="BI1453" i="2"/>
  <c r="BH1453" i="2"/>
  <c r="BG1453" i="2"/>
  <c r="BF1453" i="2"/>
  <c r="T1453" i="2"/>
  <c r="R1453" i="2"/>
  <c r="P1453" i="2"/>
  <c r="BK1453" i="2"/>
  <c r="J1453" i="2"/>
  <c r="BE1453" i="2" s="1"/>
  <c r="BI1445" i="2"/>
  <c r="BH1445" i="2"/>
  <c r="BG1445" i="2"/>
  <c r="BF1445" i="2"/>
  <c r="T1445" i="2"/>
  <c r="R1445" i="2"/>
  <c r="P1445" i="2"/>
  <c r="BK1445" i="2"/>
  <c r="J1445" i="2"/>
  <c r="BE1445" i="2" s="1"/>
  <c r="BI1438" i="2"/>
  <c r="BH1438" i="2"/>
  <c r="BG1438" i="2"/>
  <c r="BF1438" i="2"/>
  <c r="T1438" i="2"/>
  <c r="R1438" i="2"/>
  <c r="P1438" i="2"/>
  <c r="BK1438" i="2"/>
  <c r="J1438" i="2"/>
  <c r="BE1438" i="2" s="1"/>
  <c r="BI1437" i="2"/>
  <c r="BH1437" i="2"/>
  <c r="BG1437" i="2"/>
  <c r="BF1437" i="2"/>
  <c r="T1437" i="2"/>
  <c r="R1437" i="2"/>
  <c r="P1437" i="2"/>
  <c r="BK1437" i="2"/>
  <c r="J1437" i="2"/>
  <c r="BE1437" i="2" s="1"/>
  <c r="BI1428" i="2"/>
  <c r="BH1428" i="2"/>
  <c r="BG1428" i="2"/>
  <c r="BF1428" i="2"/>
  <c r="T1428" i="2"/>
  <c r="R1428" i="2"/>
  <c r="P1428" i="2"/>
  <c r="BK1428" i="2"/>
  <c r="J1428" i="2"/>
  <c r="BE1428" i="2" s="1"/>
  <c r="BI1427" i="2"/>
  <c r="BH1427" i="2"/>
  <c r="BG1427" i="2"/>
  <c r="BF1427" i="2"/>
  <c r="T1427" i="2"/>
  <c r="R1427" i="2"/>
  <c r="P1427" i="2"/>
  <c r="BK1427" i="2"/>
  <c r="J1427" i="2"/>
  <c r="BE1427" i="2" s="1"/>
  <c r="BI1422" i="2"/>
  <c r="BH1422" i="2"/>
  <c r="BG1422" i="2"/>
  <c r="BF1422" i="2"/>
  <c r="T1422" i="2"/>
  <c r="R1422" i="2"/>
  <c r="P1422" i="2"/>
  <c r="BK1422" i="2"/>
  <c r="J1422" i="2"/>
  <c r="BE1422" i="2" s="1"/>
  <c r="BI1421" i="2"/>
  <c r="BH1421" i="2"/>
  <c r="BG1421" i="2"/>
  <c r="BF1421" i="2"/>
  <c r="T1421" i="2"/>
  <c r="R1421" i="2"/>
  <c r="P1421" i="2"/>
  <c r="BK1421" i="2"/>
  <c r="J1421" i="2"/>
  <c r="BE1421" i="2" s="1"/>
  <c r="BI1420" i="2"/>
  <c r="BH1420" i="2"/>
  <c r="BG1420" i="2"/>
  <c r="BF1420" i="2"/>
  <c r="T1420" i="2"/>
  <c r="R1420" i="2"/>
  <c r="P1420" i="2"/>
  <c r="BK1420" i="2"/>
  <c r="J1420" i="2"/>
  <c r="BE1420" i="2" s="1"/>
  <c r="BI1407" i="2"/>
  <c r="BH1407" i="2"/>
  <c r="BG1407" i="2"/>
  <c r="BF1407" i="2"/>
  <c r="T1407" i="2"/>
  <c r="R1407" i="2"/>
  <c r="P1407" i="2"/>
  <c r="BK1407" i="2"/>
  <c r="J1407" i="2"/>
  <c r="BE1407" i="2" s="1"/>
  <c r="BI1406" i="2"/>
  <c r="BH1406" i="2"/>
  <c r="BG1406" i="2"/>
  <c r="BF1406" i="2"/>
  <c r="T1406" i="2"/>
  <c r="R1406" i="2"/>
  <c r="P1406" i="2"/>
  <c r="BK1406" i="2"/>
  <c r="J1406" i="2"/>
  <c r="BE1406" i="2" s="1"/>
  <c r="BI1404" i="2"/>
  <c r="BH1404" i="2"/>
  <c r="BG1404" i="2"/>
  <c r="BF1404" i="2"/>
  <c r="T1404" i="2"/>
  <c r="R1404" i="2"/>
  <c r="P1404" i="2"/>
  <c r="BK1404" i="2"/>
  <c r="J1404" i="2"/>
  <c r="BE1404" i="2" s="1"/>
  <c r="BI1395" i="2"/>
  <c r="BH1395" i="2"/>
  <c r="BG1395" i="2"/>
  <c r="BF1395" i="2"/>
  <c r="T1395" i="2"/>
  <c r="R1395" i="2"/>
  <c r="P1395" i="2"/>
  <c r="BK1395" i="2"/>
  <c r="J1395" i="2"/>
  <c r="BE1395" i="2" s="1"/>
  <c r="BI1379" i="2"/>
  <c r="BH1379" i="2"/>
  <c r="BG1379" i="2"/>
  <c r="BF1379" i="2"/>
  <c r="T1379" i="2"/>
  <c r="R1379" i="2"/>
  <c r="P1379" i="2"/>
  <c r="BK1379" i="2"/>
  <c r="J1379" i="2"/>
  <c r="BE1379" i="2" s="1"/>
  <c r="BI1377" i="2"/>
  <c r="BH1377" i="2"/>
  <c r="BG1377" i="2"/>
  <c r="BF1377" i="2"/>
  <c r="T1377" i="2"/>
  <c r="R1377" i="2"/>
  <c r="P1377" i="2"/>
  <c r="BK1377" i="2"/>
  <c r="J1377" i="2"/>
  <c r="BE1377" i="2" s="1"/>
  <c r="BI1372" i="2"/>
  <c r="BH1372" i="2"/>
  <c r="BG1372" i="2"/>
  <c r="BF1372" i="2"/>
  <c r="T1372" i="2"/>
  <c r="R1372" i="2"/>
  <c r="P1372" i="2"/>
  <c r="BK1372" i="2"/>
  <c r="J1372" i="2"/>
  <c r="BE1372" i="2" s="1"/>
  <c r="BI1368" i="2"/>
  <c r="BH1368" i="2"/>
  <c r="BG1368" i="2"/>
  <c r="BF1368" i="2"/>
  <c r="T1368" i="2"/>
  <c r="R1368" i="2"/>
  <c r="P1368" i="2"/>
  <c r="BK1368" i="2"/>
  <c r="J1368" i="2"/>
  <c r="BE1368" i="2"/>
  <c r="BI1362" i="2"/>
  <c r="BH1362" i="2"/>
  <c r="BG1362" i="2"/>
  <c r="BF1362" i="2"/>
  <c r="T1362" i="2"/>
  <c r="R1362" i="2"/>
  <c r="P1362" i="2"/>
  <c r="BK1362" i="2"/>
  <c r="J1362" i="2"/>
  <c r="BE1362" i="2" s="1"/>
  <c r="BI1353" i="2"/>
  <c r="BH1353" i="2"/>
  <c r="BG1353" i="2"/>
  <c r="BF1353" i="2"/>
  <c r="T1353" i="2"/>
  <c r="R1353" i="2"/>
  <c r="P1353" i="2"/>
  <c r="BK1353" i="2"/>
  <c r="J1353" i="2"/>
  <c r="BE1353" i="2" s="1"/>
  <c r="BI1349" i="2"/>
  <c r="BH1349" i="2"/>
  <c r="BG1349" i="2"/>
  <c r="BF1349" i="2"/>
  <c r="T1349" i="2"/>
  <c r="R1349" i="2"/>
  <c r="P1349" i="2"/>
  <c r="BK1349" i="2"/>
  <c r="J1349" i="2"/>
  <c r="BE1349" i="2" s="1"/>
  <c r="BI1338" i="2"/>
  <c r="BH1338" i="2"/>
  <c r="BG1338" i="2"/>
  <c r="BF1338" i="2"/>
  <c r="T1338" i="2"/>
  <c r="R1338" i="2"/>
  <c r="P1338" i="2"/>
  <c r="BK1338" i="2"/>
  <c r="J1338" i="2"/>
  <c r="BE1338" i="2" s="1"/>
  <c r="BI1335" i="2"/>
  <c r="BH1335" i="2"/>
  <c r="BG1335" i="2"/>
  <c r="BF1335" i="2"/>
  <c r="T1335" i="2"/>
  <c r="R1335" i="2"/>
  <c r="P1335" i="2"/>
  <c r="BK1335" i="2"/>
  <c r="J1335" i="2"/>
  <c r="BE1335" i="2" s="1"/>
  <c r="BI1330" i="2"/>
  <c r="BH1330" i="2"/>
  <c r="BG1330" i="2"/>
  <c r="BF1330" i="2"/>
  <c r="T1330" i="2"/>
  <c r="R1330" i="2"/>
  <c r="P1330" i="2"/>
  <c r="BK1330" i="2"/>
  <c r="J1330" i="2"/>
  <c r="BE1330" i="2" s="1"/>
  <c r="BI1325" i="2"/>
  <c r="BH1325" i="2"/>
  <c r="BG1325" i="2"/>
  <c r="BF1325" i="2"/>
  <c r="T1325" i="2"/>
  <c r="R1325" i="2"/>
  <c r="P1325" i="2"/>
  <c r="BK1325" i="2"/>
  <c r="J1325" i="2"/>
  <c r="BE1325" i="2" s="1"/>
  <c r="BI1323" i="2"/>
  <c r="BH1323" i="2"/>
  <c r="BG1323" i="2"/>
  <c r="BF1323" i="2"/>
  <c r="T1323" i="2"/>
  <c r="R1323" i="2"/>
  <c r="P1323" i="2"/>
  <c r="BK1323" i="2"/>
  <c r="J1323" i="2"/>
  <c r="BE1323" i="2" s="1"/>
  <c r="BI1316" i="2"/>
  <c r="BH1316" i="2"/>
  <c r="BG1316" i="2"/>
  <c r="BF1316" i="2"/>
  <c r="T1316" i="2"/>
  <c r="R1316" i="2"/>
  <c r="P1316" i="2"/>
  <c r="BK1316" i="2"/>
  <c r="J1316" i="2"/>
  <c r="BE1316" i="2" s="1"/>
  <c r="BI1314" i="2"/>
  <c r="BH1314" i="2"/>
  <c r="BG1314" i="2"/>
  <c r="BF1314" i="2"/>
  <c r="T1314" i="2"/>
  <c r="R1314" i="2"/>
  <c r="P1314" i="2"/>
  <c r="BK1314" i="2"/>
  <c r="J1314" i="2"/>
  <c r="BE1314" i="2" s="1"/>
  <c r="BI1311" i="2"/>
  <c r="BH1311" i="2"/>
  <c r="BG1311" i="2"/>
  <c r="BF1311" i="2"/>
  <c r="T1311" i="2"/>
  <c r="R1311" i="2"/>
  <c r="P1311" i="2"/>
  <c r="BK1311" i="2"/>
  <c r="J1311" i="2"/>
  <c r="BE1311" i="2" s="1"/>
  <c r="BI1304" i="2"/>
  <c r="BH1304" i="2"/>
  <c r="BG1304" i="2"/>
  <c r="BF1304" i="2"/>
  <c r="T1304" i="2"/>
  <c r="R1304" i="2"/>
  <c r="P1304" i="2"/>
  <c r="BK1304" i="2"/>
  <c r="J1304" i="2"/>
  <c r="BE1304" i="2" s="1"/>
  <c r="BI1301" i="2"/>
  <c r="BH1301" i="2"/>
  <c r="BG1301" i="2"/>
  <c r="BF1301" i="2"/>
  <c r="T1301" i="2"/>
  <c r="R1301" i="2"/>
  <c r="P1301" i="2"/>
  <c r="BK1301" i="2"/>
  <c r="J1301" i="2"/>
  <c r="BE1301" i="2" s="1"/>
  <c r="BI1296" i="2"/>
  <c r="BH1296" i="2"/>
  <c r="BG1296" i="2"/>
  <c r="BF1296" i="2"/>
  <c r="T1296" i="2"/>
  <c r="R1296" i="2"/>
  <c r="P1296" i="2"/>
  <c r="BK1296" i="2"/>
  <c r="J1296" i="2"/>
  <c r="BE1296" i="2" s="1"/>
  <c r="BI1292" i="2"/>
  <c r="BH1292" i="2"/>
  <c r="BG1292" i="2"/>
  <c r="BF1292" i="2"/>
  <c r="T1292" i="2"/>
  <c r="R1292" i="2"/>
  <c r="P1292" i="2"/>
  <c r="BK1292" i="2"/>
  <c r="J1292" i="2"/>
  <c r="BE1292" i="2" s="1"/>
  <c r="BI1288" i="2"/>
  <c r="BH1288" i="2"/>
  <c r="BG1288" i="2"/>
  <c r="BF1288" i="2"/>
  <c r="T1288" i="2"/>
  <c r="R1288" i="2"/>
  <c r="P1288" i="2"/>
  <c r="BK1288" i="2"/>
  <c r="J1288" i="2"/>
  <c r="BE1288" i="2" s="1"/>
  <c r="BI1283" i="2"/>
  <c r="BH1283" i="2"/>
  <c r="BG1283" i="2"/>
  <c r="BF1283" i="2"/>
  <c r="T1283" i="2"/>
  <c r="T1282" i="2" s="1"/>
  <c r="R1283" i="2"/>
  <c r="R1282" i="2" s="1"/>
  <c r="P1283" i="2"/>
  <c r="P1282" i="2" s="1"/>
  <c r="BK1283" i="2"/>
  <c r="BK1282" i="2" s="1"/>
  <c r="J1282" i="2" s="1"/>
  <c r="J71" i="2" s="1"/>
  <c r="J1283" i="2"/>
  <c r="BE1283" i="2" s="1"/>
  <c r="BI1280" i="2"/>
  <c r="BH1280" i="2"/>
  <c r="BG1280" i="2"/>
  <c r="BF1280" i="2"/>
  <c r="T1280" i="2"/>
  <c r="R1280" i="2"/>
  <c r="P1280" i="2"/>
  <c r="BK1280" i="2"/>
  <c r="J1280" i="2"/>
  <c r="BE1280" i="2" s="1"/>
  <c r="BI1278" i="2"/>
  <c r="BH1278" i="2"/>
  <c r="BG1278" i="2"/>
  <c r="BF1278" i="2"/>
  <c r="T1278" i="2"/>
  <c r="R1278" i="2"/>
  <c r="P1278" i="2"/>
  <c r="BK1278" i="2"/>
  <c r="J1278" i="2"/>
  <c r="BE1278" i="2" s="1"/>
  <c r="BI1274" i="2"/>
  <c r="BH1274" i="2"/>
  <c r="BG1274" i="2"/>
  <c r="BF1274" i="2"/>
  <c r="T1274" i="2"/>
  <c r="R1274" i="2"/>
  <c r="P1274" i="2"/>
  <c r="BK1274" i="2"/>
  <c r="J1274" i="2"/>
  <c r="BE1274" i="2" s="1"/>
  <c r="BI1272" i="2"/>
  <c r="BH1272" i="2"/>
  <c r="BG1272" i="2"/>
  <c r="BF1272" i="2"/>
  <c r="T1272" i="2"/>
  <c r="R1272" i="2"/>
  <c r="P1272" i="2"/>
  <c r="BK1272" i="2"/>
  <c r="J1272" i="2"/>
  <c r="BE1272" i="2" s="1"/>
  <c r="BI1268" i="2"/>
  <c r="BH1268" i="2"/>
  <c r="BG1268" i="2"/>
  <c r="BF1268" i="2"/>
  <c r="T1268" i="2"/>
  <c r="R1268" i="2"/>
  <c r="P1268" i="2"/>
  <c r="BK1268" i="2"/>
  <c r="J1268" i="2"/>
  <c r="BE1268" i="2" s="1"/>
  <c r="BI1265" i="2"/>
  <c r="BH1265" i="2"/>
  <c r="BG1265" i="2"/>
  <c r="BF1265" i="2"/>
  <c r="T1265" i="2"/>
  <c r="R1265" i="2"/>
  <c r="P1265" i="2"/>
  <c r="BK1265" i="2"/>
  <c r="J1265" i="2"/>
  <c r="BE1265" i="2" s="1"/>
  <c r="BI1263" i="2"/>
  <c r="BH1263" i="2"/>
  <c r="BG1263" i="2"/>
  <c r="BF1263" i="2"/>
  <c r="T1263" i="2"/>
  <c r="R1263" i="2"/>
  <c r="P1263" i="2"/>
  <c r="BK1263" i="2"/>
  <c r="J1263" i="2"/>
  <c r="BE1263" i="2" s="1"/>
  <c r="BI1261" i="2"/>
  <c r="BH1261" i="2"/>
  <c r="BG1261" i="2"/>
  <c r="BF1261" i="2"/>
  <c r="T1261" i="2"/>
  <c r="R1261" i="2"/>
  <c r="P1261" i="2"/>
  <c r="BK1261" i="2"/>
  <c r="J1261" i="2"/>
  <c r="BE1261" i="2" s="1"/>
  <c r="BI1259" i="2"/>
  <c r="BH1259" i="2"/>
  <c r="BG1259" i="2"/>
  <c r="BF1259" i="2"/>
  <c r="T1259" i="2"/>
  <c r="R1259" i="2"/>
  <c r="P1259" i="2"/>
  <c r="BK1259" i="2"/>
  <c r="J1259" i="2"/>
  <c r="BE1259" i="2" s="1"/>
  <c r="BI1257" i="2"/>
  <c r="BH1257" i="2"/>
  <c r="BG1257" i="2"/>
  <c r="BF1257" i="2"/>
  <c r="T1257" i="2"/>
  <c r="R1257" i="2"/>
  <c r="P1257" i="2"/>
  <c r="BK1257" i="2"/>
  <c r="J1257" i="2"/>
  <c r="BE1257" i="2" s="1"/>
  <c r="BI1252" i="2"/>
  <c r="BH1252" i="2"/>
  <c r="BG1252" i="2"/>
  <c r="BF1252" i="2"/>
  <c r="T1252" i="2"/>
  <c r="R1252" i="2"/>
  <c r="P1252" i="2"/>
  <c r="BK1252" i="2"/>
  <c r="J1252" i="2"/>
  <c r="BE1252" i="2" s="1"/>
  <c r="BI1250" i="2"/>
  <c r="BH1250" i="2"/>
  <c r="BG1250" i="2"/>
  <c r="BF1250" i="2"/>
  <c r="T1250" i="2"/>
  <c r="R1250" i="2"/>
  <c r="P1250" i="2"/>
  <c r="BK1250" i="2"/>
  <c r="J1250" i="2"/>
  <c r="BE1250" i="2" s="1"/>
  <c r="BI1243" i="2"/>
  <c r="BH1243" i="2"/>
  <c r="BG1243" i="2"/>
  <c r="BF1243" i="2"/>
  <c r="T1243" i="2"/>
  <c r="R1243" i="2"/>
  <c r="P1243" i="2"/>
  <c r="BK1243" i="2"/>
  <c r="J1243" i="2"/>
  <c r="BE1243" i="2" s="1"/>
  <c r="BI1241" i="2"/>
  <c r="BH1241" i="2"/>
  <c r="BG1241" i="2"/>
  <c r="BF1241" i="2"/>
  <c r="T1241" i="2"/>
  <c r="R1241" i="2"/>
  <c r="P1241" i="2"/>
  <c r="BK1241" i="2"/>
  <c r="J1241" i="2"/>
  <c r="BE1241" i="2" s="1"/>
  <c r="BI1236" i="2"/>
  <c r="BH1236" i="2"/>
  <c r="BG1236" i="2"/>
  <c r="BF1236" i="2"/>
  <c r="T1236" i="2"/>
  <c r="R1236" i="2"/>
  <c r="P1236" i="2"/>
  <c r="BK1236" i="2"/>
  <c r="J1236" i="2"/>
  <c r="BE1236" i="2" s="1"/>
  <c r="BI1234" i="2"/>
  <c r="BH1234" i="2"/>
  <c r="BG1234" i="2"/>
  <c r="BF1234" i="2"/>
  <c r="T1234" i="2"/>
  <c r="R1234" i="2"/>
  <c r="P1234" i="2"/>
  <c r="BK1234" i="2"/>
  <c r="J1234" i="2"/>
  <c r="BE1234" i="2" s="1"/>
  <c r="BI1228" i="2"/>
  <c r="BH1228" i="2"/>
  <c r="BG1228" i="2"/>
  <c r="BF1228" i="2"/>
  <c r="T1228" i="2"/>
  <c r="R1228" i="2"/>
  <c r="P1228" i="2"/>
  <c r="BK1228" i="2"/>
  <c r="J1228" i="2"/>
  <c r="BE1228" i="2" s="1"/>
  <c r="BI1227" i="2"/>
  <c r="BH1227" i="2"/>
  <c r="BG1227" i="2"/>
  <c r="BF1227" i="2"/>
  <c r="T1227" i="2"/>
  <c r="R1227" i="2"/>
  <c r="P1227" i="2"/>
  <c r="BK1227" i="2"/>
  <c r="J1227" i="2"/>
  <c r="BE1227" i="2" s="1"/>
  <c r="BI1222" i="2"/>
  <c r="BH1222" i="2"/>
  <c r="BG1222" i="2"/>
  <c r="BF1222" i="2"/>
  <c r="T1222" i="2"/>
  <c r="R1222" i="2"/>
  <c r="P1222" i="2"/>
  <c r="BK1222" i="2"/>
  <c r="J1222" i="2"/>
  <c r="BE1222" i="2" s="1"/>
  <c r="BI1219" i="2"/>
  <c r="BH1219" i="2"/>
  <c r="BG1219" i="2"/>
  <c r="BF1219" i="2"/>
  <c r="T1219" i="2"/>
  <c r="R1219" i="2"/>
  <c r="P1219" i="2"/>
  <c r="BK1219" i="2"/>
  <c r="J1219" i="2"/>
  <c r="BE1219" i="2" s="1"/>
  <c r="BI1200" i="2"/>
  <c r="BH1200" i="2"/>
  <c r="BG1200" i="2"/>
  <c r="BF1200" i="2"/>
  <c r="T1200" i="2"/>
  <c r="R1200" i="2"/>
  <c r="P1200" i="2"/>
  <c r="BK1200" i="2"/>
  <c r="J1200" i="2"/>
  <c r="BE1200" i="2" s="1"/>
  <c r="BI1198" i="2"/>
  <c r="BH1198" i="2"/>
  <c r="BG1198" i="2"/>
  <c r="BF1198" i="2"/>
  <c r="T1198" i="2"/>
  <c r="R1198" i="2"/>
  <c r="P1198" i="2"/>
  <c r="BK1198" i="2"/>
  <c r="J1198" i="2"/>
  <c r="BE1198" i="2" s="1"/>
  <c r="BI1193" i="2"/>
  <c r="BH1193" i="2"/>
  <c r="BG1193" i="2"/>
  <c r="BF1193" i="2"/>
  <c r="T1193" i="2"/>
  <c r="R1193" i="2"/>
  <c r="P1193" i="2"/>
  <c r="BK1193" i="2"/>
  <c r="J1193" i="2"/>
  <c r="BE1193" i="2" s="1"/>
  <c r="BI1191" i="2"/>
  <c r="BH1191" i="2"/>
  <c r="BG1191" i="2"/>
  <c r="BF1191" i="2"/>
  <c r="T1191" i="2"/>
  <c r="R1191" i="2"/>
  <c r="P1191" i="2"/>
  <c r="BK1191" i="2"/>
  <c r="J1191" i="2"/>
  <c r="BE1191" i="2" s="1"/>
  <c r="BI1186" i="2"/>
  <c r="BH1186" i="2"/>
  <c r="BG1186" i="2"/>
  <c r="BF1186" i="2"/>
  <c r="T1186" i="2"/>
  <c r="R1186" i="2"/>
  <c r="P1186" i="2"/>
  <c r="BK1186" i="2"/>
  <c r="J1186" i="2"/>
  <c r="BE1186" i="2" s="1"/>
  <c r="BI1182" i="2"/>
  <c r="BH1182" i="2"/>
  <c r="BG1182" i="2"/>
  <c r="BF1182" i="2"/>
  <c r="T1182" i="2"/>
  <c r="R1182" i="2"/>
  <c r="P1182" i="2"/>
  <c r="BK1182" i="2"/>
  <c r="J1182" i="2"/>
  <c r="BE1182" i="2" s="1"/>
  <c r="BI1179" i="2"/>
  <c r="BH1179" i="2"/>
  <c r="BG1179" i="2"/>
  <c r="BF1179" i="2"/>
  <c r="T1179" i="2"/>
  <c r="R1179" i="2"/>
  <c r="P1179" i="2"/>
  <c r="BK1179" i="2"/>
  <c r="J1179" i="2"/>
  <c r="BE1179" i="2" s="1"/>
  <c r="BI1177" i="2"/>
  <c r="BH1177" i="2"/>
  <c r="BG1177" i="2"/>
  <c r="BF1177" i="2"/>
  <c r="T1177" i="2"/>
  <c r="R1177" i="2"/>
  <c r="P1177" i="2"/>
  <c r="BK1177" i="2"/>
  <c r="J1177" i="2"/>
  <c r="BE1177" i="2" s="1"/>
  <c r="BI1169" i="2"/>
  <c r="BH1169" i="2"/>
  <c r="BG1169" i="2"/>
  <c r="BF1169" i="2"/>
  <c r="T1169" i="2"/>
  <c r="R1169" i="2"/>
  <c r="P1169" i="2"/>
  <c r="BK1169" i="2"/>
  <c r="J1169" i="2"/>
  <c r="BE1169" i="2" s="1"/>
  <c r="BI1167" i="2"/>
  <c r="BH1167" i="2"/>
  <c r="BG1167" i="2"/>
  <c r="BF1167" i="2"/>
  <c r="T1167" i="2"/>
  <c r="R1167" i="2"/>
  <c r="P1167" i="2"/>
  <c r="BK1167" i="2"/>
  <c r="J1167" i="2"/>
  <c r="BE1167" i="2" s="1"/>
  <c r="BI1160" i="2"/>
  <c r="BH1160" i="2"/>
  <c r="BG1160" i="2"/>
  <c r="BF1160" i="2"/>
  <c r="T1160" i="2"/>
  <c r="R1160" i="2"/>
  <c r="P1160" i="2"/>
  <c r="BK1160" i="2"/>
  <c r="J1160" i="2"/>
  <c r="BE1160" i="2" s="1"/>
  <c r="BI1158" i="2"/>
  <c r="BH1158" i="2"/>
  <c r="BG1158" i="2"/>
  <c r="BF1158" i="2"/>
  <c r="T1158" i="2"/>
  <c r="R1158" i="2"/>
  <c r="P1158" i="2"/>
  <c r="BK1158" i="2"/>
  <c r="J1158" i="2"/>
  <c r="BE1158" i="2" s="1"/>
  <c r="BI1153" i="2"/>
  <c r="BH1153" i="2"/>
  <c r="BG1153" i="2"/>
  <c r="BF1153" i="2"/>
  <c r="T1153" i="2"/>
  <c r="R1153" i="2"/>
  <c r="P1153" i="2"/>
  <c r="BK1153" i="2"/>
  <c r="J1153" i="2"/>
  <c r="BE1153" i="2" s="1"/>
  <c r="BI1151" i="2"/>
  <c r="BH1151" i="2"/>
  <c r="BG1151" i="2"/>
  <c r="BF1151" i="2"/>
  <c r="T1151" i="2"/>
  <c r="R1151" i="2"/>
  <c r="P1151" i="2"/>
  <c r="BK1151" i="2"/>
  <c r="J1151" i="2"/>
  <c r="BE1151" i="2"/>
  <c r="BI1145" i="2"/>
  <c r="BH1145" i="2"/>
  <c r="BG1145" i="2"/>
  <c r="BF1145" i="2"/>
  <c r="T1145" i="2"/>
  <c r="R1145" i="2"/>
  <c r="P1145" i="2"/>
  <c r="BK1145" i="2"/>
  <c r="J1145" i="2"/>
  <c r="BE1145" i="2" s="1"/>
  <c r="BI1143" i="2"/>
  <c r="BH1143" i="2"/>
  <c r="BG1143" i="2"/>
  <c r="BF1143" i="2"/>
  <c r="T1143" i="2"/>
  <c r="R1143" i="2"/>
  <c r="P1143" i="2"/>
  <c r="BK1143" i="2"/>
  <c r="J1143" i="2"/>
  <c r="BE1143" i="2" s="1"/>
  <c r="BI1141" i="2"/>
  <c r="BH1141" i="2"/>
  <c r="BG1141" i="2"/>
  <c r="BF1141" i="2"/>
  <c r="T1141" i="2"/>
  <c r="R1141" i="2"/>
  <c r="P1141" i="2"/>
  <c r="BK1141" i="2"/>
  <c r="J1141" i="2"/>
  <c r="BE1141" i="2" s="1"/>
  <c r="BI1138" i="2"/>
  <c r="BH1138" i="2"/>
  <c r="BG1138" i="2"/>
  <c r="BF1138" i="2"/>
  <c r="T1138" i="2"/>
  <c r="R1138" i="2"/>
  <c r="P1138" i="2"/>
  <c r="BK1138" i="2"/>
  <c r="J1138" i="2"/>
  <c r="BE1138" i="2" s="1"/>
  <c r="BI1136" i="2"/>
  <c r="BH1136" i="2"/>
  <c r="BG1136" i="2"/>
  <c r="BF1136" i="2"/>
  <c r="T1136" i="2"/>
  <c r="R1136" i="2"/>
  <c r="P1136" i="2"/>
  <c r="BK1136" i="2"/>
  <c r="J1136" i="2"/>
  <c r="BE1136" i="2" s="1"/>
  <c r="BI1131" i="2"/>
  <c r="BH1131" i="2"/>
  <c r="BG1131" i="2"/>
  <c r="BF1131" i="2"/>
  <c r="T1131" i="2"/>
  <c r="R1131" i="2"/>
  <c r="P1131" i="2"/>
  <c r="BK1131" i="2"/>
  <c r="J1131" i="2"/>
  <c r="BE1131" i="2" s="1"/>
  <c r="BI1129" i="2"/>
  <c r="BH1129" i="2"/>
  <c r="BG1129" i="2"/>
  <c r="BF1129" i="2"/>
  <c r="T1129" i="2"/>
  <c r="R1129" i="2"/>
  <c r="P1129" i="2"/>
  <c r="BK1129" i="2"/>
  <c r="J1129" i="2"/>
  <c r="BE1129" i="2" s="1"/>
  <c r="BI1127" i="2"/>
  <c r="BH1127" i="2"/>
  <c r="BG1127" i="2"/>
  <c r="BF1127" i="2"/>
  <c r="T1127" i="2"/>
  <c r="R1127" i="2"/>
  <c r="P1127" i="2"/>
  <c r="BK1127" i="2"/>
  <c r="J1127" i="2"/>
  <c r="BE1127" i="2" s="1"/>
  <c r="BI1125" i="2"/>
  <c r="BH1125" i="2"/>
  <c r="BG1125" i="2"/>
  <c r="BF1125" i="2"/>
  <c r="T1125" i="2"/>
  <c r="R1125" i="2"/>
  <c r="P1125" i="2"/>
  <c r="BK1125" i="2"/>
  <c r="J1125" i="2"/>
  <c r="BE1125" i="2" s="1"/>
  <c r="BI1123" i="2"/>
  <c r="BH1123" i="2"/>
  <c r="BG1123" i="2"/>
  <c r="BF1123" i="2"/>
  <c r="T1123" i="2"/>
  <c r="R1123" i="2"/>
  <c r="P1123" i="2"/>
  <c r="BK1123" i="2"/>
  <c r="J1123" i="2"/>
  <c r="BE1123" i="2" s="1"/>
  <c r="BI1118" i="2"/>
  <c r="BH1118" i="2"/>
  <c r="BG1118" i="2"/>
  <c r="BF1118" i="2"/>
  <c r="T1118" i="2"/>
  <c r="R1118" i="2"/>
  <c r="P1118" i="2"/>
  <c r="BK1118" i="2"/>
  <c r="J1118" i="2"/>
  <c r="BE1118" i="2" s="1"/>
  <c r="BI1116" i="2"/>
  <c r="BH1116" i="2"/>
  <c r="BG1116" i="2"/>
  <c r="BF1116" i="2"/>
  <c r="T1116" i="2"/>
  <c r="R1116" i="2"/>
  <c r="P1116" i="2"/>
  <c r="BK1116" i="2"/>
  <c r="J1116" i="2"/>
  <c r="BE1116" i="2" s="1"/>
  <c r="BI1111" i="2"/>
  <c r="BH1111" i="2"/>
  <c r="BG1111" i="2"/>
  <c r="BF1111" i="2"/>
  <c r="T1111" i="2"/>
  <c r="R1111" i="2"/>
  <c r="P1111" i="2"/>
  <c r="BK1111" i="2"/>
  <c r="J1111" i="2"/>
  <c r="BE1111" i="2" s="1"/>
  <c r="BI1110" i="2"/>
  <c r="BH1110" i="2"/>
  <c r="BG1110" i="2"/>
  <c r="BF1110" i="2"/>
  <c r="T1110" i="2"/>
  <c r="R1110" i="2"/>
  <c r="P1110" i="2"/>
  <c r="BK1110" i="2"/>
  <c r="J1110" i="2"/>
  <c r="BE1110" i="2" s="1"/>
  <c r="BI1108" i="2"/>
  <c r="BH1108" i="2"/>
  <c r="BG1108" i="2"/>
  <c r="BF1108" i="2"/>
  <c r="T1108" i="2"/>
  <c r="R1108" i="2"/>
  <c r="P1108" i="2"/>
  <c r="BK1108" i="2"/>
  <c r="J1108" i="2"/>
  <c r="BE1108" i="2" s="1"/>
  <c r="BI1106" i="2"/>
  <c r="BH1106" i="2"/>
  <c r="BG1106" i="2"/>
  <c r="BF1106" i="2"/>
  <c r="T1106" i="2"/>
  <c r="R1106" i="2"/>
  <c r="P1106" i="2"/>
  <c r="BK1106" i="2"/>
  <c r="J1106" i="2"/>
  <c r="BE1106" i="2" s="1"/>
  <c r="BI1102" i="2"/>
  <c r="BH1102" i="2"/>
  <c r="BG1102" i="2"/>
  <c r="BF1102" i="2"/>
  <c r="T1102" i="2"/>
  <c r="R1102" i="2"/>
  <c r="P1102" i="2"/>
  <c r="BK1102" i="2"/>
  <c r="J1102" i="2"/>
  <c r="BE1102" i="2" s="1"/>
  <c r="BI1100" i="2"/>
  <c r="BH1100" i="2"/>
  <c r="BG1100" i="2"/>
  <c r="BF1100" i="2"/>
  <c r="T1100" i="2"/>
  <c r="R1100" i="2"/>
  <c r="P1100" i="2"/>
  <c r="BK1100" i="2"/>
  <c r="J1100" i="2"/>
  <c r="BE1100" i="2" s="1"/>
  <c r="BI1098" i="2"/>
  <c r="BH1098" i="2"/>
  <c r="BG1098" i="2"/>
  <c r="BF1098" i="2"/>
  <c r="T1098" i="2"/>
  <c r="R1098" i="2"/>
  <c r="P1098" i="2"/>
  <c r="BK1098" i="2"/>
  <c r="J1098" i="2"/>
  <c r="BE1098" i="2" s="1"/>
  <c r="BI1096" i="2"/>
  <c r="BH1096" i="2"/>
  <c r="BG1096" i="2"/>
  <c r="BF1096" i="2"/>
  <c r="T1096" i="2"/>
  <c r="R1096" i="2"/>
  <c r="P1096" i="2"/>
  <c r="BK1096" i="2"/>
  <c r="J1096" i="2"/>
  <c r="BE1096" i="2" s="1"/>
  <c r="BI1092" i="2"/>
  <c r="BH1092" i="2"/>
  <c r="BG1092" i="2"/>
  <c r="BF1092" i="2"/>
  <c r="T1092" i="2"/>
  <c r="R1092" i="2"/>
  <c r="P1092" i="2"/>
  <c r="BK1092" i="2"/>
  <c r="J1092" i="2"/>
  <c r="BE1092" i="2" s="1"/>
  <c r="BI1088" i="2"/>
  <c r="BH1088" i="2"/>
  <c r="BG1088" i="2"/>
  <c r="BF1088" i="2"/>
  <c r="T1088" i="2"/>
  <c r="R1088" i="2"/>
  <c r="P1088" i="2"/>
  <c r="BK1088" i="2"/>
  <c r="J1088" i="2"/>
  <c r="BE1088" i="2" s="1"/>
  <c r="BI1081" i="2"/>
  <c r="BH1081" i="2"/>
  <c r="BG1081" i="2"/>
  <c r="BF1081" i="2"/>
  <c r="T1081" i="2"/>
  <c r="R1081" i="2"/>
  <c r="P1081" i="2"/>
  <c r="BK1081" i="2"/>
  <c r="J1081" i="2"/>
  <c r="BE1081" i="2"/>
  <c r="BI1079" i="2"/>
  <c r="BH1079" i="2"/>
  <c r="BG1079" i="2"/>
  <c r="BF1079" i="2"/>
  <c r="T1079" i="2"/>
  <c r="R1079" i="2"/>
  <c r="P1079" i="2"/>
  <c r="BK1079" i="2"/>
  <c r="J1079" i="2"/>
  <c r="BE1079" i="2" s="1"/>
  <c r="BI1074" i="2"/>
  <c r="BH1074" i="2"/>
  <c r="BG1074" i="2"/>
  <c r="BF1074" i="2"/>
  <c r="T1074" i="2"/>
  <c r="R1074" i="2"/>
  <c r="P1074" i="2"/>
  <c r="BK1074" i="2"/>
  <c r="J1074" i="2"/>
  <c r="BE1074" i="2" s="1"/>
  <c r="BI1072" i="2"/>
  <c r="BH1072" i="2"/>
  <c r="BG1072" i="2"/>
  <c r="BF1072" i="2"/>
  <c r="T1072" i="2"/>
  <c r="R1072" i="2"/>
  <c r="P1072" i="2"/>
  <c r="BK1072" i="2"/>
  <c r="J1072" i="2"/>
  <c r="BE1072" i="2" s="1"/>
  <c r="BI1070" i="2"/>
  <c r="BH1070" i="2"/>
  <c r="BG1070" i="2"/>
  <c r="BF1070" i="2"/>
  <c r="T1070" i="2"/>
  <c r="R1070" i="2"/>
  <c r="P1070" i="2"/>
  <c r="BK1070" i="2"/>
  <c r="J1070" i="2"/>
  <c r="BE1070" i="2" s="1"/>
  <c r="BI1068" i="2"/>
  <c r="BH1068" i="2"/>
  <c r="BG1068" i="2"/>
  <c r="BF1068" i="2"/>
  <c r="T1068" i="2"/>
  <c r="R1068" i="2"/>
  <c r="P1068" i="2"/>
  <c r="BK1068" i="2"/>
  <c r="J1068" i="2"/>
  <c r="BE1068" i="2" s="1"/>
  <c r="BI1066" i="2"/>
  <c r="BH1066" i="2"/>
  <c r="BG1066" i="2"/>
  <c r="BF1066" i="2"/>
  <c r="T1066" i="2"/>
  <c r="R1066" i="2"/>
  <c r="P1066" i="2"/>
  <c r="BK1066" i="2"/>
  <c r="J1066" i="2"/>
  <c r="BE1066" i="2" s="1"/>
  <c r="BI1062" i="2"/>
  <c r="BH1062" i="2"/>
  <c r="BG1062" i="2"/>
  <c r="BF1062" i="2"/>
  <c r="T1062" i="2"/>
  <c r="T1061" i="2" s="1"/>
  <c r="R1062" i="2"/>
  <c r="R1061" i="2" s="1"/>
  <c r="P1062" i="2"/>
  <c r="P1061" i="2" s="1"/>
  <c r="BK1062" i="2"/>
  <c r="BK1061" i="2" s="1"/>
  <c r="J1061" i="2" s="1"/>
  <c r="J66" i="2" s="1"/>
  <c r="J1062" i="2"/>
  <c r="BE1062" i="2" s="1"/>
  <c r="BI1055" i="2"/>
  <c r="BH1055" i="2"/>
  <c r="BG1055" i="2"/>
  <c r="BF1055" i="2"/>
  <c r="T1055" i="2"/>
  <c r="R1055" i="2"/>
  <c r="P1055" i="2"/>
  <c r="BK1055" i="2"/>
  <c r="J1055" i="2"/>
  <c r="BE1055" i="2"/>
  <c r="BI1049" i="2"/>
  <c r="BH1049" i="2"/>
  <c r="BG1049" i="2"/>
  <c r="BF1049" i="2"/>
  <c r="T1049" i="2"/>
  <c r="R1049" i="2"/>
  <c r="P1049" i="2"/>
  <c r="BK1049" i="2"/>
  <c r="J1049" i="2"/>
  <c r="BE1049" i="2" s="1"/>
  <c r="BI1045" i="2"/>
  <c r="BH1045" i="2"/>
  <c r="BG1045" i="2"/>
  <c r="BF1045" i="2"/>
  <c r="T1045" i="2"/>
  <c r="R1045" i="2"/>
  <c r="P1045" i="2"/>
  <c r="BK1045" i="2"/>
  <c r="J1045" i="2"/>
  <c r="BE1045" i="2" s="1"/>
  <c r="BI1032" i="2"/>
  <c r="BH1032" i="2"/>
  <c r="BG1032" i="2"/>
  <c r="BF1032" i="2"/>
  <c r="T1032" i="2"/>
  <c r="R1032" i="2"/>
  <c r="P1032" i="2"/>
  <c r="BK1032" i="2"/>
  <c r="J1032" i="2"/>
  <c r="BE1032" i="2" s="1"/>
  <c r="BI1019" i="2"/>
  <c r="BH1019" i="2"/>
  <c r="BG1019" i="2"/>
  <c r="BF1019" i="2"/>
  <c r="T1019" i="2"/>
  <c r="R1019" i="2"/>
  <c r="P1019" i="2"/>
  <c r="BK1019" i="2"/>
  <c r="J1019" i="2"/>
  <c r="BE1019" i="2" s="1"/>
  <c r="BI1015" i="2"/>
  <c r="BH1015" i="2"/>
  <c r="BG1015" i="2"/>
  <c r="BF1015" i="2"/>
  <c r="T1015" i="2"/>
  <c r="R1015" i="2"/>
  <c r="P1015" i="2"/>
  <c r="BK1015" i="2"/>
  <c r="J1015" i="2"/>
  <c r="BE1015" i="2" s="1"/>
  <c r="BI1010" i="2"/>
  <c r="BH1010" i="2"/>
  <c r="BG1010" i="2"/>
  <c r="BF1010" i="2"/>
  <c r="T1010" i="2"/>
  <c r="R1010" i="2"/>
  <c r="P1010" i="2"/>
  <c r="BK1010" i="2"/>
  <c r="J1010" i="2"/>
  <c r="BE1010" i="2" s="1"/>
  <c r="BI1006" i="2"/>
  <c r="BH1006" i="2"/>
  <c r="BG1006" i="2"/>
  <c r="BF1006" i="2"/>
  <c r="T1006" i="2"/>
  <c r="R1006" i="2"/>
  <c r="P1006" i="2"/>
  <c r="BK1006" i="2"/>
  <c r="J1006" i="2"/>
  <c r="BE1006" i="2" s="1"/>
  <c r="BI1004" i="2"/>
  <c r="BH1004" i="2"/>
  <c r="BG1004" i="2"/>
  <c r="BF1004" i="2"/>
  <c r="T1004" i="2"/>
  <c r="R1004" i="2"/>
  <c r="P1004" i="2"/>
  <c r="BK1004" i="2"/>
  <c r="J1004" i="2"/>
  <c r="BE1004" i="2" s="1"/>
  <c r="BI1002" i="2"/>
  <c r="BH1002" i="2"/>
  <c r="BG1002" i="2"/>
  <c r="BF1002" i="2"/>
  <c r="T1002" i="2"/>
  <c r="R1002" i="2"/>
  <c r="P1002" i="2"/>
  <c r="BK1002" i="2"/>
  <c r="J1002" i="2"/>
  <c r="BE1002" i="2" s="1"/>
  <c r="BI997" i="2"/>
  <c r="BH997" i="2"/>
  <c r="BG997" i="2"/>
  <c r="BF997" i="2"/>
  <c r="T997" i="2"/>
  <c r="R997" i="2"/>
  <c r="P997" i="2"/>
  <c r="BK997" i="2"/>
  <c r="J997" i="2"/>
  <c r="BE997" i="2" s="1"/>
  <c r="BI992" i="2"/>
  <c r="BH992" i="2"/>
  <c r="BG992" i="2"/>
  <c r="BF992" i="2"/>
  <c r="T992" i="2"/>
  <c r="R992" i="2"/>
  <c r="P992" i="2"/>
  <c r="BK992" i="2"/>
  <c r="J992" i="2"/>
  <c r="BE992" i="2" s="1"/>
  <c r="BI984" i="2"/>
  <c r="BH984" i="2"/>
  <c r="BG984" i="2"/>
  <c r="BF984" i="2"/>
  <c r="T984" i="2"/>
  <c r="R984" i="2"/>
  <c r="P984" i="2"/>
  <c r="BK984" i="2"/>
  <c r="J984" i="2"/>
  <c r="BE984" i="2" s="1"/>
  <c r="BI979" i="2"/>
  <c r="BH979" i="2"/>
  <c r="BG979" i="2"/>
  <c r="BF979" i="2"/>
  <c r="T979" i="2"/>
  <c r="R979" i="2"/>
  <c r="P979" i="2"/>
  <c r="BK979" i="2"/>
  <c r="J979" i="2"/>
  <c r="BE979" i="2" s="1"/>
  <c r="BI975" i="2"/>
  <c r="BH975" i="2"/>
  <c r="BG975" i="2"/>
  <c r="BF975" i="2"/>
  <c r="T975" i="2"/>
  <c r="R975" i="2"/>
  <c r="P975" i="2"/>
  <c r="BK975" i="2"/>
  <c r="J975" i="2"/>
  <c r="BE975" i="2" s="1"/>
  <c r="BI971" i="2"/>
  <c r="BH971" i="2"/>
  <c r="BG971" i="2"/>
  <c r="BF971" i="2"/>
  <c r="T971" i="2"/>
  <c r="R971" i="2"/>
  <c r="P971" i="2"/>
  <c r="BK971" i="2"/>
  <c r="J971" i="2"/>
  <c r="BE971" i="2" s="1"/>
  <c r="BI963" i="2"/>
  <c r="BH963" i="2"/>
  <c r="BG963" i="2"/>
  <c r="BF963" i="2"/>
  <c r="T963" i="2"/>
  <c r="R963" i="2"/>
  <c r="P963" i="2"/>
  <c r="BK963" i="2"/>
  <c r="J963" i="2"/>
  <c r="BE963" i="2" s="1"/>
  <c r="BI959" i="2"/>
  <c r="BH959" i="2"/>
  <c r="BG959" i="2"/>
  <c r="BF959" i="2"/>
  <c r="T959" i="2"/>
  <c r="R959" i="2"/>
  <c r="P959" i="2"/>
  <c r="BK959" i="2"/>
  <c r="J959" i="2"/>
  <c r="BE959" i="2" s="1"/>
  <c r="BI952" i="2"/>
  <c r="BH952" i="2"/>
  <c r="BG952" i="2"/>
  <c r="BF952" i="2"/>
  <c r="T952" i="2"/>
  <c r="R952" i="2"/>
  <c r="P952" i="2"/>
  <c r="BK952" i="2"/>
  <c r="J952" i="2"/>
  <c r="BE952" i="2" s="1"/>
  <c r="BI944" i="2"/>
  <c r="BH944" i="2"/>
  <c r="BG944" i="2"/>
  <c r="BF944" i="2"/>
  <c r="T944" i="2"/>
  <c r="R944" i="2"/>
  <c r="P944" i="2"/>
  <c r="BK944" i="2"/>
  <c r="J944" i="2"/>
  <c r="BE944" i="2" s="1"/>
  <c r="BI939" i="2"/>
  <c r="BH939" i="2"/>
  <c r="BG939" i="2"/>
  <c r="BF939" i="2"/>
  <c r="T939" i="2"/>
  <c r="R939" i="2"/>
  <c r="P939" i="2"/>
  <c r="BK939" i="2"/>
  <c r="J939" i="2"/>
  <c r="BE939" i="2" s="1"/>
  <c r="BI936" i="2"/>
  <c r="BH936" i="2"/>
  <c r="BG936" i="2"/>
  <c r="BF936" i="2"/>
  <c r="T936" i="2"/>
  <c r="R936" i="2"/>
  <c r="P936" i="2"/>
  <c r="BK936" i="2"/>
  <c r="J936" i="2"/>
  <c r="BE936" i="2" s="1"/>
  <c r="BI929" i="2"/>
  <c r="BH929" i="2"/>
  <c r="BG929" i="2"/>
  <c r="BF929" i="2"/>
  <c r="T929" i="2"/>
  <c r="R929" i="2"/>
  <c r="P929" i="2"/>
  <c r="BK929" i="2"/>
  <c r="J929" i="2"/>
  <c r="BE929" i="2" s="1"/>
  <c r="BI926" i="2"/>
  <c r="BH926" i="2"/>
  <c r="BG926" i="2"/>
  <c r="BF926" i="2"/>
  <c r="T926" i="2"/>
  <c r="R926" i="2"/>
  <c r="P926" i="2"/>
  <c r="BK926" i="2"/>
  <c r="J926" i="2"/>
  <c r="BE926" i="2" s="1"/>
  <c r="BI921" i="2"/>
  <c r="BH921" i="2"/>
  <c r="BG921" i="2"/>
  <c r="BF921" i="2"/>
  <c r="T921" i="2"/>
  <c r="R921" i="2"/>
  <c r="P921" i="2"/>
  <c r="BK921" i="2"/>
  <c r="J921" i="2"/>
  <c r="BE921" i="2" s="1"/>
  <c r="BI912" i="2"/>
  <c r="BH912" i="2"/>
  <c r="BG912" i="2"/>
  <c r="BF912" i="2"/>
  <c r="T912" i="2"/>
  <c r="R912" i="2"/>
  <c r="P912" i="2"/>
  <c r="BK912" i="2"/>
  <c r="J912" i="2"/>
  <c r="BE912" i="2" s="1"/>
  <c r="BI905" i="2"/>
  <c r="BH905" i="2"/>
  <c r="BG905" i="2"/>
  <c r="BF905" i="2"/>
  <c r="T905" i="2"/>
  <c r="R905" i="2"/>
  <c r="P905" i="2"/>
  <c r="BK905" i="2"/>
  <c r="J905" i="2"/>
  <c r="BE905" i="2" s="1"/>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6" i="2"/>
  <c r="BH886" i="2"/>
  <c r="BG886" i="2"/>
  <c r="BF886" i="2"/>
  <c r="T886" i="2"/>
  <c r="R886" i="2"/>
  <c r="P886" i="2"/>
  <c r="BK886" i="2"/>
  <c r="J886" i="2"/>
  <c r="BE886" i="2" s="1"/>
  <c r="BI878" i="2"/>
  <c r="BH878" i="2"/>
  <c r="BG878" i="2"/>
  <c r="BF878" i="2"/>
  <c r="T878" i="2"/>
  <c r="R878" i="2"/>
  <c r="P878" i="2"/>
  <c r="BK878" i="2"/>
  <c r="J878" i="2"/>
  <c r="BE878" i="2" s="1"/>
  <c r="BI877" i="2"/>
  <c r="BH877" i="2"/>
  <c r="BG877" i="2"/>
  <c r="BF877" i="2"/>
  <c r="T877" i="2"/>
  <c r="R877" i="2"/>
  <c r="P877" i="2"/>
  <c r="BK877" i="2"/>
  <c r="J877" i="2"/>
  <c r="BE877" i="2" s="1"/>
  <c r="BI872" i="2"/>
  <c r="BH872" i="2"/>
  <c r="BG872" i="2"/>
  <c r="BF872" i="2"/>
  <c r="T872" i="2"/>
  <c r="R872" i="2"/>
  <c r="P872" i="2"/>
  <c r="BK872" i="2"/>
  <c r="J872" i="2"/>
  <c r="BE872" i="2" s="1"/>
  <c r="BI871" i="2"/>
  <c r="BH871" i="2"/>
  <c r="BG871" i="2"/>
  <c r="BF871" i="2"/>
  <c r="T871" i="2"/>
  <c r="R871" i="2"/>
  <c r="P871" i="2"/>
  <c r="BK871" i="2"/>
  <c r="J871" i="2"/>
  <c r="BE871" i="2" s="1"/>
  <c r="BI866" i="2"/>
  <c r="BH866" i="2"/>
  <c r="BG866" i="2"/>
  <c r="BF866" i="2"/>
  <c r="T866" i="2"/>
  <c r="R866" i="2"/>
  <c r="P866" i="2"/>
  <c r="BK866" i="2"/>
  <c r="J866" i="2"/>
  <c r="BE866" i="2" s="1"/>
  <c r="BI864" i="2"/>
  <c r="BH864" i="2"/>
  <c r="BG864" i="2"/>
  <c r="BF864" i="2"/>
  <c r="T864" i="2"/>
  <c r="R864" i="2"/>
  <c r="P864" i="2"/>
  <c r="BK864" i="2"/>
  <c r="J864" i="2"/>
  <c r="BE864" i="2" s="1"/>
  <c r="BI859" i="2"/>
  <c r="BH859" i="2"/>
  <c r="BG859" i="2"/>
  <c r="BF859" i="2"/>
  <c r="T859" i="2"/>
  <c r="R859" i="2"/>
  <c r="P859" i="2"/>
  <c r="BK859" i="2"/>
  <c r="J859" i="2"/>
  <c r="BE859" i="2" s="1"/>
  <c r="BI858" i="2"/>
  <c r="BH858" i="2"/>
  <c r="BG858" i="2"/>
  <c r="BF858" i="2"/>
  <c r="T858" i="2"/>
  <c r="R858" i="2"/>
  <c r="P858" i="2"/>
  <c r="BK858" i="2"/>
  <c r="J858" i="2"/>
  <c r="BE858" i="2" s="1"/>
  <c r="BI853" i="2"/>
  <c r="BH853" i="2"/>
  <c r="BG853" i="2"/>
  <c r="BF853" i="2"/>
  <c r="T853" i="2"/>
  <c r="R853" i="2"/>
  <c r="P853" i="2"/>
  <c r="BK853" i="2"/>
  <c r="J853" i="2"/>
  <c r="BE853" i="2" s="1"/>
  <c r="BI852" i="2"/>
  <c r="BH852" i="2"/>
  <c r="BG852" i="2"/>
  <c r="BF852" i="2"/>
  <c r="T852" i="2"/>
  <c r="R852" i="2"/>
  <c r="P852" i="2"/>
  <c r="BK852" i="2"/>
  <c r="J852" i="2"/>
  <c r="BE852" i="2" s="1"/>
  <c r="BI847" i="2"/>
  <c r="BH847" i="2"/>
  <c r="BG847" i="2"/>
  <c r="BF847" i="2"/>
  <c r="T847" i="2"/>
  <c r="R847" i="2"/>
  <c r="P847" i="2"/>
  <c r="BK847" i="2"/>
  <c r="J847" i="2"/>
  <c r="BE847" i="2" s="1"/>
  <c r="BI846" i="2"/>
  <c r="BH846" i="2"/>
  <c r="BG846" i="2"/>
  <c r="BF846" i="2"/>
  <c r="T846" i="2"/>
  <c r="R846" i="2"/>
  <c r="P846" i="2"/>
  <c r="BK846" i="2"/>
  <c r="J846" i="2"/>
  <c r="BE846" i="2" s="1"/>
  <c r="BI841" i="2"/>
  <c r="BH841" i="2"/>
  <c r="BG841" i="2"/>
  <c r="BF841" i="2"/>
  <c r="T841" i="2"/>
  <c r="R841" i="2"/>
  <c r="P841" i="2"/>
  <c r="BK841" i="2"/>
  <c r="J841" i="2"/>
  <c r="BE841" i="2" s="1"/>
  <c r="BI838" i="2"/>
  <c r="BH838" i="2"/>
  <c r="BG838" i="2"/>
  <c r="BF838" i="2"/>
  <c r="T838" i="2"/>
  <c r="R838" i="2"/>
  <c r="P838" i="2"/>
  <c r="BK838" i="2"/>
  <c r="J838" i="2"/>
  <c r="BE838" i="2" s="1"/>
  <c r="BI833" i="2"/>
  <c r="BH833" i="2"/>
  <c r="BG833" i="2"/>
  <c r="BF833" i="2"/>
  <c r="T833" i="2"/>
  <c r="R833" i="2"/>
  <c r="P833" i="2"/>
  <c r="BK833" i="2"/>
  <c r="J833" i="2"/>
  <c r="BE833" i="2" s="1"/>
  <c r="BI830" i="2"/>
  <c r="BH830" i="2"/>
  <c r="BG830" i="2"/>
  <c r="BF830" i="2"/>
  <c r="T830" i="2"/>
  <c r="R830" i="2"/>
  <c r="P830" i="2"/>
  <c r="BK830" i="2"/>
  <c r="J830" i="2"/>
  <c r="BE830" i="2" s="1"/>
  <c r="BI825" i="2"/>
  <c r="BH825" i="2"/>
  <c r="BG825" i="2"/>
  <c r="BF825" i="2"/>
  <c r="T825" i="2"/>
  <c r="R825" i="2"/>
  <c r="P825" i="2"/>
  <c r="BK825" i="2"/>
  <c r="J825" i="2"/>
  <c r="BE825" i="2"/>
  <c r="BI820" i="2"/>
  <c r="BH820" i="2"/>
  <c r="BG820" i="2"/>
  <c r="BF820" i="2"/>
  <c r="T820" i="2"/>
  <c r="R820" i="2"/>
  <c r="P820" i="2"/>
  <c r="BK820" i="2"/>
  <c r="J820" i="2"/>
  <c r="BE820" i="2" s="1"/>
  <c r="BI816" i="2"/>
  <c r="BH816" i="2"/>
  <c r="BG816" i="2"/>
  <c r="BF816" i="2"/>
  <c r="T816" i="2"/>
  <c r="R816" i="2"/>
  <c r="P816" i="2"/>
  <c r="BK816" i="2"/>
  <c r="J816" i="2"/>
  <c r="BE816" i="2" s="1"/>
  <c r="BI815" i="2"/>
  <c r="BH815" i="2"/>
  <c r="BG815" i="2"/>
  <c r="BF815" i="2"/>
  <c r="T815" i="2"/>
  <c r="R815" i="2"/>
  <c r="P815" i="2"/>
  <c r="BK815" i="2"/>
  <c r="J815" i="2"/>
  <c r="BE815" i="2" s="1"/>
  <c r="BI811" i="2"/>
  <c r="BH811" i="2"/>
  <c r="BG811" i="2"/>
  <c r="BF811" i="2"/>
  <c r="T811" i="2"/>
  <c r="R811" i="2"/>
  <c r="P811" i="2"/>
  <c r="BK811" i="2"/>
  <c r="J811" i="2"/>
  <c r="BE811" i="2" s="1"/>
  <c r="BI809" i="2"/>
  <c r="BH809" i="2"/>
  <c r="BG809" i="2"/>
  <c r="BF809" i="2"/>
  <c r="T809" i="2"/>
  <c r="R809" i="2"/>
  <c r="P809" i="2"/>
  <c r="BK809" i="2"/>
  <c r="J809" i="2"/>
  <c r="BE809" i="2" s="1"/>
  <c r="BI807" i="2"/>
  <c r="BH807" i="2"/>
  <c r="BG807" i="2"/>
  <c r="BF807" i="2"/>
  <c r="T807" i="2"/>
  <c r="R807" i="2"/>
  <c r="P807" i="2"/>
  <c r="BK807" i="2"/>
  <c r="J807" i="2"/>
  <c r="BE807" i="2" s="1"/>
  <c r="BI803" i="2"/>
  <c r="BH803" i="2"/>
  <c r="BG803" i="2"/>
  <c r="BF803" i="2"/>
  <c r="T803" i="2"/>
  <c r="R803" i="2"/>
  <c r="P803" i="2"/>
  <c r="BK803" i="2"/>
  <c r="J803" i="2"/>
  <c r="BE803" i="2" s="1"/>
  <c r="BI791" i="2"/>
  <c r="BH791" i="2"/>
  <c r="BG791" i="2"/>
  <c r="BF791" i="2"/>
  <c r="T791" i="2"/>
  <c r="R791" i="2"/>
  <c r="P791" i="2"/>
  <c r="BK791" i="2"/>
  <c r="J791" i="2"/>
  <c r="BE791" i="2" s="1"/>
  <c r="BI787" i="2"/>
  <c r="BH787" i="2"/>
  <c r="BG787" i="2"/>
  <c r="BF787" i="2"/>
  <c r="T787" i="2"/>
  <c r="R787" i="2"/>
  <c r="P787" i="2"/>
  <c r="BK787" i="2"/>
  <c r="J787" i="2"/>
  <c r="BE787" i="2" s="1"/>
  <c r="BI782" i="2"/>
  <c r="BH782" i="2"/>
  <c r="BG782" i="2"/>
  <c r="BF782" i="2"/>
  <c r="T782" i="2"/>
  <c r="R782" i="2"/>
  <c r="P782" i="2"/>
  <c r="BK782" i="2"/>
  <c r="J782" i="2"/>
  <c r="BE782" i="2" s="1"/>
  <c r="BI777" i="2"/>
  <c r="BH777" i="2"/>
  <c r="BG777" i="2"/>
  <c r="BF777" i="2"/>
  <c r="T777" i="2"/>
  <c r="R777" i="2"/>
  <c r="P777" i="2"/>
  <c r="BK777" i="2"/>
  <c r="J777" i="2"/>
  <c r="BE777" i="2" s="1"/>
  <c r="BI772" i="2"/>
  <c r="BH772" i="2"/>
  <c r="BG772" i="2"/>
  <c r="BF772" i="2"/>
  <c r="T772" i="2"/>
  <c r="R772" i="2"/>
  <c r="P772" i="2"/>
  <c r="BK772" i="2"/>
  <c r="J772" i="2"/>
  <c r="BE772" i="2" s="1"/>
  <c r="BI768" i="2"/>
  <c r="BH768" i="2"/>
  <c r="BG768" i="2"/>
  <c r="BF768" i="2"/>
  <c r="T768" i="2"/>
  <c r="R768" i="2"/>
  <c r="P768" i="2"/>
  <c r="BK768" i="2"/>
  <c r="J768" i="2"/>
  <c r="BE768" i="2" s="1"/>
  <c r="BI765" i="2"/>
  <c r="BH765" i="2"/>
  <c r="BG765" i="2"/>
  <c r="BF765" i="2"/>
  <c r="T765" i="2"/>
  <c r="R765" i="2"/>
  <c r="P765" i="2"/>
  <c r="BK765" i="2"/>
  <c r="J765" i="2"/>
  <c r="BE765" i="2" s="1"/>
  <c r="BI763" i="2"/>
  <c r="BH763" i="2"/>
  <c r="BG763" i="2"/>
  <c r="BF763" i="2"/>
  <c r="T763" i="2"/>
  <c r="R763" i="2"/>
  <c r="P763" i="2"/>
  <c r="BK763" i="2"/>
  <c r="J763" i="2"/>
  <c r="BE763" i="2" s="1"/>
  <c r="BI761" i="2"/>
  <c r="BH761" i="2"/>
  <c r="BG761" i="2"/>
  <c r="BF761" i="2"/>
  <c r="T761" i="2"/>
  <c r="R761" i="2"/>
  <c r="P761" i="2"/>
  <c r="BK761" i="2"/>
  <c r="J761" i="2"/>
  <c r="BE761" i="2" s="1"/>
  <c r="BI754" i="2"/>
  <c r="BH754" i="2"/>
  <c r="BG754" i="2"/>
  <c r="BF754" i="2"/>
  <c r="T754" i="2"/>
  <c r="R754" i="2"/>
  <c r="P754" i="2"/>
  <c r="BK754" i="2"/>
  <c r="J754" i="2"/>
  <c r="BE754" i="2" s="1"/>
  <c r="BI750" i="2"/>
  <c r="BH750" i="2"/>
  <c r="BG750" i="2"/>
  <c r="BF750" i="2"/>
  <c r="T750" i="2"/>
  <c r="R750" i="2"/>
  <c r="P750" i="2"/>
  <c r="BK750" i="2"/>
  <c r="J750" i="2"/>
  <c r="BE750" i="2" s="1"/>
  <c r="BI740" i="2"/>
  <c r="BH740" i="2"/>
  <c r="BG740" i="2"/>
  <c r="BF740" i="2"/>
  <c r="T740" i="2"/>
  <c r="R740" i="2"/>
  <c r="P740" i="2"/>
  <c r="BK740" i="2"/>
  <c r="J740" i="2"/>
  <c r="BE740" i="2" s="1"/>
  <c r="BI736" i="2"/>
  <c r="BH736" i="2"/>
  <c r="BG736" i="2"/>
  <c r="BF736" i="2"/>
  <c r="T736" i="2"/>
  <c r="R736" i="2"/>
  <c r="P736" i="2"/>
  <c r="BK736" i="2"/>
  <c r="J736" i="2"/>
  <c r="BE736" i="2" s="1"/>
  <c r="BI731" i="2"/>
  <c r="BH731" i="2"/>
  <c r="BG731" i="2"/>
  <c r="BF731" i="2"/>
  <c r="T731" i="2"/>
  <c r="R731" i="2"/>
  <c r="P731" i="2"/>
  <c r="BK731" i="2"/>
  <c r="J731" i="2"/>
  <c r="BE731" i="2" s="1"/>
  <c r="BI726" i="2"/>
  <c r="BH726" i="2"/>
  <c r="BG726" i="2"/>
  <c r="BF726" i="2"/>
  <c r="T726" i="2"/>
  <c r="R726" i="2"/>
  <c r="P726" i="2"/>
  <c r="BK726" i="2"/>
  <c r="J726" i="2"/>
  <c r="BE726" i="2" s="1"/>
  <c r="BI724" i="2"/>
  <c r="BH724" i="2"/>
  <c r="BG724" i="2"/>
  <c r="BF724" i="2"/>
  <c r="T724" i="2"/>
  <c r="R724" i="2"/>
  <c r="P724" i="2"/>
  <c r="BK724" i="2"/>
  <c r="J724" i="2"/>
  <c r="BE724" i="2" s="1"/>
  <c r="BI715" i="2"/>
  <c r="BH715" i="2"/>
  <c r="BG715" i="2"/>
  <c r="BF715" i="2"/>
  <c r="T715" i="2"/>
  <c r="R715" i="2"/>
  <c r="P715" i="2"/>
  <c r="BK715" i="2"/>
  <c r="J715" i="2"/>
  <c r="BE715" i="2" s="1"/>
  <c r="BI713" i="2"/>
  <c r="BH713" i="2"/>
  <c r="BG713" i="2"/>
  <c r="BF713" i="2"/>
  <c r="T713" i="2"/>
  <c r="R713" i="2"/>
  <c r="P713" i="2"/>
  <c r="BK713" i="2"/>
  <c r="J713" i="2"/>
  <c r="BE713" i="2" s="1"/>
  <c r="BI711" i="2"/>
  <c r="BH711" i="2"/>
  <c r="BG711" i="2"/>
  <c r="BF711" i="2"/>
  <c r="T711" i="2"/>
  <c r="R711" i="2"/>
  <c r="P711" i="2"/>
  <c r="BK711" i="2"/>
  <c r="J711" i="2"/>
  <c r="BE711" i="2" s="1"/>
  <c r="BI699" i="2"/>
  <c r="BH699" i="2"/>
  <c r="BG699" i="2"/>
  <c r="BF699" i="2"/>
  <c r="T699" i="2"/>
  <c r="R699" i="2"/>
  <c r="P699" i="2"/>
  <c r="BK699" i="2"/>
  <c r="J699" i="2"/>
  <c r="BE699" i="2" s="1"/>
  <c r="BI697" i="2"/>
  <c r="BH697" i="2"/>
  <c r="BG697" i="2"/>
  <c r="BF697" i="2"/>
  <c r="T697" i="2"/>
  <c r="R697" i="2"/>
  <c r="P697" i="2"/>
  <c r="BK697" i="2"/>
  <c r="J697" i="2"/>
  <c r="BE697" i="2"/>
  <c r="BI693" i="2"/>
  <c r="BH693" i="2"/>
  <c r="BG693" i="2"/>
  <c r="BF693" i="2"/>
  <c r="T693" i="2"/>
  <c r="R693" i="2"/>
  <c r="P693" i="2"/>
  <c r="BK693" i="2"/>
  <c r="J693" i="2"/>
  <c r="BE693" i="2" s="1"/>
  <c r="BI691" i="2"/>
  <c r="BH691" i="2"/>
  <c r="BG691" i="2"/>
  <c r="BF691" i="2"/>
  <c r="T691" i="2"/>
  <c r="R691" i="2"/>
  <c r="P691" i="2"/>
  <c r="BK691" i="2"/>
  <c r="J691" i="2"/>
  <c r="BE691" i="2" s="1"/>
  <c r="BI683" i="2"/>
  <c r="BH683" i="2"/>
  <c r="BG683" i="2"/>
  <c r="BF683" i="2"/>
  <c r="T683" i="2"/>
  <c r="R683" i="2"/>
  <c r="P683" i="2"/>
  <c r="BK683" i="2"/>
  <c r="J683" i="2"/>
  <c r="BE683" i="2" s="1"/>
  <c r="BI681" i="2"/>
  <c r="BH681" i="2"/>
  <c r="BG681" i="2"/>
  <c r="BF681" i="2"/>
  <c r="T681" i="2"/>
  <c r="R681" i="2"/>
  <c r="P681" i="2"/>
  <c r="BK681" i="2"/>
  <c r="J681" i="2"/>
  <c r="BE681" i="2" s="1"/>
  <c r="BI676" i="2"/>
  <c r="BH676" i="2"/>
  <c r="BG676" i="2"/>
  <c r="BF676" i="2"/>
  <c r="T676" i="2"/>
  <c r="R676" i="2"/>
  <c r="P676" i="2"/>
  <c r="BK676" i="2"/>
  <c r="J676" i="2"/>
  <c r="BE676" i="2" s="1"/>
  <c r="BI674" i="2"/>
  <c r="BH674" i="2"/>
  <c r="BG674" i="2"/>
  <c r="BF674" i="2"/>
  <c r="T674" i="2"/>
  <c r="R674" i="2"/>
  <c r="P674" i="2"/>
  <c r="BK674" i="2"/>
  <c r="J674" i="2"/>
  <c r="BE674" i="2" s="1"/>
  <c r="BI664" i="2"/>
  <c r="BH664" i="2"/>
  <c r="BG664" i="2"/>
  <c r="BF664" i="2"/>
  <c r="T664" i="2"/>
  <c r="R664" i="2"/>
  <c r="P664" i="2"/>
  <c r="BK664" i="2"/>
  <c r="J664" i="2"/>
  <c r="BE664" i="2" s="1"/>
  <c r="BI662" i="2"/>
  <c r="BH662" i="2"/>
  <c r="BG662" i="2"/>
  <c r="BF662" i="2"/>
  <c r="T662" i="2"/>
  <c r="R662" i="2"/>
  <c r="P662" i="2"/>
  <c r="BK662" i="2"/>
  <c r="J662" i="2"/>
  <c r="BE662" i="2" s="1"/>
  <c r="BI655" i="2"/>
  <c r="BH655" i="2"/>
  <c r="BG655" i="2"/>
  <c r="BF655" i="2"/>
  <c r="T655" i="2"/>
  <c r="R655" i="2"/>
  <c r="P655" i="2"/>
  <c r="BK655" i="2"/>
  <c r="J655" i="2"/>
  <c r="BE655" i="2"/>
  <c r="BI653" i="2"/>
  <c r="BH653" i="2"/>
  <c r="BG653" i="2"/>
  <c r="BF653" i="2"/>
  <c r="T653" i="2"/>
  <c r="R653" i="2"/>
  <c r="P653" i="2"/>
  <c r="BK653" i="2"/>
  <c r="J653" i="2"/>
  <c r="BE653" i="2" s="1"/>
  <c r="BI646" i="2"/>
  <c r="BH646" i="2"/>
  <c r="BG646" i="2"/>
  <c r="BF646" i="2"/>
  <c r="T646" i="2"/>
  <c r="R646" i="2"/>
  <c r="P646" i="2"/>
  <c r="BK646" i="2"/>
  <c r="J646" i="2"/>
  <c r="BE646" i="2" s="1"/>
  <c r="BI644" i="2"/>
  <c r="BH644" i="2"/>
  <c r="BG644" i="2"/>
  <c r="BF644" i="2"/>
  <c r="T644" i="2"/>
  <c r="R644" i="2"/>
  <c r="P644" i="2"/>
  <c r="BK644" i="2"/>
  <c r="J644" i="2"/>
  <c r="BE644" i="2"/>
  <c r="BI642" i="2"/>
  <c r="BH642" i="2"/>
  <c r="BG642" i="2"/>
  <c r="BF642" i="2"/>
  <c r="T642" i="2"/>
  <c r="R642" i="2"/>
  <c r="P642" i="2"/>
  <c r="BK642" i="2"/>
  <c r="J642" i="2"/>
  <c r="BE642" i="2" s="1"/>
  <c r="BI636" i="2"/>
  <c r="BH636" i="2"/>
  <c r="BG636" i="2"/>
  <c r="BF636" i="2"/>
  <c r="T636" i="2"/>
  <c r="R636" i="2"/>
  <c r="P636" i="2"/>
  <c r="BK636" i="2"/>
  <c r="J636" i="2"/>
  <c r="BE636" i="2"/>
  <c r="BI632" i="2"/>
  <c r="BH632" i="2"/>
  <c r="BG632" i="2"/>
  <c r="BF632" i="2"/>
  <c r="T632" i="2"/>
  <c r="R632" i="2"/>
  <c r="P632" i="2"/>
  <c r="BK632" i="2"/>
  <c r="J632" i="2"/>
  <c r="BE632" i="2" s="1"/>
  <c r="BI627" i="2"/>
  <c r="BH627" i="2"/>
  <c r="BG627" i="2"/>
  <c r="BF627" i="2"/>
  <c r="T627" i="2"/>
  <c r="R627" i="2"/>
  <c r="P627" i="2"/>
  <c r="BK627" i="2"/>
  <c r="J627" i="2"/>
  <c r="BE627" i="2" s="1"/>
  <c r="BI621" i="2"/>
  <c r="BH621" i="2"/>
  <c r="BG621" i="2"/>
  <c r="BF621" i="2"/>
  <c r="T621" i="2"/>
  <c r="R621" i="2"/>
  <c r="P621" i="2"/>
  <c r="BK621" i="2"/>
  <c r="J621" i="2"/>
  <c r="BE621" i="2" s="1"/>
  <c r="BI619" i="2"/>
  <c r="BH619" i="2"/>
  <c r="BG619" i="2"/>
  <c r="BF619" i="2"/>
  <c r="T619" i="2"/>
  <c r="R619" i="2"/>
  <c r="P619" i="2"/>
  <c r="BK619" i="2"/>
  <c r="J619" i="2"/>
  <c r="BE619" i="2"/>
  <c r="BI610" i="2"/>
  <c r="BH610" i="2"/>
  <c r="BG610" i="2"/>
  <c r="BF610" i="2"/>
  <c r="T610" i="2"/>
  <c r="R610" i="2"/>
  <c r="P610" i="2"/>
  <c r="BK610" i="2"/>
  <c r="J610" i="2"/>
  <c r="BE610" i="2" s="1"/>
  <c r="BI605" i="2"/>
  <c r="BH605" i="2"/>
  <c r="BG605" i="2"/>
  <c r="BF605" i="2"/>
  <c r="T605" i="2"/>
  <c r="T604" i="2" s="1"/>
  <c r="R605" i="2"/>
  <c r="R604" i="2"/>
  <c r="P605" i="2"/>
  <c r="P604" i="2" s="1"/>
  <c r="BK605" i="2"/>
  <c r="BK604" i="2" s="1"/>
  <c r="J604" i="2" s="1"/>
  <c r="J62" i="2" s="1"/>
  <c r="J605" i="2"/>
  <c r="BE605" i="2" s="1"/>
  <c r="BI602" i="2"/>
  <c r="BH602" i="2"/>
  <c r="BG602" i="2"/>
  <c r="BF602" i="2"/>
  <c r="T602" i="2"/>
  <c r="R602" i="2"/>
  <c r="P602" i="2"/>
  <c r="BK602" i="2"/>
  <c r="J602" i="2"/>
  <c r="BE602" i="2" s="1"/>
  <c r="BI598" i="2"/>
  <c r="BH598" i="2"/>
  <c r="BG598" i="2"/>
  <c r="BF598" i="2"/>
  <c r="T598" i="2"/>
  <c r="R598" i="2"/>
  <c r="P598" i="2"/>
  <c r="BK598" i="2"/>
  <c r="J598" i="2"/>
  <c r="BE598" i="2" s="1"/>
  <c r="BI593" i="2"/>
  <c r="BH593" i="2"/>
  <c r="BG593" i="2"/>
  <c r="BF593" i="2"/>
  <c r="T593" i="2"/>
  <c r="R593" i="2"/>
  <c r="P593" i="2"/>
  <c r="BK593" i="2"/>
  <c r="J593" i="2"/>
  <c r="BE593" i="2" s="1"/>
  <c r="BI592" i="2"/>
  <c r="BH592" i="2"/>
  <c r="BG592" i="2"/>
  <c r="BF592" i="2"/>
  <c r="T592" i="2"/>
  <c r="R592" i="2"/>
  <c r="P592" i="2"/>
  <c r="BK592" i="2"/>
  <c r="J592" i="2"/>
  <c r="BE592" i="2" s="1"/>
  <c r="BI587" i="2"/>
  <c r="BH587" i="2"/>
  <c r="BG587" i="2"/>
  <c r="BF587" i="2"/>
  <c r="T587" i="2"/>
  <c r="R587" i="2"/>
  <c r="P587" i="2"/>
  <c r="BK587" i="2"/>
  <c r="J587" i="2"/>
  <c r="BE587" i="2" s="1"/>
  <c r="BI583" i="2"/>
  <c r="BH583" i="2"/>
  <c r="BG583" i="2"/>
  <c r="BF583" i="2"/>
  <c r="T583" i="2"/>
  <c r="R583" i="2"/>
  <c r="P583" i="2"/>
  <c r="BK583" i="2"/>
  <c r="J583" i="2"/>
  <c r="BE583" i="2" s="1"/>
  <c r="BI578" i="2"/>
  <c r="BH578" i="2"/>
  <c r="BG578" i="2"/>
  <c r="BF578" i="2"/>
  <c r="T578" i="2"/>
  <c r="R578" i="2"/>
  <c r="P578" i="2"/>
  <c r="BK578" i="2"/>
  <c r="J578" i="2"/>
  <c r="BE578" i="2"/>
  <c r="BI574" i="2"/>
  <c r="BH574" i="2"/>
  <c r="BG574" i="2"/>
  <c r="BF574" i="2"/>
  <c r="T574" i="2"/>
  <c r="R574" i="2"/>
  <c r="P574" i="2"/>
  <c r="BK574" i="2"/>
  <c r="J574" i="2"/>
  <c r="BE574" i="2" s="1"/>
  <c r="BI571" i="2"/>
  <c r="BH571" i="2"/>
  <c r="BG571" i="2"/>
  <c r="BF571" i="2"/>
  <c r="T571" i="2"/>
  <c r="R571" i="2"/>
  <c r="P571" i="2"/>
  <c r="BK571" i="2"/>
  <c r="J571" i="2"/>
  <c r="BE571" i="2" s="1"/>
  <c r="BI564" i="2"/>
  <c r="BH564" i="2"/>
  <c r="BG564" i="2"/>
  <c r="BF564" i="2"/>
  <c r="T564" i="2"/>
  <c r="R564" i="2"/>
  <c r="P564" i="2"/>
  <c r="BK564" i="2"/>
  <c r="J564" i="2"/>
  <c r="BE564" i="2" s="1"/>
  <c r="BI554" i="2"/>
  <c r="BH554" i="2"/>
  <c r="BG554" i="2"/>
  <c r="BF554" i="2"/>
  <c r="T554" i="2"/>
  <c r="R554" i="2"/>
  <c r="P554" i="2"/>
  <c r="BK554" i="2"/>
  <c r="J554" i="2"/>
  <c r="BE554" i="2" s="1"/>
  <c r="BI546" i="2"/>
  <c r="BH546" i="2"/>
  <c r="BG546" i="2"/>
  <c r="BF546" i="2"/>
  <c r="T546" i="2"/>
  <c r="R546" i="2"/>
  <c r="P546" i="2"/>
  <c r="BK546" i="2"/>
  <c r="J546" i="2"/>
  <c r="BE546" i="2" s="1"/>
  <c r="BI542" i="2"/>
  <c r="BH542" i="2"/>
  <c r="BG542" i="2"/>
  <c r="BF542" i="2"/>
  <c r="T542" i="2"/>
  <c r="R542" i="2"/>
  <c r="P542" i="2"/>
  <c r="BK542" i="2"/>
  <c r="J542" i="2"/>
  <c r="BE542"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BK92" i="16" l="1"/>
  <c r="J92" i="16" s="1"/>
  <c r="J59" i="16" s="1"/>
  <c r="F33" i="16"/>
  <c r="BC66" i="1" s="1"/>
  <c r="BK203" i="12"/>
  <c r="J203" i="12" s="1"/>
  <c r="J63" i="12" s="1"/>
  <c r="T85" i="18"/>
  <c r="P85" i="18"/>
  <c r="BK106" i="18"/>
  <c r="J106" i="18" s="1"/>
  <c r="J61" i="18" s="1"/>
  <c r="P106" i="18"/>
  <c r="T81" i="16"/>
  <c r="T80" i="16" s="1"/>
  <c r="R94" i="18"/>
  <c r="BK94" i="18"/>
  <c r="J94" i="18" s="1"/>
  <c r="J59" i="18" s="1"/>
  <c r="R106" i="18"/>
  <c r="P203" i="12"/>
  <c r="R85" i="18"/>
  <c r="J30" i="16"/>
  <c r="AV66" i="1" s="1"/>
  <c r="BE160" i="7"/>
  <c r="J159" i="7"/>
  <c r="J76" i="7" s="1"/>
  <c r="J75" i="7" s="1"/>
  <c r="R82" i="16"/>
  <c r="R81" i="16" s="1"/>
  <c r="R80" i="16" s="1"/>
  <c r="T94" i="18"/>
  <c r="T84" i="18" s="1"/>
  <c r="T83" i="18" s="1"/>
  <c r="P94" i="18"/>
  <c r="P84" i="18" s="1"/>
  <c r="P83" i="18" s="1"/>
  <c r="AU68" i="1" s="1"/>
  <c r="P160" i="12"/>
  <c r="F52" i="18"/>
  <c r="BK103" i="18"/>
  <c r="J103" i="18" s="1"/>
  <c r="J60" i="18" s="1"/>
  <c r="T1931" i="2"/>
  <c r="P1975" i="2"/>
  <c r="T104" i="2"/>
  <c r="R104" i="2"/>
  <c r="BK1931" i="2"/>
  <c r="J1931" i="2" s="1"/>
  <c r="J81" i="2" s="1"/>
  <c r="R1140" i="2"/>
  <c r="P1287" i="2"/>
  <c r="T484" i="2"/>
  <c r="T609" i="2"/>
  <c r="T1140" i="2"/>
  <c r="P1140" i="2"/>
  <c r="BK1975" i="2"/>
  <c r="J1975" i="2" s="1"/>
  <c r="J82" i="2" s="1"/>
  <c r="T293" i="2"/>
  <c r="P1816" i="2"/>
  <c r="T1816" i="2"/>
  <c r="BK1511" i="2"/>
  <c r="J1511" i="2" s="1"/>
  <c r="J75" i="2" s="1"/>
  <c r="T1880" i="2"/>
  <c r="P1880" i="2"/>
  <c r="BK1461" i="2"/>
  <c r="J1461" i="2" s="1"/>
  <c r="J74" i="2" s="1"/>
  <c r="P609" i="2"/>
  <c r="R1287" i="2"/>
  <c r="T1461" i="2"/>
  <c r="P1511" i="2"/>
  <c r="P1931" i="2"/>
  <c r="T786" i="2"/>
  <c r="R1579" i="2"/>
  <c r="BK1140" i="2"/>
  <c r="J1140" i="2" s="1"/>
  <c r="J69" i="2" s="1"/>
  <c r="R1065" i="2"/>
  <c r="T1181" i="2"/>
  <c r="R1511" i="2"/>
  <c r="BK1880" i="2"/>
  <c r="J1880" i="2" s="1"/>
  <c r="J79" i="2" s="1"/>
  <c r="T1911" i="2"/>
  <c r="P1911" i="2"/>
  <c r="R293" i="2"/>
  <c r="BK786" i="2"/>
  <c r="J786" i="2" s="1"/>
  <c r="J64" i="2" s="1"/>
  <c r="T1287" i="2"/>
  <c r="R1337" i="2"/>
  <c r="R1880" i="2"/>
  <c r="R1975" i="2"/>
  <c r="P293" i="2"/>
  <c r="T1337" i="2"/>
  <c r="T1579" i="2"/>
  <c r="R1911" i="2"/>
  <c r="T1975" i="2"/>
  <c r="R786" i="2"/>
  <c r="T1511" i="2"/>
  <c r="P1579" i="2"/>
  <c r="R1001" i="2"/>
  <c r="P1065" i="2"/>
  <c r="P1461" i="2"/>
  <c r="BK1522" i="2"/>
  <c r="J1522" i="2" s="1"/>
  <c r="J76" i="2" s="1"/>
  <c r="P188" i="2"/>
  <c r="P786" i="2"/>
  <c r="BK1001" i="2"/>
  <c r="J1001" i="2" s="1"/>
  <c r="J65" i="2" s="1"/>
  <c r="P1337" i="2"/>
  <c r="P104" i="2"/>
  <c r="P484" i="2"/>
  <c r="P1001" i="2"/>
  <c r="R1522" i="2"/>
  <c r="R1816" i="2"/>
  <c r="BK1816" i="2"/>
  <c r="J1816" i="2" s="1"/>
  <c r="J78" i="2" s="1"/>
  <c r="BK1579" i="2"/>
  <c r="J1579" i="2" s="1"/>
  <c r="J77" i="2" s="1"/>
  <c r="F34" i="18"/>
  <c r="BD68" i="1" s="1"/>
  <c r="BK111" i="18"/>
  <c r="J111" i="18" s="1"/>
  <c r="J63" i="18" s="1"/>
  <c r="BK1287" i="2"/>
  <c r="J1287" i="2" s="1"/>
  <c r="J72" i="2" s="1"/>
  <c r="BK609" i="2"/>
  <c r="J609" i="2" s="1"/>
  <c r="J63" i="2" s="1"/>
  <c r="J484" i="2"/>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F52" i="4"/>
  <c r="E65" i="4"/>
  <c r="J49" i="4"/>
  <c r="P75" i="4"/>
  <c r="AU54" i="1" s="1"/>
  <c r="R75" i="4"/>
  <c r="J49" i="2"/>
  <c r="J69" i="3"/>
  <c r="J49" i="9"/>
  <c r="J49" i="18"/>
  <c r="E70" i="16"/>
  <c r="E73" i="18"/>
  <c r="E45" i="3"/>
  <c r="E45" i="9"/>
  <c r="J31" i="2"/>
  <c r="AW52" i="1" s="1"/>
  <c r="P1181" i="2"/>
  <c r="R1181" i="2"/>
  <c r="BK1181" i="2"/>
  <c r="J1181" i="2" s="1"/>
  <c r="J70" i="2" s="1"/>
  <c r="F31" i="10"/>
  <c r="BA60" i="1" s="1"/>
  <c r="J31" i="10"/>
  <c r="AW60" i="1" s="1"/>
  <c r="AT60" i="1" s="1"/>
  <c r="T1522" i="2"/>
  <c r="P1522" i="2"/>
  <c r="F30" i="2"/>
  <c r="AZ52" i="1" s="1"/>
  <c r="F34" i="2"/>
  <c r="BD52" i="1" s="1"/>
  <c r="R188" i="2"/>
  <c r="BK188" i="2"/>
  <c r="J188" i="2" s="1"/>
  <c r="J59" i="2" s="1"/>
  <c r="F31" i="4"/>
  <c r="BA54" i="1" s="1"/>
  <c r="J31" i="4"/>
  <c r="AW54" i="1" s="1"/>
  <c r="F30" i="9"/>
  <c r="AZ59" i="1" s="1"/>
  <c r="J30" i="9"/>
  <c r="AV59" i="1" s="1"/>
  <c r="J30" i="12"/>
  <c r="AV62" i="1" s="1"/>
  <c r="F34" i="12"/>
  <c r="BD62" i="1" s="1"/>
  <c r="T86" i="12"/>
  <c r="T85" i="12" s="1"/>
  <c r="T84" i="12" s="1"/>
  <c r="J30" i="17"/>
  <c r="AV67" i="1" s="1"/>
  <c r="AT67" i="1" s="1"/>
  <c r="F30" i="17"/>
  <c r="AZ67" i="1" s="1"/>
  <c r="BK104" i="2"/>
  <c r="R609" i="2"/>
  <c r="BK81" i="16"/>
  <c r="J82" i="16"/>
  <c r="J58" i="16" s="1"/>
  <c r="E65" i="17"/>
  <c r="E45" i="17"/>
  <c r="BK1065" i="2"/>
  <c r="T1065" i="2"/>
  <c r="R1461" i="2"/>
  <c r="AV56" i="1"/>
  <c r="J30" i="11"/>
  <c r="AV61" i="1" s="1"/>
  <c r="AT61" i="1" s="1"/>
  <c r="F30" i="11"/>
  <c r="AZ61" i="1" s="1"/>
  <c r="BK160" i="12"/>
  <c r="J160" i="12" s="1"/>
  <c r="J61" i="12" s="1"/>
  <c r="J49" i="17"/>
  <c r="J69" i="17"/>
  <c r="J77" i="17"/>
  <c r="BK76" i="17"/>
  <c r="F32" i="18"/>
  <c r="BB68" i="1" s="1"/>
  <c r="AW56" i="1"/>
  <c r="BA56" i="1"/>
  <c r="F33" i="2"/>
  <c r="BC52" i="1" s="1"/>
  <c r="R484" i="2"/>
  <c r="BK1337" i="2"/>
  <c r="J1337" i="2" s="1"/>
  <c r="J73" i="2" s="1"/>
  <c r="F32" i="12"/>
  <c r="BB62" i="1" s="1"/>
  <c r="P86" i="12"/>
  <c r="P85" i="12" s="1"/>
  <c r="P84" i="12" s="1"/>
  <c r="AU62" i="1" s="1"/>
  <c r="F32" i="2"/>
  <c r="BB52" i="1" s="1"/>
  <c r="T1001"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11" i="2"/>
  <c r="J1911"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AT66" i="1" l="1"/>
  <c r="R84" i="18"/>
  <c r="R83" i="18" s="1"/>
  <c r="P103" i="2"/>
  <c r="P1064" i="2"/>
  <c r="T1064" i="2"/>
  <c r="T103" i="2"/>
  <c r="R103" i="2"/>
  <c r="R1064"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5" i="2"/>
  <c r="J68" i="2" s="1"/>
  <c r="BK1064" i="2"/>
  <c r="J1064"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G65" i="1"/>
  <c r="AN65" i="1" s="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<sst xmlns="http://schemas.openxmlformats.org/spreadsheetml/2006/main" count="34538" uniqueCount="5096">
  <si>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</si>
  <si>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</si>
  <si>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</si>
  <si>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</si>
  <si>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</si>
  <si>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</si>
  <si>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</si>
  <si>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</si>
  <si>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</si>
  <si>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</si>
  <si>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</si>
  <si>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</si>
  <si>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</si>
  <si>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</si>
  <si>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</si>
  <si>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</si>
  <si>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</si>
  <si>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</si>
  <si>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</si>
  <si>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</si>
  <si>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</si>
  <si>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</si>
  <si>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</si>
  <si>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</si>
  <si>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</si>
  <si>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</si>
  <si>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</si>
  <si>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</si>
  <si>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</si>
  <si>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</si>
  <si>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</si>
  <si>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</si>
  <si>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</si>
  <si>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</si>
  <si>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</si>
  <si>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</si>
  <si>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</si>
  <si>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</si>
  <si>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</si>
  <si>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</si>
  <si>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</si>
  <si>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</si>
  <si>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</si>
  <si>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</si>
  <si>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</si>
  <si>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</si>
  <si>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</si>
  <si>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</si>
  <si>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</si>
  <si>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</si>
  <si>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</si>
  <si>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</si>
  <si>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</si>
  <si>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</si>
  <si>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</si>
  <si>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</si>
  <si>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</si>
  <si>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</si>
  <si>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</si>
  <si>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</si>
  <si>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</si>
  <si>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</si>
  <si>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</si>
  <si>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</si>
  <si>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</si>
  <si>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</si>
  <si>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</si>
  <si>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</si>
  <si>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</si>
  <si>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</si>
  <si>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</si>
  <si>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</si>
  <si>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</si>
  <si>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</si>
  <si>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</si>
  <si>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</si>
  <si>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</si>
  <si>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</si>
  <si>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</si>
  <si>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</si>
  <si>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</si>
  <si>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</si>
  <si>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</si>
  <si>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</si>
  <si>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</si>
  <si>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</si>
  <si>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</si>
  <si>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</si>
  <si>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</si>
  <si>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</si>
  <si>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</si>
  <si>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</si>
  <si>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</si>
  <si>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</si>
  <si>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</si>
  <si>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</si>
  <si>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</si>
  <si>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</si>
  <si>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</si>
  <si>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</si>
  <si>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</si>
  <si>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</si>
  <si>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</si>
  <si>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</si>
  <si>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</si>
  <si>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</si>
  <si>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</si>
  <si>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</si>
  <si>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</si>
  <si>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</si>
  <si>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</si>
  <si>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</si>
  <si>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</si>
  <si>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</si>
  <si>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</si>
  <si>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</si>
  <si>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</si>
  <si>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</si>
  <si>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</si>
  <si>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</si>
  <si>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</si>
  <si>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</si>
  <si>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</si>
  <si>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</si>
  <si>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</si>
  <si>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</si>
  <si>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</si>
  <si>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</si>
  <si>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</si>
  <si>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</si>
  <si>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</si>
  <si>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</si>
  <si>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</si>
  <si>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</si>
  <si>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</si>
  <si>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</si>
  <si>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</si>
  <si>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</si>
  <si>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</si>
  <si>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</si>
  <si>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</si>
  <si>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</si>
  <si>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</si>
  <si>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</si>
  <si>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</si>
  <si>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</si>
  <si>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</si>
  <si>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</si>
  <si>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</si>
  <si>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</si>
  <si>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</si>
  <si>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</si>
  <si>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</si>
  <si>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</si>
  <si>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</si>
  <si>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</si>
  <si>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</si>
  <si>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</si>
  <si>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</si>
  <si>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</si>
  <si>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</si>
  <si>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</si>
  <si>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</si>
  <si>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</si>
  <si>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</si>
  <si>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</si>
  <si>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</si>
  <si>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</si>
  <si>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</si>
  <si>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</si>
  <si>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</si>
  <si>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</si>
  <si>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</si>
  <si>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</si>
  <si>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</si>
  <si>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</si>
  <si>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</si>
  <si>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</si>
  <si>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</si>
  <si>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</si>
  <si>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</si>
  <si>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</si>
  <si>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</si>
  <si>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</si>
  <si>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</si>
  <si>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</si>
  <si>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</si>
  <si>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</si>
  <si>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</si>
  <si>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</si>
  <si>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</si>
  <si>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</si>
  <si>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</si>
  <si>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</si>
  <si>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</si>
  <si>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</si>
  <si>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</si>
  <si>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</si>
  <si>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</si>
  <si>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</si>
  <si>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</si>
  <si>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</si>
  <si>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</si>
  <si>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</si>
  <si>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</si>
  <si>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</si>
  <si>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</si>
  <si>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</si>
  <si>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</si>
  <si>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</si>
  <si>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</si>
  <si>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</si>
  <si>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</si>
  <si>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</si>
  <si>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</si>
  <si>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</si>
  <si>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</si>
  <si>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</si>
  <si>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</si>
  <si>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</si>
  <si>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</si>
  <si>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</si>
  <si>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</si>
  <si>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</si>
  <si>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</si>
  <si>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</si>
  <si>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</si>
  <si>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</si>
  <si>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</si>
  <si>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</si>
  <si>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</si>
  <si>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</si>
  <si>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</si>
  <si>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</si>
  <si>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</si>
  <si>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</si>
  <si>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</si>
  <si>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</si>
  <si>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</si>
  <si>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</si>
  <si>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</si>
  <si>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</si>
  <si>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</si>
  <si>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</si>
  <si>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</si>
  <si>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</si>
  <si>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</si>
  <si>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</si>
  <si>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</si>
  <si>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</si>
  <si>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</si>
  <si>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</si>
  <si>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</si>
  <si>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</si>
  <si>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</si>
  <si>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</si>
  <si>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</si>
  <si>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</si>
  <si>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</si>
  <si>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</si>
  <si>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</si>
  <si>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</si>
  <si>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</si>
  <si>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</si>
  <si>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</si>
  <si>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</si>
  <si>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</si>
  <si>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</si>
  <si>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</si>
  <si>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</si>
  <si>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</si>
  <si>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</si>
  <si>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</si>
  <si>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</si>
  <si>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</si>
  <si>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</si>
  <si>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</si>
  <si>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</si>
  <si>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</si>
  <si>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</si>
  <si>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</si>
  <si>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</si>
  <si>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</si>
  <si>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</si>
  <si>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</si>
  <si>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</si>
  <si>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</si>
  <si>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</si>
  <si>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</si>
  <si>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</si>
  <si>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</si>
  <si>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</si>
  <si>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</si>
  <si>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</si>
  <si>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</si>
  <si>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</si>
  <si>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</si>
  <si>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</si>
  <si>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</si>
  <si>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</si>
  <si>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</si>
  <si>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</si>
  <si>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</si>
  <si>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</si>
  <si>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</si>
  <si>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</si>
  <si>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</si>
  <si>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</si>
  <si>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</si>
  <si>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</si>
  <si>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</si>
  <si>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</si>
  <si>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</si>
  <si>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</si>
  <si>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</si>
  <si>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</si>
  <si>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</si>
  <si>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</si>
  <si>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</si>
  <si>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</si>
  <si>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</si>
  <si>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</si>
  <si>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</si>
  <si>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</si>
  <si>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</si>
  <si>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</si>
  <si>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</si>
  <si>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</si>
  <si>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</si>
  <si>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</si>
  <si>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</si>
  <si>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</si>
  <si>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</si>
  <si>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</si>
  <si>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</si>
  <si>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</si>
  <si>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</si>
  <si>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</si>
  <si>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</si>
  <si>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</si>
  <si>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</si>
  <si>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</si>
  <si>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</si>
  <si>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</si>
  <si>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</si>
  <si>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</si>
  <si>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</si>
  <si>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</si>
  <si>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</si>
  <si>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</si>
  <si>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</si>
  <si>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</si>
  <si>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</si>
  <si>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</si>
  <si>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</si>
  <si>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</si>
  <si>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</si>
  <si>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</si>
  <si>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</si>
  <si>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</si>
  <si>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</si>
  <si>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</si>
  <si>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</si>
  <si>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</si>
  <si>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</si>
  <si>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</si>
  <si>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</si>
  <si>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</si>
  <si>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</si>
  <si>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</si>
  <si>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</si>
  <si>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</si>
  <si>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</si>
  <si>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</si>
  <si>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</si>
  <si>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</si>
  <si>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</si>
  <si>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</si>
  <si>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</si>
  <si>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</si>
  <si>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</si>
  <si>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</si>
  <si>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</si>
  <si>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</si>
  <si>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</si>
  <si>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</si>
  <si>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</si>
  <si>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</si>
  <si>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</si>
  <si>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</si>
  <si>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</si>
  <si>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</si>
  <si>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</si>
  <si>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</si>
  <si>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</si>
  <si>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</si>
  <si>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</si>
  <si>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</si>
  <si>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</si>
  <si>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</si>
  <si>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</si>
  <si>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</si>
  <si>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</si>
  <si>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</si>
  <si>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</si>
  <si>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</si>
  <si>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</si>
  <si>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</si>
  <si>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</si>
  <si>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</si>
  <si>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</si>
  <si>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</si>
  <si>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</si>
  <si>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</si>
  <si>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</si>
  <si>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</si>
  <si>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</si>
  <si>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</si>
  <si>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</si>
  <si>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</si>
  <si>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</si>
  <si>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</si>
  <si>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</si>
  <si>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</si>
  <si>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</si>
  <si>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</si>
  <si>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</si>
  <si>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</si>
  <si>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</si>
  <si>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</si>
  <si>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</si>
  <si>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</si>
  <si>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</si>
  <si>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</si>
  <si>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</si>
  <si>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</si>
  <si>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</si>
  <si>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</si>
  <si>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</si>
  <si>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</si>
  <si>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</si>
  <si>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</si>
  <si>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</si>
  <si>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</si>
  <si>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</si>
  <si>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</si>
  <si>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</si>
  <si>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</si>
  <si>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</si>
  <si>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</si>
  <si>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</si>
  <si>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</si>
  <si>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</si>
  <si>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</si>
  <si>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</si>
  <si>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</si>
  <si>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</si>
  <si>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</si>
  <si>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</si>
  <si>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</si>
  <si>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</si>
  <si>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</si>
  <si>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</si>
  <si>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</si>
  <si>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</si>
  <si>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</si>
  <si>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</si>
  <si>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</si>
  <si>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</si>
  <si>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</si>
  <si>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</si>
  <si>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</si>
  <si>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</si>
  <si>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</si>
  <si>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</si>
  <si>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</si>
  <si>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</si>
  <si>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</si>
  <si>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</si>
  <si>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</si>
  <si>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</si>
  <si>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</si>
  <si>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</si>
  <si>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</si>
  <si>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</si>
  <si>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</si>
  <si>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</si>
  <si>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</si>
  <si>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</si>
  <si>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</si>
  <si>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</si>
  <si>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</si>
  <si>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</si>
  <si>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</si>
  <si>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</si>
  <si>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</si>
  <si>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</si>
  <si>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</si>
  <si>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</si>
  <si>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</si>
  <si>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</si>
  <si>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</si>
  <si>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</si>
  <si>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</si>
  <si>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</si>
  <si>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</si>
  <si>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</si>
  <si>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</si>
  <si>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</si>
  <si>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</si>
  <si>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</si>
  <si>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</si>
  <si>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</si>
  <si>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</si>
  <si>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</si>
  <si>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</si>
  <si>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</si>
  <si>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</si>
  <si>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</si>
  <si>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</si>
  <si>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</si>
  <si>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</si>
  <si>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</si>
  <si>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</si>
  <si>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</si>
  <si>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</si>
  <si>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</si>
  <si>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</si>
  <si>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</si>
  <si>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</si>
  <si>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</si>
  <si>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</si>
  <si>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</si>
  <si>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</si>
  <si>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</si>
  <si>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</si>
  <si>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</si>
  <si>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</si>
  <si>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</si>
  <si>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</si>
  <si>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</si>
  <si>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</si>
  <si>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</si>
  <si>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</si>
  <si>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</si>
  <si>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</si>
  <si>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</si>
  <si>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</si>
  <si>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</si>
  <si>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</si>
  <si>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</si>
  <si>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</si>
  <si>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</si>
  <si>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</si>
  <si>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</si>
  <si>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</si>
  <si>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</si>
  <si>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</si>
  <si>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</si>
  <si>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</si>
  <si>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</si>
  <si>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</si>
  <si>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</si>
  <si>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</si>
  <si>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</si>
  <si>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</si>
  <si>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</si>
  <si>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</si>
  <si>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</si>
  <si>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</si>
  <si>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</si>
  <si>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</si>
  <si>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</si>
  <si>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</si>
  <si>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</si>
  <si>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</si>
  <si>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</si>
  <si>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</si>
  <si>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</si>
  <si>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</si>
  <si>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</si>
  <si>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</si>
  <si>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</si>
  <si>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</si>
  <si>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</si>
  <si>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</si>
  <si>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</si>
  <si>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</si>
  <si>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</si>
  <si>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</si>
  <si>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</si>
  <si>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</si>
  <si>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</si>
  <si>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</si>
  <si>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</si>
  <si>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</si>
  <si>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</si>
  <si>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</si>
  <si>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</si>
  <si>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</si>
  <si>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</si>
  <si>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</si>
  <si>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</si>
  <si>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</si>
  <si>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</si>
  <si>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</si>
  <si>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</si>
  <si>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</si>
  <si>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</si>
  <si>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</si>
  <si>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</si>
  <si>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</si>
  <si>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</si>
  <si>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</si>
  <si>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</si>
  <si>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</si>
  <si>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</si>
  <si>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</si>
  <si>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</si>
  <si>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</si>
  <si>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</si>
  <si>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</si>
  <si>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</si>
  <si>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</si>
  <si>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</si>
  <si>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</si>
  <si>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</si>
  <si>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</si>
  <si>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</si>
  <si>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</si>
  <si>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</si>
  <si>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</si>
  <si>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</si>
  <si>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</si>
  <si>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</si>
  <si>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</si>
  <si>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</si>
  <si>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</si>
  <si>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</si>
  <si>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</si>
  <si>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</si>
  <si>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</si>
  <si>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</si>
  <si>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</si>
  <si>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</si>
  <si>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</si>
  <si>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</si>
  <si>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</si>
  <si>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</si>
  <si>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</si>
  <si>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</si>
  <si>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</si>
  <si>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</si>
  <si>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</si>
  <si>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</si>
  <si>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</si>
  <si>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</si>
  <si>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</si>
  <si>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</si>
  <si>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</si>
  <si>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</si>
  <si>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</si>
  <si>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</si>
  <si>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</si>
  <si>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</si>
  <si>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</si>
  <si>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</si>
  <si>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</si>
  <si>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</si>
  <si>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</si>
  <si>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</si>
  <si>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</si>
  <si>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</si>
  <si>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</si>
  <si>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</si>
  <si>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</si>
  <si>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</si>
  <si>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</si>
  <si>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</si>
  <si>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</si>
  <si>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</si>
  <si>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</si>
  <si>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</si>
  <si>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</si>
  <si>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</si>
  <si>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</si>
  <si>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</si>
  <si>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</si>
  <si>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</si>
  <si>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</si>
  <si>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</si>
  <si>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</si>
  <si>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</si>
  <si>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</si>
  <si>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</si>
  <si>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</si>
  <si>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</si>
  <si>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</si>
  <si>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</si>
  <si>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</si>
  <si>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</si>
  <si>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</si>
  <si>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</si>
  <si>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</si>
  <si>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</si>
  <si>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</si>
  <si>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</si>
  <si>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137,48*0,1</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</si>
  <si>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</si>
  <si>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</si>
  <si>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</si>
  <si>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</si>
  <si>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</si>
  <si>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</si>
  <si>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</si>
  <si>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</si>
  <si>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</si>
  <si>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</si>
  <si>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</si>
  <si>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</si>
  <si>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</si>
  <si>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</si>
  <si>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</si>
  <si>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</si>
  <si>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</si>
  <si>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</si>
  <si>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</si>
  <si>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</si>
  <si>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</si>
  <si>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</si>
  <si>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</si>
  <si>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</si>
  <si>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</si>
  <si>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</si>
  <si>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</si>
  <si>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</si>
  <si>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</si>
  <si>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</si>
  <si>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</si>
  <si>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</si>
  <si>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</si>
  <si>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</si>
  <si>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</si>
  <si>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</si>
  <si>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</si>
  <si>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</si>
  <si>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</si>
  <si>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</si>
  <si>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</si>
  <si>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</si>
  <si>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</si>
  <si>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</si>
  <si>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</si>
  <si>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</si>
  <si>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</si>
  <si>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</si>
  <si>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</si>
  <si>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</si>
  <si>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</si>
  <si>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</si>
  <si>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</si>
  <si>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</si>
  <si>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</si>
  <si>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</si>
  <si>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</si>
  <si>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</si>
  <si>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</si>
  <si>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</si>
  <si>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</si>
  <si>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</si>
  <si>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</si>
  <si>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</si>
  <si>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</si>
  <si>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</si>
  <si>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</si>
  <si>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</si>
  <si>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</si>
  <si>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</si>
  <si>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</si>
  <si>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</si>
  <si>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</si>
  <si>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</si>
  <si>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</si>
  <si>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</si>
  <si>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</si>
  <si>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</si>
  <si>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</si>
  <si>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</si>
  <si>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</si>
  <si>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</si>
  <si>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</si>
  <si>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</si>
  <si>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</si>
  <si>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</si>
  <si>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</si>
  <si>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</si>
  <si>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</si>
  <si>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</si>
  <si>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</si>
  <si>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</si>
  <si>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</si>
  <si>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</si>
  <si>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</si>
  <si>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</si>
  <si>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</si>
  <si>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</si>
  <si>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</si>
  <si>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</si>
  <si>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</si>
  <si>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</si>
  <si>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</si>
  <si>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</si>
  <si>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</si>
  <si>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</si>
  <si>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</si>
  <si>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</si>
  <si>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</si>
  <si>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</si>
  <si>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</si>
  <si>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</si>
  <si>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</si>
  <si>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</si>
  <si>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</si>
  <si>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</si>
  <si>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</si>
  <si>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</si>
  <si>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</si>
  <si>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</si>
  <si>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</si>
  <si>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</si>
  <si>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</si>
  <si>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</si>
  <si>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</si>
  <si>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</si>
  <si>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</si>
  <si>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</si>
  <si>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</si>
  <si>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</si>
  <si>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</si>
  <si>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</si>
  <si>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</si>
  <si>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</si>
  <si>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</si>
  <si>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</si>
  <si>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</si>
  <si>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</si>
  <si>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</si>
  <si>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</si>
  <si>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</si>
  <si>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</si>
  <si>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</si>
  <si>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</si>
  <si>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</si>
  <si>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</si>
  <si>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</si>
  <si>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</si>
  <si>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</si>
  <si>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</si>
  <si>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</si>
  <si>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</si>
  <si>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</si>
  <si>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</si>
  <si>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</si>
  <si>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</si>
  <si>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</si>
  <si>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</si>
  <si>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</si>
  <si>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</si>
  <si>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</si>
  <si>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</si>
  <si>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</si>
  <si>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</si>
  <si>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</si>
  <si>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</si>
  <si>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</si>
  <si>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</si>
  <si>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</si>
  <si>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</si>
  <si>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</si>
  <si>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</si>
  <si>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</si>
  <si>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</si>
  <si>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</si>
  <si>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</si>
  <si>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</si>
  <si>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</si>
  <si>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</si>
  <si>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</si>
  <si>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</si>
  <si>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</si>
  <si>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</si>
  <si>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</si>
  <si>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</si>
  <si>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</si>
  <si>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</si>
  <si>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</si>
  <si>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</si>
  <si>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</si>
  <si>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</si>
  <si>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</si>
  <si>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</si>
  <si>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</si>
  <si>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</si>
  <si>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</si>
  <si>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</si>
  <si>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</si>
  <si>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</si>
  <si>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</si>
  <si>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</si>
  <si>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</si>
  <si>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</si>
  <si>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</si>
  <si>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</si>
  <si>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</si>
  <si>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</si>
  <si>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</si>
  <si>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</si>
  <si>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</si>
  <si>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</si>
  <si>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</si>
  <si>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</si>
  <si>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</si>
  <si>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</si>
  <si>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</si>
  <si>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</si>
  <si>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</si>
  <si>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</si>
  <si>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</si>
  <si>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</si>
  <si>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</si>
  <si>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</si>
  <si>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</si>
  <si>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</si>
  <si>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</si>
  <si>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</si>
  <si>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</si>
  <si>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</si>
  <si>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</si>
  <si>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</si>
  <si>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</si>
  <si>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</si>
  <si>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</si>
  <si>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</si>
  <si>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</si>
  <si>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</si>
  <si>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</si>
  <si>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</si>
  <si>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</si>
  <si>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</si>
  <si>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</si>
  <si>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</si>
  <si>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</si>
  <si>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</si>
  <si>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</si>
  <si>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583,9*0,08</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</si>
  <si>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</si>
  <si>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</si>
  <si>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</si>
  <si>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</si>
  <si>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</si>
  <si>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</si>
  <si>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</si>
  <si>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</si>
  <si>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</si>
  <si>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</si>
  <si>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</si>
  <si>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</si>
  <si>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</si>
  <si>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</si>
  <si>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</si>
  <si>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</si>
  <si>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4,44/1000*(583,9+1208,9)*1,2</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</si>
  <si>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</si>
  <si>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</si>
  <si>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</si>
  <si>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</si>
  <si>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</si>
  <si>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</si>
  <si>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</si>
  <si>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</si>
  <si>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</si>
  <si>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</si>
  <si>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</si>
  <si>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</si>
  <si>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</si>
  <si>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</si>
  <si>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</si>
  <si>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</si>
  <si>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</si>
  <si>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</si>
  <si>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</si>
  <si>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</si>
  <si>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</si>
  <si>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</si>
  <si>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</si>
  <si>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</si>
  <si>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</si>
  <si>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</si>
  <si>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</si>
  <si>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</si>
  <si>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</si>
  <si>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</si>
  <si>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</si>
  <si>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</si>
  <si>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</si>
  <si>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</si>
  <si>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</si>
  <si>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</si>
  <si>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</si>
  <si>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</si>
  <si>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</si>
  <si>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</si>
  <si>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</si>
  <si>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</si>
  <si>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</si>
  <si>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</si>
  <si>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</si>
  <si>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</si>
  <si>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</si>
  <si>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</si>
  <si>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</si>
  <si>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</si>
  <si>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</si>
  <si>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</si>
  <si>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</si>
  <si>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</si>
  <si>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</si>
  <si>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</si>
  <si>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</si>
  <si>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</si>
  <si>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</si>
  <si>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</si>
  <si>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</si>
  <si>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</si>
  <si>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</si>
  <si>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</si>
  <si>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</si>
  <si>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</si>
  <si>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</si>
  <si>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</si>
  <si>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</si>
  <si>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</si>
  <si>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</si>
  <si>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</si>
  <si>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</si>
  <si>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</si>
  <si>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</si>
  <si>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</si>
  <si>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</si>
  <si>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</si>
  <si>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</si>
  <si>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</si>
  <si>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</si>
  <si>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</si>
  <si>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</si>
  <si>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</si>
  <si>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</si>
  <si>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</si>
  <si>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</si>
  <si>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</si>
  <si>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</si>
  <si>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</si>
  <si>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</si>
  <si>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</si>
  <si>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</si>
  <si>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</si>
  <si>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</si>
  <si>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</si>
  <si>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</si>
  <si>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</si>
  <si>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</si>
  <si>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</si>
  <si>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</si>
  <si>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</si>
  <si>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</si>
  <si>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</si>
  <si>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</si>
  <si>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</si>
  <si>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</si>
  <si>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</si>
  <si>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</si>
  <si>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</si>
  <si>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</si>
  <si>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</si>
  <si>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</si>
  <si>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</si>
  <si>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</si>
  <si>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</si>
  <si>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</si>
  <si>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</si>
  <si>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</si>
  <si>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</si>
  <si>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</si>
  <si>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</si>
  <si>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</si>
  <si>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</si>
  <si>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</si>
  <si>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</si>
  <si>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</si>
  <si>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</si>
  <si>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</si>
  <si>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</si>
  <si>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</si>
  <si>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</si>
  <si>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</si>
  <si>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</si>
  <si>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</si>
  <si>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</si>
  <si>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</si>
  <si>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</si>
  <si>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</si>
  <si>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</si>
  <si>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</si>
  <si>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</si>
  <si>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</si>
  <si>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</si>
  <si>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</si>
  <si>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</si>
  <si>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</si>
  <si>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</si>
  <si>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</si>
  <si>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</si>
  <si>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</si>
  <si>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</si>
  <si>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</si>
  <si>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</si>
  <si>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</si>
  <si>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</si>
  <si>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</si>
  <si>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</si>
  <si>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</si>
  <si>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</si>
  <si>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</si>
  <si>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</si>
  <si>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</si>
  <si>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</si>
  <si>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</si>
  <si>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</si>
  <si>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</si>
  <si>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</si>
  <si>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</si>
  <si>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</si>
  <si>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</si>
  <si>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</si>
  <si>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</si>
  <si>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</si>
  <si>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</si>
  <si>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</si>
  <si>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</si>
  <si>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</si>
  <si>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</si>
  <si>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</si>
  <si>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</si>
  <si>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</si>
  <si>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</si>
  <si>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</si>
  <si>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</si>
  <si>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</si>
  <si>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</si>
  <si>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</si>
  <si>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</si>
  <si>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</si>
  <si>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</si>
  <si>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</si>
  <si>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</si>
  <si>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</si>
  <si>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</si>
  <si>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</si>
  <si>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</si>
  <si>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</si>
  <si>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</si>
  <si>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</si>
  <si>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</si>
  <si>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</si>
  <si>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</si>
  <si>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</si>
  <si>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</si>
  <si>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</si>
  <si>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</si>
  <si>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</si>
  <si>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</si>
  <si>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</si>
  <si>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</si>
  <si>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</si>
  <si>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</si>
  <si>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</si>
  <si>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</si>
  <si>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</si>
  <si>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</si>
  <si>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</si>
  <si>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</si>
  <si>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</si>
  <si>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</si>
  <si>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</si>
  <si>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</si>
  <si>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</si>
  <si>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</si>
  <si>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</si>
  <si>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</si>
  <si>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</si>
  <si>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</si>
  <si>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</si>
  <si>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</si>
  <si>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</si>
  <si>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</si>
  <si>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</si>
  <si>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</si>
  <si>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</si>
  <si>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</si>
  <si>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</si>
  <si>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</si>
  <si>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</si>
  <si>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</si>
  <si>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</si>
  <si>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</si>
  <si>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</si>
  <si>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</si>
  <si>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</si>
  <si>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</si>
  <si>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</si>
  <si>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</si>
  <si>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</si>
  <si>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</si>
  <si>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</si>
  <si>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</si>
  <si>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</si>
  <si>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</si>
  <si>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</si>
  <si>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</si>
  <si>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</si>
  <si>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</si>
  <si>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</si>
  <si>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</si>
  <si>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</si>
  <si>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</si>
  <si>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</si>
  <si>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</si>
  <si>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</si>
  <si>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</si>
  <si>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</si>
  <si>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</si>
  <si>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</si>
  <si>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</si>
  <si>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</si>
  <si>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</si>
  <si>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</si>
  <si>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</si>
  <si>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</si>
  <si>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</si>
  <si>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</si>
  <si>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</si>
  <si>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</si>
  <si>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</si>
  <si>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</si>
  <si>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</si>
  <si>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</si>
  <si>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</si>
  <si>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</si>
  <si>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</si>
  <si>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</si>
  <si>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</si>
  <si>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</si>
  <si>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</si>
  <si>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</si>
  <si>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</si>
  <si>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</si>
  <si>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</si>
  <si>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</si>
  <si>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</si>
  <si>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</si>
  <si>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</si>
  <si>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</si>
  <si>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</si>
  <si>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</si>
  <si>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</si>
  <si>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</si>
  <si>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</si>
  <si>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</si>
  <si>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</si>
  <si>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</si>
  <si>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</si>
  <si>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</si>
  <si>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</si>
  <si>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</si>
  <si>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</si>
  <si>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</si>
  <si>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</si>
  <si>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</si>
  <si>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</si>
  <si>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</si>
  <si>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</si>
  <si>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</si>
  <si>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</si>
  <si>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</si>
  <si>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</si>
  <si>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</si>
  <si>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</si>
  <si>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</si>
  <si>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</si>
  <si>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</si>
  <si>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</si>
  <si>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</si>
  <si>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</si>
  <si>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</si>
  <si>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</si>
  <si>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</si>
  <si>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</si>
  <si>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</si>
  <si>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</si>
  <si>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</si>
  <si>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</si>
  <si>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</si>
  <si>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</si>
  <si>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</si>
  <si>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</si>
  <si>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</si>
  <si>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</si>
  <si>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</si>
  <si>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</si>
  <si>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</si>
  <si>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</si>
  <si>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</si>
  <si>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</si>
  <si>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</si>
  <si>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</si>
  <si>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</si>
  <si>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</si>
  <si>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</si>
  <si>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</si>
  <si>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</si>
  <si>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</si>
  <si>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</si>
  <si>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</si>
  <si>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</si>
  <si>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</si>
  <si>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</si>
  <si>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</si>
  <si>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</si>
  <si>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</si>
  <si>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</si>
  <si>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</si>
  <si>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</si>
  <si>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</si>
  <si>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</si>
  <si>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</si>
  <si>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</si>
  <si>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</si>
  <si>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</si>
  <si>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</si>
  <si>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</si>
  <si>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</si>
  <si>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</si>
  <si>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</si>
  <si>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</si>
  <si>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</si>
  <si>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</si>
  <si>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</si>
  <si>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</si>
  <si>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</si>
  <si>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</si>
  <si>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</si>
  <si>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</si>
  <si>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</si>
  <si>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</si>
  <si>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</si>
  <si>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</si>
  <si>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</si>
  <si>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</si>
  <si>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</si>
  <si>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</si>
  <si>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</si>
  <si>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</si>
  <si>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</si>
  <si>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</si>
  <si>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</si>
  <si>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</si>
  <si>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</si>
  <si>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</si>
  <si>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</si>
  <si>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</si>
  <si>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</si>
  <si>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</si>
  <si>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</si>
  <si>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</si>
  <si>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</si>
  <si>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</si>
  <si>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</si>
  <si>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</si>
  <si>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</si>
  <si>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</si>
  <si>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</si>
  <si>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</si>
  <si>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</si>
  <si>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</si>
  <si>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</si>
  <si>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</si>
  <si>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</si>
  <si>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</si>
  <si>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</si>
  <si>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</si>
  <si>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</si>
  <si>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</si>
  <si>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</si>
  <si>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</si>
  <si>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</si>
  <si>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</si>
  <si>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</si>
  <si>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</si>
  <si>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</si>
  <si>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</si>
  <si>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</si>
  <si>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</si>
  <si>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</si>
  <si>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</si>
  <si>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</si>
  <si>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</si>
  <si>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</si>
  <si>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</si>
  <si>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</si>
  <si>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</si>
  <si>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</si>
  <si>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</si>
  <si>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</si>
  <si>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</si>
  <si>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</si>
  <si>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</si>
  <si>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</si>
  <si>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</si>
  <si>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</si>
  <si>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</si>
  <si>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</si>
  <si>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</si>
  <si>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</si>
  <si>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</si>
  <si>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</si>
  <si>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</si>
  <si>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</si>
  <si>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</si>
  <si>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</si>
  <si>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</si>
  <si>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</si>
  <si>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</si>
  <si>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</si>
  <si>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</si>
  <si>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</si>
  <si>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</si>
  <si>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</si>
  <si>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</si>
  <si>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</si>
  <si>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</si>
  <si>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</si>
  <si>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(17,2*36-1,6*1,75+2,65*2,6)*2</t>
  </si>
  <si>
    <t>2 vrstvy</t>
  </si>
  <si>
    <t>222</t>
  </si>
  <si>
    <t>28323055</t>
  </si>
  <si>
    <t>fólie PE (500 kg/m3) separační podlahová oddělující tepelnou izolaci tl 0,8mm</t>
  </si>
  <si>
    <t>-521892037</t>
  </si>
  <si>
    <t>1246,58*1,25 'Přepočtené koeficientem množství</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</si>
  <si>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</si>
  <si>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</si>
  <si>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</si>
  <si>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</si>
  <si>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</si>
  <si>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</si>
  <si>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</si>
  <si>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</si>
  <si>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</si>
  <si>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</si>
  <si>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</si>
  <si>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</si>
  <si>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</si>
  <si>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</si>
  <si>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</si>
  <si>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</si>
  <si>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</si>
  <si>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</si>
  <si>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</si>
  <si>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</si>
  <si>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</si>
  <si>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</si>
  <si>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</si>
  <si>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</si>
  <si>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</si>
  <si>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</si>
  <si>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</si>
  <si>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</si>
  <si>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</si>
  <si>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</si>
  <si>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</si>
  <si>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</si>
  <si>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</si>
  <si>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</si>
  <si>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</si>
  <si>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</si>
  <si>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</si>
  <si>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</si>
  <si>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</si>
  <si>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</si>
  <si>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</si>
  <si>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</si>
  <si>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</si>
  <si>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</si>
  <si>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</si>
  <si>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</si>
  <si>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</si>
  <si>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</si>
  <si>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</si>
  <si>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</si>
  <si>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</si>
  <si>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</si>
  <si>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</si>
  <si>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</si>
  <si>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</si>
  <si>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</si>
  <si>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</si>
  <si>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</si>
  <si>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</si>
  <si>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</si>
  <si>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</si>
  <si>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</si>
  <si>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</si>
  <si>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</si>
  <si>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</si>
  <si>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</si>
  <si>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</si>
  <si>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</si>
  <si>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</si>
  <si>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</si>
  <si>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</si>
  <si>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</si>
  <si>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</si>
  <si>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</si>
  <si>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</si>
  <si>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</si>
  <si>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</si>
  <si>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</si>
  <si>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</si>
  <si>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</si>
  <si>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</si>
  <si>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</si>
  <si>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</si>
  <si>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</si>
  <si>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</si>
  <si>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</si>
  <si>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</si>
  <si>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</si>
  <si>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</si>
  <si>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</si>
  <si>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</si>
  <si>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</si>
  <si>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</si>
  <si>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</si>
  <si>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</si>
  <si>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</si>
  <si>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</si>
  <si>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</si>
  <si>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</si>
  <si>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</si>
  <si>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</si>
  <si>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</si>
  <si>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</si>
  <si>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</si>
  <si>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</si>
  <si>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</si>
  <si>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</si>
  <si>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</si>
  <si>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</si>
  <si>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</si>
  <si>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</si>
  <si>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</si>
  <si>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</si>
  <si>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</si>
  <si>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</si>
  <si>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</si>
  <si>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</si>
  <si>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</si>
  <si>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</si>
  <si>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</si>
  <si>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</si>
  <si>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</si>
  <si>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</si>
  <si>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</si>
  <si>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</si>
  <si>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</si>
  <si>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</si>
  <si>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</si>
  <si>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</si>
  <si>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</si>
  <si>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</si>
  <si>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</si>
  <si>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</si>
  <si>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</si>
  <si>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</si>
  <si>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</si>
  <si>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</si>
  <si>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</si>
  <si>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</si>
  <si>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</si>
  <si>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</si>
  <si>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</si>
  <si>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</si>
  <si>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</si>
  <si>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</si>
  <si>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</si>
  <si>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</si>
  <si>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</si>
  <si>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</si>
  <si>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</si>
  <si>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</si>
  <si>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</si>
  <si>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</si>
  <si>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</si>
  <si>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</si>
  <si>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</si>
  <si>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</si>
  <si>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</si>
  <si>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</si>
  <si>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</si>
  <si>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</si>
  <si>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</si>
  <si>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</si>
  <si>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</si>
  <si>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</si>
  <si>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</si>
  <si>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</si>
  <si>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</si>
  <si>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</si>
  <si>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</si>
  <si>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</si>
  <si>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</si>
  <si>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</si>
  <si>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</si>
  <si>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</si>
  <si>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</si>
  <si>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</si>
  <si>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</si>
  <si>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</si>
  <si>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</si>
  <si>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</si>
  <si>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</si>
  <si>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</si>
  <si>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</si>
  <si>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</si>
  <si>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</si>
  <si>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</si>
  <si>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</si>
  <si>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</si>
  <si>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</si>
  <si>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</si>
  <si>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</si>
  <si>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</si>
  <si>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</si>
  <si>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</si>
  <si>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</si>
  <si>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</si>
  <si>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</si>
  <si>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</si>
  <si>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</si>
  <si>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</si>
  <si>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</si>
  <si>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</si>
  <si>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</si>
  <si>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</si>
  <si>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</si>
  <si>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</si>
  <si>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</si>
  <si>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</si>
  <si>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</si>
  <si>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</si>
  <si>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</si>
  <si>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</si>
  <si>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</si>
  <si>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</si>
  <si>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</si>
  <si>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</si>
  <si>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</si>
  <si>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</si>
  <si>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</si>
  <si>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</si>
  <si>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</si>
  <si>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</si>
  <si>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</si>
  <si>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</si>
  <si>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</si>
  <si>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</si>
  <si>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</si>
  <si>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</si>
  <si>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</si>
  <si>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</si>
  <si>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</si>
  <si>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</si>
  <si>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</si>
  <si>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</si>
  <si>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</si>
  <si>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</si>
  <si>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</si>
  <si>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</si>
  <si>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</si>
  <si>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</si>
  <si>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</si>
  <si>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</si>
  <si>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</si>
  <si>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</si>
  <si>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</si>
  <si>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</si>
  <si>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</si>
  <si>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</si>
  <si>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</si>
  <si>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</si>
  <si>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</si>
  <si>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</si>
  <si>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</si>
  <si>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</si>
  <si>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</si>
  <si>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</si>
  <si>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</si>
  <si>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</si>
  <si>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</si>
  <si>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</si>
  <si>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</si>
  <si>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</si>
  <si>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</si>
  <si>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</si>
  <si>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</si>
  <si>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</si>
  <si>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</si>
  <si>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</si>
  <si>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</si>
  <si>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</si>
  <si>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</si>
  <si>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</si>
  <si>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</si>
  <si>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</si>
  <si>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</si>
  <si>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</si>
  <si>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</si>
  <si>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</si>
  <si>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</si>
  <si>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</si>
  <si>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</si>
  <si>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</si>
  <si>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</si>
  <si>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</si>
  <si>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</si>
  <si>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</si>
  <si>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</si>
  <si>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</si>
  <si>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</si>
  <si>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</si>
  <si>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</si>
  <si>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</si>
  <si>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</si>
  <si>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</si>
  <si>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</si>
  <si>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</si>
  <si>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</si>
  <si>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</si>
  <si>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</si>
  <si>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</si>
  <si>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</si>
  <si>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</si>
  <si>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</si>
  <si>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</si>
  <si>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</si>
  <si>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</si>
  <si>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</si>
  <si>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</si>
  <si>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</si>
  <si>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</si>
  <si>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</si>
  <si>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</si>
  <si>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</si>
  <si>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</si>
  <si>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</si>
  <si>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</si>
  <si>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</si>
  <si>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</si>
  <si>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</si>
  <si>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</si>
  <si>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</si>
  <si>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</si>
  <si>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</si>
  <si>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</si>
  <si>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</si>
  <si>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</si>
  <si>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</si>
  <si>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</si>
  <si>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</si>
  <si>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</si>
  <si>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</si>
  <si>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</si>
  <si>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</si>
  <si>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</si>
  <si>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</si>
  <si>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</si>
  <si>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</si>
  <si>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</si>
  <si>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</si>
  <si>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</si>
  <si>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</si>
  <si>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</si>
  <si>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</si>
  <si>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</si>
  <si>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</si>
  <si>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</si>
  <si>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</si>
  <si>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</si>
  <si>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</si>
  <si>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</si>
  <si>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</si>
  <si>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</si>
  <si>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</si>
  <si>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</si>
  <si>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</si>
  <si>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</si>
  <si>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</si>
  <si>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</si>
  <si>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</si>
  <si>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</si>
  <si>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</si>
  <si>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</si>
  <si>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</si>
  <si>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</si>
  <si>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</si>
  <si>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</si>
  <si>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</si>
  <si>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</si>
  <si>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</si>
  <si>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</si>
  <si>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</si>
  <si>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</si>
  <si>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</si>
  <si>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</si>
  <si>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</si>
  <si>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</si>
  <si>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</si>
  <si>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</si>
  <si>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</si>
  <si>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</si>
  <si>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</si>
  <si>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</si>
  <si>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</si>
  <si>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</si>
  <si>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</si>
  <si>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</si>
  <si>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</si>
  <si>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</si>
  <si>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</si>
  <si>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</si>
  <si>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</si>
  <si>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</si>
  <si>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</si>
  <si>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</si>
  <si>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</si>
  <si>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</si>
  <si>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</si>
  <si>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</si>
  <si>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</si>
  <si>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</si>
  <si>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</si>
  <si>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</si>
  <si>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</si>
  <si>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</si>
  <si>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</si>
  <si>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</si>
  <si>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</si>
  <si>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</si>
  <si>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</si>
  <si>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</si>
  <si>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</si>
  <si>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</si>
  <si>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</si>
  <si>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</si>
  <si>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</si>
  <si>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</si>
  <si>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</si>
  <si>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</si>
  <si>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</si>
  <si>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</si>
  <si>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</si>
  <si>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</si>
  <si>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</si>
  <si>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</si>
  <si>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</si>
  <si>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</si>
  <si>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</si>
  <si>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</si>
  <si>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</si>
  <si>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</si>
  <si>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</si>
  <si>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</si>
  <si>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</si>
  <si>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</si>
  <si>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</si>
  <si>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</si>
  <si>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</si>
  <si>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</si>
  <si>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</si>
  <si>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</si>
  <si>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</si>
  <si>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</si>
  <si>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</si>
  <si>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</si>
  <si>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</si>
  <si>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</si>
  <si>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</si>
  <si>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</si>
  <si>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</si>
  <si>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</si>
  <si>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</si>
  <si>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</si>
  <si>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</si>
  <si>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</si>
  <si>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</si>
  <si>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</si>
  <si>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</si>
  <si>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</si>
  <si>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</si>
  <si>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</si>
  <si>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</si>
  <si>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</si>
  <si>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</si>
  <si>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</si>
  <si>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</si>
  <si>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</si>
  <si>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</si>
  <si>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</si>
  <si>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</si>
  <si>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</si>
  <si>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</si>
  <si>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</si>
  <si>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</si>
  <si>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</si>
  <si>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</si>
  <si>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</si>
  <si>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</si>
  <si>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</si>
  <si>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</si>
  <si>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</si>
  <si>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</si>
  <si>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</si>
  <si>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</si>
  <si>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</si>
  <si>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</si>
  <si>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</si>
  <si>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</si>
  <si>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</si>
  <si>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</si>
  <si>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</si>
  <si>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</si>
  <si>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</si>
  <si>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</si>
  <si>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</si>
  <si>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</si>
  <si>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</si>
  <si>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</si>
  <si>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</si>
  <si>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</si>
  <si>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</si>
  <si>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</si>
  <si>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</si>
  <si>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</si>
  <si>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</si>
  <si>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</si>
  <si>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</si>
  <si>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</si>
  <si>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</si>
  <si>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</si>
  <si>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</si>
  <si>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</si>
  <si>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</si>
  <si>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</si>
  <si>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</si>
  <si>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</si>
  <si>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</si>
  <si>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</si>
  <si>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</si>
  <si>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</si>
  <si>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</si>
  <si>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</si>
  <si>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</si>
  <si>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</si>
  <si>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</si>
  <si>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</si>
  <si>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</si>
  <si>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</si>
  <si>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</si>
  <si>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</si>
  <si>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</si>
  <si>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</si>
  <si>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</si>
  <si>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</si>
  <si>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</si>
  <si>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</si>
  <si>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</si>
  <si>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</si>
  <si>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</si>
  <si>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</si>
  <si>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</si>
  <si>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</si>
  <si>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</si>
  <si>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</si>
  <si>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</si>
  <si>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</si>
  <si>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</si>
  <si>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</si>
  <si>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</si>
  <si>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</si>
  <si>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</si>
  <si>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</si>
  <si>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</si>
  <si>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</si>
  <si>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</si>
  <si>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</si>
  <si>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</si>
  <si>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</si>
  <si>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</si>
  <si>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</si>
  <si>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</si>
  <si>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</si>
  <si>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</si>
  <si>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</si>
  <si>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</si>
  <si>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</si>
  <si>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</si>
  <si>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</si>
  <si>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</si>
  <si>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</si>
  <si>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</si>
  <si>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</si>
  <si>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</si>
  <si>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</si>
  <si>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</si>
  <si>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</si>
  <si>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</si>
  <si>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</si>
  <si>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</si>
  <si>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</si>
  <si>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</si>
  <si>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</si>
  <si>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</si>
  <si>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</si>
  <si>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</si>
  <si>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</si>
  <si>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</si>
  <si>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</si>
  <si>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</si>
  <si>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</si>
  <si>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</si>
  <si>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</si>
  <si>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</si>
  <si>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</si>
  <si>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</si>
  <si>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</si>
  <si>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</si>
  <si>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</si>
  <si>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</si>
  <si>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</si>
  <si>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</si>
  <si>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</si>
  <si>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</si>
  <si>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</si>
  <si>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</si>
  <si>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</si>
  <si>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</si>
  <si>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</si>
  <si>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</si>
  <si>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</si>
  <si>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</si>
  <si>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</si>
  <si>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</si>
  <si>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</si>
  <si>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</si>
  <si>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</si>
  <si>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</si>
  <si>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</si>
  <si>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</si>
  <si>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</si>
  <si>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</si>
  <si>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</si>
  <si>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</si>
  <si>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</si>
  <si>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</si>
  <si>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</si>
  <si>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</si>
  <si>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</si>
  <si>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</si>
  <si>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</si>
  <si>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</si>
  <si>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</si>
  <si>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</si>
  <si>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</si>
  <si>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</si>
  <si>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</si>
  <si>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</si>
  <si>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</si>
  <si>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</si>
  <si>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</si>
  <si>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</si>
  <si>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</si>
  <si>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</si>
  <si>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</si>
  <si>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</si>
  <si>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</si>
  <si>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</si>
  <si>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</si>
  <si>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</si>
  <si>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</si>
  <si>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</si>
  <si>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</si>
  <si>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</si>
  <si>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</si>
  <si>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</si>
  <si>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</si>
  <si>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</si>
  <si>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</si>
  <si>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</si>
  <si>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</si>
  <si>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</si>
  <si>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</si>
  <si>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</si>
  <si>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</si>
  <si>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</si>
  <si>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</si>
  <si>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</si>
  <si>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</si>
  <si>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</si>
  <si>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</si>
  <si>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</si>
  <si>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</si>
  <si>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</si>
  <si>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</si>
  <si>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</si>
  <si>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</si>
  <si>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</si>
  <si>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</si>
  <si>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</si>
  <si>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</si>
  <si>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</si>
  <si>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</si>
  <si>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</si>
  <si>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</si>
  <si>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</si>
  <si>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</si>
  <si>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</si>
  <si>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</si>
  <si>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</si>
  <si>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</si>
  <si>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</si>
  <si>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</si>
  <si>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</si>
  <si>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</si>
  <si>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</si>
  <si>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</si>
  <si>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</si>
  <si>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</si>
  <si>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</si>
  <si>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</si>
  <si>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</si>
  <si>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</si>
  <si>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</si>
  <si>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</si>
  <si>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</si>
  <si>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</si>
  <si>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</si>
  <si>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</si>
  <si>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</si>
  <si>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</si>
  <si>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</si>
  <si>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</si>
  <si>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</si>
  <si>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</si>
  <si>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</si>
  <si>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</si>
  <si>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</si>
  <si>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</si>
  <si>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</si>
  <si>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</si>
  <si>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</si>
  <si>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</si>
  <si>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</si>
  <si>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</si>
  <si>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</si>
  <si>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</si>
  <si>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</si>
  <si>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</si>
  <si>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</si>
  <si>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</si>
  <si>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</si>
  <si>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</si>
  <si>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</si>
  <si>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</si>
  <si>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</si>
  <si>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</si>
  <si>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</si>
  <si>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</si>
  <si>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</si>
  <si>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</si>
  <si>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</si>
  <si>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</si>
  <si>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</si>
  <si>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</si>
  <si>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</si>
  <si>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</si>
  <si>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</si>
  <si>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</si>
  <si>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</si>
  <si>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</si>
  <si>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</si>
  <si>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</si>
  <si>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</si>
  <si>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</si>
  <si>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</si>
  <si>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</si>
  <si>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</si>
  <si>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</si>
  <si>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</si>
  <si>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</si>
  <si>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</si>
  <si>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</si>
  <si>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</si>
  <si>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</si>
  <si>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</si>
  <si>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</si>
  <si>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</si>
  <si>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</si>
  <si>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</si>
  <si>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</si>
  <si>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</si>
  <si>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</si>
  <si>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</si>
  <si>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</si>
  <si>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</si>
  <si>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</si>
  <si>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</si>
  <si>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</si>
  <si>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</si>
  <si>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</si>
  <si>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</si>
  <si>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</si>
  <si>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</si>
  <si>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</si>
  <si>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</si>
  <si>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</si>
  <si>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</si>
  <si>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</si>
  <si>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</si>
  <si>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</si>
  <si>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</si>
  <si>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</si>
  <si>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</si>
  <si>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</si>
  <si>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</si>
  <si>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</si>
  <si>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</si>
  <si>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</si>
  <si>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</si>
  <si>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</si>
  <si>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</si>
  <si>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</si>
  <si>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</si>
  <si>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</si>
  <si>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</si>
  <si>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</si>
  <si>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</si>
  <si>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</si>
  <si>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</si>
  <si>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</si>
  <si>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</si>
  <si>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</si>
  <si>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</si>
  <si>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</si>
  <si>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</si>
  <si>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</si>
  <si>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</si>
  <si>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</si>
  <si>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</si>
  <si>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</si>
  <si>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</si>
  <si>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</si>
  <si>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</si>
  <si>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</si>
  <si>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</si>
  <si>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</si>
  <si>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</si>
  <si>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</si>
  <si>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</si>
  <si>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</si>
  <si>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</si>
  <si>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</si>
  <si>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</si>
  <si>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</si>
  <si>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</si>
  <si>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</si>
  <si>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</si>
  <si>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</si>
  <si>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</si>
  <si>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</si>
  <si>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</si>
  <si>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</si>
  <si>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</si>
  <si>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</si>
  <si>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</si>
  <si>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</si>
  <si>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</si>
  <si>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</si>
  <si>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</si>
  <si>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</si>
  <si>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</si>
  <si>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</si>
  <si>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</si>
  <si>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</si>
  <si>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</si>
  <si>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</si>
  <si>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</si>
  <si>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</si>
  <si>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</si>
  <si>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</si>
  <si>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</si>
  <si>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</si>
  <si>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</si>
  <si>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</si>
  <si>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</si>
  <si>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</si>
  <si>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</si>
  <si>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</si>
  <si>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</si>
  <si>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</si>
  <si>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</si>
  <si>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</si>
  <si>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</si>
  <si>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</si>
  <si>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</si>
  <si>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</si>
  <si>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</si>
  <si>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</si>
  <si>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</si>
  <si>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</si>
  <si>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</si>
  <si>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</si>
  <si>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</si>
  <si>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</si>
  <si>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</si>
  <si>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</si>
  <si>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</si>
  <si>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</si>
  <si>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</si>
  <si>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</si>
  <si>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</si>
  <si>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</si>
  <si>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</si>
  <si>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</si>
  <si>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</si>
  <si>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</si>
  <si>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</si>
  <si>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</si>
  <si>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</si>
  <si>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</si>
  <si>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</si>
  <si>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</si>
  <si>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</si>
  <si>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</si>
  <si>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</si>
  <si>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</si>
  <si>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</si>
  <si>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</si>
  <si>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</si>
  <si>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</si>
  <si>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</si>
  <si>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</si>
  <si>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</si>
  <si>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</si>
  <si>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</si>
  <si>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</si>
  <si>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</si>
  <si>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</si>
  <si>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</si>
  <si>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</si>
  <si>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</si>
  <si>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</si>
  <si>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</si>
  <si>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</si>
  <si>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</si>
  <si>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</si>
  <si>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</si>
  <si>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</si>
  <si>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</si>
  <si>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</si>
  <si>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</si>
  <si>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</si>
  <si>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</si>
  <si>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</si>
  <si>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</si>
  <si>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</si>
  <si>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</si>
  <si>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</si>
  <si>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</si>
  <si>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</si>
  <si>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</si>
  <si>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</si>
  <si>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</si>
  <si>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</si>
  <si>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</si>
  <si>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</si>
  <si>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</si>
  <si>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</si>
  <si>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</si>
  <si>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</si>
  <si>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</si>
  <si>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</si>
  <si>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</si>
  <si>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</si>
  <si>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</si>
  <si>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</si>
  <si>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</si>
  <si>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</si>
  <si>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</si>
  <si>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</si>
  <si>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</si>
  <si>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</si>
  <si>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</si>
  <si>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</si>
  <si>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</si>
  <si>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</si>
  <si>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</si>
  <si>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</si>
  <si>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</si>
  <si>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</si>
  <si>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</si>
  <si>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</si>
  <si>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</si>
  <si>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</si>
  <si>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</si>
  <si>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</si>
  <si>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</si>
  <si>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</si>
  <si>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</si>
  <si>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</si>
  <si>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</si>
  <si>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</si>
  <si>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</si>
  <si>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</si>
  <si>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</si>
  <si>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</si>
  <si>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</si>
  <si>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</si>
  <si>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</si>
  <si>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</si>
  <si>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</si>
  <si>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</si>
  <si>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</si>
  <si>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</si>
  <si>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</si>
  <si>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</si>
  <si>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</si>
  <si>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</si>
  <si>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</si>
  <si>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</si>
  <si>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</si>
  <si>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</si>
  <si>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</si>
  <si>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</si>
  <si>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</si>
  <si>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</si>
  <si>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</si>
  <si>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</si>
  <si>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</si>
  <si>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</si>
  <si>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</si>
  <si>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</si>
  <si>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</si>
  <si>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</si>
  <si>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</si>
  <si>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</si>
  <si>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</si>
  <si>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</si>
  <si>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</si>
  <si>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</si>
  <si>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</si>
  <si>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</si>
  <si>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</si>
  <si>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</si>
  <si>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</si>
  <si>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</si>
  <si>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</si>
  <si>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</si>
  <si>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</si>
  <si>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</si>
  <si>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</si>
  <si>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</si>
  <si>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</si>
  <si>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</si>
  <si>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</si>
  <si>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</si>
  <si>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</si>
  <si>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</si>
  <si>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</si>
  <si>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</si>
  <si>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</si>
  <si>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</si>
  <si>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</si>
  <si>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</si>
  <si>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</si>
  <si>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</si>
  <si>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</si>
  <si>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</si>
  <si>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</si>
  <si>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</si>
  <si>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</si>
  <si>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</si>
  <si>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</si>
  <si>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</si>
  <si>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</si>
  <si>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</si>
  <si>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</si>
  <si>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</si>
  <si>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</si>
  <si>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</si>
  <si>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</si>
  <si>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</si>
  <si>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</si>
  <si>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</si>
  <si>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</si>
  <si>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</si>
  <si>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</si>
  <si>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</si>
  <si>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</si>
  <si>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</si>
  <si>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</si>
  <si>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</si>
  <si>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</si>
  <si>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</si>
  <si>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</si>
  <si>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</si>
  <si>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</si>
  <si>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</si>
  <si>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</si>
  <si>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</si>
  <si>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</si>
  <si>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</si>
  <si>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</si>
  <si>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</si>
  <si>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</si>
  <si>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</si>
  <si>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</si>
  <si>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</si>
  <si>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</si>
  <si>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</si>
  <si>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</si>
  <si>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</si>
  <si>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</si>
  <si>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</si>
  <si>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</si>
  <si>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</si>
  <si>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</si>
  <si>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</si>
  <si>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</si>
  <si>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</si>
  <si>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</si>
  <si>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</si>
  <si>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</si>
  <si>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</si>
  <si>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</si>
  <si>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</si>
  <si>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</si>
  <si>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</si>
  <si>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</si>
  <si>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</si>
  <si>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</si>
  <si>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</si>
  <si>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</si>
  <si>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</si>
  <si>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</si>
  <si>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</si>
  <si>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</si>
  <si>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</si>
  <si>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</si>
  <si>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</si>
  <si>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</si>
  <si>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</si>
  <si>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</si>
  <si>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</si>
  <si>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</si>
  <si>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</si>
  <si>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</si>
  <si>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</si>
  <si>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</si>
  <si>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</si>
  <si>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</si>
  <si>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</si>
  <si>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</si>
  <si>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</si>
  <si>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</si>
  <si>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</si>
  <si>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</si>
  <si>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</si>
  <si>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</si>
  <si>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</si>
  <si>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</si>
  <si>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</si>
  <si>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</si>
  <si>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</si>
  <si>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</si>
  <si>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</si>
  <si>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</si>
  <si>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</si>
  <si>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</si>
  <si>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</si>
  <si>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</si>
  <si>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</si>
  <si>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</si>
  <si>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</si>
  <si>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</si>
  <si>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</si>
  <si>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</si>
  <si>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</si>
  <si>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</si>
  <si>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</si>
  <si>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</si>
  <si>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</si>
  <si>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</si>
  <si>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</si>
  <si>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</si>
  <si>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</si>
  <si>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</si>
  <si>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</si>
  <si>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</si>
  <si>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</si>
  <si>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</si>
  <si>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</si>
  <si>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</si>
  <si>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</si>
  <si>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</si>
  <si>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</si>
  <si>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</si>
  <si>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</si>
  <si>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</si>
  <si>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</si>
  <si>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</si>
  <si>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</si>
  <si>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</si>
  <si>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</si>
  <si>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</si>
  <si>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</si>
  <si>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</si>
  <si>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</si>
  <si>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</si>
  <si>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</si>
  <si>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</si>
  <si>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</si>
  <si>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</si>
  <si>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</si>
  <si>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</si>
  <si>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</si>
  <si>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</si>
  <si>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</si>
  <si>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</si>
  <si>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</si>
  <si>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</si>
  <si>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</si>
  <si>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</si>
  <si>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</si>
  <si>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</si>
  <si>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</si>
  <si>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</si>
  <si>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</si>
  <si>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</si>
  <si>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</si>
  <si>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</si>
  <si>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</si>
  <si>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</si>
  <si>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</si>
  <si>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</si>
  <si>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</si>
  <si>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</si>
  <si>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</si>
  <si>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</si>
  <si>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</si>
  <si>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</si>
  <si>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</si>
  <si>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</si>
  <si>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</si>
  <si>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</si>
  <si>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</si>
  <si>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</si>
  <si>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</si>
  <si>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</si>
  <si>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</si>
  <si>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</si>
  <si>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</si>
  <si>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</si>
  <si>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</si>
  <si>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</si>
  <si>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</si>
  <si>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</si>
  <si>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</si>
  <si>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</si>
  <si>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</si>
  <si>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</si>
  <si>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</si>
  <si>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</si>
  <si>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</si>
  <si>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</si>
  <si>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</si>
  <si>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</si>
  <si>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</si>
  <si>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</si>
  <si>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</si>
  <si>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</si>
  <si>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</si>
  <si>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</si>
  <si>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</si>
  <si>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</si>
  <si>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</si>
  <si>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</si>
  <si>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</si>
  <si>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</si>
  <si>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</si>
  <si>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</si>
  <si>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</si>
  <si>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</si>
  <si>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</si>
  <si>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</si>
  <si>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</si>
  <si>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</si>
  <si>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</si>
  <si>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</si>
  <si>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</si>
  <si>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</si>
  <si>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</si>
  <si>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</si>
  <si>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</si>
  <si>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</si>
  <si>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</si>
  <si>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</si>
  <si>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</si>
  <si>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</si>
  <si>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</si>
  <si>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</si>
  <si>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</si>
  <si>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</si>
  <si>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</si>
  <si>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</si>
  <si>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</si>
  <si>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</si>
  <si>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</si>
  <si>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</si>
  <si>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</si>
  <si>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</si>
  <si>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</si>
  <si>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</si>
  <si>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</si>
  <si>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</si>
  <si>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</si>
  <si>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</si>
  <si>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</si>
  <si>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</si>
  <si>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</si>
  <si>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</si>
  <si>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</si>
  <si>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</si>
  <si>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</si>
  <si>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</si>
  <si>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</si>
  <si>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</si>
  <si>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</si>
  <si>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</si>
  <si>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</si>
  <si>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</si>
  <si>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</si>
  <si>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</si>
  <si>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</si>
  <si>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</si>
  <si>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</si>
  <si>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</si>
  <si>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</si>
  <si>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</si>
  <si>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</si>
  <si>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</si>
  <si>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</si>
  <si>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</si>
  <si>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</si>
  <si>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</si>
  <si>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</si>
  <si>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</si>
  <si>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</si>
  <si>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</si>
  <si>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</si>
  <si>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</si>
  <si>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</si>
  <si>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</si>
  <si>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</si>
  <si>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</si>
  <si>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</si>
  <si>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</si>
  <si>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</si>
  <si>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</si>
  <si>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</si>
  <si>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</si>
  <si>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</si>
  <si>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</si>
  <si>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</si>
  <si>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</si>
  <si>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</si>
  <si>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</si>
  <si>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</si>
  <si>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</si>
  <si>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</si>
  <si>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</si>
  <si>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</si>
  <si>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</si>
  <si>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</si>
  <si>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</si>
  <si>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</si>
  <si>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</si>
  <si>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</si>
  <si>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</si>
  <si>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</si>
  <si>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</si>
  <si>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</si>
  <si>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</si>
  <si>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</si>
  <si>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</si>
  <si>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</si>
  <si>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</si>
  <si>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</si>
  <si>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</si>
  <si>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</si>
  <si>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</si>
  <si>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</si>
  <si>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</si>
  <si>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</si>
  <si>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</si>
  <si>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</si>
  <si>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</si>
  <si>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</si>
  <si>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</si>
  <si>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</si>
  <si>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</si>
  <si>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</si>
  <si>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</si>
  <si>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</si>
  <si>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</si>
  <si>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</si>
  <si>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</si>
  <si>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</si>
  <si>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</si>
  <si>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</si>
  <si>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</si>
  <si>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</si>
  <si>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</si>
  <si>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</si>
  <si>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</si>
  <si>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</si>
  <si>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</si>
  <si>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</si>
  <si>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</si>
  <si>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</si>
  <si>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</si>
  <si>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</si>
  <si>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</si>
  <si>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</si>
  <si>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</si>
  <si>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</si>
  <si>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</si>
  <si>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</si>
  <si>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</si>
  <si>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</si>
  <si>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</si>
  <si>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</si>
  <si>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</si>
  <si>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</si>
  <si>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</si>
  <si>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</si>
  <si>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</si>
  <si>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</si>
  <si>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</si>
  <si>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</si>
  <si>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</si>
  <si>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</si>
  <si>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</si>
  <si>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</si>
  <si>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</si>
  <si>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</si>
  <si>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</si>
  <si>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</si>
  <si>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</si>
  <si>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</si>
  <si>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</si>
  <si>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</si>
  <si>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</si>
  <si>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</si>
  <si>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</si>
  <si>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</si>
  <si>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</si>
  <si>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</si>
  <si>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</si>
  <si>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</si>
  <si>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</si>
  <si>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</si>
  <si>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</si>
  <si>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</si>
  <si>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</si>
  <si>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</si>
  <si>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</si>
  <si>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</si>
  <si>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</si>
  <si>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</si>
  <si>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</si>
  <si>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</si>
  <si>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</si>
  <si>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</si>
  <si>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</si>
  <si>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</si>
  <si>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</si>
  <si>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</si>
  <si>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</si>
  <si>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</si>
  <si>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</si>
  <si>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</si>
  <si>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</si>
  <si>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</si>
  <si>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</si>
  <si>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</si>
  <si>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</si>
  <si>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</si>
  <si>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</si>
  <si>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</si>
  <si>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</si>
  <si>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</si>
  <si>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</si>
  <si>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</si>
  <si>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</si>
  <si>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</si>
  <si>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</si>
  <si>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</si>
  <si>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</si>
  <si>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</si>
  <si>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</si>
  <si>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</si>
  <si>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</si>
  <si>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</si>
  <si>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</si>
  <si>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</si>
  <si>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</si>
  <si>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</si>
  <si>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</si>
  <si>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</si>
  <si>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</si>
  <si>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</si>
  <si>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</si>
  <si>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</si>
  <si>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</si>
  <si>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</si>
  <si>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</si>
  <si>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</si>
  <si>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</si>
  <si>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</si>
  <si>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</si>
  <si>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</si>
  <si>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</si>
  <si>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</si>
  <si>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</si>
  <si>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</si>
  <si>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</si>
  <si>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</si>
  <si>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</si>
  <si>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</si>
  <si>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</si>
  <si>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</si>
  <si>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</si>
  <si>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</si>
  <si>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</si>
  <si>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</si>
  <si>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</si>
  <si>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</si>
  <si>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</si>
  <si>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</si>
  <si>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</si>
  <si>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</si>
  <si>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</si>
  <si>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</si>
  <si>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</si>
  <si>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</si>
  <si>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</si>
  <si>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</si>
  <si>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</si>
  <si>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</si>
  <si>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</si>
  <si>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</si>
  <si>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</si>
  <si>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</si>
  <si>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</si>
  <si>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</si>
  <si>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</si>
  <si>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</si>
  <si>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</si>
  <si>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</si>
  <si>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</si>
  <si>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</si>
  <si>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</si>
  <si>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</si>
  <si>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</si>
  <si>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</si>
  <si>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</si>
  <si>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</si>
  <si>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</si>
  <si>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</si>
  <si>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</si>
  <si>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</si>
  <si>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</si>
  <si>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</si>
  <si>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</si>
  <si>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</si>
  <si>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</si>
  <si>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</si>
  <si>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</si>
  <si>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</si>
  <si>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</si>
  <si>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</si>
  <si>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</si>
  <si>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</si>
  <si>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</si>
  <si>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</si>
  <si>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</si>
  <si>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</si>
  <si>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</si>
  <si>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</si>
  <si>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</si>
  <si>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</si>
  <si>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</si>
  <si>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</si>
  <si>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</si>
  <si>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</si>
  <si>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</si>
  <si>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</si>
  <si>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</si>
  <si>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</si>
  <si>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</si>
  <si>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</si>
  <si>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</si>
  <si>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</si>
  <si>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</si>
  <si>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</si>
  <si>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</si>
  <si>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</si>
  <si>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</si>
  <si>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</si>
  <si>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</si>
  <si>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</si>
  <si>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</si>
  <si>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</si>
  <si>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</si>
  <si>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</si>
  <si>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</si>
  <si>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</si>
  <si>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</si>
  <si>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</si>
  <si>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</si>
  <si>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</si>
  <si>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</si>
  <si>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</si>
  <si>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</si>
  <si>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</si>
  <si>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</si>
  <si>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</si>
  <si>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</si>
  <si>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</si>
  <si>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</si>
  <si>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</si>
  <si>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</si>
  <si>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</si>
  <si>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</si>
  <si>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</si>
  <si>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</si>
  <si>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</si>
  <si>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</si>
  <si>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</si>
  <si>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</si>
  <si>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</si>
  <si>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</si>
  <si>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</si>
  <si>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</si>
  <si>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</si>
  <si>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</si>
  <si>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</si>
  <si>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</si>
  <si>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</si>
  <si>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</si>
  <si>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</si>
  <si>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</si>
  <si>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</si>
  <si>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</si>
  <si>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</si>
  <si>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</si>
  <si>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</si>
  <si>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</si>
  <si>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</si>
  <si>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</si>
  <si>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</si>
  <si>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</si>
  <si>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</si>
  <si>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</si>
  <si>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</si>
  <si>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</si>
  <si>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</si>
  <si>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</si>
  <si>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</si>
  <si>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</si>
  <si>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</si>
  <si>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</si>
  <si>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</si>
  <si>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</si>
  <si>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</si>
  <si>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</si>
  <si>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</si>
  <si>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</si>
  <si>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</si>
  <si>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</si>
  <si>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</si>
  <si>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</si>
  <si>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</si>
  <si>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</si>
  <si>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</si>
  <si>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</si>
  <si>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</si>
  <si>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</si>
  <si>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</si>
  <si>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Přesuny strojů, zařízení  (1,00 Kč/kg)</t>
  </si>
  <si>
    <t>Přesuny potrubí  (1,00 Kč/kg)</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</si>
  <si>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</si>
  <si>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</si>
  <si>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</si>
  <si>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</si>
  <si>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</si>
  <si>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</si>
  <si>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</si>
  <si>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</si>
  <si>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</si>
  <si>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</si>
  <si>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</si>
  <si>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</si>
  <si>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</si>
  <si>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</si>
  <si>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</si>
  <si>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</si>
  <si>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</si>
  <si>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</si>
  <si>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</si>
  <si>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</si>
  <si>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</si>
  <si>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</si>
  <si>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</si>
  <si>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</si>
  <si>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</si>
  <si>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</si>
  <si>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</si>
  <si>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</si>
  <si>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</si>
  <si>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</si>
  <si>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</si>
  <si>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</si>
  <si>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</si>
  <si>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</si>
  <si>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</si>
  <si>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</si>
  <si>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</si>
  <si>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</si>
  <si>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</si>
  <si>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</si>
  <si>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</si>
  <si>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</si>
  <si>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</si>
  <si>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</si>
  <si>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</si>
  <si>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</si>
  <si>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</si>
  <si>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</si>
  <si>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</si>
  <si>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</si>
  <si>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</si>
  <si>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</si>
  <si>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</si>
  <si>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</si>
  <si>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</si>
  <si>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</si>
  <si>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</si>
  <si>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</si>
  <si>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</si>
  <si>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</si>
  <si>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</si>
  <si>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</si>
  <si>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</si>
  <si>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</si>
  <si>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</si>
  <si>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</si>
  <si>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</si>
  <si>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</si>
  <si>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</si>
  <si>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</si>
  <si>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</si>
  <si>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</si>
  <si>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</si>
  <si>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</si>
  <si>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</si>
  <si>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</si>
  <si>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</si>
  <si>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</si>
  <si>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</si>
  <si>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</si>
  <si>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</si>
  <si>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</si>
  <si>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</si>
  <si>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</si>
  <si>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</si>
  <si>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</si>
  <si>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</si>
  <si>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</si>
  <si>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</si>
  <si>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</si>
  <si>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</si>
  <si>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</si>
  <si>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</si>
  <si>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</si>
  <si>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</si>
  <si>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</si>
  <si>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</si>
  <si>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</si>
  <si>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</si>
  <si>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</si>
  <si>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</si>
  <si>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</si>
  <si>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</si>
  <si>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</si>
  <si>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</si>
  <si>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</si>
  <si>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</si>
  <si>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</si>
  <si>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</si>
  <si>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</si>
  <si>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</si>
  <si>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</si>
  <si>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</si>
  <si>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</si>
  <si>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</si>
  <si>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</si>
  <si>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</si>
  <si>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</si>
  <si>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</si>
  <si>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</si>
  <si>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</si>
  <si>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</si>
  <si>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</si>
  <si>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</si>
  <si>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</si>
  <si>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</si>
  <si>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</si>
  <si>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</si>
  <si>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</si>
  <si>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</si>
  <si>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</si>
  <si>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</si>
  <si>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</si>
  <si>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</si>
  <si>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</si>
  <si>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</si>
  <si>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</si>
  <si>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</si>
  <si>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</si>
  <si>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</si>
  <si>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</si>
  <si>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</si>
  <si>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</si>
  <si>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</si>
  <si>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</si>
  <si>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</si>
  <si>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</si>
  <si>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</si>
  <si>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</si>
  <si>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</si>
  <si>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</si>
  <si>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</si>
  <si>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</si>
  <si>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</si>
  <si>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</si>
  <si>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</si>
  <si>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</si>
  <si>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</si>
  <si>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</si>
  <si>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</si>
  <si>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</si>
  <si>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</si>
  <si>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</si>
  <si>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</si>
  <si>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</si>
  <si>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</si>
  <si>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</si>
  <si>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</si>
  <si>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</si>
  <si>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</si>
  <si>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</si>
  <si>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</si>
  <si>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</si>
  <si>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</si>
  <si>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</si>
  <si>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</si>
  <si>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</si>
  <si>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</si>
  <si>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</si>
  <si>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</si>
  <si>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</si>
  <si>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</si>
  <si>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</si>
  <si>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</si>
  <si>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</si>
  <si>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</si>
  <si>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</si>
  <si>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</si>
  <si>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</si>
  <si>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</si>
  <si>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</si>
  <si>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</si>
  <si>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</si>
  <si>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</si>
  <si>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</si>
  <si>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</si>
  <si>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</si>
  <si>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</si>
  <si>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</si>
  <si>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</si>
  <si>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</si>
  <si>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</si>
  <si>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</si>
  <si>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</si>
  <si>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</si>
  <si>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</si>
  <si>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</si>
  <si>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</si>
  <si>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</si>
  <si>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</si>
  <si>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</si>
  <si>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</si>
  <si>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</si>
  <si>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</si>
  <si>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</si>
  <si>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</si>
  <si>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</si>
  <si>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</si>
  <si>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</si>
  <si>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</si>
  <si>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</si>
  <si>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</si>
  <si>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</si>
  <si>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</si>
  <si>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</si>
  <si>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</si>
  <si>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</si>
  <si>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</si>
  <si>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</si>
  <si>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</si>
  <si>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</si>
  <si>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</si>
  <si>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</si>
  <si>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</si>
  <si>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</si>
  <si>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</si>
  <si>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</si>
  <si>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</si>
  <si>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</si>
  <si>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</si>
  <si>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</si>
  <si>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</si>
  <si>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</si>
  <si>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</si>
  <si>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</si>
  <si>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</si>
  <si>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</si>
  <si>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</si>
  <si>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</si>
  <si>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</si>
  <si>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</si>
  <si>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</si>
  <si>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</si>
  <si>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</si>
  <si>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</si>
  <si>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</si>
  <si>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</si>
  <si>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</si>
  <si>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</si>
  <si>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</si>
  <si>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</si>
  <si>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</si>
  <si>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</si>
  <si>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</si>
  <si>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</si>
  <si>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</si>
  <si>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</si>
  <si>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</si>
  <si>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</si>
  <si>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</si>
  <si>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</si>
  <si>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</si>
  <si>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</si>
  <si>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</si>
  <si>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</si>
  <si>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</si>
  <si>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</si>
  <si>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</si>
  <si>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</si>
  <si>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</si>
  <si>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</si>
  <si>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</si>
  <si>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</si>
  <si>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</si>
  <si>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</si>
  <si>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</si>
  <si>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</si>
  <si>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</si>
  <si>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</si>
  <si>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</si>
  <si>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</si>
  <si>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</si>
  <si>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</si>
  <si>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</si>
  <si>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</si>
  <si>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</si>
  <si>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</si>
  <si>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</si>
  <si>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</si>
  <si>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</si>
  <si>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</si>
  <si>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</si>
  <si>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</si>
  <si>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</si>
  <si>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</si>
  <si>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</si>
  <si>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</si>
  <si>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</si>
  <si>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</si>
  <si>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</si>
  <si>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</si>
  <si>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</si>
  <si>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</si>
  <si>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</si>
  <si>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</si>
  <si>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</si>
  <si>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</si>
  <si>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</si>
  <si>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</si>
  <si>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</si>
  <si>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</si>
  <si>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</si>
  <si>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</si>
  <si>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</si>
  <si>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</si>
  <si>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</si>
  <si>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</si>
  <si>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</si>
  <si>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</si>
  <si>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</si>
  <si>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</si>
  <si>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</si>
  <si>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</si>
  <si>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</si>
  <si>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</si>
  <si>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</si>
  <si>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</si>
  <si>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</si>
  <si>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</si>
  <si>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</si>
  <si>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</si>
  <si>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</si>
  <si>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</si>
  <si>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</si>
  <si>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</si>
  <si>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</si>
  <si>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</si>
  <si>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</si>
  <si>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</si>
  <si>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</si>
  <si>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</si>
  <si>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</si>
  <si>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</si>
  <si>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</si>
  <si>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</si>
  <si>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</si>
  <si>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</si>
  <si>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</si>
  <si>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</si>
  <si>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</si>
  <si>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</si>
  <si>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</si>
  <si>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</si>
  <si>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</si>
  <si>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</si>
  <si>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</si>
  <si>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</si>
  <si>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</si>
  <si>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</si>
  <si>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</si>
  <si>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</si>
  <si>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</si>
  <si>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</si>
  <si>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</si>
  <si>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</si>
  <si>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</si>
  <si>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</si>
  <si>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</si>
  <si>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</si>
  <si>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</si>
  <si>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</si>
  <si>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</si>
  <si>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</si>
  <si>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</si>
  <si>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</si>
  <si>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</si>
  <si>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</si>
  <si>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</si>
  <si>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</si>
  <si>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</si>
  <si>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</si>
  <si>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</si>
  <si>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</si>
  <si>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</si>
  <si>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</si>
  <si>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</si>
  <si>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</si>
  <si>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</si>
  <si>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</si>
  <si>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</si>
  <si>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</si>
  <si>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</si>
  <si>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</si>
  <si>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</si>
  <si>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</si>
  <si>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</si>
  <si>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</si>
  <si>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</si>
  <si>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</si>
  <si>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</si>
  <si>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</si>
  <si>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</si>
  <si>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</si>
  <si>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</si>
  <si>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</si>
  <si>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</si>
  <si>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</si>
  <si>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</si>
  <si>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</si>
  <si>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</si>
  <si>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</si>
  <si>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</si>
  <si>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</si>
  <si>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</si>
  <si>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</si>
  <si>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</si>
  <si>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</si>
  <si>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</si>
  <si>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</si>
  <si>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</si>
  <si>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</si>
  <si>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</si>
  <si>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</si>
  <si>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</si>
  <si>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</si>
  <si>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</si>
  <si>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</si>
  <si>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</si>
  <si>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</si>
  <si>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</si>
  <si>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</si>
  <si>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</si>
  <si>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</si>
  <si>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</si>
  <si>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</si>
  <si>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</si>
  <si>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</si>
  <si>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</si>
  <si>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</si>
  <si>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</si>
  <si>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</si>
  <si>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</si>
  <si>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</si>
  <si>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</si>
  <si>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</si>
  <si>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</si>
  <si>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</si>
  <si>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</si>
  <si>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</si>
  <si>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</si>
  <si>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</si>
  <si>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</si>
  <si>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</si>
  <si>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</si>
  <si>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</si>
  <si>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</si>
  <si>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</si>
  <si>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</si>
  <si>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</si>
  <si>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</si>
  <si>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</si>
  <si>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</si>
  <si>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</si>
  <si>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</si>
  <si>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</si>
  <si>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</si>
  <si>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</si>
  <si>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</si>
  <si>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</si>
  <si>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</si>
  <si>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</si>
  <si>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</si>
  <si>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</si>
  <si>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</si>
  <si>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</si>
  <si>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</si>
  <si>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</si>
  <si>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</si>
  <si>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</si>
  <si>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</si>
  <si>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</si>
  <si>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</si>
  <si>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</si>
  <si>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</si>
  <si>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</si>
  <si>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</si>
  <si>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</si>
  <si>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</si>
  <si>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</si>
  <si>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</si>
  <si>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</si>
  <si>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</si>
  <si>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</si>
  <si>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</si>
  <si>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</si>
  <si>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</si>
  <si>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</si>
  <si>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</si>
  <si>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</si>
  <si>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</si>
  <si>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</si>
  <si>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</si>
  <si>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</si>
  <si>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</si>
  <si>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</si>
  <si>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</si>
  <si>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</si>
  <si>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</si>
  <si>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</si>
  <si>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</si>
  <si>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</si>
  <si>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</si>
  <si>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</si>
  <si>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</si>
  <si>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</si>
  <si>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</si>
  <si>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</si>
  <si>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</si>
  <si>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</si>
  <si>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</si>
  <si>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</si>
  <si>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</si>
  <si>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</si>
  <si>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</si>
  <si>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</si>
  <si>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</si>
  <si>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</si>
  <si>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</si>
  <si>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</si>
  <si>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</si>
  <si>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</si>
  <si>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</si>
  <si>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</si>
  <si>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</si>
  <si>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</si>
  <si>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</si>
  <si>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</si>
  <si>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</si>
  <si>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</si>
  <si>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</si>
  <si>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</si>
  <si>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</si>
  <si>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</si>
  <si>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</si>
  <si>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</si>
  <si>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</si>
  <si>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</si>
  <si>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</si>
  <si>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</si>
  <si>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</si>
  <si>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</si>
  <si>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</si>
  <si>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</si>
  <si>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</si>
  <si>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</si>
  <si>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</si>
  <si>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</si>
  <si>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</si>
  <si>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</si>
  <si>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</si>
  <si>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</si>
  <si>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</si>
  <si>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</si>
  <si>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</si>
  <si>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</si>
  <si>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</si>
  <si>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</si>
  <si>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</si>
  <si>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</si>
  <si>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</si>
  <si>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</si>
  <si>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</si>
  <si>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</si>
  <si>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</si>
  <si>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</si>
  <si>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</si>
  <si>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</si>
  <si>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</si>
  <si>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</si>
  <si>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</si>
  <si>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</si>
  <si>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</si>
  <si>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</si>
  <si>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</si>
  <si>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</si>
  <si>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</si>
  <si>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</si>
  <si>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</si>
  <si>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</si>
  <si>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</si>
  <si>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</si>
  <si>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</si>
  <si>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</si>
  <si>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</si>
  <si>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</si>
  <si>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</si>
  <si>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</si>
  <si>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</si>
  <si>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</si>
  <si>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</si>
  <si>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</si>
  <si>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</si>
  <si>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</si>
  <si>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</si>
  <si>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</si>
  <si>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</si>
  <si>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</si>
  <si>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</si>
  <si>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</si>
  <si>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</si>
  <si>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</si>
  <si>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</si>
  <si>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</si>
  <si>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</si>
  <si>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</si>
  <si>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</si>
  <si>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</si>
  <si>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</si>
  <si>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</si>
  <si>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</si>
  <si>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</si>
  <si>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</si>
  <si>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</si>
  <si>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</si>
  <si>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</si>
  <si>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</si>
  <si>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</si>
  <si>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</si>
  <si>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</si>
  <si>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</si>
  <si>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</si>
  <si>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</si>
  <si>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</si>
  <si>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</si>
  <si>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</si>
  <si>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</si>
  <si>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</si>
  <si>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</si>
  <si>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</si>
  <si>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</si>
  <si>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</si>
  <si>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</si>
  <si>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</si>
  <si>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</si>
  <si>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</si>
  <si>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</si>
  <si>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</si>
  <si>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</si>
  <si>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</si>
  <si>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</si>
  <si>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</si>
  <si>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</si>
  <si>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</si>
  <si>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</si>
  <si>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</si>
  <si>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</si>
  <si>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</si>
  <si>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</si>
  <si>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</si>
  <si>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</si>
  <si>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</si>
  <si>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</si>
  <si>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</si>
  <si>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</si>
  <si>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</si>
  <si>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</si>
  <si>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</si>
  <si>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</si>
  <si>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</si>
  <si>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</si>
  <si>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</si>
  <si>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</si>
  <si>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</si>
  <si>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</si>
  <si>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</si>
  <si>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</si>
  <si>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</si>
  <si>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</si>
  <si>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</si>
  <si>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</si>
  <si>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</si>
  <si>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</si>
  <si>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</si>
  <si>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</si>
  <si>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</si>
  <si>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</si>
  <si>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</si>
  <si>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</si>
  <si>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</si>
  <si>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</si>
  <si>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</si>
  <si>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</si>
  <si>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</si>
  <si>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</si>
  <si>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</si>
  <si>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</si>
  <si>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</si>
  <si>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</si>
  <si>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</si>
  <si>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</si>
  <si>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</si>
  <si>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</si>
  <si>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</si>
  <si>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</si>
  <si>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</si>
  <si>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</si>
  <si>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</si>
  <si>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</si>
  <si>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</si>
  <si>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</si>
  <si>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</si>
  <si>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</si>
  <si>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</si>
  <si>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</si>
  <si>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</si>
  <si>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</si>
  <si>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</si>
  <si>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</si>
  <si>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</si>
  <si>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</si>
  <si>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</si>
  <si>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</si>
  <si>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</si>
  <si>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</si>
  <si>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</si>
  <si>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</si>
  <si>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</si>
  <si>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</si>
  <si>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</si>
  <si>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</si>
  <si>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</si>
  <si>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</si>
  <si>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</si>
  <si>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</si>
  <si>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</si>
  <si>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</si>
  <si>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</si>
  <si>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</si>
  <si>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</si>
  <si>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</si>
  <si>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</si>
  <si>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</si>
  <si>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</si>
  <si>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</si>
  <si>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</si>
  <si>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</si>
  <si>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</si>
  <si>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</si>
  <si>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</si>
  <si>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</si>
  <si>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</si>
  <si>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</si>
  <si>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</si>
  <si>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</si>
  <si>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</si>
  <si>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</si>
  <si>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</si>
  <si>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</si>
  <si>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</si>
  <si>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</si>
  <si>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</si>
  <si>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</si>
  <si>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</si>
  <si>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</si>
  <si>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</si>
  <si>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</si>
  <si>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</si>
  <si>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</si>
  <si>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</si>
  <si>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</si>
  <si>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</si>
  <si>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</si>
  <si>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</si>
  <si>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</si>
  <si>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</si>
  <si>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</si>
  <si>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</si>
  <si>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</si>
  <si>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</si>
  <si>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</si>
  <si>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</si>
  <si>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</si>
  <si>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</si>
  <si>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</si>
  <si>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</si>
  <si>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</si>
  <si>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</si>
  <si>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</si>
  <si>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</si>
  <si>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</si>
  <si>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</si>
  <si>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</si>
  <si>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</si>
  <si>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</si>
  <si>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</si>
  <si>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</si>
  <si>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</si>
  <si>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</si>
  <si>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</si>
  <si>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</si>
  <si>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</si>
  <si>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</si>
  <si>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</si>
  <si>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</si>
  <si>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</si>
  <si>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</si>
  <si>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</si>
  <si>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</si>
  <si>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</si>
  <si>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</si>
  <si>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</si>
  <si>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</si>
  <si>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</si>
  <si>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</si>
  <si>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</si>
  <si>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</si>
  <si>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</si>
  <si>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</si>
  <si>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</si>
  <si>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</si>
  <si>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</si>
  <si>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</si>
  <si>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</si>
  <si>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</si>
  <si>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</si>
  <si>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</si>
  <si>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</si>
  <si>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</si>
  <si>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</si>
  <si>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</si>
  <si>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</si>
  <si>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</si>
  <si>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</si>
  <si>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</si>
  <si>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</si>
  <si>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</si>
  <si>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</si>
  <si>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</si>
  <si>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</si>
  <si>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</si>
  <si>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</si>
  <si>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</si>
  <si>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</si>
  <si>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</si>
  <si>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</si>
  <si>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</si>
  <si>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</si>
  <si>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</si>
  <si>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</si>
  <si>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</si>
  <si>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</si>
  <si>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</si>
  <si>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</si>
  <si>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</si>
  <si>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</si>
  <si>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</si>
  <si>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</si>
  <si>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</si>
  <si>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</si>
  <si>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</si>
  <si>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</si>
  <si>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</si>
  <si>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</si>
  <si>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</si>
  <si>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</si>
  <si>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</si>
  <si>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</si>
  <si>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</si>
  <si>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</si>
  <si>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</si>
  <si>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</si>
  <si>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</si>
  <si>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</si>
  <si>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</si>
  <si>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</si>
  <si>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</si>
  <si>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</si>
  <si>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</si>
  <si>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</si>
  <si>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</si>
  <si>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</si>
  <si>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</si>
  <si>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</si>
  <si>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</si>
  <si>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</si>
  <si>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</si>
  <si>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</si>
  <si>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</si>
  <si>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</si>
  <si>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</si>
  <si>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</si>
  <si>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</si>
  <si>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</si>
  <si>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</si>
  <si>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</si>
  <si>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</si>
  <si>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</si>
  <si>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</si>
  <si>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</si>
  <si>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</si>
  <si>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</si>
  <si>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</si>
  <si>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</si>
  <si>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</si>
  <si>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</si>
  <si>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</si>
  <si>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</si>
  <si>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</si>
  <si>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</si>
  <si>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</si>
  <si>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</si>
  <si>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</si>
  <si>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</si>
  <si>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</si>
  <si>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</si>
  <si>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</si>
  <si>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</si>
  <si>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</si>
  <si>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</si>
  <si>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</si>
  <si>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</si>
  <si>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</si>
  <si>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</si>
  <si>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</si>
  <si>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</si>
  <si>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</si>
  <si>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</si>
  <si>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</si>
  <si>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</si>
  <si>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</si>
  <si>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</si>
  <si>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</si>
  <si>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</si>
  <si>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</si>
  <si>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</si>
  <si>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</si>
  <si>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</si>
  <si>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</si>
  <si>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</si>
  <si>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</si>
  <si>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</si>
  <si>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</si>
  <si>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</si>
  <si>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</si>
  <si>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</si>
  <si>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</si>
  <si>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</si>
  <si>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</si>
  <si>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</si>
  <si>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</si>
  <si>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</si>
  <si>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</si>
  <si>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</si>
  <si>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</si>
  <si>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</si>
  <si>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</si>
  <si>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</si>
  <si>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</si>
  <si>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</si>
  <si>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</si>
  <si>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</si>
  <si>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</si>
  <si>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</si>
  <si>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</si>
  <si>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</si>
  <si>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</si>
  <si>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</si>
  <si>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</si>
  <si>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</si>
  <si>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</si>
  <si>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</si>
  <si>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</si>
  <si>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</si>
  <si>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</si>
  <si>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</si>
  <si>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</si>
  <si>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</si>
  <si>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</si>
  <si>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</si>
  <si>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</si>
  <si>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</si>
  <si>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</si>
  <si>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</si>
  <si>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</si>
  <si>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</si>
  <si>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</si>
  <si>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</si>
  <si>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</si>
  <si>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</si>
  <si>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</si>
  <si>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</si>
  <si>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</si>
  <si>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</si>
  <si>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</si>
  <si>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</si>
  <si>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</si>
  <si>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</si>
  <si>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</si>
  <si>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</si>
  <si>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</si>
  <si>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</si>
  <si>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</si>
  <si>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</si>
  <si>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</si>
  <si>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</si>
  <si>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</si>
  <si>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</si>
  <si>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</si>
  <si>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</si>
  <si>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</si>
  <si>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</si>
  <si>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</si>
  <si>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</si>
  <si>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</si>
  <si>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</si>
  <si>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</si>
  <si>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</si>
  <si>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</si>
  <si>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</si>
  <si>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</si>
  <si>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</si>
  <si>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</si>
  <si>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</si>
  <si>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</si>
  <si>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</si>
  <si>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</si>
  <si>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</si>
  <si>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</si>
  <si>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</si>
  <si>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</si>
  <si>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</si>
  <si>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</si>
  <si>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</si>
  <si>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</si>
  <si>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</si>
  <si>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</si>
  <si>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</si>
  <si>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</si>
  <si>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</si>
  <si>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</si>
  <si>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</si>
  <si>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</si>
  <si>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</si>
  <si>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</si>
  <si>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</si>
  <si>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</si>
  <si>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</si>
  <si>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</si>
  <si>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</si>
  <si>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</si>
  <si>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</si>
  <si>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</si>
  <si>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</si>
  <si>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</si>
  <si>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</si>
  <si>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</si>
  <si>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</si>
  <si>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</si>
  <si>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</si>
  <si>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</si>
  <si>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</si>
  <si>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</si>
  <si>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</si>
  <si>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</si>
  <si>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</si>
  <si>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</si>
  <si>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</si>
  <si>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</si>
  <si>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</si>
  <si>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</si>
  <si>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</si>
  <si>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</si>
  <si>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</si>
  <si>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</si>
  <si>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</si>
  <si>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</si>
  <si>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</si>
  <si>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</si>
  <si>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</si>
  <si>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</si>
  <si>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</si>
  <si>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</si>
  <si>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</si>
  <si>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</si>
  <si>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</si>
  <si>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</si>
  <si>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</si>
  <si>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</si>
  <si>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</si>
  <si>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</si>
  <si>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</si>
  <si>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</si>
  <si>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</si>
  <si>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</si>
  <si>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</si>
  <si>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</si>
  <si>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</si>
  <si>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</si>
  <si>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</si>
  <si>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</si>
  <si>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</si>
  <si>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</si>
  <si>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</si>
  <si>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</si>
  <si>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</si>
  <si>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</si>
  <si>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</si>
  <si>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</si>
  <si>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</si>
  <si>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</si>
  <si>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</si>
  <si>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</si>
  <si>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</si>
  <si>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</si>
  <si>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</si>
  <si>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</si>
  <si>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</si>
  <si>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</si>
  <si>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</si>
  <si>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</si>
  <si>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</si>
  <si>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</si>
  <si>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</si>
  <si>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</si>
  <si>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</si>
  <si>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</si>
  <si>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</si>
  <si>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</si>
  <si>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</si>
  <si>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</si>
  <si>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</si>
  <si>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</si>
  <si>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</si>
  <si>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</si>
  <si>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</si>
  <si>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</si>
  <si>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</si>
  <si>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</si>
  <si>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</si>
  <si>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</si>
  <si>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</si>
  <si>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</si>
  <si>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</si>
  <si>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</si>
  <si>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</si>
  <si>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</si>
  <si>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</si>
  <si>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</si>
  <si>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</si>
  <si>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</si>
  <si>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</si>
  <si>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</si>
  <si>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</si>
  <si>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</si>
  <si>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</si>
  <si>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</si>
  <si>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</si>
  <si>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</si>
  <si>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</si>
  <si>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</si>
  <si>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</si>
  <si>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</si>
  <si>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</si>
  <si>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</si>
  <si>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</si>
  <si>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</si>
  <si>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</si>
  <si>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</si>
  <si>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</si>
  <si>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</si>
  <si>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</si>
  <si>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</si>
  <si>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</si>
  <si>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</si>
  <si>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</si>
  <si>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</si>
  <si>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</si>
  <si>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</si>
  <si>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</si>
  <si>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</si>
  <si>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</si>
  <si>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</si>
  <si>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</si>
  <si>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</si>
  <si>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</si>
  <si>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</si>
  <si>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</si>
  <si>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</si>
  <si>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</si>
  <si>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</si>
  <si>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</si>
  <si>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</si>
  <si>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</si>
  <si>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</si>
  <si>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</si>
  <si>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</si>
  <si>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</si>
  <si>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</si>
  <si>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</si>
  <si>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</si>
  <si>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</si>
  <si>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</si>
  <si>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</si>
  <si>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</si>
  <si>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</si>
  <si>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</si>
  <si>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</si>
  <si>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</si>
  <si>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</si>
  <si>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</si>
  <si>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</si>
  <si>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</si>
  <si>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</si>
  <si>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</si>
  <si>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</si>
  <si>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</si>
  <si>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</si>
  <si>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</si>
  <si>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</si>
  <si>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</si>
  <si>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</si>
  <si>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</si>
  <si>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</si>
  <si>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</si>
  <si>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</si>
  <si>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</si>
  <si>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</si>
  <si>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</si>
  <si>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</si>
  <si>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</si>
  <si>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</si>
  <si>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</si>
  <si>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</si>
  <si>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</si>
  <si>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</si>
  <si>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</si>
  <si>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</si>
  <si>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</si>
  <si>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</si>
  <si>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</si>
  <si>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</si>
  <si>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</si>
  <si>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</si>
  <si>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</si>
  <si>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</si>
  <si>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</si>
  <si>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</si>
  <si>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</si>
  <si>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</si>
  <si>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</si>
  <si>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</si>
  <si>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</si>
  <si>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</si>
  <si>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</si>
  <si>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</si>
  <si>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</si>
  <si>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</si>
  <si>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</si>
  <si>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</si>
  <si>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</si>
  <si>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</si>
  <si>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</si>
  <si>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</si>
  <si>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</si>
  <si>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</si>
  <si>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</si>
  <si>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</si>
  <si>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</si>
  <si>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</si>
  <si>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</si>
  <si>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</si>
  <si>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</si>
  <si>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</si>
  <si>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</si>
  <si>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</si>
  <si>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</si>
  <si>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</si>
  <si>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</si>
  <si>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</si>
  <si>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</si>
  <si>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</si>
  <si>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</si>
  <si>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</si>
  <si>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</si>
  <si>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</si>
  <si>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</si>
  <si>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</si>
  <si>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</si>
  <si>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</si>
  <si>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</si>
  <si>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</si>
  <si>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</si>
  <si>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</si>
  <si>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</si>
  <si>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</si>
  <si>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</si>
  <si>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</si>
  <si>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</si>
  <si>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</si>
  <si>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</si>
  <si>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</si>
  <si>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</si>
  <si>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</si>
  <si>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</si>
  <si>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</si>
  <si>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</si>
  <si>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</si>
  <si>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</si>
  <si>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</si>
  <si>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</si>
  <si>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</si>
  <si>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</si>
  <si>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</si>
  <si>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</si>
  <si>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</si>
  <si>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</si>
  <si>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</si>
  <si>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</si>
  <si>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</si>
  <si>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</si>
  <si>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</si>
  <si>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</si>
  <si>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</si>
  <si>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</si>
  <si>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</si>
  <si>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</si>
  <si>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</si>
  <si>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</si>
  <si>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</si>
  <si>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</si>
  <si>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</si>
  <si>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</si>
  <si>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</si>
  <si>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</si>
  <si>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</si>
  <si>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</si>
  <si>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</si>
  <si>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</si>
  <si>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</si>
  <si>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</si>
  <si>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</si>
  <si>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</si>
  <si>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</si>
  <si>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</si>
  <si>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</si>
  <si>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</si>
  <si>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</si>
  <si>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</si>
  <si>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</si>
  <si>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</si>
  <si>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</si>
  <si>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</si>
  <si>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</si>
  <si>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</si>
  <si>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</si>
  <si>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</si>
  <si>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</si>
  <si>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</si>
  <si>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</si>
  <si>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</si>
  <si>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</si>
  <si>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</si>
  <si>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</si>
  <si>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</si>
  <si>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</si>
  <si>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</si>
  <si>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</si>
  <si>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</si>
  <si>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</si>
  <si>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</si>
  <si>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</si>
  <si>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</si>
  <si>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</si>
  <si>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</si>
  <si>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</si>
  <si>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</si>
  <si>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</si>
  <si>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</si>
  <si>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</si>
  <si>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</si>
  <si>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</si>
  <si>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</si>
  <si>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</si>
  <si>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</si>
  <si>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</si>
  <si>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</si>
  <si>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</si>
  <si>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</si>
  <si>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</si>
  <si>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</si>
  <si>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</si>
  <si>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</si>
  <si>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</si>
  <si>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</si>
  <si>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</si>
  <si>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</si>
  <si>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</si>
  <si>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</si>
  <si>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</si>
  <si>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</si>
  <si>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</si>
  <si>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</si>
  <si>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</si>
  <si>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</si>
  <si>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</si>
  <si>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</si>
  <si>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</si>
  <si>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</si>
  <si>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</si>
  <si>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</si>
  <si>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</si>
  <si>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</si>
  <si>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</si>
  <si>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</si>
  <si>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</si>
  <si>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</si>
  <si>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</si>
  <si>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</si>
  <si>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</si>
  <si>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</si>
  <si>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</si>
  <si>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</si>
  <si>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</si>
  <si>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</si>
  <si>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</si>
  <si>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</si>
  <si>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</si>
  <si>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</si>
  <si>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</si>
  <si>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</si>
  <si>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</si>
  <si>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</si>
  <si>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</si>
  <si>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</si>
  <si>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</si>
  <si>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</si>
  <si>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</si>
  <si>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</si>
  <si>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</si>
  <si>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</si>
  <si>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</si>
  <si>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</si>
  <si>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</si>
  <si>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</si>
  <si>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</si>
  <si>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</si>
  <si>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</si>
  <si>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</si>
  <si>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</si>
  <si>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</si>
  <si>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</si>
  <si>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</si>
  <si>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</si>
  <si>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</si>
  <si>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</si>
  <si>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</si>
  <si>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</si>
  <si>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</si>
  <si>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</si>
  <si>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</si>
  <si>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</si>
  <si>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</si>
  <si>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</si>
  <si>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</si>
  <si>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</si>
  <si>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</si>
  <si>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</si>
  <si>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</si>
  <si>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</si>
  <si>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</si>
  <si>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</si>
  <si>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</si>
  <si>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</si>
  <si>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</si>
  <si>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</si>
  <si>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</si>
  <si>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</si>
  <si>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</si>
  <si>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</si>
  <si>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</si>
  <si>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</si>
  <si>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</si>
  <si>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</si>
  <si>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</si>
  <si>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</si>
  <si>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</si>
  <si>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</si>
  <si>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</si>
  <si>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</si>
  <si>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</si>
  <si>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</si>
  <si>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</si>
  <si>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</si>
  <si>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</si>
  <si>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</si>
  <si>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</si>
  <si>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</si>
  <si>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</si>
  <si>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</si>
  <si>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</si>
  <si>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</si>
  <si>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</si>
  <si>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</si>
  <si>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</si>
  <si>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</si>
  <si>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</si>
  <si>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</si>
  <si>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</si>
  <si>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</si>
  <si>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</si>
  <si>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</si>
  <si>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</si>
  <si>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</si>
  <si>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</si>
  <si>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</si>
  <si>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</si>
  <si>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</si>
  <si>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</si>
  <si>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</si>
  <si>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</si>
  <si>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</si>
  <si>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</si>
  <si>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</si>
  <si>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</si>
  <si>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</si>
  <si>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</si>
  <si>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</si>
  <si>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</si>
  <si>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</si>
  <si>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</si>
  <si>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</si>
  <si>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</si>
  <si>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</si>
  <si>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</si>
  <si>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</si>
  <si>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</si>
  <si>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</si>
  <si>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</si>
  <si>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</si>
  <si>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</si>
  <si>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</si>
  <si>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</si>
  <si>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</si>
  <si>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</si>
  <si>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</si>
  <si>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</si>
  <si>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</si>
  <si>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</si>
  <si>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</si>
  <si>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</si>
  <si>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</si>
  <si>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</si>
  <si>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</si>
  <si>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</si>
  <si>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</si>
  <si>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</si>
  <si>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</si>
  <si>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</si>
  <si>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</si>
  <si>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</si>
  <si>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</si>
  <si>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</si>
  <si>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</si>
  <si>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</si>
  <si>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</si>
  <si>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</si>
  <si>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</si>
  <si>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</si>
  <si>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</si>
  <si>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</si>
  <si>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</si>
  <si>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</si>
  <si>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</si>
  <si>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</si>
  <si>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</si>
  <si>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</si>
  <si>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</si>
  <si>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</si>
  <si>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</si>
  <si>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</si>
  <si>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</si>
  <si>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</si>
  <si>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</si>
  <si>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</si>
  <si>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</si>
  <si>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</si>
  <si>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</si>
  <si>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</si>
  <si>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</si>
  <si>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</si>
  <si>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</si>
  <si>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</si>
  <si>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</si>
  <si>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</si>
  <si>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</si>
  <si>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</si>
  <si>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</si>
  <si>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</si>
  <si>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</si>
  <si>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</si>
  <si>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</si>
  <si>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</si>
  <si>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</si>
  <si>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</si>
  <si>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</si>
  <si>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</si>
  <si>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</si>
  <si>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</si>
  <si>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</si>
  <si>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</si>
  <si>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</si>
  <si>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</si>
  <si>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</si>
  <si>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</si>
  <si>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</si>
  <si>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</si>
  <si>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</si>
  <si>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</si>
  <si>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</si>
  <si>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</si>
  <si>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</si>
  <si>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</si>
  <si>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</si>
  <si>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</si>
  <si>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</si>
  <si>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</si>
  <si>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</si>
  <si>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</si>
  <si>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</si>
  <si>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</si>
  <si>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</si>
  <si>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</si>
  <si>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</si>
  <si>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</si>
  <si>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</si>
  <si>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</si>
  <si>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</si>
  <si>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</si>
  <si>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</si>
  <si>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</si>
  <si>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</si>
  <si>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</si>
  <si>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</si>
  <si>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</si>
  <si>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</si>
  <si>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</si>
  <si>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</si>
  <si>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</si>
  <si>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</si>
  <si>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</si>
  <si>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</si>
  <si>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</si>
  <si>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</si>
  <si>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</si>
  <si>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</si>
  <si>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</si>
  <si>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</si>
  <si>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</si>
  <si>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</si>
  <si>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</si>
  <si>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</si>
  <si>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</si>
  <si>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</si>
  <si>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</si>
  <si>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</si>
  <si>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</si>
  <si>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</si>
  <si>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</si>
  <si>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</si>
  <si>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</si>
  <si>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</si>
  <si>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</si>
  <si>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</si>
  <si>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</si>
  <si>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</si>
  <si>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</si>
  <si>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</si>
  <si>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</si>
  <si>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</si>
  <si>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</si>
  <si>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</si>
  <si>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</si>
  <si>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</si>
  <si>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</si>
  <si>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</si>
  <si>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</si>
  <si>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</si>
  <si>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</si>
  <si>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</si>
  <si>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</si>
  <si>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</si>
  <si>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</si>
  <si>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</si>
  <si>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</si>
  <si>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</si>
  <si>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</si>
  <si>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</si>
  <si>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</si>
  <si>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</si>
  <si>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</si>
  <si>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</si>
  <si>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</si>
  <si>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</si>
  <si>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</si>
  <si>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</si>
  <si>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</si>
  <si>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</si>
  <si>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</si>
  <si>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</si>
  <si>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</si>
  <si>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</si>
  <si>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</si>
  <si>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</si>
  <si>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</si>
  <si>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</si>
  <si>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</si>
  <si>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</si>
  <si>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</si>
  <si>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</si>
  <si>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</si>
  <si>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</si>
  <si>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</si>
  <si>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</si>
  <si>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</si>
  <si>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</si>
  <si>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</si>
  <si>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</si>
  <si>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</si>
  <si>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</si>
  <si>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</si>
  <si>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</si>
  <si>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</si>
  <si>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</si>
  <si>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</si>
  <si>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</si>
  <si>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</si>
  <si>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</si>
  <si>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</si>
  <si>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</si>
  <si>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</si>
  <si>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</si>
  <si>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</si>
  <si>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</si>
  <si>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</si>
  <si>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</si>
  <si>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</si>
  <si>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</si>
  <si>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</si>
  <si>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</si>
  <si>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</si>
  <si>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</si>
  <si>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</si>
  <si>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</si>
  <si>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</si>
  <si>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</si>
  <si>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</si>
  <si>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</si>
  <si>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</si>
  <si>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</si>
  <si>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</si>
  <si>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</si>
  <si>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</si>
  <si>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</si>
  <si>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</si>
  <si>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</si>
  <si>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</si>
  <si>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</si>
  <si>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</si>
  <si>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</si>
  <si>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</si>
  <si>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</si>
  <si>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</si>
  <si>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</si>
  <si>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</si>
  <si>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</si>
  <si>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</si>
  <si>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</si>
  <si>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</si>
  <si>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</si>
  <si>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</si>
  <si>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</si>
  <si>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</si>
  <si>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</si>
  <si>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</si>
  <si>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</si>
  <si>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</si>
  <si>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</si>
  <si>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</si>
  <si>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</si>
  <si>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</si>
  <si>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</si>
  <si>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</si>
  <si>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</si>
  <si>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</si>
  <si>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</si>
  <si>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</si>
  <si>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</si>
  <si>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</si>
  <si>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</si>
  <si>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</si>
  <si>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</si>
  <si>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</si>
  <si>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</si>
  <si>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</si>
  <si>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</si>
  <si>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</si>
  <si>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</si>
  <si>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</si>
  <si>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</si>
  <si>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</si>
  <si>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</si>
  <si>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</si>
  <si>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</si>
  <si>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</si>
  <si>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</si>
  <si>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</si>
  <si>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</si>
  <si>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</si>
  <si>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</si>
  <si>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</si>
  <si>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</si>
  <si>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</si>
  <si>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</si>
  <si>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</si>
  <si>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</si>
  <si>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</si>
  <si>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</si>
  <si>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</si>
  <si>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</si>
  <si>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</si>
  <si>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</si>
  <si>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</si>
  <si>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</si>
  <si>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</si>
  <si>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</si>
  <si>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</si>
  <si>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</si>
  <si>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</si>
  <si>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</si>
  <si>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</si>
  <si>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</si>
  <si>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</si>
  <si>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</si>
  <si>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</si>
  <si>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</si>
  <si>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</si>
  <si>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</si>
  <si>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</si>
  <si>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</si>
  <si>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</si>
  <si>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</si>
  <si>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</si>
  <si>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</si>
  <si>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</si>
  <si>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</si>
  <si>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</si>
  <si>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</si>
  <si>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</si>
  <si>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</si>
  <si>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</si>
  <si>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</si>
  <si>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</si>
  <si>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</si>
  <si>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</si>
  <si>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</si>
  <si>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</si>
  <si>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</si>
  <si>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</si>
  <si>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</si>
  <si>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</si>
  <si>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</si>
  <si>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</si>
  <si>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</si>
  <si>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</si>
  <si>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</si>
  <si>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</si>
  <si>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</si>
  <si>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</si>
  <si>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</si>
  <si>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</si>
  <si>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</si>
  <si>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</si>
  <si>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</si>
  <si>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</si>
  <si>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</si>
  <si>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</si>
  <si>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</si>
  <si>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</si>
  <si>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</si>
  <si>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</si>
  <si>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</si>
  <si>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</si>
  <si>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</si>
  <si>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</si>
  <si>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</si>
  <si>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</si>
  <si>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</si>
  <si>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</si>
  <si>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</si>
  <si>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</si>
  <si>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</si>
  <si>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</si>
  <si>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</si>
  <si>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</si>
  <si>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</si>
  <si>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</si>
  <si>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</si>
  <si>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</si>
  <si>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</si>
  <si>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</si>
  <si>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</si>
  <si>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</si>
  <si>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</si>
  <si>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</si>
  <si>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</si>
  <si>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</si>
  <si>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</si>
  <si>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</si>
  <si>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</si>
  <si>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</si>
  <si>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</si>
  <si>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</si>
  <si>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</si>
  <si>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</si>
  <si>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</si>
  <si>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</si>
  <si>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</si>
  <si>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</si>
  <si>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</si>
  <si>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</si>
  <si>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</si>
  <si>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21a</t>
  </si>
  <si>
    <t>Pol429a</t>
  </si>
  <si>
    <t>Šachta železobetonová pr. 1200, hl.1320 , vč. plastového poklopu (D+M)</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</si>
  <si>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</si>
  <si>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</si>
  <si>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</si>
  <si>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</si>
  <si>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</si>
  <si>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</si>
  <si>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</si>
  <si>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</si>
  <si>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</si>
  <si>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</si>
  <si>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</si>
  <si>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</si>
  <si>
    <t>Poznámka k souboru cen:_x000D_
Bilboard umístěný po celou dobu realizace projektu na viditelném místě o rozměrech š.5,1 x v.2,4 m (standardní euroformát). Umístění na stavbě s vhodným kotvením, tedy takovým, aby nedošlo k ohrožení osob, či majetku. Na dočasném billboardu musí být uveden název projektu a hlavní cíl projektu. Grafické pojednání dle požadavků objednatele v Zadávací dokumentaci. Grafické podklady budou předány před realizací.</t>
  </si>
  <si>
    <t xml:space="preserve">Informační tabule na staveništi - - bilboard umístění na stavbě </t>
  </si>
  <si>
    <t>Poznámka k souboru cen:_x000D_
Stálá pamětní deska vyrobená z odolného a trvalého materiálu (předpokládá se nerez). Minimální velikost 0,3 x 0,4 m (lze použít na výšku i na šířku). Musí na ní být uveden název projektu a hlavní cíl projektu</t>
  </si>
  <si>
    <t>Náklady na prvky povinné publicity - pamětní deska</t>
  </si>
  <si>
    <t>443</t>
  </si>
  <si>
    <t>411351022</t>
  </si>
  <si>
    <t>Bednění stropních konstrukcí - bez podpěrné konstrukce desek tloušťky stropní desky přes 25 do 50 cm odstranění</t>
  </si>
  <si>
    <t>685204637</t>
  </si>
  <si>
    <t>28375914</t>
  </si>
  <si>
    <t>deska EPS 150 pro trvalé zatížení v tlaku (max. 3000 kg/m2) tl 100mm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</si>
</sst>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7"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
      <sz val="7"/>
      <color rgb="FF969696"/>
      <name val="Arial CE"/>
    </font>
    <font>
      <i/>
      <sz val="7"/>
      <color rgb="FF969696"/>
      <name val="Arial CE"/>
    </font>
    <font>
      <sz val="8"/>
      <color rgb="FF969696"/>
      <name val="Arial CE"/>
    </font>
  </fonts>
  <fills count="15">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
      <patternFill patternType="solid">
        <fgColor rgb="FFFFFF00"/>
        <bgColor indexed="64"/>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63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84" fillId="0" borderId="0" xfId="0" applyFont="1" applyAlignment="1">
      <alignment horizontal="left" vertical="center"/>
    </xf>
    <xf numFmtId="0" fontId="85" fillId="0" borderId="0" xfId="0" applyFont="1" applyAlignment="1">
      <alignment vertical="center" wrapText="1"/>
    </xf>
    <xf numFmtId="0" fontId="86" fillId="6" borderId="18" xfId="0" applyFont="1" applyFill="1" applyBorder="1" applyAlignment="1" applyProtection="1">
      <alignment horizontal="left" vertical="center"/>
      <protection locked="0"/>
    </xf>
    <xf numFmtId="0" fontId="86" fillId="0" borderId="1" xfId="0" applyFont="1" applyBorder="1" applyAlignment="1">
      <alignment horizontal="center" vertical="center"/>
    </xf>
    <xf numFmtId="166" fontId="86" fillId="0" borderId="1" xfId="0" applyNumberFormat="1" applyFont="1" applyBorder="1" applyAlignment="1">
      <alignment vertical="center"/>
    </xf>
    <xf numFmtId="166" fontId="86" fillId="0" borderId="19" xfId="0" applyNumberFormat="1" applyFont="1" applyBorder="1" applyAlignment="1">
      <alignment vertical="center"/>
    </xf>
    <xf numFmtId="0" fontId="0" fillId="14" borderId="28" xfId="0" applyFill="1" applyBorder="1" applyAlignment="1">
      <alignment horizontal="center" vertical="center"/>
    </xf>
    <xf numFmtId="49" fontId="0" fillId="14" borderId="28" xfId="0" applyNumberFormat="1" applyFill="1" applyBorder="1" applyAlignment="1">
      <alignment horizontal="left" vertical="center" wrapText="1"/>
    </xf>
    <xf numFmtId="0" fontId="0" fillId="14" borderId="28" xfId="0" applyFill="1" applyBorder="1" applyAlignment="1">
      <alignment horizontal="left" vertical="center" wrapText="1"/>
    </xf>
    <xf numFmtId="0" fontId="0" fillId="14" borderId="28" xfId="0" applyFill="1" applyBorder="1" applyAlignment="1">
      <alignment horizontal="center" vertical="center" wrapText="1"/>
    </xf>
    <xf numFmtId="167" fontId="0" fillId="14" borderId="28" xfId="0" applyNumberFormat="1" applyFill="1" applyBorder="1" applyAlignment="1">
      <alignment vertical="center"/>
    </xf>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4" fontId="28" fillId="13" borderId="0" xfId="0" applyNumberFormat="1" applyFont="1" applyFill="1" applyAlignment="1">
      <alignment vertical="center"/>
    </xf>
    <xf numFmtId="0" fontId="28" fillId="13" borderId="0" xfId="0" applyFont="1" applyFill="1" applyAlignment="1">
      <alignmen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4" fontId="21" fillId="0" borderId="0" xfId="0" applyNumberFormat="1"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27" fillId="0" borderId="0" xfId="0" applyFont="1" applyAlignment="1">
      <alignment horizontal="left" vertical="center" wrapText="1"/>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27" fillId="13" borderId="0" xfId="0" applyFont="1" applyFill="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56" fillId="0" borderId="0" xfId="0" applyFont="1" applyAlignment="1">
      <alignment horizontal="left" vertical="center" wrapText="1"/>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0" xfId="0" applyFont="1" applyAlignment="1">
      <alignment horizontal="left" vertical="center" wrapText="1"/>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43" xfId="0" applyFont="1" applyBorder="1" applyAlignment="1">
      <alignment horizontal="left" vertical="center"/>
    </xf>
    <xf numFmtId="0" fontId="81" fillId="0" borderId="44" xfId="0" applyFont="1" applyBorder="1" applyAlignment="1">
      <alignment horizontal="left" vertical="center"/>
    </xf>
    <xf numFmtId="49" fontId="81" fillId="0" borderId="0" xfId="0" applyNumberFormat="1" applyFont="1" applyAlignment="1">
      <alignment horizontal="left" vertical="center"/>
    </xf>
    <xf numFmtId="0" fontId="81" fillId="0" borderId="45" xfId="0" applyFont="1" applyBorder="1" applyAlignment="1">
      <alignment horizontal="left" vertical="center"/>
    </xf>
    <xf numFmtId="0" fontId="81" fillId="0" borderId="32" xfId="0" applyFont="1" applyBorder="1" applyAlignment="1">
      <alignment horizontal="left" vertical="center"/>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3" fontId="38" fillId="0" borderId="24" xfId="5" applyNumberFormat="1" applyFont="1" applyBorder="1" applyAlignment="1">
      <alignment horizontal="left" wrapText="1"/>
    </xf>
    <xf numFmtId="0" fontId="38" fillId="0" borderId="24" xfId="0" applyFont="1" applyBorder="1"/>
    <xf numFmtId="3" fontId="79" fillId="0" borderId="1" xfId="5" applyNumberFormat="1" applyFont="1" applyAlignment="1">
      <alignment horizontal="left" wrapText="1"/>
    </xf>
    <xf numFmtId="0" fontId="0" fillId="0" borderId="1" xfId="0" applyBorder="1"/>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xf numFmtId="49" fontId="37" fillId="14" borderId="28" xfId="0" applyNumberFormat="1" applyFont="1" applyFill="1" applyBorder="1" applyAlignment="1" applyProtection="1">
      <alignment horizontal="left" vertical="center" wrapText="1"/>
      <protection locked="0"/>
    </xf>
    <xf numFmtId="0" fontId="37" fillId="14" borderId="28" xfId="0" applyFont="1" applyFill="1" applyBorder="1" applyAlignment="1" applyProtection="1">
      <alignment horizontal="left" vertical="center" wrapText="1"/>
      <protection locked="0"/>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view="pageBreakPreview" zoomScaleNormal="100" zoomScaleSheetLayoutView="100" workbookViewId="0">
      <pane ySplit="1" topLeftCell="A40" activePane="bottomLeft" state="frozen"/>
      <selection pane="bottomLeft" activeCell="AG52" sqref="AG52:AM52"/>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558" t="s">
        <v>8</v>
      </c>
      <c r="AS2" s="556"/>
      <c r="AT2" s="556"/>
      <c r="AU2" s="556"/>
      <c r="AV2" s="556"/>
      <c r="AW2" s="556"/>
      <c r="AX2" s="556"/>
      <c r="AY2" s="556"/>
      <c r="AZ2" s="556"/>
      <c r="BA2" s="556"/>
      <c r="BB2" s="556"/>
      <c r="BC2" s="556"/>
      <c r="BD2" s="556"/>
      <c r="BE2" s="556"/>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555" t="s">
        <v>3023</v>
      </c>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Q5" s="29"/>
      <c r="BS5" s="23" t="s">
        <v>9</v>
      </c>
    </row>
    <row r="6" spans="1:74" ht="36.950000000000003" customHeight="1" x14ac:dyDescent="0.3">
      <c r="B6" s="27"/>
      <c r="D6" s="33" t="s">
        <v>16</v>
      </c>
      <c r="K6" s="557" t="s">
        <v>3020</v>
      </c>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3021</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3136</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3022</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563" t="s">
        <v>29</v>
      </c>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64">
        <f>ROUND(AG51,2)</f>
        <v>0</v>
      </c>
      <c r="AL23" s="565"/>
      <c r="AM23" s="565"/>
      <c r="AN23" s="565"/>
      <c r="AO23" s="565"/>
      <c r="AQ23" s="39"/>
    </row>
    <row r="24" spans="2:71" s="1" customFormat="1" ht="6.95" customHeight="1" x14ac:dyDescent="0.3">
      <c r="B24" s="36"/>
      <c r="AQ24" s="39"/>
    </row>
    <row r="25" spans="2:71" s="1" customFormat="1" x14ac:dyDescent="0.3">
      <c r="B25" s="36"/>
      <c r="L25" s="554" t="s">
        <v>31</v>
      </c>
      <c r="M25" s="554"/>
      <c r="N25" s="554"/>
      <c r="O25" s="554"/>
      <c r="W25" s="554" t="s">
        <v>32</v>
      </c>
      <c r="X25" s="554"/>
      <c r="Y25" s="554"/>
      <c r="Z25" s="554"/>
      <c r="AA25" s="554"/>
      <c r="AB25" s="554"/>
      <c r="AC25" s="554"/>
      <c r="AD25" s="554"/>
      <c r="AE25" s="554"/>
      <c r="AK25" s="554" t="s">
        <v>33</v>
      </c>
      <c r="AL25" s="554"/>
      <c r="AM25" s="554"/>
      <c r="AN25" s="554"/>
      <c r="AO25" s="554"/>
      <c r="AQ25" s="39"/>
    </row>
    <row r="26" spans="2:71" s="2" customFormat="1" ht="14.45" customHeight="1" x14ac:dyDescent="0.3">
      <c r="B26" s="41"/>
      <c r="D26" s="42" t="s">
        <v>34</v>
      </c>
      <c r="F26" s="42" t="s">
        <v>35</v>
      </c>
      <c r="L26" s="552">
        <v>0.21</v>
      </c>
      <c r="M26" s="553"/>
      <c r="N26" s="553"/>
      <c r="O26" s="553"/>
      <c r="W26" s="566">
        <f>AK23</f>
        <v>0</v>
      </c>
      <c r="X26" s="553"/>
      <c r="Y26" s="553"/>
      <c r="Z26" s="553"/>
      <c r="AA26" s="553"/>
      <c r="AB26" s="553"/>
      <c r="AC26" s="553"/>
      <c r="AD26" s="553"/>
      <c r="AE26" s="553"/>
      <c r="AK26" s="566">
        <f>L26*W26</f>
        <v>0</v>
      </c>
      <c r="AL26" s="553"/>
      <c r="AM26" s="553"/>
      <c r="AN26" s="553"/>
      <c r="AO26" s="553"/>
      <c r="AQ26" s="43"/>
    </row>
    <row r="27" spans="2:71" s="2" customFormat="1" ht="14.45" customHeight="1" x14ac:dyDescent="0.3">
      <c r="B27" s="41"/>
      <c r="F27" s="42" t="s">
        <v>36</v>
      </c>
      <c r="L27" s="552">
        <v>0.15</v>
      </c>
      <c r="M27" s="553"/>
      <c r="N27" s="553"/>
      <c r="O27" s="553"/>
      <c r="W27" s="566">
        <v>0</v>
      </c>
      <c r="X27" s="553"/>
      <c r="Y27" s="553"/>
      <c r="Z27" s="553"/>
      <c r="AA27" s="553"/>
      <c r="AB27" s="553"/>
      <c r="AC27" s="553"/>
      <c r="AD27" s="553"/>
      <c r="AE27" s="553"/>
      <c r="AK27" s="566">
        <f>L27*W27</f>
        <v>0</v>
      </c>
      <c r="AL27" s="553"/>
      <c r="AM27" s="553"/>
      <c r="AN27" s="553"/>
      <c r="AO27" s="553"/>
      <c r="AQ27" s="43"/>
    </row>
    <row r="28" spans="2:71" s="2" customFormat="1" ht="14.45" hidden="1" customHeight="1" x14ac:dyDescent="0.3">
      <c r="B28" s="41"/>
      <c r="F28" s="42" t="s">
        <v>37</v>
      </c>
      <c r="L28" s="552">
        <v>0.21</v>
      </c>
      <c r="M28" s="553"/>
      <c r="N28" s="553"/>
      <c r="O28" s="553"/>
      <c r="W28" s="566" t="e">
        <f>ROUND(BB51,2)</f>
        <v>#REF!</v>
      </c>
      <c r="X28" s="553"/>
      <c r="Y28" s="553"/>
      <c r="Z28" s="553"/>
      <c r="AA28" s="553"/>
      <c r="AB28" s="553"/>
      <c r="AC28" s="553"/>
      <c r="AD28" s="553"/>
      <c r="AE28" s="553"/>
      <c r="AK28" s="566">
        <v>0</v>
      </c>
      <c r="AL28" s="553"/>
      <c r="AM28" s="553"/>
      <c r="AN28" s="553"/>
      <c r="AO28" s="553"/>
      <c r="AQ28" s="43"/>
    </row>
    <row r="29" spans="2:71" s="2" customFormat="1" ht="14.45" hidden="1" customHeight="1" x14ac:dyDescent="0.3">
      <c r="B29" s="41"/>
      <c r="F29" s="42" t="s">
        <v>38</v>
      </c>
      <c r="L29" s="552">
        <v>0.15</v>
      </c>
      <c r="M29" s="553"/>
      <c r="N29" s="553"/>
      <c r="O29" s="553"/>
      <c r="W29" s="566" t="e">
        <f>ROUND(BC51,2)</f>
        <v>#REF!</v>
      </c>
      <c r="X29" s="553"/>
      <c r="Y29" s="553"/>
      <c r="Z29" s="553"/>
      <c r="AA29" s="553"/>
      <c r="AB29" s="553"/>
      <c r="AC29" s="553"/>
      <c r="AD29" s="553"/>
      <c r="AE29" s="553"/>
      <c r="AK29" s="566">
        <v>0</v>
      </c>
      <c r="AL29" s="553"/>
      <c r="AM29" s="553"/>
      <c r="AN29" s="553"/>
      <c r="AO29" s="553"/>
      <c r="AQ29" s="43"/>
    </row>
    <row r="30" spans="2:71" s="2" customFormat="1" ht="14.45" hidden="1" customHeight="1" x14ac:dyDescent="0.3">
      <c r="B30" s="41"/>
      <c r="F30" s="42" t="s">
        <v>39</v>
      </c>
      <c r="L30" s="552">
        <v>0</v>
      </c>
      <c r="M30" s="553"/>
      <c r="N30" s="553"/>
      <c r="O30" s="553"/>
      <c r="W30" s="566" t="e">
        <f>ROUND(BD51,2)</f>
        <v>#REF!</v>
      </c>
      <c r="X30" s="553"/>
      <c r="Y30" s="553"/>
      <c r="Z30" s="553"/>
      <c r="AA30" s="553"/>
      <c r="AB30" s="553"/>
      <c r="AC30" s="553"/>
      <c r="AD30" s="553"/>
      <c r="AE30" s="553"/>
      <c r="AK30" s="566">
        <v>0</v>
      </c>
      <c r="AL30" s="553"/>
      <c r="AM30" s="553"/>
      <c r="AN30" s="553"/>
      <c r="AO30" s="553"/>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567" t="s">
        <v>42</v>
      </c>
      <c r="Y32" s="568"/>
      <c r="Z32" s="568"/>
      <c r="AA32" s="568"/>
      <c r="AB32" s="568"/>
      <c r="AC32" s="46"/>
      <c r="AD32" s="46"/>
      <c r="AE32" s="46"/>
      <c r="AF32" s="46"/>
      <c r="AG32" s="46"/>
      <c r="AH32" s="46"/>
      <c r="AI32" s="46"/>
      <c r="AJ32" s="46"/>
      <c r="AK32" s="569">
        <f>SUM(AK23:AK30)</f>
        <v>0</v>
      </c>
      <c r="AL32" s="568"/>
      <c r="AM32" s="568"/>
      <c r="AN32" s="568"/>
      <c r="AO32" s="570"/>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571" t="str">
        <f>K6</f>
        <v>ROZŠÍŘENÍ DEPOZITÁRNÍCH PROSTOR - BORY 16</v>
      </c>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574" t="str">
        <f>IF(AN8= "","",AN8)</f>
        <v>IX/2018</v>
      </c>
      <c r="AN44" s="574"/>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579" t="str">
        <f>IF(E17="","",E17)</f>
        <v>AS Projekt, spol. s r.o.</v>
      </c>
      <c r="AN46" s="579"/>
      <c r="AO46" s="579"/>
      <c r="AP46" s="579"/>
      <c r="AR46" s="36"/>
      <c r="AS46" s="575" t="s">
        <v>44</v>
      </c>
      <c r="AT46" s="576"/>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577"/>
      <c r="AT47" s="578"/>
      <c r="BD47" s="61"/>
    </row>
    <row r="48" spans="2:56" s="1" customFormat="1" ht="10.9" customHeight="1" x14ac:dyDescent="0.3">
      <c r="B48" s="36"/>
      <c r="AR48" s="36"/>
      <c r="AS48" s="577"/>
      <c r="AT48" s="578"/>
      <c r="BD48" s="61"/>
    </row>
    <row r="49" spans="1:91" s="1" customFormat="1" ht="29.25" customHeight="1" x14ac:dyDescent="0.3">
      <c r="B49" s="36"/>
      <c r="C49" s="585" t="s">
        <v>45</v>
      </c>
      <c r="D49" s="581"/>
      <c r="E49" s="581"/>
      <c r="F49" s="581"/>
      <c r="G49" s="581"/>
      <c r="H49" s="62"/>
      <c r="I49" s="580" t="s">
        <v>46</v>
      </c>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6" t="s">
        <v>47</v>
      </c>
      <c r="AH49" s="581"/>
      <c r="AI49" s="581"/>
      <c r="AJ49" s="581"/>
      <c r="AK49" s="581"/>
      <c r="AL49" s="581"/>
      <c r="AM49" s="581"/>
      <c r="AN49" s="580" t="s">
        <v>48</v>
      </c>
      <c r="AO49" s="581"/>
      <c r="AP49" s="581"/>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583">
        <f>SUM(AG52:AM68)</f>
        <v>0</v>
      </c>
      <c r="AH51" s="583"/>
      <c r="AI51" s="583"/>
      <c r="AJ51" s="583"/>
      <c r="AK51" s="583"/>
      <c r="AL51" s="583"/>
      <c r="AM51" s="583"/>
      <c r="AN51" s="584">
        <f>SUM(AN52:AP68)</f>
        <v>0</v>
      </c>
      <c r="AO51" s="584"/>
      <c r="AP51" s="584"/>
      <c r="AQ51" s="70" t="s">
        <v>5</v>
      </c>
      <c r="AR51" s="55"/>
      <c r="AS51" s="71">
        <f>ROUND(SUM(AS52:AS68),2)</f>
        <v>0</v>
      </c>
      <c r="AT51" s="72" t="e">
        <f t="shared" ref="AT51:AT68" si="0">ROUND(SUM(AV51:AW51),2)</f>
        <v>#REF!</v>
      </c>
      <c r="AU51" s="73">
        <f>ROUND(SUM(AU52:AU68),5)</f>
        <v>45813.35067</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573" t="s">
        <v>3817</v>
      </c>
      <c r="E52" s="573"/>
      <c r="F52" s="573"/>
      <c r="G52" s="573"/>
      <c r="H52" s="573"/>
      <c r="I52" s="79"/>
      <c r="J52" s="573" t="s">
        <v>3818</v>
      </c>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59">
        <f>D11_STA!J27</f>
        <v>0</v>
      </c>
      <c r="AH52" s="560"/>
      <c r="AI52" s="560"/>
      <c r="AJ52" s="560"/>
      <c r="AK52" s="560"/>
      <c r="AL52" s="560"/>
      <c r="AM52" s="560"/>
      <c r="AN52" s="559">
        <f>AG52*1.21</f>
        <v>0</v>
      </c>
      <c r="AO52" s="560"/>
      <c r="AP52" s="560"/>
      <c r="AQ52" s="80" t="s">
        <v>69</v>
      </c>
      <c r="AR52" s="77"/>
      <c r="AS52" s="81">
        <v>0</v>
      </c>
      <c r="AT52" s="82">
        <f t="shared" si="0"/>
        <v>0</v>
      </c>
      <c r="AU52" s="83">
        <f>D11_STA!P102</f>
        <v>44959.335924999999</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573" t="s">
        <v>3364</v>
      </c>
      <c r="E53" s="573"/>
      <c r="F53" s="573"/>
      <c r="G53" s="573"/>
      <c r="H53" s="573"/>
      <c r="I53" s="79"/>
      <c r="J53" s="573" t="s">
        <v>73</v>
      </c>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59">
        <f>D141_VYT!J27</f>
        <v>0</v>
      </c>
      <c r="AH53" s="560"/>
      <c r="AI53" s="560"/>
      <c r="AJ53" s="560"/>
      <c r="AK53" s="560"/>
      <c r="AL53" s="560"/>
      <c r="AM53" s="560"/>
      <c r="AN53" s="559">
        <f t="shared" ref="AN53:AN62" si="1">AG53*1.21</f>
        <v>0</v>
      </c>
      <c r="AO53" s="560"/>
      <c r="AP53" s="560"/>
      <c r="AQ53" s="80"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587" t="s">
        <v>3137</v>
      </c>
      <c r="E54" s="573"/>
      <c r="F54" s="573"/>
      <c r="G54" s="573"/>
      <c r="H54" s="573"/>
      <c r="I54" s="79"/>
      <c r="J54" s="573" t="s">
        <v>75</v>
      </c>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59">
        <f>D142_VZT!J27</f>
        <v>0</v>
      </c>
      <c r="AH54" s="560"/>
      <c r="AI54" s="560"/>
      <c r="AJ54" s="560"/>
      <c r="AK54" s="560"/>
      <c r="AL54" s="560"/>
      <c r="AM54" s="560"/>
      <c r="AN54" s="559">
        <f t="shared" si="1"/>
        <v>0</v>
      </c>
      <c r="AO54" s="560"/>
      <c r="AP54" s="560"/>
      <c r="AQ54" s="80"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573" t="s">
        <v>3365</v>
      </c>
      <c r="E55" s="573"/>
      <c r="F55" s="573"/>
      <c r="G55" s="573"/>
      <c r="H55" s="573"/>
      <c r="I55" s="79"/>
      <c r="J55" s="573" t="s">
        <v>3366</v>
      </c>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59">
        <f>D144_ZTI!J115</f>
        <v>0</v>
      </c>
      <c r="AH55" s="560"/>
      <c r="AI55" s="560"/>
      <c r="AJ55" s="560"/>
      <c r="AK55" s="560"/>
      <c r="AL55" s="560"/>
      <c r="AM55" s="560"/>
      <c r="AN55" s="559">
        <f t="shared" si="1"/>
        <v>0</v>
      </c>
      <c r="AO55" s="560"/>
      <c r="AP55" s="560"/>
      <c r="AQ55" s="80"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573" t="s">
        <v>3853</v>
      </c>
      <c r="E56" s="573"/>
      <c r="F56" s="573"/>
      <c r="G56" s="573"/>
      <c r="H56" s="573"/>
      <c r="I56" s="79"/>
      <c r="J56" s="573" t="s">
        <v>3854</v>
      </c>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59">
        <f>D145_SIL!J27</f>
        <v>0</v>
      </c>
      <c r="AH56" s="560"/>
      <c r="AI56" s="560"/>
      <c r="AJ56" s="560"/>
      <c r="AK56" s="560"/>
      <c r="AL56" s="560"/>
      <c r="AM56" s="560"/>
      <c r="AN56" s="559">
        <f t="shared" si="1"/>
        <v>0</v>
      </c>
      <c r="AO56" s="560"/>
      <c r="AP56" s="560"/>
      <c r="AQ56" s="80"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573" t="s">
        <v>3625</v>
      </c>
      <c r="E57" s="573"/>
      <c r="F57" s="573"/>
      <c r="G57" s="573"/>
      <c r="H57" s="573"/>
      <c r="I57" s="79"/>
      <c r="J57" s="573" t="s">
        <v>3626</v>
      </c>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59">
        <f>D146_SLB!J27</f>
        <v>0</v>
      </c>
      <c r="AH57" s="560"/>
      <c r="AI57" s="560"/>
      <c r="AJ57" s="560"/>
      <c r="AK57" s="560"/>
      <c r="AL57" s="560"/>
      <c r="AM57" s="560"/>
      <c r="AN57" s="559">
        <f t="shared" si="1"/>
        <v>0</v>
      </c>
      <c r="AO57" s="560"/>
      <c r="AP57" s="560"/>
      <c r="AQ57" s="80"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573" t="s">
        <v>3480</v>
      </c>
      <c r="E58" s="573"/>
      <c r="F58" s="573"/>
      <c r="G58" s="573"/>
      <c r="H58" s="573"/>
      <c r="I58" s="79"/>
      <c r="J58" s="573" t="s">
        <v>80</v>
      </c>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59">
        <f>D143_MAR!H131</f>
        <v>0</v>
      </c>
      <c r="AH58" s="560"/>
      <c r="AI58" s="560"/>
      <c r="AJ58" s="560"/>
      <c r="AK58" s="560"/>
      <c r="AL58" s="560"/>
      <c r="AM58" s="560"/>
      <c r="AN58" s="559">
        <f t="shared" si="1"/>
        <v>0</v>
      </c>
      <c r="AO58" s="560"/>
      <c r="AP58" s="560"/>
      <c r="AQ58" s="80"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573" t="s">
        <v>3561</v>
      </c>
      <c r="E59" s="573"/>
      <c r="F59" s="573"/>
      <c r="G59" s="573"/>
      <c r="H59" s="573"/>
      <c r="I59" s="79"/>
      <c r="J59" s="573" t="s">
        <v>82</v>
      </c>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59">
        <f>D147_SHZ!J27</f>
        <v>0</v>
      </c>
      <c r="AH59" s="560"/>
      <c r="AI59" s="560"/>
      <c r="AJ59" s="560"/>
      <c r="AK59" s="560"/>
      <c r="AL59" s="560"/>
      <c r="AM59" s="560"/>
      <c r="AN59" s="559">
        <f t="shared" si="1"/>
        <v>0</v>
      </c>
      <c r="AO59" s="560"/>
      <c r="AP59" s="560"/>
      <c r="AQ59" s="80"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573" t="s">
        <v>3619</v>
      </c>
      <c r="E60" s="573"/>
      <c r="F60" s="573"/>
      <c r="G60" s="573"/>
      <c r="H60" s="573"/>
      <c r="I60" s="79"/>
      <c r="J60" s="573" t="s">
        <v>84</v>
      </c>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59">
        <f>D15_INT!J27</f>
        <v>0</v>
      </c>
      <c r="AH60" s="560"/>
      <c r="AI60" s="560"/>
      <c r="AJ60" s="560"/>
      <c r="AK60" s="560"/>
      <c r="AL60" s="560"/>
      <c r="AM60" s="560"/>
      <c r="AN60" s="559">
        <f t="shared" si="1"/>
        <v>0</v>
      </c>
      <c r="AO60" s="560"/>
      <c r="AP60" s="560"/>
      <c r="AQ60" s="80"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582" t="s">
        <v>3835</v>
      </c>
      <c r="E61" s="582"/>
      <c r="F61" s="582"/>
      <c r="G61" s="582"/>
      <c r="H61" s="582"/>
      <c r="I61" s="536"/>
      <c r="J61" s="582" t="s">
        <v>86</v>
      </c>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61">
        <f>D16_REG!J27</f>
        <v>0</v>
      </c>
      <c r="AH61" s="562"/>
      <c r="AI61" s="562"/>
      <c r="AJ61" s="562"/>
      <c r="AK61" s="562"/>
      <c r="AL61" s="562"/>
      <c r="AM61" s="562"/>
      <c r="AN61" s="561">
        <f t="shared" si="1"/>
        <v>0</v>
      </c>
      <c r="AO61" s="562"/>
      <c r="AP61" s="562"/>
      <c r="AQ61" s="537"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573" t="s">
        <v>3840</v>
      </c>
      <c r="E62" s="573"/>
      <c r="F62" s="573"/>
      <c r="G62" s="573"/>
      <c r="H62" s="573"/>
      <c r="I62" s="79"/>
      <c r="J62" s="573" t="s">
        <v>3841</v>
      </c>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59">
        <f>D21_KOM!J27</f>
        <v>0</v>
      </c>
      <c r="AH62" s="560"/>
      <c r="AI62" s="560"/>
      <c r="AJ62" s="560"/>
      <c r="AK62" s="560"/>
      <c r="AL62" s="560"/>
      <c r="AM62" s="560"/>
      <c r="AN62" s="559">
        <f t="shared" si="1"/>
        <v>0</v>
      </c>
      <c r="AO62" s="560"/>
      <c r="AP62" s="560"/>
      <c r="AQ62" s="80"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582" t="s">
        <v>3813</v>
      </c>
      <c r="E63" s="582"/>
      <c r="F63" s="582"/>
      <c r="G63" s="582"/>
      <c r="H63" s="582"/>
      <c r="I63" s="536"/>
      <c r="J63" s="582" t="s">
        <v>3816</v>
      </c>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61"/>
      <c r="AH63" s="562"/>
      <c r="AI63" s="562"/>
      <c r="AJ63" s="562"/>
      <c r="AK63" s="562"/>
      <c r="AL63" s="562"/>
      <c r="AM63" s="562"/>
      <c r="AN63" s="561"/>
      <c r="AO63" s="562"/>
      <c r="AP63" s="562"/>
      <c r="AQ63" s="537"/>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582" t="s">
        <v>3814</v>
      </c>
      <c r="E64" s="582"/>
      <c r="F64" s="582"/>
      <c r="G64" s="582"/>
      <c r="H64" s="582"/>
      <c r="I64" s="536"/>
      <c r="J64" s="582" t="s">
        <v>3815</v>
      </c>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61"/>
      <c r="AH64" s="562"/>
      <c r="AI64" s="562"/>
      <c r="AJ64" s="562"/>
      <c r="AK64" s="562"/>
      <c r="AL64" s="562"/>
      <c r="AM64" s="562"/>
      <c r="AN64" s="561"/>
      <c r="AO64" s="562"/>
      <c r="AP64" s="562"/>
      <c r="AQ64" s="537"/>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573" t="s">
        <v>3850</v>
      </c>
      <c r="E65" s="573"/>
      <c r="F65" s="573"/>
      <c r="G65" s="573"/>
      <c r="H65" s="573"/>
      <c r="I65" s="79"/>
      <c r="J65" s="573" t="s">
        <v>3851</v>
      </c>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59">
        <f>D24_HV!J27</f>
        <v>0</v>
      </c>
      <c r="AH65" s="560"/>
      <c r="AI65" s="560"/>
      <c r="AJ65" s="560"/>
      <c r="AK65" s="560"/>
      <c r="AL65" s="560"/>
      <c r="AM65" s="560"/>
      <c r="AN65" s="559">
        <f t="shared" ref="AN65" si="2">AG65*1.21</f>
        <v>0</v>
      </c>
      <c r="AO65" s="560"/>
      <c r="AP65" s="560"/>
      <c r="AQ65" s="80"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573" t="s">
        <v>3842</v>
      </c>
      <c r="E66" s="573"/>
      <c r="F66" s="573"/>
      <c r="G66" s="573"/>
      <c r="H66" s="573"/>
      <c r="I66" s="79"/>
      <c r="J66" s="573" t="s">
        <v>3843</v>
      </c>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59">
        <f>D25_OPL!J27</f>
        <v>0</v>
      </c>
      <c r="AH66" s="560"/>
      <c r="AI66" s="560"/>
      <c r="AJ66" s="560"/>
      <c r="AK66" s="560"/>
      <c r="AL66" s="560"/>
      <c r="AM66" s="560"/>
      <c r="AN66" s="559">
        <f t="shared" ref="AN66:AN68" si="3">AG66*1.21</f>
        <v>0</v>
      </c>
      <c r="AO66" s="560"/>
      <c r="AP66" s="560"/>
      <c r="AQ66" s="80"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573" t="s">
        <v>3616</v>
      </c>
      <c r="E67" s="573"/>
      <c r="F67" s="573"/>
      <c r="G67" s="573"/>
      <c r="H67" s="573"/>
      <c r="I67" s="79"/>
      <c r="J67" s="573" t="s">
        <v>3615</v>
      </c>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59">
        <f>D26_VÝT!J27</f>
        <v>0</v>
      </c>
      <c r="AH67" s="560"/>
      <c r="AI67" s="560"/>
      <c r="AJ67" s="560"/>
      <c r="AK67" s="560"/>
      <c r="AL67" s="560"/>
      <c r="AM67" s="560"/>
      <c r="AN67" s="559">
        <f t="shared" si="3"/>
        <v>0</v>
      </c>
      <c r="AO67" s="560"/>
      <c r="AP67" s="560"/>
      <c r="AQ67" s="80"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573" t="s">
        <v>94</v>
      </c>
      <c r="E68" s="573"/>
      <c r="F68" s="573"/>
      <c r="G68" s="573"/>
      <c r="H68" s="573"/>
      <c r="I68" s="79"/>
      <c r="J68" s="573" t="s">
        <v>3845</v>
      </c>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59">
        <f>VON!J27</f>
        <v>0</v>
      </c>
      <c r="AH68" s="560"/>
      <c r="AI68" s="560"/>
      <c r="AJ68" s="560"/>
      <c r="AK68" s="560"/>
      <c r="AL68" s="560"/>
      <c r="AM68" s="560"/>
      <c r="AN68" s="559">
        <f t="shared" si="3"/>
        <v>0</v>
      </c>
      <c r="AO68" s="560"/>
      <c r="AP68" s="560"/>
      <c r="AQ68" s="80"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D63:H63"/>
    <mergeCell ref="D64:H64"/>
    <mergeCell ref="D65:H65"/>
    <mergeCell ref="D66:H66"/>
    <mergeCell ref="D53:H53"/>
    <mergeCell ref="D54:H54"/>
    <mergeCell ref="D55:H55"/>
    <mergeCell ref="D56:H56"/>
    <mergeCell ref="D57:H57"/>
    <mergeCell ref="D59:H59"/>
    <mergeCell ref="D60:H60"/>
    <mergeCell ref="D61:H61"/>
    <mergeCell ref="D62:H62"/>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AN59:AP59"/>
    <mergeCell ref="AN57:AP57"/>
    <mergeCell ref="AN54:AP54"/>
    <mergeCell ref="AN55:AP55"/>
    <mergeCell ref="AN56:AP56"/>
    <mergeCell ref="AN58:AP58"/>
    <mergeCell ref="AN60:AP60"/>
    <mergeCell ref="AN61:AP61"/>
    <mergeCell ref="AN62:AP62"/>
    <mergeCell ref="L29:O29"/>
    <mergeCell ref="L25:O25"/>
    <mergeCell ref="L26:O26"/>
    <mergeCell ref="L27:O27"/>
    <mergeCell ref="L28:O28"/>
    <mergeCell ref="L30:O30"/>
    <mergeCell ref="K5:AO5"/>
    <mergeCell ref="K6:AO6"/>
    <mergeCell ref="AR2:BE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BR1994"/>
  <sheetViews>
    <sheetView showGridLines="0" tabSelected="1" view="pageBreakPreview" zoomScaleNormal="90" zoomScaleSheetLayoutView="100" workbookViewId="0">
      <pane ySplit="1" topLeftCell="A1177" activePane="bottomLeft" state="frozen"/>
      <selection pane="bottomLeft" activeCell="F1191" sqref="F1191"/>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3849</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ROUND(SUM(BE102:BE1993), 2)</f>
        <v>0</v>
      </c>
      <c r="I30" s="97">
        <v>0.21</v>
      </c>
      <c r="J30" s="96">
        <f>ROUND(ROUND((SUM(BE102:BE1993)), 2)*I30, 2)</f>
        <v>0</v>
      </c>
      <c r="K30" s="39"/>
    </row>
    <row r="31" spans="2:11" s="1" customFormat="1" ht="14.45" customHeight="1" x14ac:dyDescent="0.3">
      <c r="B31" s="36"/>
      <c r="E31" s="42" t="s">
        <v>36</v>
      </c>
      <c r="F31" s="96">
        <f>ROUND(SUM(BF102:BF1993), 2)</f>
        <v>0</v>
      </c>
      <c r="I31" s="97">
        <v>0.15</v>
      </c>
      <c r="J31" s="96">
        <f>ROUND(ROUND((SUM(BF102:BF1993)), 2)*I31, 2)</f>
        <v>0</v>
      </c>
      <c r="K31" s="39"/>
    </row>
    <row r="32" spans="2:11" s="1" customFormat="1" ht="14.45" hidden="1" customHeight="1" x14ac:dyDescent="0.3">
      <c r="B32" s="36"/>
      <c r="E32" s="42" t="s">
        <v>37</v>
      </c>
      <c r="F32" s="96">
        <f>ROUND(SUM(BG102:BG1993), 2)</f>
        <v>0</v>
      </c>
      <c r="I32" s="97">
        <v>0.21</v>
      </c>
      <c r="J32" s="96">
        <v>0</v>
      </c>
      <c r="K32" s="39"/>
    </row>
    <row r="33" spans="2:11" s="1" customFormat="1" ht="14.45" hidden="1" customHeight="1" x14ac:dyDescent="0.3">
      <c r="B33" s="36"/>
      <c r="E33" s="42" t="s">
        <v>38</v>
      </c>
      <c r="F33" s="96">
        <f>ROUND(SUM(BH102:BH1993), 2)</f>
        <v>0</v>
      </c>
      <c r="I33" s="97">
        <v>0.15</v>
      </c>
      <c r="J33" s="96">
        <v>0</v>
      </c>
      <c r="K33" s="39"/>
    </row>
    <row r="34" spans="2:11" s="1" customFormat="1" ht="14.45" hidden="1" customHeight="1" x14ac:dyDescent="0.3">
      <c r="B34" s="36"/>
      <c r="E34" s="42" t="s">
        <v>39</v>
      </c>
      <c r="F34" s="96">
        <f>ROUND(SUM(BI102:BI1993),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 xml:space="preserve">D.1.1, Architektonicko stavební část, D.1.2. Konstrukční část </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J604</f>
        <v>0</v>
      </c>
      <c r="K62" s="118"/>
    </row>
    <row r="63" spans="2:47" s="8" customFormat="1" ht="19.899999999999999" customHeight="1" x14ac:dyDescent="0.3">
      <c r="B63" s="114"/>
      <c r="D63" s="115" t="s">
        <v>114</v>
      </c>
      <c r="E63" s="116"/>
      <c r="F63" s="116"/>
      <c r="G63" s="116"/>
      <c r="H63" s="116"/>
      <c r="I63" s="116"/>
      <c r="J63" s="117">
        <f>J609</f>
        <v>0</v>
      </c>
      <c r="K63" s="118"/>
    </row>
    <row r="64" spans="2:47" s="8" customFormat="1" ht="19.899999999999999" customHeight="1" x14ac:dyDescent="0.3">
      <c r="B64" s="114"/>
      <c r="D64" s="115" t="s">
        <v>115</v>
      </c>
      <c r="E64" s="116"/>
      <c r="F64" s="116"/>
      <c r="G64" s="116"/>
      <c r="H64" s="116"/>
      <c r="I64" s="116"/>
      <c r="J64" s="117">
        <f>J786</f>
        <v>0</v>
      </c>
      <c r="K64" s="118"/>
    </row>
    <row r="65" spans="2:11" s="8" customFormat="1" ht="19.899999999999999" customHeight="1" x14ac:dyDescent="0.3">
      <c r="B65" s="114"/>
      <c r="D65" s="115" t="s">
        <v>116</v>
      </c>
      <c r="E65" s="116"/>
      <c r="F65" s="116"/>
      <c r="G65" s="116"/>
      <c r="H65" s="116"/>
      <c r="I65" s="116"/>
      <c r="J65" s="117">
        <f>J1001</f>
        <v>0</v>
      </c>
      <c r="K65" s="118"/>
    </row>
    <row r="66" spans="2:11" s="8" customFormat="1" ht="19.899999999999999" customHeight="1" x14ac:dyDescent="0.3">
      <c r="B66" s="114"/>
      <c r="D66" s="115" t="s">
        <v>117</v>
      </c>
      <c r="E66" s="116"/>
      <c r="F66" s="116"/>
      <c r="G66" s="116"/>
      <c r="H66" s="116"/>
      <c r="I66" s="116"/>
      <c r="J66" s="117">
        <f>J1061</f>
        <v>0</v>
      </c>
      <c r="K66" s="118"/>
    </row>
    <row r="67" spans="2:11" s="7" customFormat="1" ht="24.95" customHeight="1" x14ac:dyDescent="0.3">
      <c r="B67" s="109"/>
      <c r="D67" s="110" t="s">
        <v>118</v>
      </c>
      <c r="E67" s="111"/>
      <c r="F67" s="111"/>
      <c r="G67" s="111"/>
      <c r="H67" s="111"/>
      <c r="I67" s="111"/>
      <c r="J67" s="112">
        <f>J1064</f>
        <v>0</v>
      </c>
      <c r="K67" s="113"/>
    </row>
    <row r="68" spans="2:11" s="8" customFormat="1" ht="19.899999999999999" customHeight="1" x14ac:dyDescent="0.3">
      <c r="B68" s="114"/>
      <c r="D68" s="115" t="s">
        <v>119</v>
      </c>
      <c r="E68" s="116"/>
      <c r="F68" s="116"/>
      <c r="G68" s="116"/>
      <c r="H68" s="116"/>
      <c r="I68" s="116"/>
      <c r="J68" s="117">
        <f>J1065</f>
        <v>0</v>
      </c>
      <c r="K68" s="118"/>
    </row>
    <row r="69" spans="2:11" s="8" customFormat="1" ht="19.899999999999999" customHeight="1" x14ac:dyDescent="0.3">
      <c r="B69" s="114"/>
      <c r="D69" s="115" t="s">
        <v>120</v>
      </c>
      <c r="E69" s="116"/>
      <c r="F69" s="116"/>
      <c r="G69" s="116"/>
      <c r="H69" s="116"/>
      <c r="I69" s="116"/>
      <c r="J69" s="117">
        <f>J1140</f>
        <v>0</v>
      </c>
      <c r="K69" s="118"/>
    </row>
    <row r="70" spans="2:11" s="8" customFormat="1" ht="19.899999999999999" customHeight="1" x14ac:dyDescent="0.3">
      <c r="B70" s="114"/>
      <c r="D70" s="115" t="s">
        <v>121</v>
      </c>
      <c r="E70" s="116"/>
      <c r="F70" s="116"/>
      <c r="G70" s="116"/>
      <c r="H70" s="116"/>
      <c r="I70" s="116"/>
      <c r="J70" s="117">
        <f>J1181</f>
        <v>0</v>
      </c>
      <c r="K70" s="118"/>
    </row>
    <row r="71" spans="2:11" s="8" customFormat="1" ht="19.899999999999999" customHeight="1" x14ac:dyDescent="0.3">
      <c r="B71" s="114"/>
      <c r="D71" s="115" t="s">
        <v>122</v>
      </c>
      <c r="E71" s="116"/>
      <c r="F71" s="116"/>
      <c r="G71" s="116"/>
      <c r="H71" s="116"/>
      <c r="I71" s="116"/>
      <c r="J71" s="117">
        <f>J1282</f>
        <v>0</v>
      </c>
      <c r="K71" s="118"/>
    </row>
    <row r="72" spans="2:11" s="8" customFormat="1" ht="19.899999999999999" customHeight="1" x14ac:dyDescent="0.3">
      <c r="B72" s="114"/>
      <c r="D72" s="115" t="s">
        <v>123</v>
      </c>
      <c r="E72" s="116"/>
      <c r="F72" s="116"/>
      <c r="G72" s="116"/>
      <c r="H72" s="116"/>
      <c r="I72" s="116"/>
      <c r="J72" s="117">
        <f>J1287</f>
        <v>0</v>
      </c>
      <c r="K72" s="118"/>
    </row>
    <row r="73" spans="2:11" s="8" customFormat="1" ht="19.899999999999999" customHeight="1" x14ac:dyDescent="0.3">
      <c r="B73" s="114"/>
      <c r="D73" s="115" t="s">
        <v>124</v>
      </c>
      <c r="E73" s="116"/>
      <c r="F73" s="116"/>
      <c r="G73" s="116"/>
      <c r="H73" s="116"/>
      <c r="I73" s="116"/>
      <c r="J73" s="117">
        <f>J1337</f>
        <v>0</v>
      </c>
      <c r="K73" s="118"/>
    </row>
    <row r="74" spans="2:11" s="8" customFormat="1" ht="19.899999999999999" customHeight="1" x14ac:dyDescent="0.3">
      <c r="B74" s="114"/>
      <c r="D74" s="115" t="s">
        <v>125</v>
      </c>
      <c r="E74" s="116"/>
      <c r="F74" s="116"/>
      <c r="G74" s="116"/>
      <c r="H74" s="116"/>
      <c r="I74" s="116"/>
      <c r="J74" s="117">
        <f>J1461</f>
        <v>0</v>
      </c>
      <c r="K74" s="118"/>
    </row>
    <row r="75" spans="2:11" s="8" customFormat="1" ht="19.899999999999999" customHeight="1" x14ac:dyDescent="0.3">
      <c r="B75" s="114"/>
      <c r="D75" s="115" t="s">
        <v>126</v>
      </c>
      <c r="E75" s="116"/>
      <c r="F75" s="116"/>
      <c r="G75" s="116"/>
      <c r="H75" s="116"/>
      <c r="I75" s="116"/>
      <c r="J75" s="117">
        <f>J1511</f>
        <v>0</v>
      </c>
      <c r="K75" s="118"/>
    </row>
    <row r="76" spans="2:11" s="8" customFormat="1" ht="19.899999999999999" customHeight="1" x14ac:dyDescent="0.3">
      <c r="B76" s="114"/>
      <c r="D76" s="115" t="s">
        <v>127</v>
      </c>
      <c r="E76" s="116"/>
      <c r="F76" s="116"/>
      <c r="G76" s="116"/>
      <c r="H76" s="116"/>
      <c r="I76" s="116"/>
      <c r="J76" s="117">
        <f>J1522</f>
        <v>0</v>
      </c>
      <c r="K76" s="118"/>
    </row>
    <row r="77" spans="2:11" s="8" customFormat="1" ht="19.899999999999999" customHeight="1" x14ac:dyDescent="0.3">
      <c r="B77" s="114"/>
      <c r="D77" s="115" t="s">
        <v>128</v>
      </c>
      <c r="E77" s="116"/>
      <c r="F77" s="116"/>
      <c r="G77" s="116"/>
      <c r="H77" s="116"/>
      <c r="I77" s="116"/>
      <c r="J77" s="117">
        <f>J1579</f>
        <v>0</v>
      </c>
      <c r="K77" s="118"/>
    </row>
    <row r="78" spans="2:11" s="8" customFormat="1" ht="19.899999999999999" customHeight="1" x14ac:dyDescent="0.3">
      <c r="B78" s="114"/>
      <c r="D78" s="115" t="s">
        <v>129</v>
      </c>
      <c r="E78" s="116"/>
      <c r="F78" s="116"/>
      <c r="G78" s="116"/>
      <c r="H78" s="116"/>
      <c r="I78" s="116"/>
      <c r="J78" s="117">
        <f>J1816</f>
        <v>0</v>
      </c>
      <c r="K78" s="118"/>
    </row>
    <row r="79" spans="2:11" s="8" customFormat="1" ht="19.899999999999999" customHeight="1" x14ac:dyDescent="0.3">
      <c r="B79" s="114"/>
      <c r="D79" s="115" t="s">
        <v>130</v>
      </c>
      <c r="E79" s="116"/>
      <c r="F79" s="116"/>
      <c r="G79" s="116"/>
      <c r="H79" s="116"/>
      <c r="I79" s="116"/>
      <c r="J79" s="117">
        <f>J1880</f>
        <v>0</v>
      </c>
      <c r="K79" s="118"/>
    </row>
    <row r="80" spans="2:11" s="8" customFormat="1" ht="19.899999999999999" customHeight="1" x14ac:dyDescent="0.3">
      <c r="B80" s="114"/>
      <c r="D80" s="115" t="s">
        <v>131</v>
      </c>
      <c r="E80" s="116"/>
      <c r="F80" s="116"/>
      <c r="G80" s="116"/>
      <c r="H80" s="116"/>
      <c r="I80" s="116"/>
      <c r="J80" s="117">
        <f>J1911</f>
        <v>0</v>
      </c>
      <c r="K80" s="118"/>
    </row>
    <row r="81" spans="2:12" s="8" customFormat="1" ht="19.899999999999999" customHeight="1" x14ac:dyDescent="0.3">
      <c r="B81" s="114"/>
      <c r="D81" s="115" t="s">
        <v>132</v>
      </c>
      <c r="E81" s="116"/>
      <c r="F81" s="116"/>
      <c r="G81" s="116"/>
      <c r="H81" s="116"/>
      <c r="I81" s="116"/>
      <c r="J81" s="117">
        <f>J1931</f>
        <v>0</v>
      </c>
      <c r="K81" s="118"/>
    </row>
    <row r="82" spans="2:12" s="8" customFormat="1" ht="19.899999999999999" customHeight="1" x14ac:dyDescent="0.3">
      <c r="B82" s="114"/>
      <c r="D82" s="115" t="s">
        <v>133</v>
      </c>
      <c r="E82" s="116"/>
      <c r="F82" s="116"/>
      <c r="G82" s="116"/>
      <c r="H82" s="116"/>
      <c r="I82" s="116"/>
      <c r="J82" s="117">
        <f>J1975</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589" t="str">
        <f>E7</f>
        <v>ROZŠÍŘENÍ DEPOZITÁRNÍCH PROSTOR - BORY 16</v>
      </c>
      <c r="F92" s="590"/>
      <c r="G92" s="590"/>
      <c r="H92" s="590"/>
      <c r="L92" s="36"/>
    </row>
    <row r="93" spans="2:12" s="1" customFormat="1" ht="14.45" customHeight="1" x14ac:dyDescent="0.3">
      <c r="B93" s="36"/>
      <c r="C93" s="34" t="s">
        <v>102</v>
      </c>
      <c r="L93" s="36"/>
    </row>
    <row r="94" spans="2:12" s="1" customFormat="1" ht="17.25" customHeight="1" x14ac:dyDescent="0.3">
      <c r="B94" s="36"/>
      <c r="E94" s="571" t="str">
        <f>E9</f>
        <v xml:space="preserve">D.1.1, Architektonicko stavební část, D.1.2. Konstrukční část </v>
      </c>
      <c r="F94" s="591"/>
      <c r="G94" s="591"/>
      <c r="H94" s="591"/>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P103+P1064</f>
        <v>44959.335924999999</v>
      </c>
      <c r="Q102" s="59"/>
      <c r="R102" s="124">
        <f>R103+R1064</f>
        <v>5390.2423524099995</v>
      </c>
      <c r="S102" s="59"/>
      <c r="T102" s="125">
        <f>T103+T1064</f>
        <v>1067.90441104</v>
      </c>
      <c r="AT102" s="23" t="s">
        <v>63</v>
      </c>
      <c r="AU102" s="23" t="s">
        <v>107</v>
      </c>
      <c r="BK102" s="126">
        <f>BK103+BK1064</f>
        <v>0</v>
      </c>
    </row>
    <row r="103" spans="2:65" s="10" customFormat="1" ht="37.35" customHeight="1" x14ac:dyDescent="0.35">
      <c r="B103" s="127"/>
      <c r="D103" s="128" t="s">
        <v>63</v>
      </c>
      <c r="E103" s="129" t="s">
        <v>148</v>
      </c>
      <c r="F103" s="129" t="s">
        <v>149</v>
      </c>
      <c r="J103" s="130">
        <f>BK103</f>
        <v>0</v>
      </c>
      <c r="L103" s="127"/>
      <c r="M103" s="131"/>
      <c r="P103" s="132">
        <f>P104+P188+P293+P484+P604+P609+P786+P1001+P1061</f>
        <v>29808.184060999996</v>
      </c>
      <c r="R103" s="132">
        <f>R104+R188+R293+R484+R604+R609+R786+R1001+R1061</f>
        <v>5023.1968652399992</v>
      </c>
      <c r="T103" s="133">
        <f>T104+T188+T293+T484+T604+T609+T786+T1001+T1061</f>
        <v>973.21912699999996</v>
      </c>
      <c r="AR103" s="128" t="s">
        <v>70</v>
      </c>
      <c r="AT103" s="134" t="s">
        <v>63</v>
      </c>
      <c r="AU103" s="134" t="s">
        <v>64</v>
      </c>
      <c r="AY103" s="128" t="s">
        <v>150</v>
      </c>
      <c r="BK103" s="135">
        <f>BK104+BK188+BK293+BK484+BK604+BK609+BK786+BK1001+BK1061</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5075</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5076</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5077</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5078</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5079</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5074</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SUM(P485:P603)</f>
        <v>12134.320646999999</v>
      </c>
      <c r="R484" s="132">
        <f>SUM(R485:R603)</f>
        <v>2300.3132609700001</v>
      </c>
      <c r="T484" s="133">
        <f>SUM(T485:T603)</f>
        <v>0</v>
      </c>
      <c r="AR484" s="128" t="s">
        <v>70</v>
      </c>
      <c r="AT484" s="134" t="s">
        <v>63</v>
      </c>
      <c r="AU484" s="134" t="s">
        <v>70</v>
      </c>
      <c r="AY484" s="128" t="s">
        <v>150</v>
      </c>
      <c r="BK484" s="135">
        <f>SUM(BK485:BK603)</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539" customFormat="1" ht="25.5" customHeight="1" x14ac:dyDescent="0.3">
      <c r="B532" s="36"/>
      <c r="C532" s="547" t="s">
        <v>5090</v>
      </c>
      <c r="D532" s="547" t="s">
        <v>152</v>
      </c>
      <c r="E532" s="548" t="s">
        <v>5091</v>
      </c>
      <c r="F532" s="549" t="s">
        <v>5092</v>
      </c>
      <c r="G532" s="550" t="s">
        <v>155</v>
      </c>
      <c r="H532" s="551">
        <v>1848.41</v>
      </c>
      <c r="I532" s="279"/>
      <c r="J532" s="280">
        <f>ROUND(I532*H532,2)</f>
        <v>0</v>
      </c>
      <c r="K532" s="276" t="s">
        <v>156</v>
      </c>
      <c r="L532" s="36"/>
      <c r="M532" s="543" t="s">
        <v>5</v>
      </c>
      <c r="N532" s="544" t="s">
        <v>35</v>
      </c>
      <c r="O532" s="540"/>
      <c r="P532" s="545">
        <f>O532*H532</f>
        <v>0</v>
      </c>
      <c r="Q532" s="545">
        <v>0</v>
      </c>
      <c r="R532" s="545">
        <f>Q532*H532</f>
        <v>0</v>
      </c>
      <c r="S532" s="545">
        <v>0</v>
      </c>
      <c r="T532" s="546">
        <f>S532*H532</f>
        <v>0</v>
      </c>
      <c r="AR532" s="538" t="s">
        <v>157</v>
      </c>
      <c r="AT532" s="538" t="s">
        <v>152</v>
      </c>
      <c r="AU532" s="538" t="s">
        <v>72</v>
      </c>
      <c r="AY532" s="538" t="s">
        <v>150</v>
      </c>
      <c r="BE532" s="149">
        <f>IF(N532="základní",J532,0)</f>
        <v>0</v>
      </c>
      <c r="BF532" s="149">
        <f>IF(N532="snížená",J532,0)</f>
        <v>0</v>
      </c>
      <c r="BG532" s="149">
        <f>IF(N532="zákl. přenesená",J532,0)</f>
        <v>0</v>
      </c>
      <c r="BH532" s="149">
        <f>IF(N532="sníž. přenesená",J532,0)</f>
        <v>0</v>
      </c>
      <c r="BI532" s="149">
        <f>IF(N532="nulová",J532,0)</f>
        <v>0</v>
      </c>
      <c r="BJ532" s="538" t="s">
        <v>70</v>
      </c>
      <c r="BK532" s="149">
        <f>ROUND(I532*H532,2)</f>
        <v>0</v>
      </c>
      <c r="BL532" s="538" t="s">
        <v>157</v>
      </c>
      <c r="BM532" s="538" t="s">
        <v>5093</v>
      </c>
    </row>
    <row r="533" spans="2:65" s="539" customFormat="1" ht="175.5" x14ac:dyDescent="0.3">
      <c r="B533" s="36"/>
      <c r="D533" s="541" t="s">
        <v>159</v>
      </c>
      <c r="F533" s="542" t="s">
        <v>630</v>
      </c>
      <c r="I533" s="282"/>
      <c r="L533" s="36"/>
      <c r="M533" s="152"/>
      <c r="N533" s="540"/>
      <c r="O533" s="540"/>
      <c r="P533" s="540"/>
      <c r="Q533" s="540"/>
      <c r="R533" s="540"/>
      <c r="S533" s="540"/>
      <c r="T533" s="61"/>
      <c r="AT533" s="538" t="s">
        <v>159</v>
      </c>
      <c r="AU533" s="538" t="s">
        <v>72</v>
      </c>
    </row>
    <row r="534" spans="2:65" s="1" customFormat="1" ht="25.5" customHeight="1" x14ac:dyDescent="0.3">
      <c r="B534" s="138"/>
      <c r="C534" s="139" t="s">
        <v>648</v>
      </c>
      <c r="D534" s="139" t="s">
        <v>152</v>
      </c>
      <c r="E534" s="140" t="s">
        <v>649</v>
      </c>
      <c r="F534" s="141" t="s">
        <v>650</v>
      </c>
      <c r="G534" s="142" t="s">
        <v>155</v>
      </c>
      <c r="H534" s="143">
        <v>539.27</v>
      </c>
      <c r="I534" s="303"/>
      <c r="J534" s="144">
        <f>ROUND(I534*H534,2)</f>
        <v>0</v>
      </c>
      <c r="K534" s="141" t="s">
        <v>156</v>
      </c>
      <c r="L534" s="36"/>
      <c r="M534" s="145" t="s">
        <v>5</v>
      </c>
      <c r="N534" s="146" t="s">
        <v>35</v>
      </c>
      <c r="O534" s="147">
        <v>0.2</v>
      </c>
      <c r="P534" s="147">
        <f>O534*H534</f>
        <v>107.854</v>
      </c>
      <c r="Q534" s="147">
        <v>8.8000000000000003E-4</v>
      </c>
      <c r="R534" s="147">
        <f>Q534*H534</f>
        <v>0.47455760000000002</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651</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653</v>
      </c>
      <c r="D536" s="139" t="s">
        <v>152</v>
      </c>
      <c r="E536" s="140" t="s">
        <v>654</v>
      </c>
      <c r="F536" s="141" t="s">
        <v>655</v>
      </c>
      <c r="G536" s="142" t="s">
        <v>155</v>
      </c>
      <c r="H536" s="143">
        <v>539.27</v>
      </c>
      <c r="I536" s="303"/>
      <c r="J536" s="144">
        <f>ROUND(I536*H536,2)</f>
        <v>0</v>
      </c>
      <c r="K536" s="141" t="s">
        <v>156</v>
      </c>
      <c r="L536" s="36"/>
      <c r="M536" s="145" t="s">
        <v>5</v>
      </c>
      <c r="N536" s="146" t="s">
        <v>35</v>
      </c>
      <c r="O536" s="147">
        <v>0.105</v>
      </c>
      <c r="P536" s="147">
        <f>O536*H536</f>
        <v>56.623349999999995</v>
      </c>
      <c r="Q536" s="147">
        <v>0</v>
      </c>
      <c r="R536" s="147">
        <f>Q536*H536</f>
        <v>0</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656</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657</v>
      </c>
      <c r="D538" s="139" t="s">
        <v>152</v>
      </c>
      <c r="E538" s="140" t="s">
        <v>658</v>
      </c>
      <c r="F538" s="141" t="s">
        <v>659</v>
      </c>
      <c r="G538" s="142" t="s">
        <v>155</v>
      </c>
      <c r="H538" s="143">
        <v>1848.41</v>
      </c>
      <c r="I538" s="303"/>
      <c r="J538" s="144">
        <f>ROUND(I538*H538,2)</f>
        <v>0</v>
      </c>
      <c r="K538" s="141" t="s">
        <v>156</v>
      </c>
      <c r="L538" s="36"/>
      <c r="M538" s="145" t="s">
        <v>5</v>
      </c>
      <c r="N538" s="146" t="s">
        <v>35</v>
      </c>
      <c r="O538" s="147">
        <v>0.26200000000000001</v>
      </c>
      <c r="P538" s="147">
        <f>O538*H538</f>
        <v>484.28342000000004</v>
      </c>
      <c r="Q538" s="147">
        <v>1.1900000000000001E-3</v>
      </c>
      <c r="R538" s="147">
        <f>Q538*H538</f>
        <v>2.1996079000000002</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660</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661</v>
      </c>
      <c r="D540" s="139" t="s">
        <v>152</v>
      </c>
      <c r="E540" s="140" t="s">
        <v>662</v>
      </c>
      <c r="F540" s="141" t="s">
        <v>663</v>
      </c>
      <c r="G540" s="142" t="s">
        <v>155</v>
      </c>
      <c r="H540" s="143">
        <v>1848.41</v>
      </c>
      <c r="I540" s="303"/>
      <c r="J540" s="144">
        <f>ROUND(I540*H540,2)</f>
        <v>0</v>
      </c>
      <c r="K540" s="141" t="s">
        <v>156</v>
      </c>
      <c r="L540" s="36"/>
      <c r="M540" s="145" t="s">
        <v>5</v>
      </c>
      <c r="N540" s="146" t="s">
        <v>35</v>
      </c>
      <c r="O540" s="147">
        <v>0.16400000000000001</v>
      </c>
      <c r="P540" s="147">
        <f>O540*H540</f>
        <v>303.13924000000003</v>
      </c>
      <c r="Q540" s="147">
        <v>0</v>
      </c>
      <c r="R540" s="147">
        <f>Q540*H540</f>
        <v>0</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664</v>
      </c>
    </row>
    <row r="541" spans="2:65" s="1" customFormat="1" ht="40.5" x14ac:dyDescent="0.3">
      <c r="B541" s="36"/>
      <c r="D541" s="150" t="s">
        <v>159</v>
      </c>
      <c r="F541" s="151" t="s">
        <v>652</v>
      </c>
      <c r="L541" s="36"/>
      <c r="M541" s="152"/>
      <c r="T541" s="61"/>
      <c r="AT541" s="23" t="s">
        <v>159</v>
      </c>
      <c r="AU541" s="23" t="s">
        <v>72</v>
      </c>
    </row>
    <row r="542" spans="2:65" s="1" customFormat="1" ht="25.5" customHeight="1" x14ac:dyDescent="0.3">
      <c r="B542" s="138"/>
      <c r="C542" s="139" t="s">
        <v>665</v>
      </c>
      <c r="D542" s="139" t="s">
        <v>152</v>
      </c>
      <c r="E542" s="140" t="s">
        <v>666</v>
      </c>
      <c r="F542" s="141" t="s">
        <v>667</v>
      </c>
      <c r="G542" s="142" t="s">
        <v>155</v>
      </c>
      <c r="H542" s="143">
        <v>2387.6799999999998</v>
      </c>
      <c r="I542" s="303"/>
      <c r="J542" s="144">
        <f>ROUND(I542*H542,2)</f>
        <v>0</v>
      </c>
      <c r="K542" s="141" t="s">
        <v>156</v>
      </c>
      <c r="L542" s="36"/>
      <c r="M542" s="145" t="s">
        <v>5</v>
      </c>
      <c r="N542" s="146" t="s">
        <v>35</v>
      </c>
      <c r="O542" s="147">
        <v>0.08</v>
      </c>
      <c r="P542" s="147">
        <f>O542*H542</f>
        <v>191.01439999999999</v>
      </c>
      <c r="Q542" s="147">
        <v>3.2000000000000002E-3</v>
      </c>
      <c r="R542" s="147">
        <f>Q542*H542</f>
        <v>7.6405760000000003</v>
      </c>
      <c r="S542" s="147">
        <v>0</v>
      </c>
      <c r="T542" s="148">
        <f>S542*H542</f>
        <v>0</v>
      </c>
      <c r="AR542" s="23" t="s">
        <v>157</v>
      </c>
      <c r="AT542" s="23" t="s">
        <v>152</v>
      </c>
      <c r="AU542" s="23" t="s">
        <v>72</v>
      </c>
      <c r="AY542" s="23" t="s">
        <v>150</v>
      </c>
      <c r="BE542" s="149">
        <f>IF(N542="základní",J542,0)</f>
        <v>0</v>
      </c>
      <c r="BF542" s="149">
        <f>IF(N542="snížená",J542,0)</f>
        <v>0</v>
      </c>
      <c r="BG542" s="149">
        <f>IF(N542="zákl. přenesená",J542,0)</f>
        <v>0</v>
      </c>
      <c r="BH542" s="149">
        <f>IF(N542="sníž. přenesená",J542,0)</f>
        <v>0</v>
      </c>
      <c r="BI542" s="149">
        <f>IF(N542="nulová",J542,0)</f>
        <v>0</v>
      </c>
      <c r="BJ542" s="23" t="s">
        <v>70</v>
      </c>
      <c r="BK542" s="149">
        <f>ROUND(I542*H542,2)</f>
        <v>0</v>
      </c>
      <c r="BL542" s="23" t="s">
        <v>157</v>
      </c>
      <c r="BM542" s="23" t="s">
        <v>668</v>
      </c>
    </row>
    <row r="543" spans="2:65" s="1" customFormat="1" ht="243" x14ac:dyDescent="0.3">
      <c r="B543" s="36"/>
      <c r="D543" s="150" t="s">
        <v>159</v>
      </c>
      <c r="F543" s="151" t="s">
        <v>630</v>
      </c>
      <c r="L543" s="36"/>
      <c r="M543" s="152"/>
      <c r="T543" s="61"/>
      <c r="AT543" s="23" t="s">
        <v>159</v>
      </c>
      <c r="AU543" s="23" t="s">
        <v>72</v>
      </c>
    </row>
    <row r="544" spans="2:65" s="12" customFormat="1" x14ac:dyDescent="0.3">
      <c r="B544" s="158"/>
      <c r="D544" s="150" t="s">
        <v>161</v>
      </c>
      <c r="E544" s="159" t="s">
        <v>5</v>
      </c>
      <c r="F544" s="160" t="s">
        <v>669</v>
      </c>
      <c r="H544" s="161">
        <v>2387.6799999999998</v>
      </c>
      <c r="L544" s="158"/>
      <c r="M544" s="162"/>
      <c r="T544" s="163"/>
      <c r="AT544" s="159" t="s">
        <v>161</v>
      </c>
      <c r="AU544" s="159" t="s">
        <v>72</v>
      </c>
      <c r="AV544" s="12" t="s">
        <v>72</v>
      </c>
      <c r="AW544" s="12" t="s">
        <v>27</v>
      </c>
      <c r="AX544" s="12" t="s">
        <v>64</v>
      </c>
      <c r="AY544" s="159" t="s">
        <v>150</v>
      </c>
    </row>
    <row r="545" spans="2:65" s="13" customFormat="1" x14ac:dyDescent="0.3">
      <c r="B545" s="164"/>
      <c r="D545" s="150" t="s">
        <v>161</v>
      </c>
      <c r="E545" s="165" t="s">
        <v>5</v>
      </c>
      <c r="F545" s="166" t="s">
        <v>164</v>
      </c>
      <c r="H545" s="167">
        <v>2387.6799999999998</v>
      </c>
      <c r="L545" s="164"/>
      <c r="M545" s="168"/>
      <c r="T545" s="169"/>
      <c r="AT545" s="165" t="s">
        <v>161</v>
      </c>
      <c r="AU545" s="165" t="s">
        <v>72</v>
      </c>
      <c r="AV545" s="13" t="s">
        <v>157</v>
      </c>
      <c r="AW545" s="13" t="s">
        <v>27</v>
      </c>
      <c r="AX545" s="13" t="s">
        <v>70</v>
      </c>
      <c r="AY545" s="165" t="s">
        <v>150</v>
      </c>
    </row>
    <row r="546" spans="2:65" s="1" customFormat="1" ht="63.75" customHeight="1" x14ac:dyDescent="0.3">
      <c r="B546" s="138"/>
      <c r="C546" s="139" t="s">
        <v>670</v>
      </c>
      <c r="D546" s="139" t="s">
        <v>152</v>
      </c>
      <c r="E546" s="140" t="s">
        <v>671</v>
      </c>
      <c r="F546" s="141" t="s">
        <v>672</v>
      </c>
      <c r="G546" s="142" t="s">
        <v>241</v>
      </c>
      <c r="H546" s="143">
        <v>210.542</v>
      </c>
      <c r="I546" s="303"/>
      <c r="J546" s="144">
        <f>ROUND(I546*H546,2)</f>
        <v>0</v>
      </c>
      <c r="K546" s="141" t="s">
        <v>156</v>
      </c>
      <c r="L546" s="36"/>
      <c r="M546" s="145" t="s">
        <v>5</v>
      </c>
      <c r="N546" s="146" t="s">
        <v>35</v>
      </c>
      <c r="O546" s="147">
        <v>38.118000000000002</v>
      </c>
      <c r="P546" s="147">
        <f>O546*H546</f>
        <v>8025.4399560000002</v>
      </c>
      <c r="Q546" s="147">
        <v>1.0551600000000001</v>
      </c>
      <c r="R546" s="147">
        <f>Q546*H546</f>
        <v>222.15549672000003</v>
      </c>
      <c r="S546" s="147">
        <v>0</v>
      </c>
      <c r="T546" s="148">
        <f>S546*H546</f>
        <v>0</v>
      </c>
      <c r="AR546" s="23" t="s">
        <v>157</v>
      </c>
      <c r="AT546" s="23" t="s">
        <v>152</v>
      </c>
      <c r="AU546" s="23" t="s">
        <v>72</v>
      </c>
      <c r="AY546" s="23" t="s">
        <v>150</v>
      </c>
      <c r="BE546" s="149">
        <f>IF(N546="základní",J546,0)</f>
        <v>0</v>
      </c>
      <c r="BF546" s="149">
        <f>IF(N546="snížená",J546,0)</f>
        <v>0</v>
      </c>
      <c r="BG546" s="149">
        <f>IF(N546="zákl. přenesená",J546,0)</f>
        <v>0</v>
      </c>
      <c r="BH546" s="149">
        <f>IF(N546="sníž. přenesená",J546,0)</f>
        <v>0</v>
      </c>
      <c r="BI546" s="149">
        <f>IF(N546="nulová",J546,0)</f>
        <v>0</v>
      </c>
      <c r="BJ546" s="23" t="s">
        <v>70</v>
      </c>
      <c r="BK546" s="149">
        <f>ROUND(I546*H546,2)</f>
        <v>0</v>
      </c>
      <c r="BL546" s="23" t="s">
        <v>157</v>
      </c>
      <c r="BM546" s="23" t="s">
        <v>673</v>
      </c>
    </row>
    <row r="547" spans="2:65" s="12" customFormat="1" x14ac:dyDescent="0.3">
      <c r="B547" s="158"/>
      <c r="D547" s="150" t="s">
        <v>161</v>
      </c>
      <c r="E547" s="159" t="s">
        <v>5</v>
      </c>
      <c r="F547" s="160" t="s">
        <v>674</v>
      </c>
      <c r="H547" s="161">
        <v>19.329000000000001</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675</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676</v>
      </c>
      <c r="H549" s="161">
        <v>43.594999999999999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3863</v>
      </c>
      <c r="H550" s="154" t="s">
        <v>5</v>
      </c>
      <c r="L550" s="153"/>
      <c r="M550" s="156"/>
      <c r="T550" s="157"/>
      <c r="AT550" s="154" t="s">
        <v>161</v>
      </c>
      <c r="AU550" s="154" t="s">
        <v>72</v>
      </c>
      <c r="AV550" s="11" t="s">
        <v>70</v>
      </c>
      <c r="AW550" s="11" t="s">
        <v>27</v>
      </c>
      <c r="AX550" s="11" t="s">
        <v>64</v>
      </c>
      <c r="AY550" s="154" t="s">
        <v>150</v>
      </c>
    </row>
    <row r="551" spans="2:65" s="12" customFormat="1" x14ac:dyDescent="0.3">
      <c r="B551" s="158"/>
      <c r="D551" s="150" t="s">
        <v>161</v>
      </c>
      <c r="E551" s="159" t="s">
        <v>5</v>
      </c>
      <c r="F551" s="160" t="s">
        <v>677</v>
      </c>
      <c r="H551" s="161">
        <v>147.61799999999999</v>
      </c>
      <c r="L551" s="158"/>
      <c r="M551" s="162"/>
      <c r="T551" s="163"/>
      <c r="AT551" s="159" t="s">
        <v>161</v>
      </c>
      <c r="AU551" s="159" t="s">
        <v>72</v>
      </c>
      <c r="AV551" s="12" t="s">
        <v>72</v>
      </c>
      <c r="AW551" s="12" t="s">
        <v>27</v>
      </c>
      <c r="AX551" s="12" t="s">
        <v>64</v>
      </c>
      <c r="AY551" s="159" t="s">
        <v>150</v>
      </c>
    </row>
    <row r="552" spans="2:65" s="11" customFormat="1" x14ac:dyDescent="0.3">
      <c r="B552" s="153"/>
      <c r="D552" s="150" t="s">
        <v>161</v>
      </c>
      <c r="E552" s="154" t="s">
        <v>5</v>
      </c>
      <c r="F552" s="155" t="s">
        <v>3862</v>
      </c>
      <c r="H552" s="154" t="s">
        <v>5</v>
      </c>
      <c r="L552" s="153"/>
      <c r="M552" s="156"/>
      <c r="T552" s="157"/>
      <c r="AT552" s="154" t="s">
        <v>161</v>
      </c>
      <c r="AU552" s="154" t="s">
        <v>72</v>
      </c>
      <c r="AV552" s="11" t="s">
        <v>70</v>
      </c>
      <c r="AW552" s="11" t="s">
        <v>27</v>
      </c>
      <c r="AX552" s="11" t="s">
        <v>64</v>
      </c>
      <c r="AY552" s="154" t="s">
        <v>150</v>
      </c>
    </row>
    <row r="553" spans="2:65" s="13" customFormat="1" x14ac:dyDescent="0.3">
      <c r="B553" s="164"/>
      <c r="D553" s="150" t="s">
        <v>161</v>
      </c>
      <c r="E553" s="165" t="s">
        <v>5</v>
      </c>
      <c r="F553" s="166" t="s">
        <v>164</v>
      </c>
      <c r="H553" s="167">
        <v>210.542</v>
      </c>
      <c r="L553" s="164"/>
      <c r="M553" s="168"/>
      <c r="T553" s="169"/>
      <c r="AT553" s="165" t="s">
        <v>161</v>
      </c>
      <c r="AU553" s="165" t="s">
        <v>72</v>
      </c>
      <c r="AV553" s="13" t="s">
        <v>157</v>
      </c>
      <c r="AW553" s="13" t="s">
        <v>27</v>
      </c>
      <c r="AX553" s="13" t="s">
        <v>70</v>
      </c>
      <c r="AY553" s="165" t="s">
        <v>150</v>
      </c>
    </row>
    <row r="554" spans="2:65" s="1" customFormat="1" ht="16.5" customHeight="1" x14ac:dyDescent="0.3">
      <c r="B554" s="138"/>
      <c r="C554" s="139" t="s">
        <v>678</v>
      </c>
      <c r="D554" s="139" t="s">
        <v>152</v>
      </c>
      <c r="E554" s="140" t="s">
        <v>679</v>
      </c>
      <c r="F554" s="141" t="s">
        <v>680</v>
      </c>
      <c r="G554" s="142" t="s">
        <v>167</v>
      </c>
      <c r="H554" s="143">
        <v>23.436</v>
      </c>
      <c r="I554" s="303"/>
      <c r="J554" s="144">
        <f>ROUND(I554*H554,2)</f>
        <v>0</v>
      </c>
      <c r="K554" s="141" t="s">
        <v>156</v>
      </c>
      <c r="L554" s="36"/>
      <c r="M554" s="145" t="s">
        <v>5</v>
      </c>
      <c r="N554" s="146" t="s">
        <v>35</v>
      </c>
      <c r="O554" s="147">
        <v>1.448</v>
      </c>
      <c r="P554" s="147">
        <f>O554*H554</f>
        <v>33.935327999999998</v>
      </c>
      <c r="Q554" s="147">
        <v>2.4533999999999998</v>
      </c>
      <c r="R554" s="147">
        <f>Q554*H554</f>
        <v>57.497882399999995</v>
      </c>
      <c r="S554" s="147">
        <v>0</v>
      </c>
      <c r="T554" s="148">
        <f>S554*H554</f>
        <v>0</v>
      </c>
      <c r="AR554" s="23" t="s">
        <v>157</v>
      </c>
      <c r="AT554" s="23" t="s">
        <v>152</v>
      </c>
      <c r="AU554" s="23" t="s">
        <v>72</v>
      </c>
      <c r="AY554" s="23" t="s">
        <v>150</v>
      </c>
      <c r="BE554" s="149">
        <f>IF(N554="základní",J554,0)</f>
        <v>0</v>
      </c>
      <c r="BF554" s="149">
        <f>IF(N554="snížená",J554,0)</f>
        <v>0</v>
      </c>
      <c r="BG554" s="149">
        <f>IF(N554="zákl. přenesená",J554,0)</f>
        <v>0</v>
      </c>
      <c r="BH554" s="149">
        <f>IF(N554="sníž. přenesená",J554,0)</f>
        <v>0</v>
      </c>
      <c r="BI554" s="149">
        <f>IF(N554="nulová",J554,0)</f>
        <v>0</v>
      </c>
      <c r="BJ554" s="23" t="s">
        <v>70</v>
      </c>
      <c r="BK554" s="149">
        <f>ROUND(I554*H554,2)</f>
        <v>0</v>
      </c>
      <c r="BL554" s="23" t="s">
        <v>157</v>
      </c>
      <c r="BM554" s="23" t="s">
        <v>681</v>
      </c>
    </row>
    <row r="555" spans="2:65" s="12" customFormat="1" x14ac:dyDescent="0.3">
      <c r="B555" s="158"/>
      <c r="D555" s="150" t="s">
        <v>161</v>
      </c>
      <c r="E555" s="159" t="s">
        <v>5</v>
      </c>
      <c r="F555" s="160" t="s">
        <v>682</v>
      </c>
      <c r="H555" s="161">
        <v>9.3059999999999992</v>
      </c>
      <c r="L555" s="158"/>
      <c r="M555" s="162"/>
      <c r="T555" s="163"/>
      <c r="AT555" s="159" t="s">
        <v>161</v>
      </c>
      <c r="AU555" s="159" t="s">
        <v>72</v>
      </c>
      <c r="AV555" s="12" t="s">
        <v>72</v>
      </c>
      <c r="AW555" s="12" t="s">
        <v>27</v>
      </c>
      <c r="AX555" s="12" t="s">
        <v>64</v>
      </c>
      <c r="AY555" s="159" t="s">
        <v>150</v>
      </c>
    </row>
    <row r="556" spans="2:65" s="11" customFormat="1" x14ac:dyDescent="0.3">
      <c r="B556" s="153"/>
      <c r="D556" s="150" t="s">
        <v>161</v>
      </c>
      <c r="E556" s="154" t="s">
        <v>5</v>
      </c>
      <c r="F556" s="155" t="s">
        <v>683</v>
      </c>
      <c r="H556" s="154" t="s">
        <v>5</v>
      </c>
      <c r="L556" s="153"/>
      <c r="M556" s="156"/>
      <c r="T556" s="157"/>
      <c r="AT556" s="154" t="s">
        <v>161</v>
      </c>
      <c r="AU556" s="154" t="s">
        <v>72</v>
      </c>
      <c r="AV556" s="11" t="s">
        <v>70</v>
      </c>
      <c r="AW556" s="11" t="s">
        <v>27</v>
      </c>
      <c r="AX556" s="11" t="s">
        <v>64</v>
      </c>
      <c r="AY556" s="154" t="s">
        <v>150</v>
      </c>
    </row>
    <row r="557" spans="2:65" s="12" customFormat="1" x14ac:dyDescent="0.3">
      <c r="B557" s="158"/>
      <c r="D557" s="150" t="s">
        <v>161</v>
      </c>
      <c r="E557" s="159" t="s">
        <v>5</v>
      </c>
      <c r="F557" s="160" t="s">
        <v>684</v>
      </c>
      <c r="H557" s="161">
        <v>6.12</v>
      </c>
      <c r="L557" s="158"/>
      <c r="M557" s="162"/>
      <c r="T557" s="163"/>
      <c r="AT557" s="159" t="s">
        <v>161</v>
      </c>
      <c r="AU557" s="159" t="s">
        <v>72</v>
      </c>
      <c r="AV557" s="12" t="s">
        <v>72</v>
      </c>
      <c r="AW557" s="12" t="s">
        <v>27</v>
      </c>
      <c r="AX557" s="12" t="s">
        <v>64</v>
      </c>
      <c r="AY557" s="159" t="s">
        <v>150</v>
      </c>
    </row>
    <row r="558" spans="2:65" s="12" customFormat="1" x14ac:dyDescent="0.3">
      <c r="B558" s="158"/>
      <c r="D558" s="150" t="s">
        <v>161</v>
      </c>
      <c r="E558" s="159" t="s">
        <v>5</v>
      </c>
      <c r="F558" s="160" t="s">
        <v>685</v>
      </c>
      <c r="H558" s="161">
        <v>2.835</v>
      </c>
      <c r="L558" s="158"/>
      <c r="M558" s="162"/>
      <c r="T558" s="163"/>
      <c r="AT558" s="159" t="s">
        <v>161</v>
      </c>
      <c r="AU558" s="159" t="s">
        <v>72</v>
      </c>
      <c r="AV558" s="12" t="s">
        <v>72</v>
      </c>
      <c r="AW558" s="12" t="s">
        <v>27</v>
      </c>
      <c r="AX558" s="12" t="s">
        <v>64</v>
      </c>
      <c r="AY558" s="159" t="s">
        <v>150</v>
      </c>
    </row>
    <row r="559" spans="2:65" s="11" customFormat="1" x14ac:dyDescent="0.3">
      <c r="B559" s="153"/>
      <c r="D559" s="150" t="s">
        <v>161</v>
      </c>
      <c r="E559" s="154" t="s">
        <v>5</v>
      </c>
      <c r="F559" s="155" t="s">
        <v>686</v>
      </c>
      <c r="H559" s="154" t="s">
        <v>5</v>
      </c>
      <c r="L559" s="153"/>
      <c r="M559" s="156"/>
      <c r="T559" s="157"/>
      <c r="AT559" s="154" t="s">
        <v>161</v>
      </c>
      <c r="AU559" s="154" t="s">
        <v>72</v>
      </c>
      <c r="AV559" s="11" t="s">
        <v>70</v>
      </c>
      <c r="AW559" s="11" t="s">
        <v>27</v>
      </c>
      <c r="AX559" s="11" t="s">
        <v>64</v>
      </c>
      <c r="AY559" s="154" t="s">
        <v>150</v>
      </c>
    </row>
    <row r="560" spans="2:65" s="12" customFormat="1" x14ac:dyDescent="0.3">
      <c r="B560" s="158"/>
      <c r="D560" s="150" t="s">
        <v>161</v>
      </c>
      <c r="E560" s="159" t="s">
        <v>5</v>
      </c>
      <c r="F560" s="160" t="s">
        <v>687</v>
      </c>
      <c r="H560" s="161">
        <v>0.58499999999999996</v>
      </c>
      <c r="L560" s="158"/>
      <c r="M560" s="162"/>
      <c r="T560" s="163"/>
      <c r="AT560" s="159" t="s">
        <v>161</v>
      </c>
      <c r="AU560" s="159" t="s">
        <v>72</v>
      </c>
      <c r="AV560" s="12" t="s">
        <v>72</v>
      </c>
      <c r="AW560" s="12" t="s">
        <v>27</v>
      </c>
      <c r="AX560" s="12" t="s">
        <v>64</v>
      </c>
      <c r="AY560" s="159" t="s">
        <v>150</v>
      </c>
    </row>
    <row r="561" spans="2:65" s="12" customFormat="1" x14ac:dyDescent="0.3">
      <c r="B561" s="158"/>
      <c r="D561" s="150" t="s">
        <v>161</v>
      </c>
      <c r="E561" s="159" t="s">
        <v>5</v>
      </c>
      <c r="F561" s="160" t="s">
        <v>688</v>
      </c>
      <c r="H561" s="161">
        <v>4.59</v>
      </c>
      <c r="L561" s="158"/>
      <c r="M561" s="162"/>
      <c r="T561" s="163"/>
      <c r="AT561" s="159" t="s">
        <v>161</v>
      </c>
      <c r="AU561" s="159" t="s">
        <v>72</v>
      </c>
      <c r="AV561" s="12" t="s">
        <v>72</v>
      </c>
      <c r="AW561" s="12" t="s">
        <v>27</v>
      </c>
      <c r="AX561" s="12" t="s">
        <v>64</v>
      </c>
      <c r="AY561" s="159" t="s">
        <v>150</v>
      </c>
    </row>
    <row r="562" spans="2:65" s="11" customFormat="1" x14ac:dyDescent="0.3">
      <c r="B562" s="153"/>
      <c r="D562" s="150" t="s">
        <v>161</v>
      </c>
      <c r="E562" s="154" t="s">
        <v>5</v>
      </c>
      <c r="F562" s="155" t="s">
        <v>689</v>
      </c>
      <c r="H562" s="154" t="s">
        <v>5</v>
      </c>
      <c r="L562" s="153"/>
      <c r="M562" s="156"/>
      <c r="T562" s="157"/>
      <c r="AT562" s="154" t="s">
        <v>161</v>
      </c>
      <c r="AU562" s="154" t="s">
        <v>72</v>
      </c>
      <c r="AV562" s="11" t="s">
        <v>70</v>
      </c>
      <c r="AW562" s="11" t="s">
        <v>27</v>
      </c>
      <c r="AX562" s="11" t="s">
        <v>64</v>
      </c>
      <c r="AY562" s="154" t="s">
        <v>150</v>
      </c>
    </row>
    <row r="563" spans="2:65" s="13" customFormat="1" x14ac:dyDescent="0.3">
      <c r="B563" s="164"/>
      <c r="D563" s="150" t="s">
        <v>161</v>
      </c>
      <c r="E563" s="165" t="s">
        <v>5</v>
      </c>
      <c r="F563" s="166" t="s">
        <v>164</v>
      </c>
      <c r="H563" s="167">
        <v>23.436</v>
      </c>
      <c r="L563" s="164"/>
      <c r="M563" s="168"/>
      <c r="T563" s="169"/>
      <c r="AT563" s="165" t="s">
        <v>161</v>
      </c>
      <c r="AU563" s="165" t="s">
        <v>72</v>
      </c>
      <c r="AV563" s="13" t="s">
        <v>157</v>
      </c>
      <c r="AW563" s="13" t="s">
        <v>27</v>
      </c>
      <c r="AX563" s="13" t="s">
        <v>70</v>
      </c>
      <c r="AY563" s="165" t="s">
        <v>150</v>
      </c>
    </row>
    <row r="564" spans="2:65" s="1" customFormat="1" ht="16.5" customHeight="1" x14ac:dyDescent="0.3">
      <c r="B564" s="138"/>
      <c r="C564" s="139" t="s">
        <v>690</v>
      </c>
      <c r="D564" s="139" t="s">
        <v>152</v>
      </c>
      <c r="E564" s="140" t="s">
        <v>691</v>
      </c>
      <c r="F564" s="141" t="s">
        <v>692</v>
      </c>
      <c r="G564" s="142" t="s">
        <v>155</v>
      </c>
      <c r="H564" s="143">
        <v>137.47999999999999</v>
      </c>
      <c r="I564" s="303"/>
      <c r="J564" s="144">
        <f>ROUND(I564*H564,2)</f>
        <v>0</v>
      </c>
      <c r="K564" s="141" t="s">
        <v>156</v>
      </c>
      <c r="L564" s="36"/>
      <c r="M564" s="145" t="s">
        <v>5</v>
      </c>
      <c r="N564" s="146" t="s">
        <v>35</v>
      </c>
      <c r="O564" s="147">
        <v>0.68100000000000005</v>
      </c>
      <c r="P564" s="147">
        <f>O564*H564</f>
        <v>93.62388</v>
      </c>
      <c r="Q564" s="147">
        <v>5.1900000000000002E-3</v>
      </c>
      <c r="R564" s="147">
        <f>Q564*H564</f>
        <v>0.71352119999999997</v>
      </c>
      <c r="S564" s="147">
        <v>0</v>
      </c>
      <c r="T564" s="148">
        <f>S564*H564</f>
        <v>0</v>
      </c>
      <c r="AR564" s="23" t="s">
        <v>157</v>
      </c>
      <c r="AT564" s="23" t="s">
        <v>152</v>
      </c>
      <c r="AU564" s="23" t="s">
        <v>72</v>
      </c>
      <c r="AY564" s="23" t="s">
        <v>150</v>
      </c>
      <c r="BE564" s="149">
        <f>IF(N564="základní",J564,0)</f>
        <v>0</v>
      </c>
      <c r="BF564" s="149">
        <f>IF(N564="snížená",J564,0)</f>
        <v>0</v>
      </c>
      <c r="BG564" s="149">
        <f>IF(N564="zákl. přenesená",J564,0)</f>
        <v>0</v>
      </c>
      <c r="BH564" s="149">
        <f>IF(N564="sníž. přenesená",J564,0)</f>
        <v>0</v>
      </c>
      <c r="BI564" s="149">
        <f>IF(N564="nulová",J564,0)</f>
        <v>0</v>
      </c>
      <c r="BJ564" s="23" t="s">
        <v>70</v>
      </c>
      <c r="BK564" s="149">
        <f>ROUND(I564*H564,2)</f>
        <v>0</v>
      </c>
      <c r="BL564" s="23" t="s">
        <v>157</v>
      </c>
      <c r="BM564" s="23" t="s">
        <v>693</v>
      </c>
    </row>
    <row r="565" spans="2:65" s="12" customFormat="1" x14ac:dyDescent="0.3">
      <c r="B565" s="158"/>
      <c r="D565" s="150" t="s">
        <v>161</v>
      </c>
      <c r="E565" s="159" t="s">
        <v>5</v>
      </c>
      <c r="F565" s="160" t="s">
        <v>694</v>
      </c>
      <c r="H565" s="161">
        <v>94.76</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695</v>
      </c>
      <c r="H566" s="161">
        <v>28.92</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5</v>
      </c>
      <c r="H567" s="161">
        <v>0</v>
      </c>
      <c r="L567" s="158"/>
      <c r="M567" s="162"/>
      <c r="T567" s="163"/>
      <c r="AT567" s="159" t="s">
        <v>161</v>
      </c>
      <c r="AU567" s="159" t="s">
        <v>72</v>
      </c>
      <c r="AV567" s="12" t="s">
        <v>72</v>
      </c>
      <c r="AW567" s="12" t="s">
        <v>27</v>
      </c>
      <c r="AX567" s="12" t="s">
        <v>64</v>
      </c>
      <c r="AY567" s="159" t="s">
        <v>150</v>
      </c>
    </row>
    <row r="568" spans="2:65" s="12" customFormat="1" x14ac:dyDescent="0.3">
      <c r="B568" s="158"/>
      <c r="D568" s="150" t="s">
        <v>161</v>
      </c>
      <c r="E568" s="159" t="s">
        <v>5</v>
      </c>
      <c r="F568" s="160" t="s">
        <v>696</v>
      </c>
      <c r="H568" s="161">
        <v>1.56</v>
      </c>
      <c r="L568" s="158"/>
      <c r="M568" s="162"/>
      <c r="T568" s="163"/>
      <c r="AT568" s="159" t="s">
        <v>161</v>
      </c>
      <c r="AU568" s="159" t="s">
        <v>72</v>
      </c>
      <c r="AV568" s="12" t="s">
        <v>72</v>
      </c>
      <c r="AW568" s="12" t="s">
        <v>27</v>
      </c>
      <c r="AX568" s="12" t="s">
        <v>64</v>
      </c>
      <c r="AY568" s="159" t="s">
        <v>150</v>
      </c>
    </row>
    <row r="569" spans="2:65" s="12" customFormat="1" x14ac:dyDescent="0.3">
      <c r="B569" s="158"/>
      <c r="D569" s="150" t="s">
        <v>161</v>
      </c>
      <c r="E569" s="159" t="s">
        <v>5</v>
      </c>
      <c r="F569" s="160" t="s">
        <v>697</v>
      </c>
      <c r="H569" s="161">
        <v>12.24</v>
      </c>
      <c r="L569" s="158"/>
      <c r="M569" s="162"/>
      <c r="T569" s="163"/>
      <c r="AT569" s="159" t="s">
        <v>161</v>
      </c>
      <c r="AU569" s="159" t="s">
        <v>72</v>
      </c>
      <c r="AV569" s="12" t="s">
        <v>72</v>
      </c>
      <c r="AW569" s="12" t="s">
        <v>27</v>
      </c>
      <c r="AX569" s="12" t="s">
        <v>64</v>
      </c>
      <c r="AY569" s="159" t="s">
        <v>150</v>
      </c>
    </row>
    <row r="570" spans="2:65" s="13" customFormat="1" x14ac:dyDescent="0.3">
      <c r="B570" s="164"/>
      <c r="D570" s="150" t="s">
        <v>161</v>
      </c>
      <c r="E570" s="165" t="s">
        <v>5</v>
      </c>
      <c r="F570" s="166" t="s">
        <v>164</v>
      </c>
      <c r="H570" s="167">
        <v>137.47999999999999</v>
      </c>
      <c r="L570" s="164"/>
      <c r="M570" s="168"/>
      <c r="T570" s="169"/>
      <c r="AT570" s="165" t="s">
        <v>161</v>
      </c>
      <c r="AU570" s="165" t="s">
        <v>72</v>
      </c>
      <c r="AV570" s="13" t="s">
        <v>157</v>
      </c>
      <c r="AW570" s="13" t="s">
        <v>27</v>
      </c>
      <c r="AX570" s="13" t="s">
        <v>70</v>
      </c>
      <c r="AY570" s="165" t="s">
        <v>150</v>
      </c>
    </row>
    <row r="571" spans="2:65" s="1" customFormat="1" ht="16.5" customHeight="1" x14ac:dyDescent="0.3">
      <c r="B571" s="138"/>
      <c r="C571" s="139" t="s">
        <v>698</v>
      </c>
      <c r="D571" s="139" t="s">
        <v>152</v>
      </c>
      <c r="E571" s="140" t="s">
        <v>699</v>
      </c>
      <c r="F571" s="141" t="s">
        <v>700</v>
      </c>
      <c r="G571" s="142" t="s">
        <v>155</v>
      </c>
      <c r="H571" s="143">
        <v>137.47999999999999</v>
      </c>
      <c r="I571" s="303"/>
      <c r="J571" s="144">
        <f>ROUND(I571*H571,2)</f>
        <v>0</v>
      </c>
      <c r="K571" s="141" t="s">
        <v>156</v>
      </c>
      <c r="L571" s="36"/>
      <c r="M571" s="145" t="s">
        <v>5</v>
      </c>
      <c r="N571" s="146" t="s">
        <v>35</v>
      </c>
      <c r="O571" s="147">
        <v>0.24</v>
      </c>
      <c r="P571" s="147">
        <f>O571*H571</f>
        <v>32.995199999999997</v>
      </c>
      <c r="Q571" s="147">
        <v>0</v>
      </c>
      <c r="R571" s="147">
        <f>Q571*H571</f>
        <v>0</v>
      </c>
      <c r="S571" s="147">
        <v>0</v>
      </c>
      <c r="T571" s="148">
        <f>S571*H571</f>
        <v>0</v>
      </c>
      <c r="AR571" s="23" t="s">
        <v>157</v>
      </c>
      <c r="AT571" s="23" t="s">
        <v>152</v>
      </c>
      <c r="AU571" s="23" t="s">
        <v>72</v>
      </c>
      <c r="AY571" s="23" t="s">
        <v>150</v>
      </c>
      <c r="BE571" s="149">
        <f>IF(N571="základní",J571,0)</f>
        <v>0</v>
      </c>
      <c r="BF571" s="149">
        <f>IF(N571="snížená",J571,0)</f>
        <v>0</v>
      </c>
      <c r="BG571" s="149">
        <f>IF(N571="zákl. přenesená",J571,0)</f>
        <v>0</v>
      </c>
      <c r="BH571" s="149">
        <f>IF(N571="sníž. přenesená",J571,0)</f>
        <v>0</v>
      </c>
      <c r="BI571" s="149">
        <f>IF(N571="nulová",J571,0)</f>
        <v>0</v>
      </c>
      <c r="BJ571" s="23" t="s">
        <v>70</v>
      </c>
      <c r="BK571" s="149">
        <f>ROUND(I571*H571,2)</f>
        <v>0</v>
      </c>
      <c r="BL571" s="23" t="s">
        <v>157</v>
      </c>
      <c r="BM571" s="23" t="s">
        <v>701</v>
      </c>
    </row>
    <row r="572" spans="2:65" s="12" customFormat="1" x14ac:dyDescent="0.3">
      <c r="B572" s="158"/>
      <c r="D572" s="150" t="s">
        <v>161</v>
      </c>
      <c r="E572" s="159" t="s">
        <v>5</v>
      </c>
      <c r="F572" s="160" t="s">
        <v>702</v>
      </c>
      <c r="H572" s="161">
        <v>137.47999999999999</v>
      </c>
      <c r="L572" s="158"/>
      <c r="M572" s="162"/>
      <c r="T572" s="163"/>
      <c r="AT572" s="159" t="s">
        <v>161</v>
      </c>
      <c r="AU572" s="159" t="s">
        <v>72</v>
      </c>
      <c r="AV572" s="12" t="s">
        <v>72</v>
      </c>
      <c r="AW572" s="12" t="s">
        <v>27</v>
      </c>
      <c r="AX572" s="12" t="s">
        <v>64</v>
      </c>
      <c r="AY572" s="159" t="s">
        <v>150</v>
      </c>
    </row>
    <row r="573" spans="2:65" s="13" customFormat="1" x14ac:dyDescent="0.3">
      <c r="B573" s="164"/>
      <c r="D573" s="150" t="s">
        <v>161</v>
      </c>
      <c r="E573" s="165" t="s">
        <v>5</v>
      </c>
      <c r="F573" s="166" t="s">
        <v>164</v>
      </c>
      <c r="H573" s="167">
        <v>137.47999999999999</v>
      </c>
      <c r="L573" s="164"/>
      <c r="M573" s="168"/>
      <c r="T573" s="169"/>
      <c r="AT573" s="165" t="s">
        <v>161</v>
      </c>
      <c r="AU573" s="165" t="s">
        <v>72</v>
      </c>
      <c r="AV573" s="13" t="s">
        <v>157</v>
      </c>
      <c r="AW573" s="13" t="s">
        <v>27</v>
      </c>
      <c r="AX573" s="13" t="s">
        <v>70</v>
      </c>
      <c r="AY573" s="165" t="s">
        <v>150</v>
      </c>
    </row>
    <row r="574" spans="2:65" s="1" customFormat="1" ht="25.5" customHeight="1" x14ac:dyDescent="0.3">
      <c r="B574" s="138"/>
      <c r="C574" s="139" t="s">
        <v>703</v>
      </c>
      <c r="D574" s="139" t="s">
        <v>152</v>
      </c>
      <c r="E574" s="140" t="s">
        <v>704</v>
      </c>
      <c r="F574" s="141" t="s">
        <v>705</v>
      </c>
      <c r="G574" s="142" t="s">
        <v>241</v>
      </c>
      <c r="H574" s="143">
        <v>13.747999999999999</v>
      </c>
      <c r="I574" s="303"/>
      <c r="J574" s="144">
        <f>ROUND(I574*H574,2)</f>
        <v>0</v>
      </c>
      <c r="K574" s="141" t="s">
        <v>156</v>
      </c>
      <c r="L574" s="36"/>
      <c r="M574" s="145" t="s">
        <v>5</v>
      </c>
      <c r="N574" s="146" t="s">
        <v>35</v>
      </c>
      <c r="O574" s="147">
        <v>37.704000000000001</v>
      </c>
      <c r="P574" s="147">
        <f>O574*H574</f>
        <v>518.35459200000003</v>
      </c>
      <c r="Q574" s="147">
        <v>1.0525599999999999</v>
      </c>
      <c r="R574" s="147">
        <f>Q574*H574</f>
        <v>14.470594879999998</v>
      </c>
      <c r="S574" s="147">
        <v>0</v>
      </c>
      <c r="T574" s="148">
        <f>S574*H574</f>
        <v>0</v>
      </c>
      <c r="AR574" s="23" t="s">
        <v>157</v>
      </c>
      <c r="AT574" s="23" t="s">
        <v>152</v>
      </c>
      <c r="AU574" s="23" t="s">
        <v>72</v>
      </c>
      <c r="AY574" s="23" t="s">
        <v>150</v>
      </c>
      <c r="BE574" s="149">
        <f>IF(N574="základní",J574,0)</f>
        <v>0</v>
      </c>
      <c r="BF574" s="149">
        <f>IF(N574="snížená",J574,0)</f>
        <v>0</v>
      </c>
      <c r="BG574" s="149">
        <f>IF(N574="zákl. přenesená",J574,0)</f>
        <v>0</v>
      </c>
      <c r="BH574" s="149">
        <f>IF(N574="sníž. přenesená",J574,0)</f>
        <v>0</v>
      </c>
      <c r="BI574" s="149">
        <f>IF(N574="nulová",J574,0)</f>
        <v>0</v>
      </c>
      <c r="BJ574" s="23" t="s">
        <v>70</v>
      </c>
      <c r="BK574" s="149">
        <f>ROUND(I574*H574,2)</f>
        <v>0</v>
      </c>
      <c r="BL574" s="23" t="s">
        <v>157</v>
      </c>
      <c r="BM574" s="23" t="s">
        <v>706</v>
      </c>
    </row>
    <row r="575" spans="2:65" s="12" customFormat="1" x14ac:dyDescent="0.3">
      <c r="B575" s="158"/>
      <c r="D575" s="150" t="s">
        <v>161</v>
      </c>
      <c r="E575" s="159" t="s">
        <v>5</v>
      </c>
      <c r="F575" s="160" t="s">
        <v>707</v>
      </c>
      <c r="H575" s="161">
        <v>13.747999999999999</v>
      </c>
      <c r="L575" s="158"/>
      <c r="M575" s="162"/>
      <c r="T575" s="163"/>
      <c r="AT575" s="159" t="s">
        <v>161</v>
      </c>
      <c r="AU575" s="159" t="s">
        <v>72</v>
      </c>
      <c r="AV575" s="12" t="s">
        <v>72</v>
      </c>
      <c r="AW575" s="12" t="s">
        <v>27</v>
      </c>
      <c r="AX575" s="12" t="s">
        <v>64</v>
      </c>
      <c r="AY575" s="159" t="s">
        <v>150</v>
      </c>
    </row>
    <row r="576" spans="2:65" s="11" customFormat="1" x14ac:dyDescent="0.3">
      <c r="B576" s="153"/>
      <c r="D576" s="150" t="s">
        <v>161</v>
      </c>
      <c r="E576" s="154" t="s">
        <v>5</v>
      </c>
      <c r="F576" s="155" t="s">
        <v>300</v>
      </c>
      <c r="H576" s="154" t="s">
        <v>5</v>
      </c>
      <c r="L576" s="153"/>
      <c r="M576" s="156"/>
      <c r="T576" s="157"/>
      <c r="AT576" s="154" t="s">
        <v>161</v>
      </c>
      <c r="AU576" s="154" t="s">
        <v>72</v>
      </c>
      <c r="AV576" s="11" t="s">
        <v>70</v>
      </c>
      <c r="AW576" s="11" t="s">
        <v>27</v>
      </c>
      <c r="AX576" s="11" t="s">
        <v>64</v>
      </c>
      <c r="AY576" s="154" t="s">
        <v>150</v>
      </c>
    </row>
    <row r="577" spans="2:65" s="13" customFormat="1" x14ac:dyDescent="0.3">
      <c r="B577" s="164"/>
      <c r="D577" s="150" t="s">
        <v>161</v>
      </c>
      <c r="E577" s="165" t="s">
        <v>5</v>
      </c>
      <c r="F577" s="166" t="s">
        <v>164</v>
      </c>
      <c r="H577" s="167">
        <v>13.747999999999999</v>
      </c>
      <c r="L577" s="164"/>
      <c r="M577" s="168"/>
      <c r="T577" s="169"/>
      <c r="AT577" s="165" t="s">
        <v>161</v>
      </c>
      <c r="AU577" s="165" t="s">
        <v>72</v>
      </c>
      <c r="AV577" s="13" t="s">
        <v>157</v>
      </c>
      <c r="AW577" s="13" t="s">
        <v>27</v>
      </c>
      <c r="AX577" s="13" t="s">
        <v>70</v>
      </c>
      <c r="AY577" s="165" t="s">
        <v>150</v>
      </c>
    </row>
    <row r="578" spans="2:65" s="1" customFormat="1" ht="25.5" customHeight="1" x14ac:dyDescent="0.3">
      <c r="B578" s="138"/>
      <c r="C578" s="139" t="s">
        <v>708</v>
      </c>
      <c r="D578" s="139" t="s">
        <v>152</v>
      </c>
      <c r="E578" s="140" t="s">
        <v>709</v>
      </c>
      <c r="F578" s="141" t="s">
        <v>710</v>
      </c>
      <c r="G578" s="142" t="s">
        <v>167</v>
      </c>
      <c r="H578" s="143">
        <v>5.2320000000000002</v>
      </c>
      <c r="I578" s="303"/>
      <c r="J578" s="144">
        <f>ROUND(I578*H578,2)</f>
        <v>0</v>
      </c>
      <c r="K578" s="141" t="s">
        <v>156</v>
      </c>
      <c r="L578" s="36"/>
      <c r="M578" s="145" t="s">
        <v>5</v>
      </c>
      <c r="N578" s="146" t="s">
        <v>35</v>
      </c>
      <c r="O578" s="147">
        <v>2.5129999999999999</v>
      </c>
      <c r="P578" s="147">
        <f>O578*H578</f>
        <v>13.148016</v>
      </c>
      <c r="Q578" s="147">
        <v>2.4533700000000001</v>
      </c>
      <c r="R578" s="147">
        <f>Q578*H578</f>
        <v>12.83603184</v>
      </c>
      <c r="S578" s="147">
        <v>0</v>
      </c>
      <c r="T578" s="148">
        <f>S578*H578</f>
        <v>0</v>
      </c>
      <c r="AR578" s="23" t="s">
        <v>157</v>
      </c>
      <c r="AT578" s="23" t="s">
        <v>152</v>
      </c>
      <c r="AU578" s="23" t="s">
        <v>72</v>
      </c>
      <c r="AY578" s="23" t="s">
        <v>150</v>
      </c>
      <c r="BE578" s="149">
        <f>IF(N578="základní",J578,0)</f>
        <v>0</v>
      </c>
      <c r="BF578" s="149">
        <f>IF(N578="snížená",J578,0)</f>
        <v>0</v>
      </c>
      <c r="BG578" s="149">
        <f>IF(N578="zákl. přenesená",J578,0)</f>
        <v>0</v>
      </c>
      <c r="BH578" s="149">
        <f>IF(N578="sníž. přenesená",J578,0)</f>
        <v>0</v>
      </c>
      <c r="BI578" s="149">
        <f>IF(N578="nulová",J578,0)</f>
        <v>0</v>
      </c>
      <c r="BJ578" s="23" t="s">
        <v>70</v>
      </c>
      <c r="BK578" s="149">
        <f>ROUND(I578*H578,2)</f>
        <v>0</v>
      </c>
      <c r="BL578" s="23" t="s">
        <v>157</v>
      </c>
      <c r="BM578" s="23" t="s">
        <v>711</v>
      </c>
    </row>
    <row r="579" spans="2:65" s="12" customFormat="1" x14ac:dyDescent="0.3">
      <c r="B579" s="158"/>
      <c r="D579" s="150" t="s">
        <v>161</v>
      </c>
      <c r="E579" s="159" t="s">
        <v>5</v>
      </c>
      <c r="F579" s="160" t="s">
        <v>712</v>
      </c>
      <c r="H579" s="161">
        <v>1.752</v>
      </c>
      <c r="L579" s="158"/>
      <c r="M579" s="162"/>
      <c r="T579" s="163"/>
      <c r="AT579" s="159" t="s">
        <v>161</v>
      </c>
      <c r="AU579" s="159" t="s">
        <v>72</v>
      </c>
      <c r="AV579" s="12" t="s">
        <v>72</v>
      </c>
      <c r="AW579" s="12" t="s">
        <v>27</v>
      </c>
      <c r="AX579" s="12" t="s">
        <v>64</v>
      </c>
      <c r="AY579" s="159" t="s">
        <v>150</v>
      </c>
    </row>
    <row r="580" spans="2:65" s="12" customFormat="1" x14ac:dyDescent="0.3">
      <c r="B580" s="158"/>
      <c r="D580" s="150" t="s">
        <v>161</v>
      </c>
      <c r="E580" s="159" t="s">
        <v>5</v>
      </c>
      <c r="F580" s="160" t="s">
        <v>712</v>
      </c>
      <c r="H580" s="161">
        <v>1.752</v>
      </c>
      <c r="L580" s="158"/>
      <c r="M580" s="162"/>
      <c r="T580" s="163"/>
      <c r="AT580" s="159" t="s">
        <v>161</v>
      </c>
      <c r="AU580" s="159" t="s">
        <v>72</v>
      </c>
      <c r="AV580" s="12" t="s">
        <v>72</v>
      </c>
      <c r="AW580" s="12" t="s">
        <v>27</v>
      </c>
      <c r="AX580" s="12" t="s">
        <v>64</v>
      </c>
      <c r="AY580" s="159" t="s">
        <v>150</v>
      </c>
    </row>
    <row r="581" spans="2:65" s="12" customFormat="1" x14ac:dyDescent="0.3">
      <c r="B581" s="158"/>
      <c r="D581" s="150" t="s">
        <v>161</v>
      </c>
      <c r="E581" s="159" t="s">
        <v>5</v>
      </c>
      <c r="F581" s="160" t="s">
        <v>713</v>
      </c>
      <c r="H581" s="161">
        <v>1.728</v>
      </c>
      <c r="L581" s="158"/>
      <c r="M581" s="162"/>
      <c r="T581" s="163"/>
      <c r="AT581" s="159" t="s">
        <v>161</v>
      </c>
      <c r="AU581" s="159" t="s">
        <v>72</v>
      </c>
      <c r="AV581" s="12" t="s">
        <v>72</v>
      </c>
      <c r="AW581" s="12" t="s">
        <v>27</v>
      </c>
      <c r="AX581" s="12" t="s">
        <v>64</v>
      </c>
      <c r="AY581" s="159" t="s">
        <v>150</v>
      </c>
    </row>
    <row r="582" spans="2:65" s="13" customFormat="1" x14ac:dyDescent="0.3">
      <c r="B582" s="164"/>
      <c r="D582" s="150" t="s">
        <v>161</v>
      </c>
      <c r="E582" s="165" t="s">
        <v>5</v>
      </c>
      <c r="F582" s="166" t="s">
        <v>164</v>
      </c>
      <c r="H582" s="167">
        <v>5.2320000000000002</v>
      </c>
      <c r="L582" s="164"/>
      <c r="M582" s="168"/>
      <c r="T582" s="169"/>
      <c r="AT582" s="165" t="s">
        <v>161</v>
      </c>
      <c r="AU582" s="165" t="s">
        <v>72</v>
      </c>
      <c r="AV582" s="13" t="s">
        <v>157</v>
      </c>
      <c r="AW582" s="13" t="s">
        <v>27</v>
      </c>
      <c r="AX582" s="13" t="s">
        <v>70</v>
      </c>
      <c r="AY582" s="165" t="s">
        <v>150</v>
      </c>
    </row>
    <row r="583" spans="2:65" s="1" customFormat="1" ht="25.5" customHeight="1" x14ac:dyDescent="0.3">
      <c r="B583" s="138"/>
      <c r="C583" s="139" t="s">
        <v>714</v>
      </c>
      <c r="D583" s="139" t="s">
        <v>152</v>
      </c>
      <c r="E583" s="140" t="s">
        <v>715</v>
      </c>
      <c r="F583" s="141" t="s">
        <v>716</v>
      </c>
      <c r="G583" s="142" t="s">
        <v>241</v>
      </c>
      <c r="H583" s="143">
        <v>0.78500000000000003</v>
      </c>
      <c r="I583" s="303"/>
      <c r="J583" s="144">
        <f>ROUND(I583*H583,2)</f>
        <v>0</v>
      </c>
      <c r="K583" s="141" t="s">
        <v>156</v>
      </c>
      <c r="L583" s="36"/>
      <c r="M583" s="145" t="s">
        <v>5</v>
      </c>
      <c r="N583" s="146" t="s">
        <v>35</v>
      </c>
      <c r="O583" s="147">
        <v>52.156999999999996</v>
      </c>
      <c r="P583" s="147">
        <f>O583*H583</f>
        <v>40.943244999999997</v>
      </c>
      <c r="Q583" s="147">
        <v>1.04887</v>
      </c>
      <c r="R583" s="147">
        <f>Q583*H583</f>
        <v>0.82336295000000004</v>
      </c>
      <c r="S583" s="147">
        <v>0</v>
      </c>
      <c r="T583" s="148">
        <f>S583*H583</f>
        <v>0</v>
      </c>
      <c r="AR583" s="23" t="s">
        <v>157</v>
      </c>
      <c r="AT583" s="23" t="s">
        <v>152</v>
      </c>
      <c r="AU583" s="23" t="s">
        <v>72</v>
      </c>
      <c r="AY583" s="23" t="s">
        <v>150</v>
      </c>
      <c r="BE583" s="149">
        <f>IF(N583="základní",J583,0)</f>
        <v>0</v>
      </c>
      <c r="BF583" s="149">
        <f>IF(N583="snížená",J583,0)</f>
        <v>0</v>
      </c>
      <c r="BG583" s="149">
        <f>IF(N583="zákl. přenesená",J583,0)</f>
        <v>0</v>
      </c>
      <c r="BH583" s="149">
        <f>IF(N583="sníž. přenesená",J583,0)</f>
        <v>0</v>
      </c>
      <c r="BI583" s="149">
        <f>IF(N583="nulová",J583,0)</f>
        <v>0</v>
      </c>
      <c r="BJ583" s="23" t="s">
        <v>70</v>
      </c>
      <c r="BK583" s="149">
        <f>ROUND(I583*H583,2)</f>
        <v>0</v>
      </c>
      <c r="BL583" s="23" t="s">
        <v>157</v>
      </c>
      <c r="BM583" s="23" t="s">
        <v>717</v>
      </c>
    </row>
    <row r="584" spans="2:65" s="12" customFormat="1" x14ac:dyDescent="0.3">
      <c r="B584" s="158"/>
      <c r="D584" s="150" t="s">
        <v>161</v>
      </c>
      <c r="E584" s="159" t="s">
        <v>5</v>
      </c>
      <c r="F584" s="160" t="s">
        <v>718</v>
      </c>
      <c r="H584" s="161">
        <v>0.78500000000000003</v>
      </c>
      <c r="L584" s="158"/>
      <c r="M584" s="162"/>
      <c r="T584" s="163"/>
      <c r="AT584" s="159" t="s">
        <v>161</v>
      </c>
      <c r="AU584" s="159" t="s">
        <v>72</v>
      </c>
      <c r="AV584" s="12" t="s">
        <v>72</v>
      </c>
      <c r="AW584" s="12" t="s">
        <v>27</v>
      </c>
      <c r="AX584" s="12" t="s">
        <v>64</v>
      </c>
      <c r="AY584" s="159" t="s">
        <v>150</v>
      </c>
    </row>
    <row r="585" spans="2:65" s="11" customFormat="1" x14ac:dyDescent="0.3">
      <c r="B585" s="153"/>
      <c r="D585" s="150" t="s">
        <v>161</v>
      </c>
      <c r="E585" s="154" t="s">
        <v>5</v>
      </c>
      <c r="F585" s="155" t="s">
        <v>719</v>
      </c>
      <c r="H585" s="154" t="s">
        <v>5</v>
      </c>
      <c r="L585" s="153"/>
      <c r="M585" s="156"/>
      <c r="T585" s="157"/>
      <c r="AT585" s="154" t="s">
        <v>161</v>
      </c>
      <c r="AU585" s="154" t="s">
        <v>72</v>
      </c>
      <c r="AV585" s="11" t="s">
        <v>70</v>
      </c>
      <c r="AW585" s="11" t="s">
        <v>27</v>
      </c>
      <c r="AX585" s="11" t="s">
        <v>64</v>
      </c>
      <c r="AY585" s="154" t="s">
        <v>150</v>
      </c>
    </row>
    <row r="586" spans="2:65" s="13" customFormat="1" x14ac:dyDescent="0.3">
      <c r="B586" s="164"/>
      <c r="D586" s="150" t="s">
        <v>161</v>
      </c>
      <c r="E586" s="165" t="s">
        <v>5</v>
      </c>
      <c r="F586" s="166" t="s">
        <v>164</v>
      </c>
      <c r="H586" s="167">
        <v>0.78500000000000003</v>
      </c>
      <c r="L586" s="164"/>
      <c r="M586" s="168"/>
      <c r="T586" s="169"/>
      <c r="AT586" s="165" t="s">
        <v>161</v>
      </c>
      <c r="AU586" s="165" t="s">
        <v>72</v>
      </c>
      <c r="AV586" s="13" t="s">
        <v>157</v>
      </c>
      <c r="AW586" s="13" t="s">
        <v>27</v>
      </c>
      <c r="AX586" s="13" t="s">
        <v>70</v>
      </c>
      <c r="AY586" s="165" t="s">
        <v>150</v>
      </c>
    </row>
    <row r="587" spans="2:65" s="1" customFormat="1" ht="25.5" customHeight="1" x14ac:dyDescent="0.3">
      <c r="B587" s="138"/>
      <c r="C587" s="139" t="s">
        <v>720</v>
      </c>
      <c r="D587" s="139" t="s">
        <v>152</v>
      </c>
      <c r="E587" s="140" t="s">
        <v>721</v>
      </c>
      <c r="F587" s="141" t="s">
        <v>722</v>
      </c>
      <c r="G587" s="142" t="s">
        <v>155</v>
      </c>
      <c r="H587" s="143">
        <v>34.880000000000003</v>
      </c>
      <c r="I587" s="303"/>
      <c r="J587" s="144">
        <f>ROUND(I587*H587,2)</f>
        <v>0</v>
      </c>
      <c r="K587" s="141" t="s">
        <v>156</v>
      </c>
      <c r="L587" s="36"/>
      <c r="M587" s="145" t="s">
        <v>5</v>
      </c>
      <c r="N587" s="146" t="s">
        <v>35</v>
      </c>
      <c r="O587" s="147">
        <v>1.3420000000000001</v>
      </c>
      <c r="P587" s="147">
        <f>O587*H587</f>
        <v>46.808960000000006</v>
      </c>
      <c r="Q587" s="147">
        <v>1.282E-2</v>
      </c>
      <c r="R587" s="147">
        <f>Q587*H587</f>
        <v>0.44716160000000005</v>
      </c>
      <c r="S587" s="147">
        <v>0</v>
      </c>
      <c r="T587" s="148">
        <f>S587*H587</f>
        <v>0</v>
      </c>
      <c r="AR587" s="23" t="s">
        <v>157</v>
      </c>
      <c r="AT587" s="23" t="s">
        <v>152</v>
      </c>
      <c r="AU587" s="23" t="s">
        <v>72</v>
      </c>
      <c r="AY587" s="23" t="s">
        <v>150</v>
      </c>
      <c r="BE587" s="149">
        <f>IF(N587="základní",J587,0)</f>
        <v>0</v>
      </c>
      <c r="BF587" s="149">
        <f>IF(N587="snížená",J587,0)</f>
        <v>0</v>
      </c>
      <c r="BG587" s="149">
        <f>IF(N587="zákl. přenesená",J587,0)</f>
        <v>0</v>
      </c>
      <c r="BH587" s="149">
        <f>IF(N587="sníž. přenesená",J587,0)</f>
        <v>0</v>
      </c>
      <c r="BI587" s="149">
        <f>IF(N587="nulová",J587,0)</f>
        <v>0</v>
      </c>
      <c r="BJ587" s="23" t="s">
        <v>70</v>
      </c>
      <c r="BK587" s="149">
        <f>ROUND(I587*H587,2)</f>
        <v>0</v>
      </c>
      <c r="BL587" s="23" t="s">
        <v>157</v>
      </c>
      <c r="BM587" s="23" t="s">
        <v>723</v>
      </c>
    </row>
    <row r="588" spans="2:65" s="12" customFormat="1" x14ac:dyDescent="0.3">
      <c r="B588" s="158"/>
      <c r="D588" s="150" t="s">
        <v>161</v>
      </c>
      <c r="E588" s="159" t="s">
        <v>5</v>
      </c>
      <c r="F588" s="160" t="s">
        <v>724</v>
      </c>
      <c r="H588" s="161">
        <v>11.68</v>
      </c>
      <c r="L588" s="158"/>
      <c r="M588" s="162"/>
      <c r="T588" s="163"/>
      <c r="AT588" s="159" t="s">
        <v>161</v>
      </c>
      <c r="AU588" s="159" t="s">
        <v>72</v>
      </c>
      <c r="AV588" s="12" t="s">
        <v>72</v>
      </c>
      <c r="AW588" s="12" t="s">
        <v>27</v>
      </c>
      <c r="AX588" s="12" t="s">
        <v>64</v>
      </c>
      <c r="AY588" s="159" t="s">
        <v>150</v>
      </c>
    </row>
    <row r="589" spans="2:65" s="12" customFormat="1" x14ac:dyDescent="0.3">
      <c r="B589" s="158"/>
      <c r="D589" s="150" t="s">
        <v>161</v>
      </c>
      <c r="E589" s="159" t="s">
        <v>5</v>
      </c>
      <c r="F589" s="160" t="s">
        <v>725</v>
      </c>
      <c r="H589" s="161">
        <v>11.68</v>
      </c>
      <c r="L589" s="158"/>
      <c r="M589" s="162"/>
      <c r="T589" s="163"/>
      <c r="AT589" s="159" t="s">
        <v>161</v>
      </c>
      <c r="AU589" s="159" t="s">
        <v>72</v>
      </c>
      <c r="AV589" s="12" t="s">
        <v>72</v>
      </c>
      <c r="AW589" s="12" t="s">
        <v>27</v>
      </c>
      <c r="AX589" s="12" t="s">
        <v>64</v>
      </c>
      <c r="AY589" s="159" t="s">
        <v>150</v>
      </c>
    </row>
    <row r="590" spans="2:65" s="12" customFormat="1" x14ac:dyDescent="0.3">
      <c r="B590" s="158"/>
      <c r="D590" s="150" t="s">
        <v>161</v>
      </c>
      <c r="E590" s="159" t="s">
        <v>5</v>
      </c>
      <c r="F590" s="160" t="s">
        <v>726</v>
      </c>
      <c r="H590" s="161">
        <v>11.52</v>
      </c>
      <c r="L590" s="158"/>
      <c r="M590" s="162"/>
      <c r="T590" s="163"/>
      <c r="AT590" s="159" t="s">
        <v>161</v>
      </c>
      <c r="AU590" s="159" t="s">
        <v>72</v>
      </c>
      <c r="AV590" s="12" t="s">
        <v>72</v>
      </c>
      <c r="AW590" s="12" t="s">
        <v>27</v>
      </c>
      <c r="AX590" s="12" t="s">
        <v>64</v>
      </c>
      <c r="AY590" s="159" t="s">
        <v>150</v>
      </c>
    </row>
    <row r="591" spans="2:65" s="13" customFormat="1" x14ac:dyDescent="0.3">
      <c r="B591" s="164"/>
      <c r="D591" s="150" t="s">
        <v>161</v>
      </c>
      <c r="E591" s="165" t="s">
        <v>5</v>
      </c>
      <c r="F591" s="166" t="s">
        <v>164</v>
      </c>
      <c r="H591" s="167">
        <v>34.880000000000003</v>
      </c>
      <c r="L591" s="164"/>
      <c r="M591" s="168"/>
      <c r="T591" s="169"/>
      <c r="AT591" s="165" t="s">
        <v>161</v>
      </c>
      <c r="AU591" s="165" t="s">
        <v>72</v>
      </c>
      <c r="AV591" s="13" t="s">
        <v>157</v>
      </c>
      <c r="AW591" s="13" t="s">
        <v>27</v>
      </c>
      <c r="AX591" s="13" t="s">
        <v>70</v>
      </c>
      <c r="AY591" s="165" t="s">
        <v>150</v>
      </c>
    </row>
    <row r="592" spans="2:65" s="1" customFormat="1" ht="25.5" customHeight="1" x14ac:dyDescent="0.3">
      <c r="B592" s="138"/>
      <c r="C592" s="139" t="s">
        <v>727</v>
      </c>
      <c r="D592" s="139" t="s">
        <v>152</v>
      </c>
      <c r="E592" s="140" t="s">
        <v>728</v>
      </c>
      <c r="F592" s="141" t="s">
        <v>729</v>
      </c>
      <c r="G592" s="142" t="s">
        <v>155</v>
      </c>
      <c r="H592" s="143">
        <v>34.880000000000003</v>
      </c>
      <c r="I592" s="303"/>
      <c r="J592" s="144">
        <f>ROUND(I592*H592,2)</f>
        <v>0</v>
      </c>
      <c r="K592" s="141" t="s">
        <v>156</v>
      </c>
      <c r="L592" s="36"/>
      <c r="M592" s="145" t="s">
        <v>5</v>
      </c>
      <c r="N592" s="146" t="s">
        <v>35</v>
      </c>
      <c r="O592" s="147">
        <v>0.33800000000000002</v>
      </c>
      <c r="P592" s="147">
        <f>O592*H592</f>
        <v>11.789440000000001</v>
      </c>
      <c r="Q592" s="147">
        <v>0</v>
      </c>
      <c r="R592" s="147">
        <f>Q592*H592</f>
        <v>0</v>
      </c>
      <c r="S592" s="147">
        <v>0</v>
      </c>
      <c r="T592" s="148">
        <f>S592*H592</f>
        <v>0</v>
      </c>
      <c r="AR592" s="23" t="s">
        <v>157</v>
      </c>
      <c r="AT592" s="23" t="s">
        <v>152</v>
      </c>
      <c r="AU592" s="23" t="s">
        <v>72</v>
      </c>
      <c r="AY592" s="23" t="s">
        <v>150</v>
      </c>
      <c r="BE592" s="149">
        <f>IF(N592="základní",J592,0)</f>
        <v>0</v>
      </c>
      <c r="BF592" s="149">
        <f>IF(N592="snížená",J592,0)</f>
        <v>0</v>
      </c>
      <c r="BG592" s="149">
        <f>IF(N592="zákl. přenesená",J592,0)</f>
        <v>0</v>
      </c>
      <c r="BH592" s="149">
        <f>IF(N592="sníž. přenesená",J592,0)</f>
        <v>0</v>
      </c>
      <c r="BI592" s="149">
        <f>IF(N592="nulová",J592,0)</f>
        <v>0</v>
      </c>
      <c r="BJ592" s="23" t="s">
        <v>70</v>
      </c>
      <c r="BK592" s="149">
        <f>ROUND(I592*H592,2)</f>
        <v>0</v>
      </c>
      <c r="BL592" s="23" t="s">
        <v>157</v>
      </c>
      <c r="BM592" s="23" t="s">
        <v>730</v>
      </c>
    </row>
    <row r="593" spans="2:65" s="1" customFormat="1" ht="25.5" customHeight="1" x14ac:dyDescent="0.3">
      <c r="B593" s="138"/>
      <c r="C593" s="139" t="s">
        <v>731</v>
      </c>
      <c r="D593" s="139" t="s">
        <v>152</v>
      </c>
      <c r="E593" s="140" t="s">
        <v>732</v>
      </c>
      <c r="F593" s="141" t="s">
        <v>733</v>
      </c>
      <c r="G593" s="142" t="s">
        <v>268</v>
      </c>
      <c r="H593" s="143">
        <v>86.4</v>
      </c>
      <c r="I593" s="303"/>
      <c r="J593" s="144">
        <f>ROUND(I593*H593,2)</f>
        <v>0</v>
      </c>
      <c r="K593" s="141" t="s">
        <v>156</v>
      </c>
      <c r="L593" s="36"/>
      <c r="M593" s="145" t="s">
        <v>5</v>
      </c>
      <c r="N593" s="146" t="s">
        <v>35</v>
      </c>
      <c r="O593" s="147">
        <v>0.379</v>
      </c>
      <c r="P593" s="147">
        <f>O593*H593</f>
        <v>32.745600000000003</v>
      </c>
      <c r="Q593" s="147">
        <v>0.11046</v>
      </c>
      <c r="R593" s="147">
        <f>Q593*H593</f>
        <v>9.5437440000000002</v>
      </c>
      <c r="S593" s="147">
        <v>0</v>
      </c>
      <c r="T593" s="148">
        <f>S593*H593</f>
        <v>0</v>
      </c>
      <c r="AR593" s="23" t="s">
        <v>157</v>
      </c>
      <c r="AT593" s="23" t="s">
        <v>152</v>
      </c>
      <c r="AU593" s="23" t="s">
        <v>72</v>
      </c>
      <c r="AY593" s="23" t="s">
        <v>150</v>
      </c>
      <c r="BE593" s="149">
        <f>IF(N593="základní",J593,0)</f>
        <v>0</v>
      </c>
      <c r="BF593" s="149">
        <f>IF(N593="snížená",J593,0)</f>
        <v>0</v>
      </c>
      <c r="BG593" s="149">
        <f>IF(N593="zákl. přenesená",J593,0)</f>
        <v>0</v>
      </c>
      <c r="BH593" s="149">
        <f>IF(N593="sníž. přenesená",J593,0)</f>
        <v>0</v>
      </c>
      <c r="BI593" s="149">
        <f>IF(N593="nulová",J593,0)</f>
        <v>0</v>
      </c>
      <c r="BJ593" s="23" t="s">
        <v>70</v>
      </c>
      <c r="BK593" s="149">
        <f>ROUND(I593*H593,2)</f>
        <v>0</v>
      </c>
      <c r="BL593" s="23" t="s">
        <v>157</v>
      </c>
      <c r="BM593" s="23" t="s">
        <v>734</v>
      </c>
    </row>
    <row r="594" spans="2:65" s="12" customFormat="1" x14ac:dyDescent="0.3">
      <c r="B594" s="158"/>
      <c r="D594" s="150" t="s">
        <v>161</v>
      </c>
      <c r="E594" s="159" t="s">
        <v>5</v>
      </c>
      <c r="F594" s="160" t="s">
        <v>735</v>
      </c>
      <c r="H594" s="161">
        <v>28.8</v>
      </c>
      <c r="L594" s="158"/>
      <c r="M594" s="162"/>
      <c r="T594" s="163"/>
      <c r="AT594" s="159" t="s">
        <v>161</v>
      </c>
      <c r="AU594" s="159" t="s">
        <v>72</v>
      </c>
      <c r="AV594" s="12" t="s">
        <v>72</v>
      </c>
      <c r="AW594" s="12" t="s">
        <v>27</v>
      </c>
      <c r="AX594" s="12" t="s">
        <v>64</v>
      </c>
      <c r="AY594" s="159" t="s">
        <v>150</v>
      </c>
    </row>
    <row r="595" spans="2:65" s="12" customFormat="1" x14ac:dyDescent="0.3">
      <c r="B595" s="158"/>
      <c r="D595" s="150" t="s">
        <v>161</v>
      </c>
      <c r="E595" s="159" t="s">
        <v>5</v>
      </c>
      <c r="F595" s="160" t="s">
        <v>735</v>
      </c>
      <c r="H595" s="161">
        <v>28.8</v>
      </c>
      <c r="L595" s="158"/>
      <c r="M595" s="162"/>
      <c r="T595" s="163"/>
      <c r="AT595" s="159" t="s">
        <v>161</v>
      </c>
      <c r="AU595" s="159" t="s">
        <v>72</v>
      </c>
      <c r="AV595" s="12" t="s">
        <v>72</v>
      </c>
      <c r="AW595" s="12" t="s">
        <v>27</v>
      </c>
      <c r="AX595" s="12" t="s">
        <v>64</v>
      </c>
      <c r="AY595" s="159" t="s">
        <v>150</v>
      </c>
    </row>
    <row r="596" spans="2:65" s="12" customFormat="1" x14ac:dyDescent="0.3">
      <c r="B596" s="158"/>
      <c r="D596" s="150" t="s">
        <v>161</v>
      </c>
      <c r="E596" s="159" t="s">
        <v>5</v>
      </c>
      <c r="F596" s="160" t="s">
        <v>735</v>
      </c>
      <c r="H596" s="161">
        <v>28.8</v>
      </c>
      <c r="L596" s="158"/>
      <c r="M596" s="162"/>
      <c r="T596" s="163"/>
      <c r="AT596" s="159" t="s">
        <v>161</v>
      </c>
      <c r="AU596" s="159" t="s">
        <v>72</v>
      </c>
      <c r="AV596" s="12" t="s">
        <v>72</v>
      </c>
      <c r="AW596" s="12" t="s">
        <v>27</v>
      </c>
      <c r="AX596" s="12" t="s">
        <v>64</v>
      </c>
      <c r="AY596" s="159" t="s">
        <v>150</v>
      </c>
    </row>
    <row r="597" spans="2:65" s="13" customFormat="1" x14ac:dyDescent="0.3">
      <c r="B597" s="164"/>
      <c r="D597" s="150" t="s">
        <v>161</v>
      </c>
      <c r="E597" s="165" t="s">
        <v>5</v>
      </c>
      <c r="F597" s="166" t="s">
        <v>164</v>
      </c>
      <c r="H597" s="167">
        <v>86.4</v>
      </c>
      <c r="L597" s="164"/>
      <c r="M597" s="168"/>
      <c r="T597" s="169"/>
      <c r="AT597" s="165" t="s">
        <v>161</v>
      </c>
      <c r="AU597" s="165" t="s">
        <v>72</v>
      </c>
      <c r="AV597" s="13" t="s">
        <v>157</v>
      </c>
      <c r="AW597" s="13" t="s">
        <v>27</v>
      </c>
      <c r="AX597" s="13" t="s">
        <v>70</v>
      </c>
      <c r="AY597" s="165" t="s">
        <v>150</v>
      </c>
    </row>
    <row r="598" spans="2:65" s="1" customFormat="1" ht="25.5" customHeight="1" x14ac:dyDescent="0.3">
      <c r="B598" s="138"/>
      <c r="C598" s="139" t="s">
        <v>736</v>
      </c>
      <c r="D598" s="139" t="s">
        <v>152</v>
      </c>
      <c r="E598" s="140" t="s">
        <v>737</v>
      </c>
      <c r="F598" s="141" t="s">
        <v>738</v>
      </c>
      <c r="G598" s="142" t="s">
        <v>155</v>
      </c>
      <c r="H598" s="143">
        <v>17.28</v>
      </c>
      <c r="I598" s="303"/>
      <c r="J598" s="144">
        <f>ROUND(I598*H598,2)</f>
        <v>0</v>
      </c>
      <c r="K598" s="141" t="s">
        <v>156</v>
      </c>
      <c r="L598" s="36"/>
      <c r="M598" s="145" t="s">
        <v>5</v>
      </c>
      <c r="N598" s="146" t="s">
        <v>35</v>
      </c>
      <c r="O598" s="147">
        <v>0.83899999999999997</v>
      </c>
      <c r="P598" s="147">
        <f>O598*H598</f>
        <v>14.497920000000001</v>
      </c>
      <c r="Q598" s="147">
        <v>6.5799999999999999E-3</v>
      </c>
      <c r="R598" s="147">
        <f>Q598*H598</f>
        <v>0.11370240000000001</v>
      </c>
      <c r="S598" s="147">
        <v>0</v>
      </c>
      <c r="T598" s="148">
        <f>S598*H598</f>
        <v>0</v>
      </c>
      <c r="AR598" s="23" t="s">
        <v>157</v>
      </c>
      <c r="AT598" s="23" t="s">
        <v>152</v>
      </c>
      <c r="AU598" s="23" t="s">
        <v>72</v>
      </c>
      <c r="AY598" s="23" t="s">
        <v>150</v>
      </c>
      <c r="BE598" s="149">
        <f>IF(N598="základní",J598,0)</f>
        <v>0</v>
      </c>
      <c r="BF598" s="149">
        <f>IF(N598="snížená",J598,0)</f>
        <v>0</v>
      </c>
      <c r="BG598" s="149">
        <f>IF(N598="zákl. přenesená",J598,0)</f>
        <v>0</v>
      </c>
      <c r="BH598" s="149">
        <f>IF(N598="sníž. přenesená",J598,0)</f>
        <v>0</v>
      </c>
      <c r="BI598" s="149">
        <f>IF(N598="nulová",J598,0)</f>
        <v>0</v>
      </c>
      <c r="BJ598" s="23" t="s">
        <v>70</v>
      </c>
      <c r="BK598" s="149">
        <f>ROUND(I598*H598,2)</f>
        <v>0</v>
      </c>
      <c r="BL598" s="23" t="s">
        <v>157</v>
      </c>
      <c r="BM598" s="23" t="s">
        <v>739</v>
      </c>
    </row>
    <row r="599" spans="2:65" s="1" customFormat="1" ht="40.5" x14ac:dyDescent="0.3">
      <c r="B599" s="36"/>
      <c r="D599" s="150" t="s">
        <v>159</v>
      </c>
      <c r="F599" s="151" t="s">
        <v>740</v>
      </c>
      <c r="L599" s="36"/>
      <c r="M599" s="152"/>
      <c r="T599" s="61"/>
      <c r="AT599" s="23" t="s">
        <v>159</v>
      </c>
      <c r="AU599" s="23" t="s">
        <v>72</v>
      </c>
    </row>
    <row r="600" spans="2:65" s="12" customFormat="1" x14ac:dyDescent="0.3">
      <c r="B600" s="158"/>
      <c r="D600" s="150" t="s">
        <v>161</v>
      </c>
      <c r="E600" s="159" t="s">
        <v>5</v>
      </c>
      <c r="F600" s="160" t="s">
        <v>741</v>
      </c>
      <c r="H600" s="161">
        <v>17.28</v>
      </c>
      <c r="L600" s="158"/>
      <c r="M600" s="162"/>
      <c r="T600" s="163"/>
      <c r="AT600" s="159" t="s">
        <v>161</v>
      </c>
      <c r="AU600" s="159" t="s">
        <v>72</v>
      </c>
      <c r="AV600" s="12" t="s">
        <v>72</v>
      </c>
      <c r="AW600" s="12" t="s">
        <v>27</v>
      </c>
      <c r="AX600" s="12" t="s">
        <v>64</v>
      </c>
      <c r="AY600" s="159" t="s">
        <v>150</v>
      </c>
    </row>
    <row r="601" spans="2:65" s="13" customFormat="1" x14ac:dyDescent="0.3">
      <c r="B601" s="164"/>
      <c r="D601" s="150" t="s">
        <v>161</v>
      </c>
      <c r="E601" s="165" t="s">
        <v>5</v>
      </c>
      <c r="F601" s="166" t="s">
        <v>164</v>
      </c>
      <c r="H601" s="167">
        <v>17.28</v>
      </c>
      <c r="L601" s="164"/>
      <c r="M601" s="168"/>
      <c r="T601" s="169"/>
      <c r="AT601" s="165" t="s">
        <v>161</v>
      </c>
      <c r="AU601" s="165" t="s">
        <v>72</v>
      </c>
      <c r="AV601" s="13" t="s">
        <v>157</v>
      </c>
      <c r="AW601" s="13" t="s">
        <v>27</v>
      </c>
      <c r="AX601" s="13" t="s">
        <v>70</v>
      </c>
      <c r="AY601" s="165" t="s">
        <v>150</v>
      </c>
    </row>
    <row r="602" spans="2:65" s="1" customFormat="1" ht="25.5" customHeight="1" x14ac:dyDescent="0.3">
      <c r="B602" s="138"/>
      <c r="C602" s="139" t="s">
        <v>742</v>
      </c>
      <c r="D602" s="139" t="s">
        <v>152</v>
      </c>
      <c r="E602" s="140" t="s">
        <v>743</v>
      </c>
      <c r="F602" s="141" t="s">
        <v>744</v>
      </c>
      <c r="G602" s="142" t="s">
        <v>155</v>
      </c>
      <c r="H602" s="143">
        <v>17.28</v>
      </c>
      <c r="I602" s="303"/>
      <c r="J602" s="144">
        <f>ROUND(I602*H602,2)</f>
        <v>0</v>
      </c>
      <c r="K602" s="141" t="s">
        <v>156</v>
      </c>
      <c r="L602" s="36"/>
      <c r="M602" s="145" t="s">
        <v>5</v>
      </c>
      <c r="N602" s="146" t="s">
        <v>35</v>
      </c>
      <c r="O602" s="147">
        <v>0.26</v>
      </c>
      <c r="P602" s="147">
        <f>O602*H602</f>
        <v>4.4928000000000008</v>
      </c>
      <c r="Q602" s="147">
        <v>0</v>
      </c>
      <c r="R602" s="147">
        <f>Q602*H602</f>
        <v>0</v>
      </c>
      <c r="S602" s="147">
        <v>0</v>
      </c>
      <c r="T602" s="148">
        <f>S602*H602</f>
        <v>0</v>
      </c>
      <c r="AR602" s="23" t="s">
        <v>157</v>
      </c>
      <c r="AT602" s="23" t="s">
        <v>152</v>
      </c>
      <c r="AU602" s="23" t="s">
        <v>72</v>
      </c>
      <c r="AY602" s="23" t="s">
        <v>150</v>
      </c>
      <c r="BE602" s="149">
        <f>IF(N602="základní",J602,0)</f>
        <v>0</v>
      </c>
      <c r="BF602" s="149">
        <f>IF(N602="snížená",J602,0)</f>
        <v>0</v>
      </c>
      <c r="BG602" s="149">
        <f>IF(N602="zákl. přenesená",J602,0)</f>
        <v>0</v>
      </c>
      <c r="BH602" s="149">
        <f>IF(N602="sníž. přenesená",J602,0)</f>
        <v>0</v>
      </c>
      <c r="BI602" s="149">
        <f>IF(N602="nulová",J602,0)</f>
        <v>0</v>
      </c>
      <c r="BJ602" s="23" t="s">
        <v>70</v>
      </c>
      <c r="BK602" s="149">
        <f>ROUND(I602*H602,2)</f>
        <v>0</v>
      </c>
      <c r="BL602" s="23" t="s">
        <v>157</v>
      </c>
      <c r="BM602" s="23" t="s">
        <v>745</v>
      </c>
    </row>
    <row r="603" spans="2:65" s="1" customFormat="1" ht="40.5" x14ac:dyDescent="0.3">
      <c r="B603" s="36"/>
      <c r="D603" s="150" t="s">
        <v>159</v>
      </c>
      <c r="F603" s="151" t="s">
        <v>740</v>
      </c>
      <c r="L603" s="36"/>
      <c r="M603" s="152"/>
      <c r="T603" s="61"/>
      <c r="AT603" s="23" t="s">
        <v>159</v>
      </c>
      <c r="AU603" s="23" t="s">
        <v>72</v>
      </c>
    </row>
    <row r="604" spans="2:65" s="10" customFormat="1" ht="29.85" customHeight="1" x14ac:dyDescent="0.3">
      <c r="B604" s="127"/>
      <c r="D604" s="128" t="s">
        <v>63</v>
      </c>
      <c r="E604" s="136" t="s">
        <v>181</v>
      </c>
      <c r="F604" s="136" t="s">
        <v>746</v>
      </c>
      <c r="J604" s="137">
        <f>BK604</f>
        <v>0</v>
      </c>
      <c r="L604" s="127"/>
      <c r="M604" s="131"/>
      <c r="P604" s="132">
        <f>SUM(P605:P608)</f>
        <v>1.5091680000000001</v>
      </c>
      <c r="R604" s="132">
        <f>SUM(R605:R608)</f>
        <v>0</v>
      </c>
      <c r="T604" s="133">
        <f>SUM(T605:T608)</f>
        <v>0</v>
      </c>
      <c r="AR604" s="128" t="s">
        <v>70</v>
      </c>
      <c r="AT604" s="134" t="s">
        <v>63</v>
      </c>
      <c r="AU604" s="134" t="s">
        <v>70</v>
      </c>
      <c r="AY604" s="128" t="s">
        <v>150</v>
      </c>
      <c r="BK604" s="135">
        <f>SUM(BK605:BK608)</f>
        <v>0</v>
      </c>
    </row>
    <row r="605" spans="2:65" s="1" customFormat="1" ht="25.5" customHeight="1" x14ac:dyDescent="0.3">
      <c r="B605" s="138"/>
      <c r="C605" s="139" t="s">
        <v>747</v>
      </c>
      <c r="D605" s="139" t="s">
        <v>152</v>
      </c>
      <c r="E605" s="140" t="s">
        <v>748</v>
      </c>
      <c r="F605" s="141" t="s">
        <v>749</v>
      </c>
      <c r="G605" s="142" t="s">
        <v>155</v>
      </c>
      <c r="H605" s="143">
        <v>65.616</v>
      </c>
      <c r="I605" s="303"/>
      <c r="J605" s="144">
        <f>ROUND(I605*H605,2)</f>
        <v>0</v>
      </c>
      <c r="K605" s="141" t="s">
        <v>156</v>
      </c>
      <c r="L605" s="36"/>
      <c r="M605" s="145" t="s">
        <v>5</v>
      </c>
      <c r="N605" s="146" t="s">
        <v>35</v>
      </c>
      <c r="O605" s="147">
        <v>2.3E-2</v>
      </c>
      <c r="P605" s="147">
        <f>O605*H605</f>
        <v>1.5091680000000001</v>
      </c>
      <c r="Q605" s="147">
        <v>0</v>
      </c>
      <c r="R605" s="147">
        <f>Q605*H605</f>
        <v>0</v>
      </c>
      <c r="S605" s="147">
        <v>0</v>
      </c>
      <c r="T605" s="148">
        <f>S605*H605</f>
        <v>0</v>
      </c>
      <c r="AR605" s="23" t="s">
        <v>157</v>
      </c>
      <c r="AT605" s="23" t="s">
        <v>152</v>
      </c>
      <c r="AU605" s="23" t="s">
        <v>72</v>
      </c>
      <c r="AY605" s="23" t="s">
        <v>150</v>
      </c>
      <c r="BE605" s="149">
        <f>IF(N605="základní",J605,0)</f>
        <v>0</v>
      </c>
      <c r="BF605" s="149">
        <f>IF(N605="snížená",J605,0)</f>
        <v>0</v>
      </c>
      <c r="BG605" s="149">
        <f>IF(N605="zákl. přenesená",J605,0)</f>
        <v>0</v>
      </c>
      <c r="BH605" s="149">
        <f>IF(N605="sníž. přenesená",J605,0)</f>
        <v>0</v>
      </c>
      <c r="BI605" s="149">
        <f>IF(N605="nulová",J605,0)</f>
        <v>0</v>
      </c>
      <c r="BJ605" s="23" t="s">
        <v>70</v>
      </c>
      <c r="BK605" s="149">
        <f>ROUND(I605*H605,2)</f>
        <v>0</v>
      </c>
      <c r="BL605" s="23" t="s">
        <v>157</v>
      </c>
      <c r="BM605" s="23" t="s">
        <v>750</v>
      </c>
    </row>
    <row r="606" spans="2:65" s="12" customFormat="1" x14ac:dyDescent="0.3">
      <c r="B606" s="158"/>
      <c r="D606" s="150" t="s">
        <v>161</v>
      </c>
      <c r="E606" s="159" t="s">
        <v>5</v>
      </c>
      <c r="F606" s="160" t="s">
        <v>751</v>
      </c>
      <c r="H606" s="161">
        <v>65.616</v>
      </c>
      <c r="L606" s="158"/>
      <c r="M606" s="162"/>
      <c r="T606" s="163"/>
      <c r="AT606" s="159" t="s">
        <v>161</v>
      </c>
      <c r="AU606" s="159" t="s">
        <v>72</v>
      </c>
      <c r="AV606" s="12" t="s">
        <v>72</v>
      </c>
      <c r="AW606" s="12" t="s">
        <v>27</v>
      </c>
      <c r="AX606" s="12" t="s">
        <v>64</v>
      </c>
      <c r="AY606" s="159" t="s">
        <v>150</v>
      </c>
    </row>
    <row r="607" spans="2:65" s="11" customFormat="1" x14ac:dyDescent="0.3">
      <c r="B607" s="153"/>
      <c r="D607" s="150" t="s">
        <v>161</v>
      </c>
      <c r="E607" s="154" t="s">
        <v>5</v>
      </c>
      <c r="F607" s="155" t="s">
        <v>752</v>
      </c>
      <c r="H607" s="154" t="s">
        <v>5</v>
      </c>
      <c r="L607" s="153"/>
      <c r="M607" s="156"/>
      <c r="T607" s="157"/>
      <c r="AT607" s="154" t="s">
        <v>161</v>
      </c>
      <c r="AU607" s="154" t="s">
        <v>72</v>
      </c>
      <c r="AV607" s="11" t="s">
        <v>70</v>
      </c>
      <c r="AW607" s="11" t="s">
        <v>27</v>
      </c>
      <c r="AX607" s="11" t="s">
        <v>64</v>
      </c>
      <c r="AY607" s="154" t="s">
        <v>150</v>
      </c>
    </row>
    <row r="608" spans="2:65" s="13" customFormat="1" x14ac:dyDescent="0.3">
      <c r="B608" s="164"/>
      <c r="D608" s="150" t="s">
        <v>161</v>
      </c>
      <c r="E608" s="165" t="s">
        <v>5</v>
      </c>
      <c r="F608" s="166" t="s">
        <v>164</v>
      </c>
      <c r="H608" s="167">
        <v>65.616</v>
      </c>
      <c r="L608" s="164"/>
      <c r="M608" s="168"/>
      <c r="T608" s="169"/>
      <c r="AT608" s="165" t="s">
        <v>161</v>
      </c>
      <c r="AU608" s="165" t="s">
        <v>72</v>
      </c>
      <c r="AV608" s="13" t="s">
        <v>157</v>
      </c>
      <c r="AW608" s="13" t="s">
        <v>27</v>
      </c>
      <c r="AX608" s="13" t="s">
        <v>70</v>
      </c>
      <c r="AY608" s="165" t="s">
        <v>150</v>
      </c>
    </row>
    <row r="609" spans="2:65" s="10" customFormat="1" ht="29.85" customHeight="1" x14ac:dyDescent="0.3">
      <c r="B609" s="127"/>
      <c r="D609" s="128" t="s">
        <v>63</v>
      </c>
      <c r="E609" s="136" t="s">
        <v>184</v>
      </c>
      <c r="F609" s="136" t="s">
        <v>753</v>
      </c>
      <c r="J609" s="137">
        <f>BK609</f>
        <v>0</v>
      </c>
      <c r="L609" s="127"/>
      <c r="M609" s="131"/>
      <c r="P609" s="132">
        <f>SUM(P610:P785)</f>
        <v>2714.8804129999994</v>
      </c>
      <c r="R609" s="132">
        <f>SUM(R610:R785)</f>
        <v>590.33774309</v>
      </c>
      <c r="T609" s="133">
        <f>SUM(T610:T785)</f>
        <v>0</v>
      </c>
      <c r="AR609" s="128" t="s">
        <v>70</v>
      </c>
      <c r="AT609" s="134" t="s">
        <v>63</v>
      </c>
      <c r="AU609" s="134" t="s">
        <v>70</v>
      </c>
      <c r="AY609" s="128" t="s">
        <v>150</v>
      </c>
      <c r="BK609" s="135">
        <f>SUM(BK610:BK785)</f>
        <v>0</v>
      </c>
    </row>
    <row r="610" spans="2:65" s="1" customFormat="1" ht="38.25" customHeight="1" x14ac:dyDescent="0.3">
      <c r="B610" s="138"/>
      <c r="C610" s="139" t="s">
        <v>754</v>
      </c>
      <c r="D610" s="139" t="s">
        <v>152</v>
      </c>
      <c r="E610" s="140" t="s">
        <v>755</v>
      </c>
      <c r="F610" s="141" t="s">
        <v>756</v>
      </c>
      <c r="G610" s="142" t="s">
        <v>155</v>
      </c>
      <c r="H610" s="143">
        <v>96.204999999999998</v>
      </c>
      <c r="I610" s="303"/>
      <c r="J610" s="144">
        <f>ROUND(I610*H610,2)</f>
        <v>0</v>
      </c>
      <c r="K610" s="141" t="s">
        <v>156</v>
      </c>
      <c r="L610" s="36"/>
      <c r="M610" s="145" t="s">
        <v>5</v>
      </c>
      <c r="N610" s="146" t="s">
        <v>35</v>
      </c>
      <c r="O610" s="147">
        <v>0.47</v>
      </c>
      <c r="P610" s="147">
        <f>O610*H610</f>
        <v>45.216349999999998</v>
      </c>
      <c r="Q610" s="147">
        <v>1.8380000000000001E-2</v>
      </c>
      <c r="R610" s="147">
        <f>Q610*H610</f>
        <v>1.7682479</v>
      </c>
      <c r="S610" s="147">
        <v>0</v>
      </c>
      <c r="T610" s="148">
        <f>S610*H610</f>
        <v>0</v>
      </c>
      <c r="AR610" s="23" t="s">
        <v>157</v>
      </c>
      <c r="AT610" s="23" t="s">
        <v>152</v>
      </c>
      <c r="AU610" s="23" t="s">
        <v>72</v>
      </c>
      <c r="AY610" s="23" t="s">
        <v>150</v>
      </c>
      <c r="BE610" s="149">
        <f>IF(N610="základní",J610,0)</f>
        <v>0</v>
      </c>
      <c r="BF610" s="149">
        <f>IF(N610="snížená",J610,0)</f>
        <v>0</v>
      </c>
      <c r="BG610" s="149">
        <f>IF(N610="zákl. přenesená",J610,0)</f>
        <v>0</v>
      </c>
      <c r="BH610" s="149">
        <f>IF(N610="sníž. přenesená",J610,0)</f>
        <v>0</v>
      </c>
      <c r="BI610" s="149">
        <f>IF(N610="nulová",J610,0)</f>
        <v>0</v>
      </c>
      <c r="BJ610" s="23" t="s">
        <v>70</v>
      </c>
      <c r="BK610" s="149">
        <f>ROUND(I610*H610,2)</f>
        <v>0</v>
      </c>
      <c r="BL610" s="23" t="s">
        <v>157</v>
      </c>
      <c r="BM610" s="23" t="s">
        <v>757</v>
      </c>
    </row>
    <row r="611" spans="2:65" s="1" customFormat="1" ht="94.5" x14ac:dyDescent="0.3">
      <c r="B611" s="36"/>
      <c r="D611" s="150" t="s">
        <v>159</v>
      </c>
      <c r="F611" s="151" t="s">
        <v>758</v>
      </c>
      <c r="L611" s="36"/>
      <c r="M611" s="152"/>
      <c r="T611" s="61"/>
      <c r="AT611" s="23" t="s">
        <v>159</v>
      </c>
      <c r="AU611" s="23" t="s">
        <v>72</v>
      </c>
    </row>
    <row r="612" spans="2:65" s="12" customFormat="1" x14ac:dyDescent="0.3">
      <c r="B612" s="158"/>
      <c r="D612" s="150" t="s">
        <v>161</v>
      </c>
      <c r="E612" s="159" t="s">
        <v>5</v>
      </c>
      <c r="F612" s="160" t="s">
        <v>759</v>
      </c>
      <c r="H612" s="161">
        <v>71.81</v>
      </c>
      <c r="L612" s="158"/>
      <c r="M612" s="162"/>
      <c r="T612" s="163"/>
      <c r="AT612" s="159" t="s">
        <v>161</v>
      </c>
      <c r="AU612" s="159" t="s">
        <v>72</v>
      </c>
      <c r="AV612" s="12" t="s">
        <v>72</v>
      </c>
      <c r="AW612" s="12" t="s">
        <v>27</v>
      </c>
      <c r="AX612" s="12" t="s">
        <v>64</v>
      </c>
      <c r="AY612" s="159" t="s">
        <v>150</v>
      </c>
    </row>
    <row r="613" spans="2:65" s="12" customFormat="1" x14ac:dyDescent="0.3">
      <c r="B613" s="158"/>
      <c r="D613" s="150" t="s">
        <v>161</v>
      </c>
      <c r="E613" s="159" t="s">
        <v>5</v>
      </c>
      <c r="F613" s="160" t="s">
        <v>760</v>
      </c>
      <c r="H613" s="161">
        <v>37.575000000000003</v>
      </c>
      <c r="L613" s="158"/>
      <c r="M613" s="162"/>
      <c r="T613" s="163"/>
      <c r="AT613" s="159" t="s">
        <v>161</v>
      </c>
      <c r="AU613" s="159" t="s">
        <v>72</v>
      </c>
      <c r="AV613" s="12" t="s">
        <v>72</v>
      </c>
      <c r="AW613" s="12" t="s">
        <v>27</v>
      </c>
      <c r="AX613" s="12" t="s">
        <v>64</v>
      </c>
      <c r="AY613" s="159" t="s">
        <v>150</v>
      </c>
    </row>
    <row r="614" spans="2:65" s="12" customFormat="1" x14ac:dyDescent="0.3">
      <c r="B614" s="158"/>
      <c r="D614" s="150" t="s">
        <v>161</v>
      </c>
      <c r="E614" s="159" t="s">
        <v>5</v>
      </c>
      <c r="F614" s="160" t="s">
        <v>761</v>
      </c>
      <c r="H614" s="161">
        <v>-21.42</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686</v>
      </c>
      <c r="H615" s="154" t="s">
        <v>5</v>
      </c>
      <c r="L615" s="153"/>
      <c r="M615" s="156"/>
      <c r="T615" s="157"/>
      <c r="AT615" s="154" t="s">
        <v>161</v>
      </c>
      <c r="AU615" s="154" t="s">
        <v>72</v>
      </c>
      <c r="AV615" s="11" t="s">
        <v>70</v>
      </c>
      <c r="AW615" s="11" t="s">
        <v>27</v>
      </c>
      <c r="AX615" s="11" t="s">
        <v>64</v>
      </c>
      <c r="AY615" s="154" t="s">
        <v>150</v>
      </c>
    </row>
    <row r="616" spans="2:65" s="12" customFormat="1" x14ac:dyDescent="0.3">
      <c r="B616" s="158"/>
      <c r="D616" s="150" t="s">
        <v>161</v>
      </c>
      <c r="E616" s="159" t="s">
        <v>5</v>
      </c>
      <c r="F616" s="160" t="s">
        <v>762</v>
      </c>
      <c r="H616" s="161">
        <v>8.24</v>
      </c>
      <c r="L616" s="158"/>
      <c r="M616" s="162"/>
      <c r="T616" s="163"/>
      <c r="AT616" s="159" t="s">
        <v>161</v>
      </c>
      <c r="AU616" s="159" t="s">
        <v>72</v>
      </c>
      <c r="AV616" s="12" t="s">
        <v>72</v>
      </c>
      <c r="AW616" s="12" t="s">
        <v>27</v>
      </c>
      <c r="AX616" s="12" t="s">
        <v>64</v>
      </c>
      <c r="AY616" s="159" t="s">
        <v>150</v>
      </c>
    </row>
    <row r="617" spans="2:65" s="11" customFormat="1" x14ac:dyDescent="0.3">
      <c r="B617" s="153"/>
      <c r="D617" s="150" t="s">
        <v>161</v>
      </c>
      <c r="E617" s="154" t="s">
        <v>5</v>
      </c>
      <c r="F617" s="155" t="s">
        <v>763</v>
      </c>
      <c r="H617" s="154" t="s">
        <v>5</v>
      </c>
      <c r="L617" s="153"/>
      <c r="M617" s="156"/>
      <c r="T617" s="157"/>
      <c r="AT617" s="154" t="s">
        <v>161</v>
      </c>
      <c r="AU617" s="154" t="s">
        <v>72</v>
      </c>
      <c r="AV617" s="11" t="s">
        <v>70</v>
      </c>
      <c r="AW617" s="11" t="s">
        <v>27</v>
      </c>
      <c r="AX617" s="11" t="s">
        <v>64</v>
      </c>
      <c r="AY617" s="154" t="s">
        <v>150</v>
      </c>
    </row>
    <row r="618" spans="2:65" s="13" customFormat="1" x14ac:dyDescent="0.3">
      <c r="B618" s="164"/>
      <c r="D618" s="150" t="s">
        <v>161</v>
      </c>
      <c r="E618" s="165" t="s">
        <v>5</v>
      </c>
      <c r="F618" s="166" t="s">
        <v>164</v>
      </c>
      <c r="H618" s="167">
        <v>96.204999999999998</v>
      </c>
      <c r="L618" s="164"/>
      <c r="M618" s="168"/>
      <c r="T618" s="169"/>
      <c r="AT618" s="165" t="s">
        <v>161</v>
      </c>
      <c r="AU618" s="165" t="s">
        <v>72</v>
      </c>
      <c r="AV618" s="13" t="s">
        <v>157</v>
      </c>
      <c r="AW618" s="13" t="s">
        <v>27</v>
      </c>
      <c r="AX618" s="13" t="s">
        <v>70</v>
      </c>
      <c r="AY618" s="165" t="s">
        <v>150</v>
      </c>
    </row>
    <row r="619" spans="2:65" s="1" customFormat="1" ht="25.5" customHeight="1" x14ac:dyDescent="0.3">
      <c r="B619" s="138"/>
      <c r="C619" s="139" t="s">
        <v>764</v>
      </c>
      <c r="D619" s="139" t="s">
        <v>152</v>
      </c>
      <c r="E619" s="140" t="s">
        <v>765</v>
      </c>
      <c r="F619" s="141" t="s">
        <v>766</v>
      </c>
      <c r="G619" s="142" t="s">
        <v>155</v>
      </c>
      <c r="H619" s="143">
        <v>96.204999999999998</v>
      </c>
      <c r="I619" s="303"/>
      <c r="J619" s="144">
        <f>ROUND(I619*H619,2)</f>
        <v>0</v>
      </c>
      <c r="K619" s="141" t="s">
        <v>156</v>
      </c>
      <c r="L619" s="36"/>
      <c r="M619" s="145" t="s">
        <v>5</v>
      </c>
      <c r="N619" s="146" t="s">
        <v>35</v>
      </c>
      <c r="O619" s="147">
        <v>0.09</v>
      </c>
      <c r="P619" s="147">
        <f>O619*H619</f>
        <v>8.6584500000000002</v>
      </c>
      <c r="Q619" s="147">
        <v>7.9000000000000008E-3</v>
      </c>
      <c r="R619" s="147">
        <f>Q619*H619</f>
        <v>0.76001950000000007</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767</v>
      </c>
    </row>
    <row r="620" spans="2:65" s="1" customFormat="1" ht="94.5" x14ac:dyDescent="0.3">
      <c r="B620" s="36"/>
      <c r="D620" s="150" t="s">
        <v>159</v>
      </c>
      <c r="F620" s="151" t="s">
        <v>758</v>
      </c>
      <c r="L620" s="36"/>
      <c r="M620" s="152"/>
      <c r="T620" s="61"/>
      <c r="AT620" s="23" t="s">
        <v>159</v>
      </c>
      <c r="AU620" s="23" t="s">
        <v>72</v>
      </c>
    </row>
    <row r="621" spans="2:65" s="1" customFormat="1" ht="38.25" customHeight="1" x14ac:dyDescent="0.3">
      <c r="B621" s="138"/>
      <c r="C621" s="139" t="s">
        <v>768</v>
      </c>
      <c r="D621" s="139" t="s">
        <v>152</v>
      </c>
      <c r="E621" s="140" t="s">
        <v>769</v>
      </c>
      <c r="F621" s="141" t="s">
        <v>770</v>
      </c>
      <c r="G621" s="142" t="s">
        <v>155</v>
      </c>
      <c r="H621" s="143">
        <v>463.01499999999999</v>
      </c>
      <c r="I621" s="303"/>
      <c r="J621" s="144">
        <f>ROUND(I621*H621,2)</f>
        <v>0</v>
      </c>
      <c r="K621" s="141" t="s">
        <v>156</v>
      </c>
      <c r="L621" s="36"/>
      <c r="M621" s="145" t="s">
        <v>5</v>
      </c>
      <c r="N621" s="146" t="s">
        <v>35</v>
      </c>
      <c r="O621" s="147">
        <v>0.46600000000000003</v>
      </c>
      <c r="P621" s="147">
        <f>O621*H621</f>
        <v>215.76499000000001</v>
      </c>
      <c r="Q621" s="147">
        <v>2.8400000000000002E-2</v>
      </c>
      <c r="R621" s="147">
        <f>Q621*H621</f>
        <v>13.149626</v>
      </c>
      <c r="S621" s="147">
        <v>0</v>
      </c>
      <c r="T621" s="148">
        <f>S621*H621</f>
        <v>0</v>
      </c>
      <c r="AR621" s="23" t="s">
        <v>157</v>
      </c>
      <c r="AT621" s="23" t="s">
        <v>152</v>
      </c>
      <c r="AU621" s="23" t="s">
        <v>72</v>
      </c>
      <c r="AY621" s="23" t="s">
        <v>150</v>
      </c>
      <c r="BE621" s="149">
        <f>IF(N621="základní",J621,0)</f>
        <v>0</v>
      </c>
      <c r="BF621" s="149">
        <f>IF(N621="snížená",J621,0)</f>
        <v>0</v>
      </c>
      <c r="BG621" s="149">
        <f>IF(N621="zákl. přenesená",J621,0)</f>
        <v>0</v>
      </c>
      <c r="BH621" s="149">
        <f>IF(N621="sníž. přenesená",J621,0)</f>
        <v>0</v>
      </c>
      <c r="BI621" s="149">
        <f>IF(N621="nulová",J621,0)</f>
        <v>0</v>
      </c>
      <c r="BJ621" s="23" t="s">
        <v>70</v>
      </c>
      <c r="BK621" s="149">
        <f>ROUND(I621*H621,2)</f>
        <v>0</v>
      </c>
      <c r="BL621" s="23" t="s">
        <v>157</v>
      </c>
      <c r="BM621" s="23" t="s">
        <v>771</v>
      </c>
    </row>
    <row r="622" spans="2:65" s="1" customFormat="1" ht="54" x14ac:dyDescent="0.3">
      <c r="B622" s="36"/>
      <c r="D622" s="150" t="s">
        <v>159</v>
      </c>
      <c r="F622" s="151" t="s">
        <v>772</v>
      </c>
      <c r="L622" s="36"/>
      <c r="M622" s="152"/>
      <c r="T622" s="61"/>
      <c r="AT622" s="23" t="s">
        <v>159</v>
      </c>
      <c r="AU622" s="23" t="s">
        <v>72</v>
      </c>
    </row>
    <row r="623" spans="2:65" s="12" customFormat="1" ht="27" x14ac:dyDescent="0.3">
      <c r="B623" s="158"/>
      <c r="D623" s="150" t="s">
        <v>161</v>
      </c>
      <c r="E623" s="159" t="s">
        <v>5</v>
      </c>
      <c r="F623" s="160" t="s">
        <v>773</v>
      </c>
      <c r="H623" s="161">
        <v>178.66499999999999</v>
      </c>
      <c r="L623" s="158"/>
      <c r="M623" s="162"/>
      <c r="T623" s="163"/>
      <c r="AT623" s="159" t="s">
        <v>161</v>
      </c>
      <c r="AU623" s="159" t="s">
        <v>72</v>
      </c>
      <c r="AV623" s="12" t="s">
        <v>72</v>
      </c>
      <c r="AW623" s="12" t="s">
        <v>27</v>
      </c>
      <c r="AX623" s="12" t="s">
        <v>64</v>
      </c>
      <c r="AY623" s="159" t="s">
        <v>150</v>
      </c>
    </row>
    <row r="624" spans="2:65" s="12" customFormat="1" ht="27" x14ac:dyDescent="0.3">
      <c r="B624" s="158"/>
      <c r="D624" s="150" t="s">
        <v>161</v>
      </c>
      <c r="E624" s="159" t="s">
        <v>5</v>
      </c>
      <c r="F624" s="160" t="s">
        <v>774</v>
      </c>
      <c r="H624" s="161">
        <v>219.3</v>
      </c>
      <c r="L624" s="158"/>
      <c r="M624" s="162"/>
      <c r="T624" s="163"/>
      <c r="AT624" s="159" t="s">
        <v>161</v>
      </c>
      <c r="AU624" s="159" t="s">
        <v>72</v>
      </c>
      <c r="AV624" s="12" t="s">
        <v>72</v>
      </c>
      <c r="AW624" s="12" t="s">
        <v>27</v>
      </c>
      <c r="AX624" s="12" t="s">
        <v>64</v>
      </c>
      <c r="AY624" s="159" t="s">
        <v>150</v>
      </c>
    </row>
    <row r="625" spans="2:65" s="12" customFormat="1" x14ac:dyDescent="0.3">
      <c r="B625" s="158"/>
      <c r="D625" s="150" t="s">
        <v>161</v>
      </c>
      <c r="E625" s="159" t="s">
        <v>5</v>
      </c>
      <c r="F625" s="160" t="s">
        <v>775</v>
      </c>
      <c r="H625" s="161">
        <v>65.05</v>
      </c>
      <c r="L625" s="158"/>
      <c r="M625" s="162"/>
      <c r="T625" s="163"/>
      <c r="AT625" s="159" t="s">
        <v>161</v>
      </c>
      <c r="AU625" s="159" t="s">
        <v>72</v>
      </c>
      <c r="AV625" s="12" t="s">
        <v>72</v>
      </c>
      <c r="AW625" s="12" t="s">
        <v>27</v>
      </c>
      <c r="AX625" s="12" t="s">
        <v>64</v>
      </c>
      <c r="AY625" s="159" t="s">
        <v>150</v>
      </c>
    </row>
    <row r="626" spans="2:65" s="13" customFormat="1" x14ac:dyDescent="0.3">
      <c r="B626" s="164"/>
      <c r="D626" s="150" t="s">
        <v>161</v>
      </c>
      <c r="E626" s="165" t="s">
        <v>5</v>
      </c>
      <c r="F626" s="166" t="s">
        <v>164</v>
      </c>
      <c r="H626" s="167">
        <v>463.01499999999999</v>
      </c>
      <c r="L626" s="164"/>
      <c r="M626" s="168"/>
      <c r="T626" s="169"/>
      <c r="AT626" s="165" t="s">
        <v>161</v>
      </c>
      <c r="AU626" s="165" t="s">
        <v>72</v>
      </c>
      <c r="AV626" s="13" t="s">
        <v>157</v>
      </c>
      <c r="AW626" s="13" t="s">
        <v>27</v>
      </c>
      <c r="AX626" s="13" t="s">
        <v>70</v>
      </c>
      <c r="AY626" s="165" t="s">
        <v>150</v>
      </c>
    </row>
    <row r="627" spans="2:65" s="1" customFormat="1" ht="25.5" customHeight="1" x14ac:dyDescent="0.3">
      <c r="B627" s="138"/>
      <c r="C627" s="139" t="s">
        <v>776</v>
      </c>
      <c r="D627" s="139" t="s">
        <v>152</v>
      </c>
      <c r="E627" s="140" t="s">
        <v>777</v>
      </c>
      <c r="F627" s="141" t="s">
        <v>778</v>
      </c>
      <c r="G627" s="142" t="s">
        <v>155</v>
      </c>
      <c r="H627" s="143">
        <v>14.92</v>
      </c>
      <c r="I627" s="303"/>
      <c r="J627" s="144">
        <f>ROUND(I627*H627,2)</f>
        <v>0</v>
      </c>
      <c r="K627" s="141" t="s">
        <v>156</v>
      </c>
      <c r="L627" s="36"/>
      <c r="M627" s="145" t="s">
        <v>5</v>
      </c>
      <c r="N627" s="146" t="s">
        <v>35</v>
      </c>
      <c r="O627" s="147">
        <v>0.41</v>
      </c>
      <c r="P627" s="147">
        <f>O627*H627</f>
        <v>6.1171999999999995</v>
      </c>
      <c r="Q627" s="147">
        <v>4.3800000000000002E-3</v>
      </c>
      <c r="R627" s="147">
        <f>Q627*H627</f>
        <v>6.5349600000000008E-2</v>
      </c>
      <c r="S627" s="147">
        <v>0</v>
      </c>
      <c r="T627" s="148">
        <f>S627*H627</f>
        <v>0</v>
      </c>
      <c r="AR627" s="23" t="s">
        <v>157</v>
      </c>
      <c r="AT627" s="23" t="s">
        <v>152</v>
      </c>
      <c r="AU627" s="23" t="s">
        <v>72</v>
      </c>
      <c r="AY627" s="23" t="s">
        <v>150</v>
      </c>
      <c r="BE627" s="149">
        <f>IF(N627="základní",J627,0)</f>
        <v>0</v>
      </c>
      <c r="BF627" s="149">
        <f>IF(N627="snížená",J627,0)</f>
        <v>0</v>
      </c>
      <c r="BG627" s="149">
        <f>IF(N627="zákl. přenesená",J627,0)</f>
        <v>0</v>
      </c>
      <c r="BH627" s="149">
        <f>IF(N627="sníž. přenesená",J627,0)</f>
        <v>0</v>
      </c>
      <c r="BI627" s="149">
        <f>IF(N627="nulová",J627,0)</f>
        <v>0</v>
      </c>
      <c r="BJ627" s="23" t="s">
        <v>70</v>
      </c>
      <c r="BK627" s="149">
        <f>ROUND(I627*H627,2)</f>
        <v>0</v>
      </c>
      <c r="BL627" s="23" t="s">
        <v>157</v>
      </c>
      <c r="BM627" s="23" t="s">
        <v>779</v>
      </c>
    </row>
    <row r="628" spans="2:65" s="1" customFormat="1" ht="40.5" x14ac:dyDescent="0.3">
      <c r="B628" s="36"/>
      <c r="D628" s="150" t="s">
        <v>159</v>
      </c>
      <c r="F628" s="151" t="s">
        <v>780</v>
      </c>
      <c r="L628" s="36"/>
      <c r="M628" s="152"/>
      <c r="T628" s="61"/>
      <c r="AT628" s="23" t="s">
        <v>159</v>
      </c>
      <c r="AU628" s="23" t="s">
        <v>72</v>
      </c>
    </row>
    <row r="629" spans="2:65" s="12" customFormat="1" x14ac:dyDescent="0.3">
      <c r="B629" s="158"/>
      <c r="D629" s="150" t="s">
        <v>161</v>
      </c>
      <c r="E629" s="159" t="s">
        <v>5</v>
      </c>
      <c r="F629" s="160" t="s">
        <v>781</v>
      </c>
      <c r="H629" s="161">
        <v>14.92</v>
      </c>
      <c r="L629" s="158"/>
      <c r="M629" s="162"/>
      <c r="T629" s="163"/>
      <c r="AT629" s="159" t="s">
        <v>161</v>
      </c>
      <c r="AU629" s="159" t="s">
        <v>72</v>
      </c>
      <c r="AV629" s="12" t="s">
        <v>72</v>
      </c>
      <c r="AW629" s="12" t="s">
        <v>27</v>
      </c>
      <c r="AX629" s="12" t="s">
        <v>64</v>
      </c>
      <c r="AY629" s="159" t="s">
        <v>150</v>
      </c>
    </row>
    <row r="630" spans="2:65" s="11" customFormat="1" x14ac:dyDescent="0.3">
      <c r="B630" s="153"/>
      <c r="D630" s="150" t="s">
        <v>161</v>
      </c>
      <c r="E630" s="154" t="s">
        <v>5</v>
      </c>
      <c r="F630" s="155" t="s">
        <v>551</v>
      </c>
      <c r="H630" s="154" t="s">
        <v>5</v>
      </c>
      <c r="L630" s="153"/>
      <c r="M630" s="156"/>
      <c r="T630" s="157"/>
      <c r="AT630" s="154" t="s">
        <v>161</v>
      </c>
      <c r="AU630" s="154" t="s">
        <v>72</v>
      </c>
      <c r="AV630" s="11" t="s">
        <v>70</v>
      </c>
      <c r="AW630" s="11" t="s">
        <v>27</v>
      </c>
      <c r="AX630" s="11" t="s">
        <v>64</v>
      </c>
      <c r="AY630" s="154" t="s">
        <v>150</v>
      </c>
    </row>
    <row r="631" spans="2:65" s="13" customFormat="1" x14ac:dyDescent="0.3">
      <c r="B631" s="164"/>
      <c r="D631" s="150" t="s">
        <v>161</v>
      </c>
      <c r="E631" s="165" t="s">
        <v>5</v>
      </c>
      <c r="F631" s="166" t="s">
        <v>164</v>
      </c>
      <c r="H631" s="167">
        <v>14.92</v>
      </c>
      <c r="L631" s="164"/>
      <c r="M631" s="168"/>
      <c r="T631" s="169"/>
      <c r="AT631" s="165" t="s">
        <v>161</v>
      </c>
      <c r="AU631" s="165" t="s">
        <v>72</v>
      </c>
      <c r="AV631" s="13" t="s">
        <v>157</v>
      </c>
      <c r="AW631" s="13" t="s">
        <v>27</v>
      </c>
      <c r="AX631" s="13" t="s">
        <v>70</v>
      </c>
      <c r="AY631" s="165" t="s">
        <v>150</v>
      </c>
    </row>
    <row r="632" spans="2:65" s="1" customFormat="1" ht="25.5" customHeight="1" x14ac:dyDescent="0.3">
      <c r="B632" s="138"/>
      <c r="C632" s="139" t="s">
        <v>782</v>
      </c>
      <c r="D632" s="139" t="s">
        <v>152</v>
      </c>
      <c r="E632" s="140" t="s">
        <v>783</v>
      </c>
      <c r="F632" s="141" t="s">
        <v>784</v>
      </c>
      <c r="G632" s="142" t="s">
        <v>155</v>
      </c>
      <c r="H632" s="143">
        <v>14.92</v>
      </c>
      <c r="I632" s="303"/>
      <c r="J632" s="144">
        <f>ROUND(I632*H632,2)</f>
        <v>0</v>
      </c>
      <c r="K632" s="141" t="s">
        <v>156</v>
      </c>
      <c r="L632" s="36"/>
      <c r="M632" s="145" t="s">
        <v>5</v>
      </c>
      <c r="N632" s="146" t="s">
        <v>35</v>
      </c>
      <c r="O632" s="147">
        <v>0.28499999999999998</v>
      </c>
      <c r="P632" s="147">
        <f>O632*H632</f>
        <v>4.2521999999999993</v>
      </c>
      <c r="Q632" s="147">
        <v>3.48E-3</v>
      </c>
      <c r="R632" s="147">
        <f>Q632*H632</f>
        <v>5.1921599999999998E-2</v>
      </c>
      <c r="S632" s="147">
        <v>0</v>
      </c>
      <c r="T632" s="148">
        <f>S632*H632</f>
        <v>0</v>
      </c>
      <c r="AR632" s="23" t="s">
        <v>157</v>
      </c>
      <c r="AT632" s="23" t="s">
        <v>152</v>
      </c>
      <c r="AU632" s="23" t="s">
        <v>72</v>
      </c>
      <c r="AY632" s="23" t="s">
        <v>150</v>
      </c>
      <c r="BE632" s="149">
        <f>IF(N632="základní",J632,0)</f>
        <v>0</v>
      </c>
      <c r="BF632" s="149">
        <f>IF(N632="snížená",J632,0)</f>
        <v>0</v>
      </c>
      <c r="BG632" s="149">
        <f>IF(N632="zákl. přenesená",J632,0)</f>
        <v>0</v>
      </c>
      <c r="BH632" s="149">
        <f>IF(N632="sníž. přenesená",J632,0)</f>
        <v>0</v>
      </c>
      <c r="BI632" s="149">
        <f>IF(N632="nulová",J632,0)</f>
        <v>0</v>
      </c>
      <c r="BJ632" s="23" t="s">
        <v>70</v>
      </c>
      <c r="BK632" s="149">
        <f>ROUND(I632*H632,2)</f>
        <v>0</v>
      </c>
      <c r="BL632" s="23" t="s">
        <v>157</v>
      </c>
      <c r="BM632" s="23" t="s">
        <v>785</v>
      </c>
    </row>
    <row r="633" spans="2:65" s="12" customFormat="1" x14ac:dyDescent="0.3">
      <c r="B633" s="158"/>
      <c r="D633" s="150" t="s">
        <v>161</v>
      </c>
      <c r="E633" s="159" t="s">
        <v>5</v>
      </c>
      <c r="F633" s="160" t="s">
        <v>786</v>
      </c>
      <c r="H633" s="161">
        <v>14.92</v>
      </c>
      <c r="L633" s="158"/>
      <c r="M633" s="162"/>
      <c r="T633" s="163"/>
      <c r="AT633" s="159" t="s">
        <v>161</v>
      </c>
      <c r="AU633" s="159" t="s">
        <v>72</v>
      </c>
      <c r="AV633" s="12" t="s">
        <v>72</v>
      </c>
      <c r="AW633" s="12" t="s">
        <v>27</v>
      </c>
      <c r="AX633" s="12" t="s">
        <v>64</v>
      </c>
      <c r="AY633" s="159" t="s">
        <v>150</v>
      </c>
    </row>
    <row r="634" spans="2:65" s="11" customFormat="1" x14ac:dyDescent="0.3">
      <c r="B634" s="153"/>
      <c r="D634" s="150" t="s">
        <v>161</v>
      </c>
      <c r="E634" s="154" t="s">
        <v>5</v>
      </c>
      <c r="F634" s="155" t="s">
        <v>551</v>
      </c>
      <c r="H634" s="154" t="s">
        <v>5</v>
      </c>
      <c r="L634" s="153"/>
      <c r="M634" s="156"/>
      <c r="T634" s="157"/>
      <c r="AT634" s="154" t="s">
        <v>161</v>
      </c>
      <c r="AU634" s="154" t="s">
        <v>72</v>
      </c>
      <c r="AV634" s="11" t="s">
        <v>70</v>
      </c>
      <c r="AW634" s="11" t="s">
        <v>27</v>
      </c>
      <c r="AX634" s="11" t="s">
        <v>64</v>
      </c>
      <c r="AY634" s="154" t="s">
        <v>150</v>
      </c>
    </row>
    <row r="635" spans="2:65" s="13" customFormat="1" x14ac:dyDescent="0.3">
      <c r="B635" s="164"/>
      <c r="D635" s="150" t="s">
        <v>161</v>
      </c>
      <c r="E635" s="165" t="s">
        <v>5</v>
      </c>
      <c r="F635" s="166" t="s">
        <v>164</v>
      </c>
      <c r="H635" s="167">
        <v>14.92</v>
      </c>
      <c r="L635" s="164"/>
      <c r="M635" s="168"/>
      <c r="T635" s="169"/>
      <c r="AT635" s="165" t="s">
        <v>161</v>
      </c>
      <c r="AU635" s="165" t="s">
        <v>72</v>
      </c>
      <c r="AV635" s="13" t="s">
        <v>157</v>
      </c>
      <c r="AW635" s="13" t="s">
        <v>27</v>
      </c>
      <c r="AX635" s="13" t="s">
        <v>70</v>
      </c>
      <c r="AY635" s="165" t="s">
        <v>150</v>
      </c>
    </row>
    <row r="636" spans="2:65" s="1" customFormat="1" ht="25.5" customHeight="1" x14ac:dyDescent="0.3">
      <c r="B636" s="138"/>
      <c r="C636" s="139" t="s">
        <v>787</v>
      </c>
      <c r="D636" s="139" t="s">
        <v>152</v>
      </c>
      <c r="E636" s="140" t="s">
        <v>788</v>
      </c>
      <c r="F636" s="141" t="s">
        <v>789</v>
      </c>
      <c r="G636" s="142" t="s">
        <v>155</v>
      </c>
      <c r="H636" s="143">
        <v>36.033999999999999</v>
      </c>
      <c r="I636" s="303"/>
      <c r="J636" s="144">
        <f>ROUND(I636*H636,2)</f>
        <v>0</v>
      </c>
      <c r="K636" s="141" t="s">
        <v>156</v>
      </c>
      <c r="L636" s="36"/>
      <c r="M636" s="145" t="s">
        <v>5</v>
      </c>
      <c r="N636" s="146" t="s">
        <v>35</v>
      </c>
      <c r="O636" s="147">
        <v>0.33</v>
      </c>
      <c r="P636" s="147">
        <f>O636*H636</f>
        <v>11.891220000000001</v>
      </c>
      <c r="Q636" s="147">
        <v>4.3800000000000002E-3</v>
      </c>
      <c r="R636" s="147">
        <f>Q636*H636</f>
        <v>0.15782892000000001</v>
      </c>
      <c r="S636" s="147">
        <v>0</v>
      </c>
      <c r="T636" s="148">
        <f>S636*H636</f>
        <v>0</v>
      </c>
      <c r="AR636" s="23" t="s">
        <v>157</v>
      </c>
      <c r="AT636" s="23" t="s">
        <v>152</v>
      </c>
      <c r="AU636" s="23" t="s">
        <v>72</v>
      </c>
      <c r="AY636" s="23" t="s">
        <v>150</v>
      </c>
      <c r="BE636" s="149">
        <f>IF(N636="základní",J636,0)</f>
        <v>0</v>
      </c>
      <c r="BF636" s="149">
        <f>IF(N636="snížená",J636,0)</f>
        <v>0</v>
      </c>
      <c r="BG636" s="149">
        <f>IF(N636="zákl. přenesená",J636,0)</f>
        <v>0</v>
      </c>
      <c r="BH636" s="149">
        <f>IF(N636="sníž. přenesená",J636,0)</f>
        <v>0</v>
      </c>
      <c r="BI636" s="149">
        <f>IF(N636="nulová",J636,0)</f>
        <v>0</v>
      </c>
      <c r="BJ636" s="23" t="s">
        <v>70</v>
      </c>
      <c r="BK636" s="149">
        <f>ROUND(I636*H636,2)</f>
        <v>0</v>
      </c>
      <c r="BL636" s="23" t="s">
        <v>157</v>
      </c>
      <c r="BM636" s="23" t="s">
        <v>790</v>
      </c>
    </row>
    <row r="637" spans="2:65" s="1" customFormat="1" ht="40.5" x14ac:dyDescent="0.3">
      <c r="B637" s="36"/>
      <c r="D637" s="150" t="s">
        <v>159</v>
      </c>
      <c r="F637" s="151" t="s">
        <v>780</v>
      </c>
      <c r="L637" s="36"/>
      <c r="M637" s="152"/>
      <c r="T637" s="61"/>
      <c r="AT637" s="23" t="s">
        <v>159</v>
      </c>
      <c r="AU637" s="23" t="s">
        <v>72</v>
      </c>
    </row>
    <row r="638" spans="2:65" s="12" customFormat="1" x14ac:dyDescent="0.3">
      <c r="B638" s="158"/>
      <c r="D638" s="150" t="s">
        <v>161</v>
      </c>
      <c r="E638" s="159" t="s">
        <v>5</v>
      </c>
      <c r="F638" s="160" t="s">
        <v>791</v>
      </c>
      <c r="H638" s="161">
        <v>33.57</v>
      </c>
      <c r="L638" s="158"/>
      <c r="M638" s="162"/>
      <c r="T638" s="163"/>
      <c r="AT638" s="159" t="s">
        <v>161</v>
      </c>
      <c r="AU638" s="159" t="s">
        <v>72</v>
      </c>
      <c r="AV638" s="12" t="s">
        <v>72</v>
      </c>
      <c r="AW638" s="12" t="s">
        <v>27</v>
      </c>
      <c r="AX638" s="12" t="s">
        <v>64</v>
      </c>
      <c r="AY638" s="159" t="s">
        <v>150</v>
      </c>
    </row>
    <row r="639" spans="2:65" s="12" customFormat="1" x14ac:dyDescent="0.3">
      <c r="B639" s="158"/>
      <c r="D639" s="150" t="s">
        <v>161</v>
      </c>
      <c r="E639" s="159" t="s">
        <v>5</v>
      </c>
      <c r="F639" s="160" t="s">
        <v>792</v>
      </c>
      <c r="H639" s="161">
        <v>2.464</v>
      </c>
      <c r="L639" s="158"/>
      <c r="M639" s="162"/>
      <c r="T639" s="163"/>
      <c r="AT639" s="159" t="s">
        <v>161</v>
      </c>
      <c r="AU639" s="159" t="s">
        <v>72</v>
      </c>
      <c r="AV639" s="12" t="s">
        <v>72</v>
      </c>
      <c r="AW639" s="12" t="s">
        <v>27</v>
      </c>
      <c r="AX639" s="12" t="s">
        <v>64</v>
      </c>
      <c r="AY639" s="159" t="s">
        <v>150</v>
      </c>
    </row>
    <row r="640" spans="2:65" s="11" customFormat="1" x14ac:dyDescent="0.3">
      <c r="B640" s="153"/>
      <c r="D640" s="150" t="s">
        <v>161</v>
      </c>
      <c r="E640" s="154" t="s">
        <v>5</v>
      </c>
      <c r="F640" s="155" t="s">
        <v>551</v>
      </c>
      <c r="H640" s="154" t="s">
        <v>5</v>
      </c>
      <c r="L640" s="153"/>
      <c r="M640" s="156"/>
      <c r="T640" s="157"/>
      <c r="AT640" s="154" t="s">
        <v>161</v>
      </c>
      <c r="AU640" s="154" t="s">
        <v>72</v>
      </c>
      <c r="AV640" s="11" t="s">
        <v>70</v>
      </c>
      <c r="AW640" s="11" t="s">
        <v>27</v>
      </c>
      <c r="AX640" s="11" t="s">
        <v>64</v>
      </c>
      <c r="AY640" s="154" t="s">
        <v>150</v>
      </c>
    </row>
    <row r="641" spans="2:65" s="13" customFormat="1" x14ac:dyDescent="0.3">
      <c r="B641" s="164"/>
      <c r="D641" s="150" t="s">
        <v>161</v>
      </c>
      <c r="E641" s="165" t="s">
        <v>5</v>
      </c>
      <c r="F641" s="166" t="s">
        <v>164</v>
      </c>
      <c r="H641" s="167">
        <v>36.033999999999999</v>
      </c>
      <c r="L641" s="164"/>
      <c r="M641" s="168"/>
      <c r="T641" s="169"/>
      <c r="AT641" s="165" t="s">
        <v>161</v>
      </c>
      <c r="AU641" s="165" t="s">
        <v>72</v>
      </c>
      <c r="AV641" s="13" t="s">
        <v>157</v>
      </c>
      <c r="AW641" s="13" t="s">
        <v>27</v>
      </c>
      <c r="AX641" s="13" t="s">
        <v>70</v>
      </c>
      <c r="AY641" s="165" t="s">
        <v>150</v>
      </c>
    </row>
    <row r="642" spans="2:65" s="1" customFormat="1" ht="38.25" customHeight="1" x14ac:dyDescent="0.3">
      <c r="B642" s="138"/>
      <c r="C642" s="139" t="s">
        <v>793</v>
      </c>
      <c r="D642" s="139" t="s">
        <v>152</v>
      </c>
      <c r="E642" s="140" t="s">
        <v>794</v>
      </c>
      <c r="F642" s="141" t="s">
        <v>795</v>
      </c>
      <c r="G642" s="142" t="s">
        <v>268</v>
      </c>
      <c r="H642" s="143">
        <v>60.24</v>
      </c>
      <c r="I642" s="303"/>
      <c r="J642" s="144">
        <f>ROUND(I642*H642,2)</f>
        <v>0</v>
      </c>
      <c r="K642" s="141" t="s">
        <v>156</v>
      </c>
      <c r="L642" s="36"/>
      <c r="M642" s="145" t="s">
        <v>5</v>
      </c>
      <c r="N642" s="146" t="s">
        <v>35</v>
      </c>
      <c r="O642" s="147">
        <v>9.6000000000000002E-2</v>
      </c>
      <c r="P642" s="147">
        <f>O642*H642</f>
        <v>5.7830400000000006</v>
      </c>
      <c r="Q642" s="147">
        <v>0</v>
      </c>
      <c r="R642" s="147">
        <f>Q642*H642</f>
        <v>0</v>
      </c>
      <c r="S642" s="147">
        <v>0</v>
      </c>
      <c r="T642" s="148">
        <f>S642*H642</f>
        <v>0</v>
      </c>
      <c r="AR642" s="23" t="s">
        <v>157</v>
      </c>
      <c r="AT642" s="23" t="s">
        <v>152</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796</v>
      </c>
    </row>
    <row r="643" spans="2:65" s="1" customFormat="1" ht="94.5" x14ac:dyDescent="0.3">
      <c r="B643" s="36"/>
      <c r="D643" s="150" t="s">
        <v>159</v>
      </c>
      <c r="F643" s="151" t="s">
        <v>797</v>
      </c>
      <c r="L643" s="36"/>
      <c r="M643" s="152"/>
      <c r="T643" s="61"/>
      <c r="AT643" s="23" t="s">
        <v>159</v>
      </c>
      <c r="AU643" s="23" t="s">
        <v>72</v>
      </c>
    </row>
    <row r="644" spans="2:65" s="1" customFormat="1" ht="16.5" customHeight="1" x14ac:dyDescent="0.3">
      <c r="B644" s="138"/>
      <c r="C644" s="171" t="s">
        <v>798</v>
      </c>
      <c r="D644" s="171" t="s">
        <v>251</v>
      </c>
      <c r="E644" s="172" t="s">
        <v>799</v>
      </c>
      <c r="F644" s="173" t="s">
        <v>800</v>
      </c>
      <c r="G644" s="174" t="s">
        <v>268</v>
      </c>
      <c r="H644" s="175">
        <v>63.252000000000002</v>
      </c>
      <c r="I644" s="521"/>
      <c r="J644" s="176">
        <f>ROUND(I644*H644,2)</f>
        <v>0</v>
      </c>
      <c r="K644" s="173" t="s">
        <v>156</v>
      </c>
      <c r="L644" s="177"/>
      <c r="M644" s="178" t="s">
        <v>5</v>
      </c>
      <c r="N644" s="179" t="s">
        <v>35</v>
      </c>
      <c r="O644" s="147">
        <v>0</v>
      </c>
      <c r="P644" s="147">
        <f>O644*H644</f>
        <v>0</v>
      </c>
      <c r="Q644" s="147">
        <v>4.0000000000000003E-5</v>
      </c>
      <c r="R644" s="147">
        <f>Q644*H644</f>
        <v>2.5300800000000001E-3</v>
      </c>
      <c r="S644" s="147">
        <v>0</v>
      </c>
      <c r="T644" s="148">
        <f>S644*H644</f>
        <v>0</v>
      </c>
      <c r="AR644" s="23" t="s">
        <v>196</v>
      </c>
      <c r="AT644" s="23" t="s">
        <v>251</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801</v>
      </c>
    </row>
    <row r="645" spans="2:65" s="12" customFormat="1" x14ac:dyDescent="0.3">
      <c r="B645" s="158"/>
      <c r="D645" s="150" t="s">
        <v>161</v>
      </c>
      <c r="F645" s="160" t="s">
        <v>802</v>
      </c>
      <c r="H645" s="161">
        <v>63.252000000000002</v>
      </c>
      <c r="L645" s="158"/>
      <c r="M645" s="162"/>
      <c r="T645" s="163"/>
      <c r="AT645" s="159" t="s">
        <v>161</v>
      </c>
      <c r="AU645" s="159" t="s">
        <v>72</v>
      </c>
      <c r="AV645" s="12" t="s">
        <v>72</v>
      </c>
      <c r="AW645" s="12" t="s">
        <v>6</v>
      </c>
      <c r="AX645" s="12" t="s">
        <v>70</v>
      </c>
      <c r="AY645" s="159" t="s">
        <v>150</v>
      </c>
    </row>
    <row r="646" spans="2:65" s="1" customFormat="1" ht="25.5" customHeight="1" x14ac:dyDescent="0.3">
      <c r="B646" s="138"/>
      <c r="C646" s="139" t="s">
        <v>803</v>
      </c>
      <c r="D646" s="139" t="s">
        <v>152</v>
      </c>
      <c r="E646" s="140" t="s">
        <v>804</v>
      </c>
      <c r="F646" s="141" t="s">
        <v>805</v>
      </c>
      <c r="G646" s="142" t="s">
        <v>155</v>
      </c>
      <c r="H646" s="143">
        <v>98.852000000000004</v>
      </c>
      <c r="I646" s="303"/>
      <c r="J646" s="144">
        <f>ROUND(I646*H646,2)</f>
        <v>0</v>
      </c>
      <c r="K646" s="141" t="s">
        <v>156</v>
      </c>
      <c r="L646" s="36"/>
      <c r="M646" s="145" t="s">
        <v>5</v>
      </c>
      <c r="N646" s="146" t="s">
        <v>35</v>
      </c>
      <c r="O646" s="147">
        <v>1.04</v>
      </c>
      <c r="P646" s="147">
        <f>O646*H646</f>
        <v>102.80608000000001</v>
      </c>
      <c r="Q646" s="147">
        <v>8.3199999999999993E-3</v>
      </c>
      <c r="R646" s="147">
        <f>Q646*H646</f>
        <v>0.82244863999999995</v>
      </c>
      <c r="S646" s="147">
        <v>0</v>
      </c>
      <c r="T646" s="148">
        <f>S646*H646</f>
        <v>0</v>
      </c>
      <c r="AR646" s="23" t="s">
        <v>157</v>
      </c>
      <c r="AT646" s="23" t="s">
        <v>152</v>
      </c>
      <c r="AU646" s="23" t="s">
        <v>72</v>
      </c>
      <c r="AY646" s="23" t="s">
        <v>150</v>
      </c>
      <c r="BE646" s="149">
        <f>IF(N646="základní",J646,0)</f>
        <v>0</v>
      </c>
      <c r="BF646" s="149">
        <f>IF(N646="snížená",J646,0)</f>
        <v>0</v>
      </c>
      <c r="BG646" s="149">
        <f>IF(N646="zákl. přenesená",J646,0)</f>
        <v>0</v>
      </c>
      <c r="BH646" s="149">
        <f>IF(N646="sníž. přenesená",J646,0)</f>
        <v>0</v>
      </c>
      <c r="BI646" s="149">
        <f>IF(N646="nulová",J646,0)</f>
        <v>0</v>
      </c>
      <c r="BJ646" s="23" t="s">
        <v>70</v>
      </c>
      <c r="BK646" s="149">
        <f>ROUND(I646*H646,2)</f>
        <v>0</v>
      </c>
      <c r="BL646" s="23" t="s">
        <v>157</v>
      </c>
      <c r="BM646" s="23" t="s">
        <v>806</v>
      </c>
    </row>
    <row r="647" spans="2:65" s="1" customFormat="1" ht="283.5" x14ac:dyDescent="0.3">
      <c r="B647" s="36"/>
      <c r="D647" s="150" t="s">
        <v>159</v>
      </c>
      <c r="F647" s="151" t="s">
        <v>807</v>
      </c>
      <c r="L647" s="36"/>
      <c r="M647" s="152"/>
      <c r="T647" s="61"/>
      <c r="AT647" s="23" t="s">
        <v>159</v>
      </c>
      <c r="AU647" s="23" t="s">
        <v>72</v>
      </c>
    </row>
    <row r="648" spans="2:65" s="11" customFormat="1" x14ac:dyDescent="0.3">
      <c r="B648" s="153"/>
      <c r="D648" s="150" t="s">
        <v>161</v>
      </c>
      <c r="E648" s="154" t="s">
        <v>5</v>
      </c>
      <c r="F648" s="155" t="s">
        <v>808</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809</v>
      </c>
      <c r="H649" s="161">
        <v>15.007999999999999</v>
      </c>
      <c r="L649" s="158"/>
      <c r="M649" s="162"/>
      <c r="T649" s="163"/>
      <c r="AT649" s="159" t="s">
        <v>161</v>
      </c>
      <c r="AU649" s="159" t="s">
        <v>72</v>
      </c>
      <c r="AV649" s="12" t="s">
        <v>72</v>
      </c>
      <c r="AW649" s="12" t="s">
        <v>27</v>
      </c>
      <c r="AX649" s="12" t="s">
        <v>64</v>
      </c>
      <c r="AY649" s="159" t="s">
        <v>150</v>
      </c>
    </row>
    <row r="650" spans="2:65" s="11" customFormat="1" x14ac:dyDescent="0.3">
      <c r="B650" s="153"/>
      <c r="D650" s="150" t="s">
        <v>161</v>
      </c>
      <c r="E650" s="154" t="s">
        <v>5</v>
      </c>
      <c r="F650" s="155" t="s">
        <v>686</v>
      </c>
      <c r="H650" s="154" t="s">
        <v>5</v>
      </c>
      <c r="L650" s="153"/>
      <c r="M650" s="156"/>
      <c r="T650" s="157"/>
      <c r="AT650" s="154" t="s">
        <v>161</v>
      </c>
      <c r="AU650" s="154" t="s">
        <v>72</v>
      </c>
      <c r="AV650" s="11" t="s">
        <v>70</v>
      </c>
      <c r="AW650" s="11" t="s">
        <v>27</v>
      </c>
      <c r="AX650" s="11" t="s">
        <v>64</v>
      </c>
      <c r="AY650" s="154" t="s">
        <v>150</v>
      </c>
    </row>
    <row r="651" spans="2:65" s="12" customFormat="1" x14ac:dyDescent="0.3">
      <c r="B651" s="158"/>
      <c r="D651" s="150" t="s">
        <v>161</v>
      </c>
      <c r="E651" s="159" t="s">
        <v>5</v>
      </c>
      <c r="F651" s="160" t="s">
        <v>810</v>
      </c>
      <c r="H651" s="161">
        <v>83.843999999999994</v>
      </c>
      <c r="L651" s="158"/>
      <c r="M651" s="162"/>
      <c r="T651" s="163"/>
      <c r="AT651" s="159" t="s">
        <v>161</v>
      </c>
      <c r="AU651" s="159" t="s">
        <v>72</v>
      </c>
      <c r="AV651" s="12" t="s">
        <v>72</v>
      </c>
      <c r="AW651" s="12" t="s">
        <v>27</v>
      </c>
      <c r="AX651" s="12" t="s">
        <v>64</v>
      </c>
      <c r="AY651" s="159" t="s">
        <v>150</v>
      </c>
    </row>
    <row r="652" spans="2:65" s="13" customFormat="1" x14ac:dyDescent="0.3">
      <c r="B652" s="164"/>
      <c r="D652" s="150" t="s">
        <v>161</v>
      </c>
      <c r="E652" s="165" t="s">
        <v>5</v>
      </c>
      <c r="F652" s="166" t="s">
        <v>164</v>
      </c>
      <c r="H652" s="167">
        <v>98.852000000000004</v>
      </c>
      <c r="L652" s="164"/>
      <c r="M652" s="168"/>
      <c r="T652" s="169"/>
      <c r="AT652" s="165" t="s">
        <v>161</v>
      </c>
      <c r="AU652" s="165" t="s">
        <v>72</v>
      </c>
      <c r="AV652" s="13" t="s">
        <v>157</v>
      </c>
      <c r="AW652" s="13" t="s">
        <v>27</v>
      </c>
      <c r="AX652" s="13" t="s">
        <v>70</v>
      </c>
      <c r="AY652" s="165" t="s">
        <v>150</v>
      </c>
    </row>
    <row r="653" spans="2:65" s="1" customFormat="1" ht="25.5" customHeight="1" x14ac:dyDescent="0.3">
      <c r="B653" s="138"/>
      <c r="C653" s="171" t="s">
        <v>811</v>
      </c>
      <c r="D653" s="171" t="s">
        <v>251</v>
      </c>
      <c r="E653" s="172" t="s">
        <v>812</v>
      </c>
      <c r="F653" s="173" t="s">
        <v>813</v>
      </c>
      <c r="G653" s="174" t="s">
        <v>155</v>
      </c>
      <c r="H653" s="175">
        <v>100.82899999999999</v>
      </c>
      <c r="I653" s="521"/>
      <c r="J653" s="176">
        <f>ROUND(I653*H653,2)</f>
        <v>0</v>
      </c>
      <c r="K653" s="173" t="s">
        <v>156</v>
      </c>
      <c r="L653" s="177"/>
      <c r="M653" s="178" t="s">
        <v>5</v>
      </c>
      <c r="N653" s="179" t="s">
        <v>35</v>
      </c>
      <c r="O653" s="147">
        <v>0</v>
      </c>
      <c r="P653" s="147">
        <f>O653*H653</f>
        <v>0</v>
      </c>
      <c r="Q653" s="147">
        <v>3.2000000000000002E-3</v>
      </c>
      <c r="R653" s="147">
        <f>Q653*H653</f>
        <v>0.32265280000000002</v>
      </c>
      <c r="S653" s="147">
        <v>0</v>
      </c>
      <c r="T653" s="148">
        <f>S653*H653</f>
        <v>0</v>
      </c>
      <c r="AR653" s="23" t="s">
        <v>196</v>
      </c>
      <c r="AT653" s="23" t="s">
        <v>251</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814</v>
      </c>
    </row>
    <row r="654" spans="2:65" s="12" customFormat="1" x14ac:dyDescent="0.3">
      <c r="B654" s="158"/>
      <c r="D654" s="150" t="s">
        <v>161</v>
      </c>
      <c r="F654" s="160" t="s">
        <v>815</v>
      </c>
      <c r="H654" s="161">
        <v>100.82899999999999</v>
      </c>
      <c r="L654" s="158"/>
      <c r="M654" s="162"/>
      <c r="T654" s="163"/>
      <c r="AT654" s="159" t="s">
        <v>161</v>
      </c>
      <c r="AU654" s="159" t="s">
        <v>72</v>
      </c>
      <c r="AV654" s="12" t="s">
        <v>72</v>
      </c>
      <c r="AW654" s="12" t="s">
        <v>6</v>
      </c>
      <c r="AX654" s="12" t="s">
        <v>70</v>
      </c>
      <c r="AY654" s="159" t="s">
        <v>150</v>
      </c>
    </row>
    <row r="655" spans="2:65" s="1" customFormat="1" ht="25.5" customHeight="1" x14ac:dyDescent="0.3">
      <c r="B655" s="138"/>
      <c r="C655" s="139" t="s">
        <v>816</v>
      </c>
      <c r="D655" s="139" t="s">
        <v>152</v>
      </c>
      <c r="E655" s="140" t="s">
        <v>817</v>
      </c>
      <c r="F655" s="141" t="s">
        <v>818</v>
      </c>
      <c r="G655" s="142" t="s">
        <v>155</v>
      </c>
      <c r="H655" s="143">
        <v>77.28</v>
      </c>
      <c r="I655" s="303"/>
      <c r="J655" s="144">
        <f>ROUND(I655*H655,2)</f>
        <v>0</v>
      </c>
      <c r="K655" s="141" t="s">
        <v>156</v>
      </c>
      <c r="L655" s="36"/>
      <c r="M655" s="145" t="s">
        <v>5</v>
      </c>
      <c r="N655" s="146" t="s">
        <v>35</v>
      </c>
      <c r="O655" s="147">
        <v>1.08</v>
      </c>
      <c r="P655" s="147">
        <f>O655*H655</f>
        <v>83.462400000000002</v>
      </c>
      <c r="Q655" s="147">
        <v>1.1440000000000001E-2</v>
      </c>
      <c r="R655" s="147">
        <f>Q655*H655</f>
        <v>0.88408320000000007</v>
      </c>
      <c r="S655" s="147">
        <v>0</v>
      </c>
      <c r="T655" s="148">
        <f>S655*H655</f>
        <v>0</v>
      </c>
      <c r="AR655" s="23" t="s">
        <v>157</v>
      </c>
      <c r="AT655" s="23" t="s">
        <v>152</v>
      </c>
      <c r="AU655" s="23" t="s">
        <v>72</v>
      </c>
      <c r="AY655" s="23" t="s">
        <v>150</v>
      </c>
      <c r="BE655" s="149">
        <f>IF(N655="základní",J655,0)</f>
        <v>0</v>
      </c>
      <c r="BF655" s="149">
        <f>IF(N655="snížená",J655,0)</f>
        <v>0</v>
      </c>
      <c r="BG655" s="149">
        <f>IF(N655="zákl. přenesená",J655,0)</f>
        <v>0</v>
      </c>
      <c r="BH655" s="149">
        <f>IF(N655="sníž. přenesená",J655,0)</f>
        <v>0</v>
      </c>
      <c r="BI655" s="149">
        <f>IF(N655="nulová",J655,0)</f>
        <v>0</v>
      </c>
      <c r="BJ655" s="23" t="s">
        <v>70</v>
      </c>
      <c r="BK655" s="149">
        <f>ROUND(I655*H655,2)</f>
        <v>0</v>
      </c>
      <c r="BL655" s="23" t="s">
        <v>157</v>
      </c>
      <c r="BM655" s="23" t="s">
        <v>819</v>
      </c>
    </row>
    <row r="656" spans="2:65" s="1" customFormat="1" ht="283.5" x14ac:dyDescent="0.3">
      <c r="B656" s="36"/>
      <c r="D656" s="150" t="s">
        <v>159</v>
      </c>
      <c r="F656" s="151" t="s">
        <v>807</v>
      </c>
      <c r="L656" s="36"/>
      <c r="M656" s="152"/>
      <c r="T656" s="61"/>
      <c r="AT656" s="23" t="s">
        <v>159</v>
      </c>
      <c r="AU656" s="23" t="s">
        <v>72</v>
      </c>
    </row>
    <row r="657" spans="2:65" s="11" customFormat="1" x14ac:dyDescent="0.3">
      <c r="B657" s="153"/>
      <c r="D657" s="150" t="s">
        <v>161</v>
      </c>
      <c r="E657" s="154" t="s">
        <v>5</v>
      </c>
      <c r="F657" s="155" t="s">
        <v>820</v>
      </c>
      <c r="H657" s="154" t="s">
        <v>5</v>
      </c>
      <c r="L657" s="153"/>
      <c r="M657" s="156"/>
      <c r="T657" s="157"/>
      <c r="AT657" s="154" t="s">
        <v>161</v>
      </c>
      <c r="AU657" s="154" t="s">
        <v>72</v>
      </c>
      <c r="AV657" s="11" t="s">
        <v>70</v>
      </c>
      <c r="AW657" s="11" t="s">
        <v>27</v>
      </c>
      <c r="AX657" s="11" t="s">
        <v>64</v>
      </c>
      <c r="AY657" s="154" t="s">
        <v>150</v>
      </c>
    </row>
    <row r="658" spans="2:65" s="12" customFormat="1" x14ac:dyDescent="0.3">
      <c r="B658" s="158"/>
      <c r="D658" s="150" t="s">
        <v>161</v>
      </c>
      <c r="E658" s="159" t="s">
        <v>5</v>
      </c>
      <c r="F658" s="160" t="s">
        <v>821</v>
      </c>
      <c r="H658" s="161">
        <v>15.87</v>
      </c>
      <c r="L658" s="158"/>
      <c r="M658" s="162"/>
      <c r="T658" s="163"/>
      <c r="AT658" s="159" t="s">
        <v>161</v>
      </c>
      <c r="AU658" s="159" t="s">
        <v>72</v>
      </c>
      <c r="AV658" s="12" t="s">
        <v>72</v>
      </c>
      <c r="AW658" s="12" t="s">
        <v>27</v>
      </c>
      <c r="AX658" s="12" t="s">
        <v>64</v>
      </c>
      <c r="AY658" s="159" t="s">
        <v>150</v>
      </c>
    </row>
    <row r="659" spans="2:65" s="12" customFormat="1" x14ac:dyDescent="0.3">
      <c r="B659" s="158"/>
      <c r="D659" s="150" t="s">
        <v>161</v>
      </c>
      <c r="E659" s="159" t="s">
        <v>5</v>
      </c>
      <c r="F659" s="160" t="s">
        <v>822</v>
      </c>
      <c r="H659" s="161">
        <v>25.3</v>
      </c>
      <c r="L659" s="158"/>
      <c r="M659" s="162"/>
      <c r="T659" s="163"/>
      <c r="AT659" s="159" t="s">
        <v>161</v>
      </c>
      <c r="AU659" s="159" t="s">
        <v>72</v>
      </c>
      <c r="AV659" s="12" t="s">
        <v>72</v>
      </c>
      <c r="AW659" s="12" t="s">
        <v>27</v>
      </c>
      <c r="AX659" s="12" t="s">
        <v>64</v>
      </c>
      <c r="AY659" s="159" t="s">
        <v>150</v>
      </c>
    </row>
    <row r="660" spans="2:65" s="12" customFormat="1" x14ac:dyDescent="0.3">
      <c r="B660" s="158"/>
      <c r="D660" s="150" t="s">
        <v>161</v>
      </c>
      <c r="E660" s="159" t="s">
        <v>5</v>
      </c>
      <c r="F660" s="160" t="s">
        <v>823</v>
      </c>
      <c r="H660" s="161">
        <v>36.11</v>
      </c>
      <c r="L660" s="158"/>
      <c r="M660" s="162"/>
      <c r="T660" s="163"/>
      <c r="AT660" s="159" t="s">
        <v>161</v>
      </c>
      <c r="AU660" s="159" t="s">
        <v>72</v>
      </c>
      <c r="AV660" s="12" t="s">
        <v>72</v>
      </c>
      <c r="AW660" s="12" t="s">
        <v>27</v>
      </c>
      <c r="AX660" s="12" t="s">
        <v>64</v>
      </c>
      <c r="AY660" s="159" t="s">
        <v>150</v>
      </c>
    </row>
    <row r="661" spans="2:65" s="13" customFormat="1" x14ac:dyDescent="0.3">
      <c r="B661" s="164"/>
      <c r="D661" s="150" t="s">
        <v>161</v>
      </c>
      <c r="E661" s="165" t="s">
        <v>5</v>
      </c>
      <c r="F661" s="166" t="s">
        <v>164</v>
      </c>
      <c r="H661" s="167">
        <v>77.28</v>
      </c>
      <c r="L661" s="164"/>
      <c r="M661" s="168"/>
      <c r="T661" s="169"/>
      <c r="AT661" s="165" t="s">
        <v>161</v>
      </c>
      <c r="AU661" s="165" t="s">
        <v>72</v>
      </c>
      <c r="AV661" s="13" t="s">
        <v>157</v>
      </c>
      <c r="AW661" s="13" t="s">
        <v>27</v>
      </c>
      <c r="AX661" s="13" t="s">
        <v>70</v>
      </c>
      <c r="AY661" s="165" t="s">
        <v>150</v>
      </c>
    </row>
    <row r="662" spans="2:65" s="1" customFormat="1" ht="25.5" customHeight="1" x14ac:dyDescent="0.3">
      <c r="B662" s="138"/>
      <c r="C662" s="171" t="s">
        <v>824</v>
      </c>
      <c r="D662" s="171" t="s">
        <v>251</v>
      </c>
      <c r="E662" s="172" t="s">
        <v>825</v>
      </c>
      <c r="F662" s="173" t="s">
        <v>826</v>
      </c>
      <c r="G662" s="174" t="s">
        <v>155</v>
      </c>
      <c r="H662" s="175">
        <v>78.825999999999993</v>
      </c>
      <c r="I662" s="521"/>
      <c r="J662" s="176">
        <f>ROUND(I662*H662,2)</f>
        <v>0</v>
      </c>
      <c r="K662" s="173" t="s">
        <v>156</v>
      </c>
      <c r="L662" s="177"/>
      <c r="M662" s="178" t="s">
        <v>5</v>
      </c>
      <c r="N662" s="179" t="s">
        <v>35</v>
      </c>
      <c r="O662" s="147">
        <v>0</v>
      </c>
      <c r="P662" s="147">
        <f>O662*H662</f>
        <v>0</v>
      </c>
      <c r="Q662" s="147">
        <v>0.01</v>
      </c>
      <c r="R662" s="147">
        <f>Q662*H662</f>
        <v>0.78825999999999996</v>
      </c>
      <c r="S662" s="147">
        <v>0</v>
      </c>
      <c r="T662" s="148">
        <f>S662*H662</f>
        <v>0</v>
      </c>
      <c r="AR662" s="23" t="s">
        <v>196</v>
      </c>
      <c r="AT662" s="23" t="s">
        <v>251</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827</v>
      </c>
    </row>
    <row r="663" spans="2:65" s="12" customFormat="1" x14ac:dyDescent="0.3">
      <c r="B663" s="158"/>
      <c r="D663" s="150" t="s">
        <v>161</v>
      </c>
      <c r="F663" s="160" t="s">
        <v>828</v>
      </c>
      <c r="H663" s="161">
        <v>78.825999999999993</v>
      </c>
      <c r="L663" s="158"/>
      <c r="M663" s="162"/>
      <c r="T663" s="163"/>
      <c r="AT663" s="159" t="s">
        <v>161</v>
      </c>
      <c r="AU663" s="159" t="s">
        <v>72</v>
      </c>
      <c r="AV663" s="12" t="s">
        <v>72</v>
      </c>
      <c r="AW663" s="12" t="s">
        <v>6</v>
      </c>
      <c r="AX663" s="12" t="s">
        <v>70</v>
      </c>
      <c r="AY663" s="159" t="s">
        <v>150</v>
      </c>
    </row>
    <row r="664" spans="2:65" s="1" customFormat="1" ht="25.5" customHeight="1" x14ac:dyDescent="0.3">
      <c r="B664" s="138"/>
      <c r="C664" s="139" t="s">
        <v>829</v>
      </c>
      <c r="D664" s="139" t="s">
        <v>152</v>
      </c>
      <c r="E664" s="140" t="s">
        <v>830</v>
      </c>
      <c r="F664" s="141" t="s">
        <v>831</v>
      </c>
      <c r="G664" s="142" t="s">
        <v>155</v>
      </c>
      <c r="H664" s="143">
        <v>479.69200000000001</v>
      </c>
      <c r="I664" s="303"/>
      <c r="J664" s="144">
        <f>ROUND(I664*H664,2)</f>
        <v>0</v>
      </c>
      <c r="K664" s="141" t="s">
        <v>156</v>
      </c>
      <c r="L664" s="36"/>
      <c r="M664" s="145" t="s">
        <v>5</v>
      </c>
      <c r="N664" s="146" t="s">
        <v>35</v>
      </c>
      <c r="O664" s="147">
        <v>1.1000000000000001</v>
      </c>
      <c r="P664" s="147">
        <f>O664*H664</f>
        <v>527.66120000000001</v>
      </c>
      <c r="Q664" s="147">
        <v>1.15E-2</v>
      </c>
      <c r="R664" s="147">
        <f>Q664*H664</f>
        <v>5.5164580000000001</v>
      </c>
      <c r="S664" s="147">
        <v>0</v>
      </c>
      <c r="T664" s="148">
        <f>S664*H664</f>
        <v>0</v>
      </c>
      <c r="AR664" s="23" t="s">
        <v>157</v>
      </c>
      <c r="AT664" s="23" t="s">
        <v>152</v>
      </c>
      <c r="AU664" s="23" t="s">
        <v>72</v>
      </c>
      <c r="AY664" s="23" t="s">
        <v>150</v>
      </c>
      <c r="BE664" s="149">
        <f>IF(N664="základní",J664,0)</f>
        <v>0</v>
      </c>
      <c r="BF664" s="149">
        <f>IF(N664="snížená",J664,0)</f>
        <v>0</v>
      </c>
      <c r="BG664" s="149">
        <f>IF(N664="zákl. přenesená",J664,0)</f>
        <v>0</v>
      </c>
      <c r="BH664" s="149">
        <f>IF(N664="sníž. přenesená",J664,0)</f>
        <v>0</v>
      </c>
      <c r="BI664" s="149">
        <f>IF(N664="nulová",J664,0)</f>
        <v>0</v>
      </c>
      <c r="BJ664" s="23" t="s">
        <v>70</v>
      </c>
      <c r="BK664" s="149">
        <f>ROUND(I664*H664,2)</f>
        <v>0</v>
      </c>
      <c r="BL664" s="23" t="s">
        <v>157</v>
      </c>
      <c r="BM664" s="23" t="s">
        <v>832</v>
      </c>
    </row>
    <row r="665" spans="2:65" s="1" customFormat="1" ht="283.5" x14ac:dyDescent="0.3">
      <c r="B665" s="36"/>
      <c r="D665" s="150" t="s">
        <v>159</v>
      </c>
      <c r="F665" s="151" t="s">
        <v>807</v>
      </c>
      <c r="L665" s="36"/>
      <c r="M665" s="152"/>
      <c r="T665" s="61"/>
      <c r="AT665" s="23" t="s">
        <v>159</v>
      </c>
      <c r="AU665" s="23" t="s">
        <v>72</v>
      </c>
    </row>
    <row r="666" spans="2:65" s="12" customFormat="1" x14ac:dyDescent="0.3">
      <c r="B666" s="158"/>
      <c r="D666" s="150" t="s">
        <v>161</v>
      </c>
      <c r="E666" s="159" t="s">
        <v>5</v>
      </c>
      <c r="F666" s="160" t="s">
        <v>833</v>
      </c>
      <c r="H666" s="161">
        <v>108.80800000000001</v>
      </c>
      <c r="L666" s="158"/>
      <c r="M666" s="162"/>
      <c r="T666" s="163"/>
      <c r="AT666" s="159" t="s">
        <v>161</v>
      </c>
      <c r="AU666" s="159" t="s">
        <v>72</v>
      </c>
      <c r="AV666" s="12" t="s">
        <v>72</v>
      </c>
      <c r="AW666" s="12" t="s">
        <v>27</v>
      </c>
      <c r="AX666" s="12" t="s">
        <v>64</v>
      </c>
      <c r="AY666" s="159" t="s">
        <v>150</v>
      </c>
    </row>
    <row r="667" spans="2:65" s="12" customFormat="1" x14ac:dyDescent="0.3">
      <c r="B667" s="158"/>
      <c r="D667" s="150" t="s">
        <v>161</v>
      </c>
      <c r="E667" s="159" t="s">
        <v>5</v>
      </c>
      <c r="F667" s="160" t="s">
        <v>834</v>
      </c>
      <c r="H667" s="161">
        <v>-21.42</v>
      </c>
      <c r="L667" s="158"/>
      <c r="M667" s="162"/>
      <c r="T667" s="163"/>
      <c r="AT667" s="159" t="s">
        <v>161</v>
      </c>
      <c r="AU667" s="159" t="s">
        <v>72</v>
      </c>
      <c r="AV667" s="12" t="s">
        <v>72</v>
      </c>
      <c r="AW667" s="12" t="s">
        <v>27</v>
      </c>
      <c r="AX667" s="12" t="s">
        <v>64</v>
      </c>
      <c r="AY667" s="159" t="s">
        <v>150</v>
      </c>
    </row>
    <row r="668" spans="2:65" s="11" customFormat="1" x14ac:dyDescent="0.3">
      <c r="B668" s="153"/>
      <c r="D668" s="150" t="s">
        <v>161</v>
      </c>
      <c r="E668" s="154" t="s">
        <v>5</v>
      </c>
      <c r="F668" s="155" t="s">
        <v>686</v>
      </c>
      <c r="H668" s="154" t="s">
        <v>5</v>
      </c>
      <c r="L668" s="153"/>
      <c r="M668" s="156"/>
      <c r="T668" s="157"/>
      <c r="AT668" s="154" t="s">
        <v>161</v>
      </c>
      <c r="AU668" s="154" t="s">
        <v>72</v>
      </c>
      <c r="AV668" s="11" t="s">
        <v>70</v>
      </c>
      <c r="AW668" s="11" t="s">
        <v>27</v>
      </c>
      <c r="AX668" s="11" t="s">
        <v>64</v>
      </c>
      <c r="AY668" s="154" t="s">
        <v>150</v>
      </c>
    </row>
    <row r="669" spans="2:65" s="12" customFormat="1" x14ac:dyDescent="0.3">
      <c r="B669" s="158"/>
      <c r="D669" s="150" t="s">
        <v>161</v>
      </c>
      <c r="E669" s="159" t="s">
        <v>5</v>
      </c>
      <c r="F669" s="160" t="s">
        <v>833</v>
      </c>
      <c r="H669" s="161">
        <v>108.80800000000001</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835</v>
      </c>
      <c r="H670" s="161">
        <v>-7.6</v>
      </c>
      <c r="L670" s="158"/>
      <c r="M670" s="162"/>
      <c r="T670" s="163"/>
      <c r="AT670" s="159" t="s">
        <v>161</v>
      </c>
      <c r="AU670" s="159" t="s">
        <v>72</v>
      </c>
      <c r="AV670" s="12" t="s">
        <v>72</v>
      </c>
      <c r="AW670" s="12" t="s">
        <v>27</v>
      </c>
      <c r="AX670" s="12" t="s">
        <v>64</v>
      </c>
      <c r="AY670" s="159" t="s">
        <v>150</v>
      </c>
    </row>
    <row r="671" spans="2:65" s="12" customFormat="1" x14ac:dyDescent="0.3">
      <c r="B671" s="158"/>
      <c r="D671" s="150" t="s">
        <v>161</v>
      </c>
      <c r="E671" s="159" t="s">
        <v>5</v>
      </c>
      <c r="F671" s="160" t="s">
        <v>836</v>
      </c>
      <c r="H671" s="161">
        <v>291.096</v>
      </c>
      <c r="L671" s="158"/>
      <c r="M671" s="162"/>
      <c r="T671" s="163"/>
      <c r="AT671" s="159" t="s">
        <v>161</v>
      </c>
      <c r="AU671" s="159" t="s">
        <v>72</v>
      </c>
      <c r="AV671" s="12" t="s">
        <v>72</v>
      </c>
      <c r="AW671" s="12" t="s">
        <v>27</v>
      </c>
      <c r="AX671" s="12" t="s">
        <v>64</v>
      </c>
      <c r="AY671" s="159" t="s">
        <v>150</v>
      </c>
    </row>
    <row r="672" spans="2:65" s="12" customFormat="1" x14ac:dyDescent="0.3">
      <c r="B672" s="158"/>
      <c r="D672" s="150" t="s">
        <v>161</v>
      </c>
      <c r="E672" s="159" t="s">
        <v>5</v>
      </c>
      <c r="F672" s="160" t="s">
        <v>5</v>
      </c>
      <c r="H672" s="161">
        <v>0</v>
      </c>
      <c r="L672" s="158"/>
      <c r="M672" s="162"/>
      <c r="T672" s="163"/>
      <c r="AT672" s="159" t="s">
        <v>161</v>
      </c>
      <c r="AU672" s="159" t="s">
        <v>72</v>
      </c>
      <c r="AV672" s="12" t="s">
        <v>72</v>
      </c>
      <c r="AW672" s="12" t="s">
        <v>27</v>
      </c>
      <c r="AX672" s="12" t="s">
        <v>64</v>
      </c>
      <c r="AY672" s="159" t="s">
        <v>150</v>
      </c>
    </row>
    <row r="673" spans="2:65" s="13" customFormat="1" x14ac:dyDescent="0.3">
      <c r="B673" s="164"/>
      <c r="D673" s="150" t="s">
        <v>161</v>
      </c>
      <c r="E673" s="165" t="s">
        <v>5</v>
      </c>
      <c r="F673" s="166" t="s">
        <v>164</v>
      </c>
      <c r="H673" s="167">
        <v>479.69200000000001</v>
      </c>
      <c r="L673" s="164"/>
      <c r="M673" s="168"/>
      <c r="T673" s="169"/>
      <c r="AT673" s="165" t="s">
        <v>161</v>
      </c>
      <c r="AU673" s="165" t="s">
        <v>72</v>
      </c>
      <c r="AV673" s="13" t="s">
        <v>157</v>
      </c>
      <c r="AW673" s="13" t="s">
        <v>27</v>
      </c>
      <c r="AX673" s="13" t="s">
        <v>70</v>
      </c>
      <c r="AY673" s="165" t="s">
        <v>150</v>
      </c>
    </row>
    <row r="674" spans="2:65" s="1" customFormat="1" ht="25.5" customHeight="1" x14ac:dyDescent="0.3">
      <c r="B674" s="138"/>
      <c r="C674" s="171" t="s">
        <v>837</v>
      </c>
      <c r="D674" s="171" t="s">
        <v>251</v>
      </c>
      <c r="E674" s="172" t="s">
        <v>838</v>
      </c>
      <c r="F674" s="173" t="s">
        <v>839</v>
      </c>
      <c r="G674" s="174" t="s">
        <v>155</v>
      </c>
      <c r="H674" s="175">
        <v>489.286</v>
      </c>
      <c r="I674" s="521"/>
      <c r="J674" s="176">
        <f>ROUND(I674*H674,2)</f>
        <v>0</v>
      </c>
      <c r="K674" s="173" t="s">
        <v>156</v>
      </c>
      <c r="L674" s="177"/>
      <c r="M674" s="178" t="s">
        <v>5</v>
      </c>
      <c r="N674" s="179" t="s">
        <v>35</v>
      </c>
      <c r="O674" s="147">
        <v>0</v>
      </c>
      <c r="P674" s="147">
        <f>O674*H674</f>
        <v>0</v>
      </c>
      <c r="Q674" s="147">
        <v>1.6E-2</v>
      </c>
      <c r="R674" s="147">
        <f>Q674*H674</f>
        <v>7.828576</v>
      </c>
      <c r="S674" s="147">
        <v>0</v>
      </c>
      <c r="T674" s="148">
        <f>S674*H674</f>
        <v>0</v>
      </c>
      <c r="AR674" s="23" t="s">
        <v>196</v>
      </c>
      <c r="AT674" s="23" t="s">
        <v>251</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840</v>
      </c>
    </row>
    <row r="675" spans="2:65" s="12" customFormat="1" x14ac:dyDescent="0.3">
      <c r="B675" s="158"/>
      <c r="D675" s="150" t="s">
        <v>161</v>
      </c>
      <c r="F675" s="160" t="s">
        <v>841</v>
      </c>
      <c r="H675" s="161">
        <v>489.286</v>
      </c>
      <c r="L675" s="158"/>
      <c r="M675" s="162"/>
      <c r="T675" s="163"/>
      <c r="AT675" s="159" t="s">
        <v>161</v>
      </c>
      <c r="AU675" s="159" t="s">
        <v>72</v>
      </c>
      <c r="AV675" s="12" t="s">
        <v>72</v>
      </c>
      <c r="AW675" s="12" t="s">
        <v>6</v>
      </c>
      <c r="AX675" s="12" t="s">
        <v>70</v>
      </c>
      <c r="AY675" s="159" t="s">
        <v>150</v>
      </c>
    </row>
    <row r="676" spans="2:65" s="1" customFormat="1" ht="25.5" customHeight="1" x14ac:dyDescent="0.3">
      <c r="B676" s="138"/>
      <c r="C676" s="139" t="s">
        <v>842</v>
      </c>
      <c r="D676" s="139" t="s">
        <v>152</v>
      </c>
      <c r="E676" s="140" t="s">
        <v>843</v>
      </c>
      <c r="F676" s="141" t="s">
        <v>844</v>
      </c>
      <c r="G676" s="142" t="s">
        <v>155</v>
      </c>
      <c r="H676" s="143">
        <v>19.78</v>
      </c>
      <c r="I676" s="303"/>
      <c r="J676" s="144">
        <f>ROUND(I676*H676,2)</f>
        <v>0</v>
      </c>
      <c r="K676" s="141" t="s">
        <v>156</v>
      </c>
      <c r="L676" s="36"/>
      <c r="M676" s="145" t="s">
        <v>5</v>
      </c>
      <c r="N676" s="146" t="s">
        <v>35</v>
      </c>
      <c r="O676" s="147">
        <v>1.1200000000000001</v>
      </c>
      <c r="P676" s="147">
        <f>O676*H676</f>
        <v>22.153600000000004</v>
      </c>
      <c r="Q676" s="147">
        <v>1.1560000000000001E-2</v>
      </c>
      <c r="R676" s="147">
        <f>Q676*H676</f>
        <v>0.22865680000000002</v>
      </c>
      <c r="S676" s="147">
        <v>0</v>
      </c>
      <c r="T676" s="148">
        <f>S676*H676</f>
        <v>0</v>
      </c>
      <c r="AR676" s="23" t="s">
        <v>157</v>
      </c>
      <c r="AT676" s="23" t="s">
        <v>152</v>
      </c>
      <c r="AU676" s="23" t="s">
        <v>72</v>
      </c>
      <c r="AY676" s="23" t="s">
        <v>150</v>
      </c>
      <c r="BE676" s="149">
        <f>IF(N676="základní",J676,0)</f>
        <v>0</v>
      </c>
      <c r="BF676" s="149">
        <f>IF(N676="snížená",J676,0)</f>
        <v>0</v>
      </c>
      <c r="BG676" s="149">
        <f>IF(N676="zákl. přenesená",J676,0)</f>
        <v>0</v>
      </c>
      <c r="BH676" s="149">
        <f>IF(N676="sníž. přenesená",J676,0)</f>
        <v>0</v>
      </c>
      <c r="BI676" s="149">
        <f>IF(N676="nulová",J676,0)</f>
        <v>0</v>
      </c>
      <c r="BJ676" s="23" t="s">
        <v>70</v>
      </c>
      <c r="BK676" s="149">
        <f>ROUND(I676*H676,2)</f>
        <v>0</v>
      </c>
      <c r="BL676" s="23" t="s">
        <v>157</v>
      </c>
      <c r="BM676" s="23" t="s">
        <v>845</v>
      </c>
    </row>
    <row r="677" spans="2:65" s="1" customFormat="1" ht="283.5" x14ac:dyDescent="0.3">
      <c r="B677" s="36"/>
      <c r="D677" s="150" t="s">
        <v>159</v>
      </c>
      <c r="F677" s="151" t="s">
        <v>807</v>
      </c>
      <c r="L677" s="36"/>
      <c r="M677" s="152"/>
      <c r="T677" s="61"/>
      <c r="AT677" s="23" t="s">
        <v>159</v>
      </c>
      <c r="AU677" s="23" t="s">
        <v>72</v>
      </c>
    </row>
    <row r="678" spans="2:65" s="11" customFormat="1" x14ac:dyDescent="0.3">
      <c r="B678" s="153"/>
      <c r="D678" s="150" t="s">
        <v>161</v>
      </c>
      <c r="E678" s="154" t="s">
        <v>5</v>
      </c>
      <c r="F678" s="155" t="s">
        <v>846</v>
      </c>
      <c r="H678" s="154" t="s">
        <v>5</v>
      </c>
      <c r="L678" s="153"/>
      <c r="M678" s="156"/>
      <c r="T678" s="157"/>
      <c r="AT678" s="154" t="s">
        <v>161</v>
      </c>
      <c r="AU678" s="154" t="s">
        <v>72</v>
      </c>
      <c r="AV678" s="11" t="s">
        <v>70</v>
      </c>
      <c r="AW678" s="11" t="s">
        <v>27</v>
      </c>
      <c r="AX678" s="11" t="s">
        <v>64</v>
      </c>
      <c r="AY678" s="154" t="s">
        <v>150</v>
      </c>
    </row>
    <row r="679" spans="2:65" s="12" customFormat="1" x14ac:dyDescent="0.3">
      <c r="B679" s="158"/>
      <c r="D679" s="150" t="s">
        <v>161</v>
      </c>
      <c r="E679" s="159" t="s">
        <v>5</v>
      </c>
      <c r="F679" s="160" t="s">
        <v>847</v>
      </c>
      <c r="H679" s="161">
        <v>19.78</v>
      </c>
      <c r="L679" s="158"/>
      <c r="M679" s="162"/>
      <c r="T679" s="163"/>
      <c r="AT679" s="159" t="s">
        <v>161</v>
      </c>
      <c r="AU679" s="159" t="s">
        <v>72</v>
      </c>
      <c r="AV679" s="12" t="s">
        <v>72</v>
      </c>
      <c r="AW679" s="12" t="s">
        <v>27</v>
      </c>
      <c r="AX679" s="12" t="s">
        <v>64</v>
      </c>
      <c r="AY679" s="159" t="s">
        <v>150</v>
      </c>
    </row>
    <row r="680" spans="2:65" s="13" customFormat="1" x14ac:dyDescent="0.3">
      <c r="B680" s="164"/>
      <c r="D680" s="150" t="s">
        <v>161</v>
      </c>
      <c r="E680" s="165" t="s">
        <v>5</v>
      </c>
      <c r="F680" s="166" t="s">
        <v>164</v>
      </c>
      <c r="H680" s="167">
        <v>19.78</v>
      </c>
      <c r="L680" s="164"/>
      <c r="M680" s="168"/>
      <c r="T680" s="169"/>
      <c r="AT680" s="165" t="s">
        <v>161</v>
      </c>
      <c r="AU680" s="165" t="s">
        <v>72</v>
      </c>
      <c r="AV680" s="13" t="s">
        <v>157</v>
      </c>
      <c r="AW680" s="13" t="s">
        <v>27</v>
      </c>
      <c r="AX680" s="13" t="s">
        <v>70</v>
      </c>
      <c r="AY680" s="165" t="s">
        <v>150</v>
      </c>
    </row>
    <row r="681" spans="2:65" s="1" customFormat="1" ht="25.5" customHeight="1" x14ac:dyDescent="0.3">
      <c r="B681" s="138"/>
      <c r="C681" s="171" t="s">
        <v>848</v>
      </c>
      <c r="D681" s="171" t="s">
        <v>251</v>
      </c>
      <c r="E681" s="172" t="s">
        <v>849</v>
      </c>
      <c r="F681" s="173" t="s">
        <v>850</v>
      </c>
      <c r="G681" s="174" t="s">
        <v>155</v>
      </c>
      <c r="H681" s="175">
        <v>20.175999999999998</v>
      </c>
      <c r="I681" s="521"/>
      <c r="J681" s="176">
        <f>ROUND(I681*H681,2)</f>
        <v>0</v>
      </c>
      <c r="K681" s="173" t="s">
        <v>156</v>
      </c>
      <c r="L681" s="177"/>
      <c r="M681" s="178" t="s">
        <v>5</v>
      </c>
      <c r="N681" s="179" t="s">
        <v>35</v>
      </c>
      <c r="O681" s="147">
        <v>0</v>
      </c>
      <c r="P681" s="147">
        <f>O681*H681</f>
        <v>0</v>
      </c>
      <c r="Q681" s="147">
        <v>0.02</v>
      </c>
      <c r="R681" s="147">
        <f>Q681*H681</f>
        <v>0.40351999999999999</v>
      </c>
      <c r="S681" s="147">
        <v>0</v>
      </c>
      <c r="T681" s="148">
        <f>S681*H681</f>
        <v>0</v>
      </c>
      <c r="AR681" s="23" t="s">
        <v>196</v>
      </c>
      <c r="AT681" s="23" t="s">
        <v>251</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851</v>
      </c>
    </row>
    <row r="682" spans="2:65" s="12" customFormat="1" x14ac:dyDescent="0.3">
      <c r="B682" s="158"/>
      <c r="D682" s="150" t="s">
        <v>161</v>
      </c>
      <c r="F682" s="160" t="s">
        <v>852</v>
      </c>
      <c r="H682" s="161">
        <v>20.175999999999998</v>
      </c>
      <c r="L682" s="158"/>
      <c r="M682" s="162"/>
      <c r="T682" s="163"/>
      <c r="AT682" s="159" t="s">
        <v>161</v>
      </c>
      <c r="AU682" s="159" t="s">
        <v>72</v>
      </c>
      <c r="AV682" s="12" t="s">
        <v>72</v>
      </c>
      <c r="AW682" s="12" t="s">
        <v>6</v>
      </c>
      <c r="AX682" s="12" t="s">
        <v>70</v>
      </c>
      <c r="AY682" s="159" t="s">
        <v>150</v>
      </c>
    </row>
    <row r="683" spans="2:65" s="1" customFormat="1" ht="25.5" customHeight="1" x14ac:dyDescent="0.3">
      <c r="B683" s="138"/>
      <c r="C683" s="139" t="s">
        <v>853</v>
      </c>
      <c r="D683" s="139" t="s">
        <v>152</v>
      </c>
      <c r="E683" s="140" t="s">
        <v>854</v>
      </c>
      <c r="F683" s="141" t="s">
        <v>855</v>
      </c>
      <c r="G683" s="142" t="s">
        <v>155</v>
      </c>
      <c r="H683" s="143">
        <v>150.54</v>
      </c>
      <c r="I683" s="303"/>
      <c r="J683" s="144">
        <f>ROUND(I683*H683,2)</f>
        <v>0</v>
      </c>
      <c r="K683" s="141" t="s">
        <v>156</v>
      </c>
      <c r="L683" s="36"/>
      <c r="M683" s="145" t="s">
        <v>5</v>
      </c>
      <c r="N683" s="146" t="s">
        <v>35</v>
      </c>
      <c r="O683" s="147">
        <v>0.29799999999999999</v>
      </c>
      <c r="P683" s="147">
        <f>O683*H683</f>
        <v>44.860919999999993</v>
      </c>
      <c r="Q683" s="147">
        <v>7.3899999999999999E-3</v>
      </c>
      <c r="R683" s="147">
        <f>Q683*H683</f>
        <v>1.1124905999999999</v>
      </c>
      <c r="S683" s="147">
        <v>0</v>
      </c>
      <c r="T683" s="148">
        <f>S683*H683</f>
        <v>0</v>
      </c>
      <c r="AR683" s="23" t="s">
        <v>157</v>
      </c>
      <c r="AT683" s="23" t="s">
        <v>152</v>
      </c>
      <c r="AU683" s="23" t="s">
        <v>72</v>
      </c>
      <c r="AY683" s="23" t="s">
        <v>150</v>
      </c>
      <c r="BE683" s="149">
        <f>IF(N683="základní",J683,0)</f>
        <v>0</v>
      </c>
      <c r="BF683" s="149">
        <f>IF(N683="snížená",J683,0)</f>
        <v>0</v>
      </c>
      <c r="BG683" s="149">
        <f>IF(N683="zákl. přenesená",J683,0)</f>
        <v>0</v>
      </c>
      <c r="BH683" s="149">
        <f>IF(N683="sníž. přenesená",J683,0)</f>
        <v>0</v>
      </c>
      <c r="BI683" s="149">
        <f>IF(N683="nulová",J683,0)</f>
        <v>0</v>
      </c>
      <c r="BJ683" s="23" t="s">
        <v>70</v>
      </c>
      <c r="BK683" s="149">
        <f>ROUND(I683*H683,2)</f>
        <v>0</v>
      </c>
      <c r="BL683" s="23" t="s">
        <v>157</v>
      </c>
      <c r="BM683" s="23" t="s">
        <v>856</v>
      </c>
    </row>
    <row r="684" spans="2:65" s="1" customFormat="1" ht="148.5" x14ac:dyDescent="0.3">
      <c r="B684" s="36"/>
      <c r="D684" s="150" t="s">
        <v>159</v>
      </c>
      <c r="F684" s="151" t="s">
        <v>857</v>
      </c>
      <c r="L684" s="36"/>
      <c r="M684" s="152"/>
      <c r="T684" s="61"/>
      <c r="AT684" s="23" t="s">
        <v>159</v>
      </c>
      <c r="AU684" s="23" t="s">
        <v>72</v>
      </c>
    </row>
    <row r="685" spans="2:65" s="12" customFormat="1" x14ac:dyDescent="0.3">
      <c r="B685" s="158"/>
      <c r="D685" s="150" t="s">
        <v>161</v>
      </c>
      <c r="E685" s="159" t="s">
        <v>5</v>
      </c>
      <c r="F685" s="160" t="s">
        <v>858</v>
      </c>
      <c r="H685" s="161">
        <v>62.4</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859</v>
      </c>
      <c r="H686" s="161">
        <v>31.2</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860</v>
      </c>
      <c r="H687" s="161">
        <v>15.6</v>
      </c>
      <c r="L687" s="158"/>
      <c r="M687" s="162"/>
      <c r="T687" s="163"/>
      <c r="AT687" s="159" t="s">
        <v>161</v>
      </c>
      <c r="AU687" s="159" t="s">
        <v>72</v>
      </c>
      <c r="AV687" s="12" t="s">
        <v>72</v>
      </c>
      <c r="AW687" s="12" t="s">
        <v>27</v>
      </c>
      <c r="AX687" s="12" t="s">
        <v>64</v>
      </c>
      <c r="AY687" s="159" t="s">
        <v>150</v>
      </c>
    </row>
    <row r="688" spans="2:65" s="12" customFormat="1" x14ac:dyDescent="0.3">
      <c r="B688" s="158"/>
      <c r="D688" s="150" t="s">
        <v>161</v>
      </c>
      <c r="E688" s="159" t="s">
        <v>5</v>
      </c>
      <c r="F688" s="160" t="s">
        <v>861</v>
      </c>
      <c r="H688" s="161">
        <v>33.54</v>
      </c>
      <c r="L688" s="158"/>
      <c r="M688" s="162"/>
      <c r="T688" s="163"/>
      <c r="AT688" s="159" t="s">
        <v>161</v>
      </c>
      <c r="AU688" s="159" t="s">
        <v>72</v>
      </c>
      <c r="AV688" s="12" t="s">
        <v>72</v>
      </c>
      <c r="AW688" s="12" t="s">
        <v>27</v>
      </c>
      <c r="AX688" s="12" t="s">
        <v>64</v>
      </c>
      <c r="AY688" s="159" t="s">
        <v>150</v>
      </c>
    </row>
    <row r="689" spans="2:65" s="12" customFormat="1" x14ac:dyDescent="0.3">
      <c r="B689" s="158"/>
      <c r="D689" s="150" t="s">
        <v>161</v>
      </c>
      <c r="E689" s="159" t="s">
        <v>5</v>
      </c>
      <c r="F689" s="160" t="s">
        <v>862</v>
      </c>
      <c r="H689" s="161">
        <v>7.8</v>
      </c>
      <c r="L689" s="158"/>
      <c r="M689" s="162"/>
      <c r="T689" s="163"/>
      <c r="AT689" s="159" t="s">
        <v>161</v>
      </c>
      <c r="AU689" s="159" t="s">
        <v>72</v>
      </c>
      <c r="AV689" s="12" t="s">
        <v>72</v>
      </c>
      <c r="AW689" s="12" t="s">
        <v>27</v>
      </c>
      <c r="AX689" s="12" t="s">
        <v>64</v>
      </c>
      <c r="AY689" s="159" t="s">
        <v>150</v>
      </c>
    </row>
    <row r="690" spans="2:65" s="13" customFormat="1" x14ac:dyDescent="0.3">
      <c r="B690" s="164"/>
      <c r="D690" s="150" t="s">
        <v>161</v>
      </c>
      <c r="E690" s="165" t="s">
        <v>5</v>
      </c>
      <c r="F690" s="166" t="s">
        <v>164</v>
      </c>
      <c r="H690" s="167">
        <v>150.54</v>
      </c>
      <c r="L690" s="164"/>
      <c r="M690" s="168"/>
      <c r="T690" s="169"/>
      <c r="AT690" s="165" t="s">
        <v>161</v>
      </c>
      <c r="AU690" s="165" t="s">
        <v>72</v>
      </c>
      <c r="AV690" s="13" t="s">
        <v>157</v>
      </c>
      <c r="AW690" s="13" t="s">
        <v>27</v>
      </c>
      <c r="AX690" s="13" t="s">
        <v>70</v>
      </c>
      <c r="AY690" s="165" t="s">
        <v>150</v>
      </c>
    </row>
    <row r="691" spans="2:65" s="1" customFormat="1" ht="25.5" customHeight="1" x14ac:dyDescent="0.3">
      <c r="B691" s="138"/>
      <c r="C691" s="171" t="s">
        <v>863</v>
      </c>
      <c r="D691" s="171" t="s">
        <v>251</v>
      </c>
      <c r="E691" s="172" t="s">
        <v>864</v>
      </c>
      <c r="F691" s="173" t="s">
        <v>865</v>
      </c>
      <c r="G691" s="174" t="s">
        <v>155</v>
      </c>
      <c r="H691" s="175">
        <v>153.55099999999999</v>
      </c>
      <c r="I691" s="521"/>
      <c r="J691" s="176">
        <f>ROUND(I691*H691,2)</f>
        <v>0</v>
      </c>
      <c r="K691" s="173" t="s">
        <v>156</v>
      </c>
      <c r="L691" s="177"/>
      <c r="M691" s="178" t="s">
        <v>5</v>
      </c>
      <c r="N691" s="179" t="s">
        <v>35</v>
      </c>
      <c r="O691" s="147">
        <v>0</v>
      </c>
      <c r="P691" s="147">
        <f>O691*H691</f>
        <v>0</v>
      </c>
      <c r="Q691" s="147">
        <v>1.7999999999999999E-2</v>
      </c>
      <c r="R691" s="147">
        <f>Q691*H691</f>
        <v>2.7639179999999994</v>
      </c>
      <c r="S691" s="147">
        <v>0</v>
      </c>
      <c r="T691" s="148">
        <f>S691*H691</f>
        <v>0</v>
      </c>
      <c r="AR691" s="23" t="s">
        <v>196</v>
      </c>
      <c r="AT691" s="23" t="s">
        <v>251</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866</v>
      </c>
    </row>
    <row r="692" spans="2:65" s="12" customFormat="1" x14ac:dyDescent="0.3">
      <c r="B692" s="158"/>
      <c r="D692" s="150" t="s">
        <v>161</v>
      </c>
      <c r="F692" s="160" t="s">
        <v>867</v>
      </c>
      <c r="H692" s="161">
        <v>153.55099999999999</v>
      </c>
      <c r="L692" s="158"/>
      <c r="M692" s="162"/>
      <c r="T692" s="163"/>
      <c r="AT692" s="159" t="s">
        <v>161</v>
      </c>
      <c r="AU692" s="159" t="s">
        <v>72</v>
      </c>
      <c r="AV692" s="12" t="s">
        <v>72</v>
      </c>
      <c r="AW692" s="12" t="s">
        <v>6</v>
      </c>
      <c r="AX692" s="12" t="s">
        <v>70</v>
      </c>
      <c r="AY692" s="159" t="s">
        <v>150</v>
      </c>
    </row>
    <row r="693" spans="2:65" s="1" customFormat="1" ht="25.5" customHeight="1" x14ac:dyDescent="0.3">
      <c r="B693" s="138"/>
      <c r="C693" s="139" t="s">
        <v>868</v>
      </c>
      <c r="D693" s="139" t="s">
        <v>152</v>
      </c>
      <c r="E693" s="140" t="s">
        <v>869</v>
      </c>
      <c r="F693" s="141" t="s">
        <v>870</v>
      </c>
      <c r="G693" s="142" t="s">
        <v>268</v>
      </c>
      <c r="H693" s="143">
        <v>109.56</v>
      </c>
      <c r="I693" s="303"/>
      <c r="J693" s="144">
        <f>ROUND(I693*H693,2)</f>
        <v>0</v>
      </c>
      <c r="K693" s="141" t="s">
        <v>156</v>
      </c>
      <c r="L693" s="36"/>
      <c r="M693" s="145" t="s">
        <v>5</v>
      </c>
      <c r="N693" s="146" t="s">
        <v>35</v>
      </c>
      <c r="O693" s="147">
        <v>0.23</v>
      </c>
      <c r="P693" s="147">
        <f>O693*H693</f>
        <v>25.198800000000002</v>
      </c>
      <c r="Q693" s="147">
        <v>6.0000000000000002E-5</v>
      </c>
      <c r="R693" s="147">
        <f>Q693*H693</f>
        <v>6.5736000000000006E-3</v>
      </c>
      <c r="S693" s="147">
        <v>0</v>
      </c>
      <c r="T693" s="148">
        <f>S693*H693</f>
        <v>0</v>
      </c>
      <c r="AR693" s="23" t="s">
        <v>157</v>
      </c>
      <c r="AT693" s="23" t="s">
        <v>152</v>
      </c>
      <c r="AU693" s="23" t="s">
        <v>72</v>
      </c>
      <c r="AY693" s="23" t="s">
        <v>150</v>
      </c>
      <c r="BE693" s="149">
        <f>IF(N693="základní",J693,0)</f>
        <v>0</v>
      </c>
      <c r="BF693" s="149">
        <f>IF(N693="snížená",J693,0)</f>
        <v>0</v>
      </c>
      <c r="BG693" s="149">
        <f>IF(N693="zákl. přenesená",J693,0)</f>
        <v>0</v>
      </c>
      <c r="BH693" s="149">
        <f>IF(N693="sníž. přenesená",J693,0)</f>
        <v>0</v>
      </c>
      <c r="BI693" s="149">
        <f>IF(N693="nulová",J693,0)</f>
        <v>0</v>
      </c>
      <c r="BJ693" s="23" t="s">
        <v>70</v>
      </c>
      <c r="BK693" s="149">
        <f>ROUND(I693*H693,2)</f>
        <v>0</v>
      </c>
      <c r="BL693" s="23" t="s">
        <v>157</v>
      </c>
      <c r="BM693" s="23" t="s">
        <v>871</v>
      </c>
    </row>
    <row r="694" spans="2:65" s="1" customFormat="1" ht="94.5" x14ac:dyDescent="0.3">
      <c r="B694" s="36"/>
      <c r="D694" s="150" t="s">
        <v>159</v>
      </c>
      <c r="F694" s="151" t="s">
        <v>872</v>
      </c>
      <c r="L694" s="36"/>
      <c r="M694" s="152"/>
      <c r="T694" s="61"/>
      <c r="AT694" s="23" t="s">
        <v>159</v>
      </c>
      <c r="AU694" s="23" t="s">
        <v>72</v>
      </c>
    </row>
    <row r="695" spans="2:65" s="12" customFormat="1" x14ac:dyDescent="0.3">
      <c r="B695" s="158"/>
      <c r="D695" s="150" t="s">
        <v>161</v>
      </c>
      <c r="E695" s="159" t="s">
        <v>5</v>
      </c>
      <c r="F695" s="160" t="s">
        <v>873</v>
      </c>
      <c r="H695" s="161">
        <v>109.56</v>
      </c>
      <c r="L695" s="158"/>
      <c r="M695" s="162"/>
      <c r="T695" s="163"/>
      <c r="AT695" s="159" t="s">
        <v>161</v>
      </c>
      <c r="AU695" s="159" t="s">
        <v>72</v>
      </c>
      <c r="AV695" s="12" t="s">
        <v>72</v>
      </c>
      <c r="AW695" s="12" t="s">
        <v>27</v>
      </c>
      <c r="AX695" s="12" t="s">
        <v>64</v>
      </c>
      <c r="AY695" s="159" t="s">
        <v>150</v>
      </c>
    </row>
    <row r="696" spans="2:65" s="13" customFormat="1" x14ac:dyDescent="0.3">
      <c r="B696" s="164"/>
      <c r="D696" s="150" t="s">
        <v>161</v>
      </c>
      <c r="E696" s="165" t="s">
        <v>5</v>
      </c>
      <c r="F696" s="166" t="s">
        <v>164</v>
      </c>
      <c r="H696" s="167">
        <v>109.56</v>
      </c>
      <c r="L696" s="164"/>
      <c r="M696" s="168"/>
      <c r="T696" s="169"/>
      <c r="AT696" s="165" t="s">
        <v>161</v>
      </c>
      <c r="AU696" s="165" t="s">
        <v>72</v>
      </c>
      <c r="AV696" s="13" t="s">
        <v>157</v>
      </c>
      <c r="AW696" s="13" t="s">
        <v>27</v>
      </c>
      <c r="AX696" s="13" t="s">
        <v>70</v>
      </c>
      <c r="AY696" s="165" t="s">
        <v>150</v>
      </c>
    </row>
    <row r="697" spans="2:65" s="1" customFormat="1" ht="16.5" customHeight="1" x14ac:dyDescent="0.3">
      <c r="B697" s="138"/>
      <c r="C697" s="171" t="s">
        <v>874</v>
      </c>
      <c r="D697" s="171" t="s">
        <v>251</v>
      </c>
      <c r="E697" s="172" t="s">
        <v>875</v>
      </c>
      <c r="F697" s="173" t="s">
        <v>876</v>
      </c>
      <c r="G697" s="174" t="s">
        <v>268</v>
      </c>
      <c r="H697" s="175">
        <v>115.038</v>
      </c>
      <c r="I697" s="521"/>
      <c r="J697" s="176">
        <f>ROUND(I697*H697,2)</f>
        <v>0</v>
      </c>
      <c r="K697" s="173" t="s">
        <v>156</v>
      </c>
      <c r="L697" s="177"/>
      <c r="M697" s="178" t="s">
        <v>5</v>
      </c>
      <c r="N697" s="179" t="s">
        <v>35</v>
      </c>
      <c r="O697" s="147">
        <v>0</v>
      </c>
      <c r="P697" s="147">
        <f>O697*H697</f>
        <v>0</v>
      </c>
      <c r="Q697" s="147">
        <v>5.9999999999999995E-4</v>
      </c>
      <c r="R697" s="147">
        <f>Q697*H697</f>
        <v>6.9022799999999995E-2</v>
      </c>
      <c r="S697" s="147">
        <v>0</v>
      </c>
      <c r="T697" s="148">
        <f>S697*H697</f>
        <v>0</v>
      </c>
      <c r="AR697" s="23" t="s">
        <v>196</v>
      </c>
      <c r="AT697" s="23" t="s">
        <v>251</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877</v>
      </c>
    </row>
    <row r="698" spans="2:65" s="12" customFormat="1" x14ac:dyDescent="0.3">
      <c r="B698" s="158"/>
      <c r="D698" s="150" t="s">
        <v>161</v>
      </c>
      <c r="F698" s="160" t="s">
        <v>878</v>
      </c>
      <c r="H698" s="161">
        <v>115.038</v>
      </c>
      <c r="L698" s="158"/>
      <c r="M698" s="162"/>
      <c r="T698" s="163"/>
      <c r="AT698" s="159" t="s">
        <v>161</v>
      </c>
      <c r="AU698" s="159" t="s">
        <v>72</v>
      </c>
      <c r="AV698" s="12" t="s">
        <v>72</v>
      </c>
      <c r="AW698" s="12" t="s">
        <v>6</v>
      </c>
      <c r="AX698" s="12" t="s">
        <v>70</v>
      </c>
      <c r="AY698" s="159" t="s">
        <v>150</v>
      </c>
    </row>
    <row r="699" spans="2:65" s="1" customFormat="1" ht="25.5" customHeight="1" x14ac:dyDescent="0.3">
      <c r="B699" s="138"/>
      <c r="C699" s="139" t="s">
        <v>879</v>
      </c>
      <c r="D699" s="139" t="s">
        <v>152</v>
      </c>
      <c r="E699" s="140" t="s">
        <v>880</v>
      </c>
      <c r="F699" s="141" t="s">
        <v>881</v>
      </c>
      <c r="G699" s="142" t="s">
        <v>268</v>
      </c>
      <c r="H699" s="143">
        <v>158.80000000000001</v>
      </c>
      <c r="I699" s="303"/>
      <c r="J699" s="144">
        <f>ROUND(I699*H699,2)</f>
        <v>0</v>
      </c>
      <c r="K699" s="141" t="s">
        <v>156</v>
      </c>
      <c r="L699" s="36"/>
      <c r="M699" s="145" t="s">
        <v>5</v>
      </c>
      <c r="N699" s="146" t="s">
        <v>35</v>
      </c>
      <c r="O699" s="147">
        <v>0.14000000000000001</v>
      </c>
      <c r="P699" s="147">
        <f>O699*H699</f>
        <v>22.232000000000003</v>
      </c>
      <c r="Q699" s="147">
        <v>2.5000000000000001E-4</v>
      </c>
      <c r="R699" s="147">
        <f>Q699*H699</f>
        <v>3.9700000000000006E-2</v>
      </c>
      <c r="S699" s="147">
        <v>0</v>
      </c>
      <c r="T699" s="148">
        <f>S699*H699</f>
        <v>0</v>
      </c>
      <c r="AR699" s="23" t="s">
        <v>157</v>
      </c>
      <c r="AT699" s="23" t="s">
        <v>152</v>
      </c>
      <c r="AU699" s="23" t="s">
        <v>72</v>
      </c>
      <c r="AY699" s="23" t="s">
        <v>150</v>
      </c>
      <c r="BE699" s="149">
        <f>IF(N699="základní",J699,0)</f>
        <v>0</v>
      </c>
      <c r="BF699" s="149">
        <f>IF(N699="snížená",J699,0)</f>
        <v>0</v>
      </c>
      <c r="BG699" s="149">
        <f>IF(N699="zákl. přenesená",J699,0)</f>
        <v>0</v>
      </c>
      <c r="BH699" s="149">
        <f>IF(N699="sníž. přenesená",J699,0)</f>
        <v>0</v>
      </c>
      <c r="BI699" s="149">
        <f>IF(N699="nulová",J699,0)</f>
        <v>0</v>
      </c>
      <c r="BJ699" s="23" t="s">
        <v>70</v>
      </c>
      <c r="BK699" s="149">
        <f>ROUND(I699*H699,2)</f>
        <v>0</v>
      </c>
      <c r="BL699" s="23" t="s">
        <v>157</v>
      </c>
      <c r="BM699" s="23" t="s">
        <v>882</v>
      </c>
    </row>
    <row r="700" spans="2:65" s="1" customFormat="1" ht="94.5" x14ac:dyDescent="0.3">
      <c r="B700" s="36"/>
      <c r="D700" s="150" t="s">
        <v>159</v>
      </c>
      <c r="F700" s="151" t="s">
        <v>872</v>
      </c>
      <c r="L700" s="36"/>
      <c r="M700" s="152"/>
      <c r="T700" s="61"/>
      <c r="AT700" s="23" t="s">
        <v>159</v>
      </c>
      <c r="AU700" s="23" t="s">
        <v>72</v>
      </c>
    </row>
    <row r="701" spans="2:65" s="11" customFormat="1" x14ac:dyDescent="0.3">
      <c r="B701" s="153"/>
      <c r="D701" s="150" t="s">
        <v>161</v>
      </c>
      <c r="E701" s="154" t="s">
        <v>5</v>
      </c>
      <c r="F701" s="155" t="s">
        <v>883</v>
      </c>
      <c r="H701" s="154" t="s">
        <v>5</v>
      </c>
      <c r="L701" s="153"/>
      <c r="M701" s="156"/>
      <c r="T701" s="157"/>
      <c r="AT701" s="154" t="s">
        <v>161</v>
      </c>
      <c r="AU701" s="154" t="s">
        <v>72</v>
      </c>
      <c r="AV701" s="11" t="s">
        <v>70</v>
      </c>
      <c r="AW701" s="11" t="s">
        <v>27</v>
      </c>
      <c r="AX701" s="11" t="s">
        <v>64</v>
      </c>
      <c r="AY701" s="154" t="s">
        <v>150</v>
      </c>
    </row>
    <row r="702" spans="2:65" s="12" customFormat="1" x14ac:dyDescent="0.3">
      <c r="B702" s="158"/>
      <c r="D702" s="150" t="s">
        <v>161</v>
      </c>
      <c r="E702" s="159" t="s">
        <v>5</v>
      </c>
      <c r="F702" s="160" t="s">
        <v>884</v>
      </c>
      <c r="H702" s="161">
        <v>2</v>
      </c>
      <c r="L702" s="158"/>
      <c r="M702" s="162"/>
      <c r="T702" s="163"/>
      <c r="AT702" s="159" t="s">
        <v>161</v>
      </c>
      <c r="AU702" s="159" t="s">
        <v>72</v>
      </c>
      <c r="AV702" s="12" t="s">
        <v>72</v>
      </c>
      <c r="AW702" s="12" t="s">
        <v>27</v>
      </c>
      <c r="AX702" s="12" t="s">
        <v>64</v>
      </c>
      <c r="AY702" s="159" t="s">
        <v>150</v>
      </c>
    </row>
    <row r="703" spans="2:65" s="12" customFormat="1" x14ac:dyDescent="0.3">
      <c r="B703" s="158"/>
      <c r="D703" s="150" t="s">
        <v>161</v>
      </c>
      <c r="E703" s="159" t="s">
        <v>5</v>
      </c>
      <c r="F703" s="160" t="s">
        <v>885</v>
      </c>
      <c r="H703" s="161">
        <v>7</v>
      </c>
      <c r="L703" s="158"/>
      <c r="M703" s="162"/>
      <c r="T703" s="163"/>
      <c r="AT703" s="159" t="s">
        <v>161</v>
      </c>
      <c r="AU703" s="159" t="s">
        <v>72</v>
      </c>
      <c r="AV703" s="12" t="s">
        <v>72</v>
      </c>
      <c r="AW703" s="12" t="s">
        <v>27</v>
      </c>
      <c r="AX703" s="12" t="s">
        <v>64</v>
      </c>
      <c r="AY703" s="159" t="s">
        <v>150</v>
      </c>
    </row>
    <row r="704" spans="2:65" s="14" customFormat="1" x14ac:dyDescent="0.3">
      <c r="B704" s="180"/>
      <c r="D704" s="150" t="s">
        <v>161</v>
      </c>
      <c r="E704" s="181" t="s">
        <v>5</v>
      </c>
      <c r="F704" s="182" t="s">
        <v>886</v>
      </c>
      <c r="H704" s="183">
        <v>9</v>
      </c>
      <c r="L704" s="180"/>
      <c r="M704" s="184"/>
      <c r="T704" s="185"/>
      <c r="AT704" s="181" t="s">
        <v>161</v>
      </c>
      <c r="AU704" s="181" t="s">
        <v>72</v>
      </c>
      <c r="AV704" s="14" t="s">
        <v>172</v>
      </c>
      <c r="AW704" s="14" t="s">
        <v>27</v>
      </c>
      <c r="AX704" s="14" t="s">
        <v>64</v>
      </c>
      <c r="AY704" s="181" t="s">
        <v>150</v>
      </c>
    </row>
    <row r="705" spans="2:65" s="11" customFormat="1" x14ac:dyDescent="0.3">
      <c r="B705" s="153"/>
      <c r="D705" s="150" t="s">
        <v>161</v>
      </c>
      <c r="E705" s="154" t="s">
        <v>5</v>
      </c>
      <c r="F705" s="155" t="s">
        <v>887</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888</v>
      </c>
      <c r="H706" s="161">
        <v>15.4</v>
      </c>
      <c r="L706" s="158"/>
      <c r="M706" s="162"/>
      <c r="T706" s="163"/>
      <c r="AT706" s="159" t="s">
        <v>161</v>
      </c>
      <c r="AU706" s="159" t="s">
        <v>72</v>
      </c>
      <c r="AV706" s="12" t="s">
        <v>72</v>
      </c>
      <c r="AW706" s="12" t="s">
        <v>27</v>
      </c>
      <c r="AX706" s="12" t="s">
        <v>64</v>
      </c>
      <c r="AY706" s="159" t="s">
        <v>150</v>
      </c>
    </row>
    <row r="707" spans="2:65" s="11" customFormat="1" x14ac:dyDescent="0.3">
      <c r="B707" s="153"/>
      <c r="D707" s="150" t="s">
        <v>161</v>
      </c>
      <c r="E707" s="154" t="s">
        <v>5</v>
      </c>
      <c r="F707" s="155" t="s">
        <v>889</v>
      </c>
      <c r="H707" s="154" t="s">
        <v>5</v>
      </c>
      <c r="L707" s="153"/>
      <c r="M707" s="156"/>
      <c r="T707" s="157"/>
      <c r="AT707" s="154" t="s">
        <v>161</v>
      </c>
      <c r="AU707" s="154" t="s">
        <v>72</v>
      </c>
      <c r="AV707" s="11" t="s">
        <v>70</v>
      </c>
      <c r="AW707" s="11" t="s">
        <v>27</v>
      </c>
      <c r="AX707" s="11" t="s">
        <v>64</v>
      </c>
      <c r="AY707" s="154" t="s">
        <v>150</v>
      </c>
    </row>
    <row r="708" spans="2:65" s="12" customFormat="1" x14ac:dyDescent="0.3">
      <c r="B708" s="158"/>
      <c r="D708" s="150" t="s">
        <v>161</v>
      </c>
      <c r="E708" s="159" t="s">
        <v>5</v>
      </c>
      <c r="F708" s="160" t="s">
        <v>890</v>
      </c>
      <c r="H708" s="161">
        <v>134.4</v>
      </c>
      <c r="L708" s="158"/>
      <c r="M708" s="162"/>
      <c r="T708" s="163"/>
      <c r="AT708" s="159" t="s">
        <v>161</v>
      </c>
      <c r="AU708" s="159" t="s">
        <v>72</v>
      </c>
      <c r="AV708" s="12" t="s">
        <v>72</v>
      </c>
      <c r="AW708" s="12" t="s">
        <v>27</v>
      </c>
      <c r="AX708" s="12" t="s">
        <v>64</v>
      </c>
      <c r="AY708" s="159" t="s">
        <v>150</v>
      </c>
    </row>
    <row r="709" spans="2:65" s="14" customFormat="1" x14ac:dyDescent="0.3">
      <c r="B709" s="180"/>
      <c r="D709" s="150" t="s">
        <v>161</v>
      </c>
      <c r="E709" s="181" t="s">
        <v>5</v>
      </c>
      <c r="F709" s="182" t="s">
        <v>886</v>
      </c>
      <c r="H709" s="183">
        <v>149.80000000000001</v>
      </c>
      <c r="L709" s="180"/>
      <c r="M709" s="184"/>
      <c r="T709" s="185"/>
      <c r="AT709" s="181" t="s">
        <v>161</v>
      </c>
      <c r="AU709" s="181" t="s">
        <v>72</v>
      </c>
      <c r="AV709" s="14" t="s">
        <v>172</v>
      </c>
      <c r="AW709" s="14" t="s">
        <v>27</v>
      </c>
      <c r="AX709" s="14" t="s">
        <v>64</v>
      </c>
      <c r="AY709" s="181" t="s">
        <v>150</v>
      </c>
    </row>
    <row r="710" spans="2:65" s="13" customFormat="1" x14ac:dyDescent="0.3">
      <c r="B710" s="164"/>
      <c r="D710" s="150" t="s">
        <v>161</v>
      </c>
      <c r="E710" s="165" t="s">
        <v>5</v>
      </c>
      <c r="F710" s="166" t="s">
        <v>164</v>
      </c>
      <c r="H710" s="167">
        <v>158.80000000000001</v>
      </c>
      <c r="L710" s="164"/>
      <c r="M710" s="168"/>
      <c r="T710" s="169"/>
      <c r="AT710" s="165" t="s">
        <v>161</v>
      </c>
      <c r="AU710" s="165" t="s">
        <v>72</v>
      </c>
      <c r="AV710" s="13" t="s">
        <v>157</v>
      </c>
      <c r="AW710" s="13" t="s">
        <v>27</v>
      </c>
      <c r="AX710" s="13" t="s">
        <v>70</v>
      </c>
      <c r="AY710" s="165" t="s">
        <v>150</v>
      </c>
    </row>
    <row r="711" spans="2:65" s="1" customFormat="1" ht="16.5" customHeight="1" x14ac:dyDescent="0.3">
      <c r="B711" s="138"/>
      <c r="C711" s="171" t="s">
        <v>891</v>
      </c>
      <c r="D711" s="171" t="s">
        <v>251</v>
      </c>
      <c r="E711" s="172" t="s">
        <v>892</v>
      </c>
      <c r="F711" s="173" t="s">
        <v>893</v>
      </c>
      <c r="G711" s="174" t="s">
        <v>268</v>
      </c>
      <c r="H711" s="175">
        <v>157.29</v>
      </c>
      <c r="I711" s="521"/>
      <c r="J711" s="176">
        <f>ROUND(I711*H711,2)</f>
        <v>0</v>
      </c>
      <c r="K711" s="173" t="s">
        <v>156</v>
      </c>
      <c r="L711" s="177"/>
      <c r="M711" s="178" t="s">
        <v>5</v>
      </c>
      <c r="N711" s="179" t="s">
        <v>35</v>
      </c>
      <c r="O711" s="147">
        <v>0</v>
      </c>
      <c r="P711" s="147">
        <f>O711*H711</f>
        <v>0</v>
      </c>
      <c r="Q711" s="147">
        <v>3.0000000000000001E-5</v>
      </c>
      <c r="R711" s="147">
        <f>Q711*H711</f>
        <v>4.7187000000000002E-3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894</v>
      </c>
    </row>
    <row r="712" spans="2:65" s="12" customFormat="1" x14ac:dyDescent="0.3">
      <c r="B712" s="158"/>
      <c r="D712" s="150" t="s">
        <v>161</v>
      </c>
      <c r="F712" s="160" t="s">
        <v>895</v>
      </c>
      <c r="H712" s="161">
        <v>157.29</v>
      </c>
      <c r="L712" s="158"/>
      <c r="M712" s="162"/>
      <c r="T712" s="163"/>
      <c r="AT712" s="159" t="s">
        <v>161</v>
      </c>
      <c r="AU712" s="159" t="s">
        <v>72</v>
      </c>
      <c r="AV712" s="12" t="s">
        <v>72</v>
      </c>
      <c r="AW712" s="12" t="s">
        <v>6</v>
      </c>
      <c r="AX712" s="12" t="s">
        <v>70</v>
      </c>
      <c r="AY712" s="159" t="s">
        <v>150</v>
      </c>
    </row>
    <row r="713" spans="2:65" s="1" customFormat="1" ht="16.5" customHeight="1" x14ac:dyDescent="0.3">
      <c r="B713" s="138"/>
      <c r="C713" s="171" t="s">
        <v>896</v>
      </c>
      <c r="D713" s="171" t="s">
        <v>251</v>
      </c>
      <c r="E713" s="172" t="s">
        <v>897</v>
      </c>
      <c r="F713" s="173" t="s">
        <v>898</v>
      </c>
      <c r="G713" s="174" t="s">
        <v>268</v>
      </c>
      <c r="H713" s="175">
        <v>9.4499999999999993</v>
      </c>
      <c r="I713" s="521"/>
      <c r="J713" s="176">
        <f>ROUND(I713*H713,2)</f>
        <v>0</v>
      </c>
      <c r="K713" s="173" t="s">
        <v>156</v>
      </c>
      <c r="L713" s="177"/>
      <c r="M713" s="178" t="s">
        <v>5</v>
      </c>
      <c r="N713" s="179" t="s">
        <v>35</v>
      </c>
      <c r="O713" s="147">
        <v>0</v>
      </c>
      <c r="P713" s="147">
        <f>O713*H713</f>
        <v>0</v>
      </c>
      <c r="Q713" s="147">
        <v>2.0000000000000001E-4</v>
      </c>
      <c r="R713" s="147">
        <f>Q713*H713</f>
        <v>1.89E-3</v>
      </c>
      <c r="S713" s="147">
        <v>0</v>
      </c>
      <c r="T713" s="148">
        <f>S713*H713</f>
        <v>0</v>
      </c>
      <c r="AR713" s="23" t="s">
        <v>196</v>
      </c>
      <c r="AT713" s="23" t="s">
        <v>251</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899</v>
      </c>
    </row>
    <row r="714" spans="2:65" s="12" customFormat="1" x14ac:dyDescent="0.3">
      <c r="B714" s="158"/>
      <c r="D714" s="150" t="s">
        <v>161</v>
      </c>
      <c r="F714" s="160" t="s">
        <v>900</v>
      </c>
      <c r="H714" s="161">
        <v>9.4499999999999993</v>
      </c>
      <c r="L714" s="158"/>
      <c r="M714" s="162"/>
      <c r="T714" s="163"/>
      <c r="AT714" s="159" t="s">
        <v>161</v>
      </c>
      <c r="AU714" s="159" t="s">
        <v>72</v>
      </c>
      <c r="AV714" s="12" t="s">
        <v>72</v>
      </c>
      <c r="AW714" s="12" t="s">
        <v>6</v>
      </c>
      <c r="AX714" s="12" t="s">
        <v>70</v>
      </c>
      <c r="AY714" s="159" t="s">
        <v>150</v>
      </c>
    </row>
    <row r="715" spans="2:65" s="1" customFormat="1" ht="25.5" customHeight="1" x14ac:dyDescent="0.3">
      <c r="B715" s="138"/>
      <c r="C715" s="139" t="s">
        <v>901</v>
      </c>
      <c r="D715" s="139" t="s">
        <v>152</v>
      </c>
      <c r="E715" s="140" t="s">
        <v>880</v>
      </c>
      <c r="F715" s="141" t="s">
        <v>881</v>
      </c>
      <c r="G715" s="142" t="s">
        <v>268</v>
      </c>
      <c r="H715" s="143">
        <v>60.24</v>
      </c>
      <c r="I715" s="303"/>
      <c r="J715" s="144">
        <f>ROUND(I715*H715,2)</f>
        <v>0</v>
      </c>
      <c r="K715" s="141" t="s">
        <v>156</v>
      </c>
      <c r="L715" s="36"/>
      <c r="M715" s="145" t="s">
        <v>5</v>
      </c>
      <c r="N715" s="146" t="s">
        <v>35</v>
      </c>
      <c r="O715" s="147">
        <v>0.14000000000000001</v>
      </c>
      <c r="P715" s="147">
        <f>O715*H715</f>
        <v>8.4336000000000002</v>
      </c>
      <c r="Q715" s="147">
        <v>2.5000000000000001E-4</v>
      </c>
      <c r="R715" s="147">
        <f>Q715*H715</f>
        <v>1.506E-2</v>
      </c>
      <c r="S715" s="147">
        <v>0</v>
      </c>
      <c r="T715" s="148">
        <f>S715*H715</f>
        <v>0</v>
      </c>
      <c r="AR715" s="23" t="s">
        <v>157</v>
      </c>
      <c r="AT715" s="23" t="s">
        <v>152</v>
      </c>
      <c r="AU715" s="23" t="s">
        <v>72</v>
      </c>
      <c r="AY715" s="23" t="s">
        <v>150</v>
      </c>
      <c r="BE715" s="149">
        <f>IF(N715="základní",J715,0)</f>
        <v>0</v>
      </c>
      <c r="BF715" s="149">
        <f>IF(N715="snížená",J715,0)</f>
        <v>0</v>
      </c>
      <c r="BG715" s="149">
        <f>IF(N715="zákl. přenesená",J715,0)</f>
        <v>0</v>
      </c>
      <c r="BH715" s="149">
        <f>IF(N715="sníž. přenesená",J715,0)</f>
        <v>0</v>
      </c>
      <c r="BI715" s="149">
        <f>IF(N715="nulová",J715,0)</f>
        <v>0</v>
      </c>
      <c r="BJ715" s="23" t="s">
        <v>70</v>
      </c>
      <c r="BK715" s="149">
        <f>ROUND(I715*H715,2)</f>
        <v>0</v>
      </c>
      <c r="BL715" s="23" t="s">
        <v>157</v>
      </c>
      <c r="BM715" s="23" t="s">
        <v>902</v>
      </c>
    </row>
    <row r="716" spans="2:65" s="1" customFormat="1" ht="94.5" x14ac:dyDescent="0.3">
      <c r="B716" s="36"/>
      <c r="D716" s="150" t="s">
        <v>159</v>
      </c>
      <c r="F716" s="151" t="s">
        <v>872</v>
      </c>
      <c r="L716" s="36"/>
      <c r="M716" s="152"/>
      <c r="T716" s="61"/>
      <c r="AT716" s="23" t="s">
        <v>159</v>
      </c>
      <c r="AU716" s="23" t="s">
        <v>72</v>
      </c>
    </row>
    <row r="717" spans="2:65" s="11" customFormat="1" x14ac:dyDescent="0.3">
      <c r="B717" s="153"/>
      <c r="D717" s="150" t="s">
        <v>161</v>
      </c>
      <c r="E717" s="154" t="s">
        <v>5</v>
      </c>
      <c r="F717" s="155" t="s">
        <v>903</v>
      </c>
      <c r="H717" s="154" t="s">
        <v>5</v>
      </c>
      <c r="L717" s="153"/>
      <c r="M717" s="156"/>
      <c r="T717" s="157"/>
      <c r="AT717" s="154" t="s">
        <v>161</v>
      </c>
      <c r="AU717" s="154" t="s">
        <v>72</v>
      </c>
      <c r="AV717" s="11" t="s">
        <v>70</v>
      </c>
      <c r="AW717" s="11" t="s">
        <v>27</v>
      </c>
      <c r="AX717" s="11" t="s">
        <v>64</v>
      </c>
      <c r="AY717" s="154" t="s">
        <v>150</v>
      </c>
    </row>
    <row r="718" spans="2:65" s="12" customFormat="1" x14ac:dyDescent="0.3">
      <c r="B718" s="158"/>
      <c r="D718" s="150" t="s">
        <v>161</v>
      </c>
      <c r="E718" s="159" t="s">
        <v>5</v>
      </c>
      <c r="F718" s="160" t="s">
        <v>904</v>
      </c>
      <c r="H718" s="161">
        <v>15.6</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905</v>
      </c>
      <c r="H719" s="161">
        <v>9.1999999999999993</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906</v>
      </c>
      <c r="H720" s="161">
        <v>8</v>
      </c>
      <c r="L720" s="158"/>
      <c r="M720" s="162"/>
      <c r="T720" s="163"/>
      <c r="AT720" s="159" t="s">
        <v>161</v>
      </c>
      <c r="AU720" s="159" t="s">
        <v>72</v>
      </c>
      <c r="AV720" s="12" t="s">
        <v>72</v>
      </c>
      <c r="AW720" s="12" t="s">
        <v>27</v>
      </c>
      <c r="AX720" s="12" t="s">
        <v>64</v>
      </c>
      <c r="AY720" s="159" t="s">
        <v>150</v>
      </c>
    </row>
    <row r="721" spans="2:65" s="12" customFormat="1" x14ac:dyDescent="0.3">
      <c r="B721" s="158"/>
      <c r="D721" s="150" t="s">
        <v>161</v>
      </c>
      <c r="E721" s="159" t="s">
        <v>5</v>
      </c>
      <c r="F721" s="160" t="s">
        <v>907</v>
      </c>
      <c r="H721" s="161">
        <v>17.760000000000002</v>
      </c>
      <c r="L721" s="158"/>
      <c r="M721" s="162"/>
      <c r="T721" s="163"/>
      <c r="AT721" s="159" t="s">
        <v>161</v>
      </c>
      <c r="AU721" s="159" t="s">
        <v>72</v>
      </c>
      <c r="AV721" s="12" t="s">
        <v>72</v>
      </c>
      <c r="AW721" s="12" t="s">
        <v>27</v>
      </c>
      <c r="AX721" s="12" t="s">
        <v>64</v>
      </c>
      <c r="AY721" s="159" t="s">
        <v>150</v>
      </c>
    </row>
    <row r="722" spans="2:65" s="12" customFormat="1" x14ac:dyDescent="0.3">
      <c r="B722" s="158"/>
      <c r="D722" s="150" t="s">
        <v>161</v>
      </c>
      <c r="E722" s="159" t="s">
        <v>5</v>
      </c>
      <c r="F722" s="160" t="s">
        <v>908</v>
      </c>
      <c r="H722" s="161">
        <v>9.68</v>
      </c>
      <c r="L722" s="158"/>
      <c r="M722" s="162"/>
      <c r="T722" s="163"/>
      <c r="AT722" s="159" t="s">
        <v>161</v>
      </c>
      <c r="AU722" s="159" t="s">
        <v>72</v>
      </c>
      <c r="AV722" s="12" t="s">
        <v>72</v>
      </c>
      <c r="AW722" s="12" t="s">
        <v>27</v>
      </c>
      <c r="AX722" s="12" t="s">
        <v>64</v>
      </c>
      <c r="AY722" s="159" t="s">
        <v>150</v>
      </c>
    </row>
    <row r="723" spans="2:65" s="13" customFormat="1" x14ac:dyDescent="0.3">
      <c r="B723" s="164"/>
      <c r="D723" s="150" t="s">
        <v>161</v>
      </c>
      <c r="E723" s="165" t="s">
        <v>5</v>
      </c>
      <c r="F723" s="166" t="s">
        <v>164</v>
      </c>
      <c r="H723" s="167">
        <v>60.24</v>
      </c>
      <c r="L723" s="164"/>
      <c r="M723" s="168"/>
      <c r="T723" s="169"/>
      <c r="AT723" s="165" t="s">
        <v>161</v>
      </c>
      <c r="AU723" s="165" t="s">
        <v>72</v>
      </c>
      <c r="AV723" s="13" t="s">
        <v>157</v>
      </c>
      <c r="AW723" s="13" t="s">
        <v>27</v>
      </c>
      <c r="AX723" s="13" t="s">
        <v>70</v>
      </c>
      <c r="AY723" s="165" t="s">
        <v>150</v>
      </c>
    </row>
    <row r="724" spans="2:65" s="1" customFormat="1" ht="16.5" customHeight="1" x14ac:dyDescent="0.3">
      <c r="B724" s="138"/>
      <c r="C724" s="171" t="s">
        <v>909</v>
      </c>
      <c r="D724" s="171" t="s">
        <v>251</v>
      </c>
      <c r="E724" s="172" t="s">
        <v>910</v>
      </c>
      <c r="F724" s="173" t="s">
        <v>911</v>
      </c>
      <c r="G724" s="174" t="s">
        <v>268</v>
      </c>
      <c r="H724" s="175">
        <v>63.252000000000002</v>
      </c>
      <c r="I724" s="521"/>
      <c r="J724" s="176">
        <f>ROUND(I724*H724,2)</f>
        <v>0</v>
      </c>
      <c r="K724" s="173" t="s">
        <v>156</v>
      </c>
      <c r="L724" s="177"/>
      <c r="M724" s="178" t="s">
        <v>5</v>
      </c>
      <c r="N724" s="179" t="s">
        <v>35</v>
      </c>
      <c r="O724" s="147">
        <v>0</v>
      </c>
      <c r="P724" s="147">
        <f>O724*H724</f>
        <v>0</v>
      </c>
      <c r="Q724" s="147">
        <v>2.9999999999999997E-4</v>
      </c>
      <c r="R724" s="147">
        <f>Q724*H724</f>
        <v>1.8975599999999999E-2</v>
      </c>
      <c r="S724" s="147">
        <v>0</v>
      </c>
      <c r="T724" s="148">
        <f>S724*H724</f>
        <v>0</v>
      </c>
      <c r="AR724" s="23" t="s">
        <v>196</v>
      </c>
      <c r="AT724" s="23" t="s">
        <v>251</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912</v>
      </c>
    </row>
    <row r="725" spans="2:65" s="12" customFormat="1" x14ac:dyDescent="0.3">
      <c r="B725" s="158"/>
      <c r="D725" s="150" t="s">
        <v>161</v>
      </c>
      <c r="F725" s="160" t="s">
        <v>802</v>
      </c>
      <c r="H725" s="161">
        <v>63.252000000000002</v>
      </c>
      <c r="L725" s="158"/>
      <c r="M725" s="162"/>
      <c r="T725" s="163"/>
      <c r="AT725" s="159" t="s">
        <v>161</v>
      </c>
      <c r="AU725" s="159" t="s">
        <v>72</v>
      </c>
      <c r="AV725" s="12" t="s">
        <v>72</v>
      </c>
      <c r="AW725" s="12" t="s">
        <v>6</v>
      </c>
      <c r="AX725" s="12" t="s">
        <v>70</v>
      </c>
      <c r="AY725" s="159" t="s">
        <v>150</v>
      </c>
    </row>
    <row r="726" spans="2:65" s="1" customFormat="1" ht="25.5" customHeight="1" x14ac:dyDescent="0.3">
      <c r="B726" s="138"/>
      <c r="C726" s="139" t="s">
        <v>913</v>
      </c>
      <c r="D726" s="139" t="s">
        <v>152</v>
      </c>
      <c r="E726" s="140" t="s">
        <v>914</v>
      </c>
      <c r="F726" s="141" t="s">
        <v>915</v>
      </c>
      <c r="G726" s="142" t="s">
        <v>155</v>
      </c>
      <c r="H726" s="143">
        <v>392.30399999999997</v>
      </c>
      <c r="I726" s="303"/>
      <c r="J726" s="144">
        <f>ROUND(I726*H726,2)</f>
        <v>0</v>
      </c>
      <c r="K726" s="141" t="s">
        <v>156</v>
      </c>
      <c r="L726" s="36"/>
      <c r="M726" s="145" t="s">
        <v>5</v>
      </c>
      <c r="N726" s="146" t="s">
        <v>35</v>
      </c>
      <c r="O726" s="147">
        <v>0.34</v>
      </c>
      <c r="P726" s="147">
        <f>O726*H726</f>
        <v>133.38336000000001</v>
      </c>
      <c r="Q726" s="147">
        <v>2.3630000000000002E-2</v>
      </c>
      <c r="R726" s="147">
        <f>Q726*H726</f>
        <v>9.2701435199999995</v>
      </c>
      <c r="S726" s="147">
        <v>0</v>
      </c>
      <c r="T726" s="148">
        <f>S726*H726</f>
        <v>0</v>
      </c>
      <c r="AR726" s="23" t="s">
        <v>157</v>
      </c>
      <c r="AT726" s="23" t="s">
        <v>152</v>
      </c>
      <c r="AU726" s="23" t="s">
        <v>72</v>
      </c>
      <c r="AY726" s="23" t="s">
        <v>150</v>
      </c>
      <c r="BE726" s="149">
        <f>IF(N726="základní",J726,0)</f>
        <v>0</v>
      </c>
      <c r="BF726" s="149">
        <f>IF(N726="snížená",J726,0)</f>
        <v>0</v>
      </c>
      <c r="BG726" s="149">
        <f>IF(N726="zákl. přenesená",J726,0)</f>
        <v>0</v>
      </c>
      <c r="BH726" s="149">
        <f>IF(N726="sníž. přenesená",J726,0)</f>
        <v>0</v>
      </c>
      <c r="BI726" s="149">
        <f>IF(N726="nulová",J726,0)</f>
        <v>0</v>
      </c>
      <c r="BJ726" s="23" t="s">
        <v>70</v>
      </c>
      <c r="BK726" s="149">
        <f>ROUND(I726*H726,2)</f>
        <v>0</v>
      </c>
      <c r="BL726" s="23" t="s">
        <v>157</v>
      </c>
      <c r="BM726" s="23" t="s">
        <v>916</v>
      </c>
    </row>
    <row r="727" spans="2:65" s="1" customFormat="1" ht="67.5" x14ac:dyDescent="0.3">
      <c r="B727" s="36"/>
      <c r="D727" s="150" t="s">
        <v>159</v>
      </c>
      <c r="F727" s="151" t="s">
        <v>917</v>
      </c>
      <c r="L727" s="36"/>
      <c r="M727" s="152"/>
      <c r="T727" s="61"/>
      <c r="AT727" s="23" t="s">
        <v>159</v>
      </c>
      <c r="AU727" s="23" t="s">
        <v>72</v>
      </c>
    </row>
    <row r="728" spans="2:65" s="12" customFormat="1" x14ac:dyDescent="0.3">
      <c r="B728" s="158"/>
      <c r="D728" s="150" t="s">
        <v>161</v>
      </c>
      <c r="E728" s="159" t="s">
        <v>5</v>
      </c>
      <c r="F728" s="160" t="s">
        <v>918</v>
      </c>
      <c r="H728" s="161">
        <v>392.30399999999997</v>
      </c>
      <c r="L728" s="158"/>
      <c r="M728" s="162"/>
      <c r="T728" s="163"/>
      <c r="AT728" s="159" t="s">
        <v>161</v>
      </c>
      <c r="AU728" s="159" t="s">
        <v>72</v>
      </c>
      <c r="AV728" s="12" t="s">
        <v>72</v>
      </c>
      <c r="AW728" s="12" t="s">
        <v>27</v>
      </c>
      <c r="AX728" s="12" t="s">
        <v>64</v>
      </c>
      <c r="AY728" s="159" t="s">
        <v>150</v>
      </c>
    </row>
    <row r="729" spans="2:65" s="11" customFormat="1" x14ac:dyDescent="0.3">
      <c r="B729" s="153"/>
      <c r="D729" s="150" t="s">
        <v>161</v>
      </c>
      <c r="E729" s="154" t="s">
        <v>5</v>
      </c>
      <c r="F729" s="155" t="s">
        <v>919</v>
      </c>
      <c r="H729" s="154" t="s">
        <v>5</v>
      </c>
      <c r="L729" s="153"/>
      <c r="M729" s="156"/>
      <c r="T729" s="157"/>
      <c r="AT729" s="154" t="s">
        <v>161</v>
      </c>
      <c r="AU729" s="154" t="s">
        <v>72</v>
      </c>
      <c r="AV729" s="11" t="s">
        <v>70</v>
      </c>
      <c r="AW729" s="11" t="s">
        <v>27</v>
      </c>
      <c r="AX729" s="11" t="s">
        <v>64</v>
      </c>
      <c r="AY729" s="154" t="s">
        <v>150</v>
      </c>
    </row>
    <row r="730" spans="2:65" s="13" customFormat="1" x14ac:dyDescent="0.3">
      <c r="B730" s="164"/>
      <c r="D730" s="150" t="s">
        <v>161</v>
      </c>
      <c r="E730" s="165" t="s">
        <v>5</v>
      </c>
      <c r="F730" s="166" t="s">
        <v>164</v>
      </c>
      <c r="H730" s="167">
        <v>392.30399999999997</v>
      </c>
      <c r="L730" s="164"/>
      <c r="M730" s="168"/>
      <c r="T730" s="169"/>
      <c r="AT730" s="165" t="s">
        <v>161</v>
      </c>
      <c r="AU730" s="165" t="s">
        <v>72</v>
      </c>
      <c r="AV730" s="13" t="s">
        <v>157</v>
      </c>
      <c r="AW730" s="13" t="s">
        <v>27</v>
      </c>
      <c r="AX730" s="13" t="s">
        <v>70</v>
      </c>
      <c r="AY730" s="165" t="s">
        <v>150</v>
      </c>
    </row>
    <row r="731" spans="2:65" s="1" customFormat="1" ht="25.5" customHeight="1" x14ac:dyDescent="0.3">
      <c r="B731" s="138"/>
      <c r="C731" s="139" t="s">
        <v>920</v>
      </c>
      <c r="D731" s="139" t="s">
        <v>152</v>
      </c>
      <c r="E731" s="140" t="s">
        <v>921</v>
      </c>
      <c r="F731" s="141" t="s">
        <v>922</v>
      </c>
      <c r="G731" s="142" t="s">
        <v>155</v>
      </c>
      <c r="H731" s="143">
        <v>42.438000000000002</v>
      </c>
      <c r="I731" s="303"/>
      <c r="J731" s="144">
        <f>ROUND(I731*H731,2)</f>
        <v>0</v>
      </c>
      <c r="K731" s="141" t="s">
        <v>156</v>
      </c>
      <c r="L731" s="36"/>
      <c r="M731" s="145" t="s">
        <v>5</v>
      </c>
      <c r="N731" s="146" t="s">
        <v>35</v>
      </c>
      <c r="O731" s="147">
        <v>0.29399999999999998</v>
      </c>
      <c r="P731" s="147">
        <f>O731*H731</f>
        <v>12.476772</v>
      </c>
      <c r="Q731" s="147">
        <v>6.28E-3</v>
      </c>
      <c r="R731" s="147">
        <f>Q731*H731</f>
        <v>0.26651064000000002</v>
      </c>
      <c r="S731" s="147">
        <v>0</v>
      </c>
      <c r="T731" s="148">
        <f>S731*H731</f>
        <v>0</v>
      </c>
      <c r="AR731" s="23" t="s">
        <v>157</v>
      </c>
      <c r="AT731" s="23" t="s">
        <v>152</v>
      </c>
      <c r="AU731" s="23" t="s">
        <v>72</v>
      </c>
      <c r="AY731" s="23" t="s">
        <v>150</v>
      </c>
      <c r="BE731" s="149">
        <f>IF(N731="základní",J731,0)</f>
        <v>0</v>
      </c>
      <c r="BF731" s="149">
        <f>IF(N731="snížená",J731,0)</f>
        <v>0</v>
      </c>
      <c r="BG731" s="149">
        <f>IF(N731="zákl. přenesená",J731,0)</f>
        <v>0</v>
      </c>
      <c r="BH731" s="149">
        <f>IF(N731="sníž. přenesená",J731,0)</f>
        <v>0</v>
      </c>
      <c r="BI731" s="149">
        <f>IF(N731="nulová",J731,0)</f>
        <v>0</v>
      </c>
      <c r="BJ731" s="23" t="s">
        <v>70</v>
      </c>
      <c r="BK731" s="149">
        <f>ROUND(I731*H731,2)</f>
        <v>0</v>
      </c>
      <c r="BL731" s="23" t="s">
        <v>157</v>
      </c>
      <c r="BM731" s="23" t="s">
        <v>923</v>
      </c>
    </row>
    <row r="732" spans="2:65" s="11" customFormat="1" x14ac:dyDescent="0.3">
      <c r="B732" s="153"/>
      <c r="D732" s="150" t="s">
        <v>161</v>
      </c>
      <c r="E732" s="154" t="s">
        <v>5</v>
      </c>
      <c r="F732" s="155" t="s">
        <v>924</v>
      </c>
      <c r="H732" s="154" t="s">
        <v>5</v>
      </c>
      <c r="L732" s="153"/>
      <c r="M732" s="156"/>
      <c r="T732" s="157"/>
      <c r="AT732" s="154" t="s">
        <v>161</v>
      </c>
      <c r="AU732" s="154" t="s">
        <v>72</v>
      </c>
      <c r="AV732" s="11" t="s">
        <v>70</v>
      </c>
      <c r="AW732" s="11" t="s">
        <v>27</v>
      </c>
      <c r="AX732" s="11" t="s">
        <v>64</v>
      </c>
      <c r="AY732" s="154" t="s">
        <v>150</v>
      </c>
    </row>
    <row r="733" spans="2:65" s="12" customFormat="1" x14ac:dyDescent="0.3">
      <c r="B733" s="158"/>
      <c r="D733" s="150" t="s">
        <v>161</v>
      </c>
      <c r="E733" s="159" t="s">
        <v>5</v>
      </c>
      <c r="F733" s="160" t="s">
        <v>925</v>
      </c>
      <c r="H733" s="161">
        <v>10.715999999999999</v>
      </c>
      <c r="L733" s="158"/>
      <c r="M733" s="162"/>
      <c r="T733" s="163"/>
      <c r="AT733" s="159" t="s">
        <v>161</v>
      </c>
      <c r="AU733" s="159" t="s">
        <v>72</v>
      </c>
      <c r="AV733" s="12" t="s">
        <v>72</v>
      </c>
      <c r="AW733" s="12" t="s">
        <v>27</v>
      </c>
      <c r="AX733" s="12" t="s">
        <v>64</v>
      </c>
      <c r="AY733" s="159" t="s">
        <v>150</v>
      </c>
    </row>
    <row r="734" spans="2:65" s="12" customFormat="1" x14ac:dyDescent="0.3">
      <c r="B734" s="158"/>
      <c r="D734" s="150" t="s">
        <v>161</v>
      </c>
      <c r="E734" s="159" t="s">
        <v>5</v>
      </c>
      <c r="F734" s="160" t="s">
        <v>926</v>
      </c>
      <c r="H734" s="161">
        <v>31.722000000000001</v>
      </c>
      <c r="L734" s="158"/>
      <c r="M734" s="162"/>
      <c r="T734" s="163"/>
      <c r="AT734" s="159" t="s">
        <v>161</v>
      </c>
      <c r="AU734" s="159" t="s">
        <v>72</v>
      </c>
      <c r="AV734" s="12" t="s">
        <v>72</v>
      </c>
      <c r="AW734" s="12" t="s">
        <v>27</v>
      </c>
      <c r="AX734" s="12" t="s">
        <v>64</v>
      </c>
      <c r="AY734" s="159" t="s">
        <v>150</v>
      </c>
    </row>
    <row r="735" spans="2:65" s="13" customFormat="1" x14ac:dyDescent="0.3">
      <c r="B735" s="164"/>
      <c r="D735" s="150" t="s">
        <v>161</v>
      </c>
      <c r="E735" s="165" t="s">
        <v>5</v>
      </c>
      <c r="F735" s="166" t="s">
        <v>164</v>
      </c>
      <c r="H735" s="167">
        <v>42.438000000000002</v>
      </c>
      <c r="L735" s="164"/>
      <c r="M735" s="168"/>
      <c r="T735" s="169"/>
      <c r="AT735" s="165" t="s">
        <v>161</v>
      </c>
      <c r="AU735" s="165" t="s">
        <v>72</v>
      </c>
      <c r="AV735" s="13" t="s">
        <v>157</v>
      </c>
      <c r="AW735" s="13" t="s">
        <v>27</v>
      </c>
      <c r="AX735" s="13" t="s">
        <v>70</v>
      </c>
      <c r="AY735" s="165" t="s">
        <v>150</v>
      </c>
    </row>
    <row r="736" spans="2:65" s="1" customFormat="1" ht="25.5" customHeight="1" x14ac:dyDescent="0.3">
      <c r="B736" s="138"/>
      <c r="C736" s="139" t="s">
        <v>927</v>
      </c>
      <c r="D736" s="139" t="s">
        <v>152</v>
      </c>
      <c r="E736" s="140" t="s">
        <v>928</v>
      </c>
      <c r="F736" s="141" t="s">
        <v>929</v>
      </c>
      <c r="G736" s="142" t="s">
        <v>155</v>
      </c>
      <c r="H736" s="143">
        <v>36.033999999999999</v>
      </c>
      <c r="I736" s="303"/>
      <c r="J736" s="144">
        <f>ROUND(I736*H736,2)</f>
        <v>0</v>
      </c>
      <c r="K736" s="141" t="s">
        <v>156</v>
      </c>
      <c r="L736" s="36"/>
      <c r="M736" s="145" t="s">
        <v>5</v>
      </c>
      <c r="N736" s="146" t="s">
        <v>35</v>
      </c>
      <c r="O736" s="147">
        <v>0.245</v>
      </c>
      <c r="P736" s="147">
        <f>O736*H736</f>
        <v>8.8283299999999993</v>
      </c>
      <c r="Q736" s="147">
        <v>3.48E-3</v>
      </c>
      <c r="R736" s="147">
        <f>Q736*H736</f>
        <v>0.12539832000000001</v>
      </c>
      <c r="S736" s="147">
        <v>0</v>
      </c>
      <c r="T736" s="148">
        <f>S736*H736</f>
        <v>0</v>
      </c>
      <c r="AR736" s="23" t="s">
        <v>157</v>
      </c>
      <c r="AT736" s="23" t="s">
        <v>152</v>
      </c>
      <c r="AU736" s="23" t="s">
        <v>72</v>
      </c>
      <c r="AY736" s="23" t="s">
        <v>150</v>
      </c>
      <c r="BE736" s="149">
        <f>IF(N736="základní",J736,0)</f>
        <v>0</v>
      </c>
      <c r="BF736" s="149">
        <f>IF(N736="snížená",J736,0)</f>
        <v>0</v>
      </c>
      <c r="BG736" s="149">
        <f>IF(N736="zákl. přenesená",J736,0)</f>
        <v>0</v>
      </c>
      <c r="BH736" s="149">
        <f>IF(N736="sníž. přenesená",J736,0)</f>
        <v>0</v>
      </c>
      <c r="BI736" s="149">
        <f>IF(N736="nulová",J736,0)</f>
        <v>0</v>
      </c>
      <c r="BJ736" s="23" t="s">
        <v>70</v>
      </c>
      <c r="BK736" s="149">
        <f>ROUND(I736*H736,2)</f>
        <v>0</v>
      </c>
      <c r="BL736" s="23" t="s">
        <v>157</v>
      </c>
      <c r="BM736" s="23" t="s">
        <v>930</v>
      </c>
    </row>
    <row r="737" spans="2:65" s="12" customFormat="1" x14ac:dyDescent="0.3">
      <c r="B737" s="158"/>
      <c r="D737" s="150" t="s">
        <v>161</v>
      </c>
      <c r="E737" s="159" t="s">
        <v>5</v>
      </c>
      <c r="F737" s="160" t="s">
        <v>931</v>
      </c>
      <c r="H737" s="161">
        <v>36.033999999999999</v>
      </c>
      <c r="L737" s="158"/>
      <c r="M737" s="162"/>
      <c r="T737" s="163"/>
      <c r="AT737" s="159" t="s">
        <v>161</v>
      </c>
      <c r="AU737" s="159" t="s">
        <v>72</v>
      </c>
      <c r="AV737" s="12" t="s">
        <v>72</v>
      </c>
      <c r="AW737" s="12" t="s">
        <v>27</v>
      </c>
      <c r="AX737" s="12" t="s">
        <v>64</v>
      </c>
      <c r="AY737" s="159" t="s">
        <v>150</v>
      </c>
    </row>
    <row r="738" spans="2:65" s="11" customFormat="1" x14ac:dyDescent="0.3">
      <c r="B738" s="153"/>
      <c r="D738" s="150" t="s">
        <v>161</v>
      </c>
      <c r="E738" s="154" t="s">
        <v>5</v>
      </c>
      <c r="F738" s="155" t="s">
        <v>551</v>
      </c>
      <c r="H738" s="154" t="s">
        <v>5</v>
      </c>
      <c r="L738" s="153"/>
      <c r="M738" s="156"/>
      <c r="T738" s="157"/>
      <c r="AT738" s="154" t="s">
        <v>161</v>
      </c>
      <c r="AU738" s="154" t="s">
        <v>72</v>
      </c>
      <c r="AV738" s="11" t="s">
        <v>70</v>
      </c>
      <c r="AW738" s="11" t="s">
        <v>27</v>
      </c>
      <c r="AX738" s="11" t="s">
        <v>64</v>
      </c>
      <c r="AY738" s="154" t="s">
        <v>150</v>
      </c>
    </row>
    <row r="739" spans="2:65" s="13" customFormat="1" x14ac:dyDescent="0.3">
      <c r="B739" s="164"/>
      <c r="D739" s="150" t="s">
        <v>161</v>
      </c>
      <c r="E739" s="165" t="s">
        <v>5</v>
      </c>
      <c r="F739" s="166" t="s">
        <v>164</v>
      </c>
      <c r="H739" s="167">
        <v>36.033999999999999</v>
      </c>
      <c r="L739" s="164"/>
      <c r="M739" s="168"/>
      <c r="T739" s="169"/>
      <c r="AT739" s="165" t="s">
        <v>161</v>
      </c>
      <c r="AU739" s="165" t="s">
        <v>72</v>
      </c>
      <c r="AV739" s="13" t="s">
        <v>157</v>
      </c>
      <c r="AW739" s="13" t="s">
        <v>27</v>
      </c>
      <c r="AX739" s="13" t="s">
        <v>70</v>
      </c>
      <c r="AY739" s="165" t="s">
        <v>150</v>
      </c>
    </row>
    <row r="740" spans="2:65" s="1" customFormat="1" ht="25.5" customHeight="1" x14ac:dyDescent="0.3">
      <c r="B740" s="138"/>
      <c r="C740" s="139" t="s">
        <v>932</v>
      </c>
      <c r="D740" s="139" t="s">
        <v>152</v>
      </c>
      <c r="E740" s="140" t="s">
        <v>933</v>
      </c>
      <c r="F740" s="141" t="s">
        <v>934</v>
      </c>
      <c r="G740" s="142" t="s">
        <v>155</v>
      </c>
      <c r="H740" s="143">
        <v>497.46199999999999</v>
      </c>
      <c r="I740" s="303"/>
      <c r="J740" s="144">
        <f>ROUND(I740*H740,2)</f>
        <v>0</v>
      </c>
      <c r="K740" s="141" t="s">
        <v>156</v>
      </c>
      <c r="L740" s="36"/>
      <c r="M740" s="145" t="s">
        <v>5</v>
      </c>
      <c r="N740" s="146" t="s">
        <v>35</v>
      </c>
      <c r="O740" s="147">
        <v>0.245</v>
      </c>
      <c r="P740" s="147">
        <f>O740*H740</f>
        <v>121.87818999999999</v>
      </c>
      <c r="Q740" s="147">
        <v>3.48E-3</v>
      </c>
      <c r="R740" s="147">
        <f>Q740*H740</f>
        <v>1.7311677599999999</v>
      </c>
      <c r="S740" s="147">
        <v>0</v>
      </c>
      <c r="T740" s="148">
        <f>S740*H740</f>
        <v>0</v>
      </c>
      <c r="AR740" s="23" t="s">
        <v>157</v>
      </c>
      <c r="AT740" s="23" t="s">
        <v>152</v>
      </c>
      <c r="AU740" s="23" t="s">
        <v>72</v>
      </c>
      <c r="AY740" s="23" t="s">
        <v>150</v>
      </c>
      <c r="BE740" s="149">
        <f>IF(N740="základní",J740,0)</f>
        <v>0</v>
      </c>
      <c r="BF740" s="149">
        <f>IF(N740="snížená",J740,0)</f>
        <v>0</v>
      </c>
      <c r="BG740" s="149">
        <f>IF(N740="zákl. přenesená",J740,0)</f>
        <v>0</v>
      </c>
      <c r="BH740" s="149">
        <f>IF(N740="sníž. přenesená",J740,0)</f>
        <v>0</v>
      </c>
      <c r="BI740" s="149">
        <f>IF(N740="nulová",J740,0)</f>
        <v>0</v>
      </c>
      <c r="BJ740" s="23" t="s">
        <v>70</v>
      </c>
      <c r="BK740" s="149">
        <f>ROUND(I740*H740,2)</f>
        <v>0</v>
      </c>
      <c r="BL740" s="23" t="s">
        <v>157</v>
      </c>
      <c r="BM740" s="23" t="s">
        <v>935</v>
      </c>
    </row>
    <row r="741" spans="2:65" s="12" customFormat="1" x14ac:dyDescent="0.3">
      <c r="B741" s="158"/>
      <c r="D741" s="150" t="s">
        <v>161</v>
      </c>
      <c r="E741" s="159" t="s">
        <v>5</v>
      </c>
      <c r="F741" s="160" t="s">
        <v>936</v>
      </c>
      <c r="H741" s="161">
        <v>479.69200000000001</v>
      </c>
      <c r="L741" s="158"/>
      <c r="M741" s="162"/>
      <c r="T741" s="163"/>
      <c r="AT741" s="159" t="s">
        <v>161</v>
      </c>
      <c r="AU741" s="159" t="s">
        <v>72</v>
      </c>
      <c r="AV741" s="12" t="s">
        <v>72</v>
      </c>
      <c r="AW741" s="12" t="s">
        <v>27</v>
      </c>
      <c r="AX741" s="12" t="s">
        <v>64</v>
      </c>
      <c r="AY741" s="159" t="s">
        <v>150</v>
      </c>
    </row>
    <row r="742" spans="2:65" s="11" customFormat="1" x14ac:dyDescent="0.3">
      <c r="B742" s="153"/>
      <c r="D742" s="150" t="s">
        <v>161</v>
      </c>
      <c r="E742" s="154" t="s">
        <v>5</v>
      </c>
      <c r="F742" s="155" t="s">
        <v>937</v>
      </c>
      <c r="H742" s="154" t="s">
        <v>5</v>
      </c>
      <c r="L742" s="153"/>
      <c r="M742" s="156"/>
      <c r="T742" s="157"/>
      <c r="AT742" s="154" t="s">
        <v>161</v>
      </c>
      <c r="AU742" s="154" t="s">
        <v>72</v>
      </c>
      <c r="AV742" s="11" t="s">
        <v>70</v>
      </c>
      <c r="AW742" s="11" t="s">
        <v>27</v>
      </c>
      <c r="AX742" s="11" t="s">
        <v>64</v>
      </c>
      <c r="AY742" s="154" t="s">
        <v>150</v>
      </c>
    </row>
    <row r="743" spans="2:65" s="12" customFormat="1" x14ac:dyDescent="0.3">
      <c r="B743" s="158"/>
      <c r="D743" s="150" t="s">
        <v>161</v>
      </c>
      <c r="E743" s="159" t="s">
        <v>5</v>
      </c>
      <c r="F743" s="160" t="s">
        <v>938</v>
      </c>
      <c r="H743" s="161">
        <v>5.46</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939</v>
      </c>
      <c r="H744" s="161">
        <v>2.8</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940</v>
      </c>
      <c r="H745" s="161">
        <v>1.728</v>
      </c>
      <c r="L745" s="158"/>
      <c r="M745" s="162"/>
      <c r="T745" s="163"/>
      <c r="AT745" s="159" t="s">
        <v>161</v>
      </c>
      <c r="AU745" s="159" t="s">
        <v>72</v>
      </c>
      <c r="AV745" s="12" t="s">
        <v>72</v>
      </c>
      <c r="AW745" s="12" t="s">
        <v>27</v>
      </c>
      <c r="AX745" s="12" t="s">
        <v>64</v>
      </c>
      <c r="AY745" s="159" t="s">
        <v>150</v>
      </c>
    </row>
    <row r="746" spans="2:65" s="12" customFormat="1" x14ac:dyDescent="0.3">
      <c r="B746" s="158"/>
      <c r="D746" s="150" t="s">
        <v>161</v>
      </c>
      <c r="E746" s="159" t="s">
        <v>5</v>
      </c>
      <c r="F746" s="160" t="s">
        <v>941</v>
      </c>
      <c r="H746" s="161">
        <v>4.9400000000000004</v>
      </c>
      <c r="L746" s="158"/>
      <c r="M746" s="162"/>
      <c r="T746" s="163"/>
      <c r="AT746" s="159" t="s">
        <v>161</v>
      </c>
      <c r="AU746" s="159" t="s">
        <v>72</v>
      </c>
      <c r="AV746" s="12" t="s">
        <v>72</v>
      </c>
      <c r="AW746" s="12" t="s">
        <v>27</v>
      </c>
      <c r="AX746" s="12" t="s">
        <v>64</v>
      </c>
      <c r="AY746" s="159" t="s">
        <v>150</v>
      </c>
    </row>
    <row r="747" spans="2:65" s="12" customFormat="1" x14ac:dyDescent="0.3">
      <c r="B747" s="158"/>
      <c r="D747" s="150" t="s">
        <v>161</v>
      </c>
      <c r="E747" s="159" t="s">
        <v>5</v>
      </c>
      <c r="F747" s="160" t="s">
        <v>942</v>
      </c>
      <c r="H747" s="161">
        <v>2.8420000000000001</v>
      </c>
      <c r="L747" s="158"/>
      <c r="M747" s="162"/>
      <c r="T747" s="163"/>
      <c r="AT747" s="159" t="s">
        <v>161</v>
      </c>
      <c r="AU747" s="159" t="s">
        <v>72</v>
      </c>
      <c r="AV747" s="12" t="s">
        <v>72</v>
      </c>
      <c r="AW747" s="12" t="s">
        <v>27</v>
      </c>
      <c r="AX747" s="12" t="s">
        <v>64</v>
      </c>
      <c r="AY747" s="159" t="s">
        <v>150</v>
      </c>
    </row>
    <row r="748" spans="2:65" s="11" customFormat="1" x14ac:dyDescent="0.3">
      <c r="B748" s="153"/>
      <c r="D748" s="150" t="s">
        <v>161</v>
      </c>
      <c r="E748" s="154" t="s">
        <v>5</v>
      </c>
      <c r="F748" s="155" t="s">
        <v>763</v>
      </c>
      <c r="H748" s="154" t="s">
        <v>5</v>
      </c>
      <c r="L748" s="153"/>
      <c r="M748" s="156"/>
      <c r="T748" s="157"/>
      <c r="AT748" s="154" t="s">
        <v>161</v>
      </c>
      <c r="AU748" s="154" t="s">
        <v>72</v>
      </c>
      <c r="AV748" s="11" t="s">
        <v>70</v>
      </c>
      <c r="AW748" s="11" t="s">
        <v>27</v>
      </c>
      <c r="AX748" s="11" t="s">
        <v>64</v>
      </c>
      <c r="AY748" s="154" t="s">
        <v>150</v>
      </c>
    </row>
    <row r="749" spans="2:65" s="13" customFormat="1" x14ac:dyDescent="0.3">
      <c r="B749" s="164"/>
      <c r="D749" s="150" t="s">
        <v>161</v>
      </c>
      <c r="E749" s="165" t="s">
        <v>5</v>
      </c>
      <c r="F749" s="166" t="s">
        <v>164</v>
      </c>
      <c r="H749" s="167">
        <v>497.46199999999999</v>
      </c>
      <c r="L749" s="164"/>
      <c r="M749" s="168"/>
      <c r="T749" s="169"/>
      <c r="AT749" s="165" t="s">
        <v>161</v>
      </c>
      <c r="AU749" s="165" t="s">
        <v>72</v>
      </c>
      <c r="AV749" s="13" t="s">
        <v>157</v>
      </c>
      <c r="AW749" s="13" t="s">
        <v>27</v>
      </c>
      <c r="AX749" s="13" t="s">
        <v>70</v>
      </c>
      <c r="AY749" s="165" t="s">
        <v>150</v>
      </c>
    </row>
    <row r="750" spans="2:65" s="1" customFormat="1" ht="16.5" customHeight="1" x14ac:dyDescent="0.3">
      <c r="B750" s="138"/>
      <c r="C750" s="139" t="s">
        <v>943</v>
      </c>
      <c r="D750" s="139" t="s">
        <v>152</v>
      </c>
      <c r="E750" s="140" t="s">
        <v>944</v>
      </c>
      <c r="F750" s="141" t="s">
        <v>945</v>
      </c>
      <c r="G750" s="142" t="s">
        <v>155</v>
      </c>
      <c r="H750" s="143">
        <v>491.15600000000001</v>
      </c>
      <c r="I750" s="303"/>
      <c r="J750" s="144">
        <f>ROUND(I750*H750,2)</f>
        <v>0</v>
      </c>
      <c r="K750" s="141" t="s">
        <v>156</v>
      </c>
      <c r="L750" s="36"/>
      <c r="M750" s="145" t="s">
        <v>5</v>
      </c>
      <c r="N750" s="146" t="s">
        <v>35</v>
      </c>
      <c r="O750" s="147">
        <v>0.14000000000000001</v>
      </c>
      <c r="P750" s="147">
        <f>O750*H750</f>
        <v>68.761840000000007</v>
      </c>
      <c r="Q750" s="147">
        <v>0</v>
      </c>
      <c r="R750" s="147">
        <f>Q750*H750</f>
        <v>0</v>
      </c>
      <c r="S750" s="147">
        <v>0</v>
      </c>
      <c r="T750" s="148">
        <f>S750*H750</f>
        <v>0</v>
      </c>
      <c r="AR750" s="23" t="s">
        <v>157</v>
      </c>
      <c r="AT750" s="23" t="s">
        <v>152</v>
      </c>
      <c r="AU750" s="23" t="s">
        <v>72</v>
      </c>
      <c r="AY750" s="23" t="s">
        <v>150</v>
      </c>
      <c r="BE750" s="149">
        <f>IF(N750="základní",J750,0)</f>
        <v>0</v>
      </c>
      <c r="BF750" s="149">
        <f>IF(N750="snížená",J750,0)</f>
        <v>0</v>
      </c>
      <c r="BG750" s="149">
        <f>IF(N750="zákl. přenesená",J750,0)</f>
        <v>0</v>
      </c>
      <c r="BH750" s="149">
        <f>IF(N750="sníž. přenesená",J750,0)</f>
        <v>0</v>
      </c>
      <c r="BI750" s="149">
        <f>IF(N750="nulová",J750,0)</f>
        <v>0</v>
      </c>
      <c r="BJ750" s="23" t="s">
        <v>70</v>
      </c>
      <c r="BK750" s="149">
        <f>ROUND(I750*H750,2)</f>
        <v>0</v>
      </c>
      <c r="BL750" s="23" t="s">
        <v>157</v>
      </c>
      <c r="BM750" s="23" t="s">
        <v>946</v>
      </c>
    </row>
    <row r="751" spans="2:65" s="12" customFormat="1" x14ac:dyDescent="0.3">
      <c r="B751" s="158"/>
      <c r="D751" s="150" t="s">
        <v>161</v>
      </c>
      <c r="E751" s="159" t="s">
        <v>5</v>
      </c>
      <c r="F751" s="160" t="s">
        <v>947</v>
      </c>
      <c r="H751" s="161">
        <v>578.54399999999998</v>
      </c>
      <c r="L751" s="158"/>
      <c r="M751" s="162"/>
      <c r="T751" s="163"/>
      <c r="AT751" s="159" t="s">
        <v>161</v>
      </c>
      <c r="AU751" s="159" t="s">
        <v>72</v>
      </c>
      <c r="AV751" s="12" t="s">
        <v>72</v>
      </c>
      <c r="AW751" s="12" t="s">
        <v>27</v>
      </c>
      <c r="AX751" s="12" t="s">
        <v>64</v>
      </c>
      <c r="AY751" s="159" t="s">
        <v>150</v>
      </c>
    </row>
    <row r="752" spans="2:65" s="12" customFormat="1" x14ac:dyDescent="0.3">
      <c r="B752" s="158"/>
      <c r="D752" s="150" t="s">
        <v>161</v>
      </c>
      <c r="E752" s="159" t="s">
        <v>5</v>
      </c>
      <c r="F752" s="160" t="s">
        <v>948</v>
      </c>
      <c r="H752" s="161">
        <v>-87.388000000000005</v>
      </c>
      <c r="L752" s="158"/>
      <c r="M752" s="162"/>
      <c r="T752" s="163"/>
      <c r="AT752" s="159" t="s">
        <v>161</v>
      </c>
      <c r="AU752" s="159" t="s">
        <v>72</v>
      </c>
      <c r="AV752" s="12" t="s">
        <v>72</v>
      </c>
      <c r="AW752" s="12" t="s">
        <v>27</v>
      </c>
      <c r="AX752" s="12" t="s">
        <v>64</v>
      </c>
      <c r="AY752" s="159" t="s">
        <v>150</v>
      </c>
    </row>
    <row r="753" spans="2:65" s="13" customFormat="1" x14ac:dyDescent="0.3">
      <c r="B753" s="164"/>
      <c r="D753" s="150" t="s">
        <v>161</v>
      </c>
      <c r="E753" s="165" t="s">
        <v>5</v>
      </c>
      <c r="F753" s="166" t="s">
        <v>164</v>
      </c>
      <c r="H753" s="167">
        <v>491.15600000000001</v>
      </c>
      <c r="L753" s="164"/>
      <c r="M753" s="168"/>
      <c r="T753" s="169"/>
      <c r="AT753" s="165" t="s">
        <v>161</v>
      </c>
      <c r="AU753" s="165" t="s">
        <v>72</v>
      </c>
      <c r="AV753" s="13" t="s">
        <v>157</v>
      </c>
      <c r="AW753" s="13" t="s">
        <v>27</v>
      </c>
      <c r="AX753" s="13" t="s">
        <v>70</v>
      </c>
      <c r="AY753" s="165" t="s">
        <v>150</v>
      </c>
    </row>
    <row r="754" spans="2:65" s="1" customFormat="1" ht="25.5" customHeight="1" x14ac:dyDescent="0.3">
      <c r="B754" s="138"/>
      <c r="C754" s="139" t="s">
        <v>949</v>
      </c>
      <c r="D754" s="139" t="s">
        <v>152</v>
      </c>
      <c r="E754" s="140" t="s">
        <v>950</v>
      </c>
      <c r="F754" s="141" t="s">
        <v>951</v>
      </c>
      <c r="G754" s="142" t="s">
        <v>167</v>
      </c>
      <c r="H754" s="143">
        <v>125.291</v>
      </c>
      <c r="I754" s="303"/>
      <c r="J754" s="144">
        <f>ROUND(I754*H754,2)</f>
        <v>0</v>
      </c>
      <c r="K754" s="141" t="s">
        <v>156</v>
      </c>
      <c r="L754" s="36"/>
      <c r="M754" s="145" t="s">
        <v>5</v>
      </c>
      <c r="N754" s="146" t="s">
        <v>35</v>
      </c>
      <c r="O754" s="147">
        <v>3.2130000000000001</v>
      </c>
      <c r="P754" s="147">
        <f>O754*H754</f>
        <v>402.55998299999999</v>
      </c>
      <c r="Q754" s="147">
        <v>2.45329</v>
      </c>
      <c r="R754" s="147">
        <f>Q754*H754</f>
        <v>307.37515738999997</v>
      </c>
      <c r="S754" s="147">
        <v>0</v>
      </c>
      <c r="T754" s="148">
        <f>S754*H754</f>
        <v>0</v>
      </c>
      <c r="AR754" s="23" t="s">
        <v>157</v>
      </c>
      <c r="AT754" s="23" t="s">
        <v>152</v>
      </c>
      <c r="AU754" s="23" t="s">
        <v>72</v>
      </c>
      <c r="AY754" s="23" t="s">
        <v>150</v>
      </c>
      <c r="BE754" s="149">
        <f>IF(N754="základní",J754,0)</f>
        <v>0</v>
      </c>
      <c r="BF754" s="149">
        <f>IF(N754="snížená",J754,0)</f>
        <v>0</v>
      </c>
      <c r="BG754" s="149">
        <f>IF(N754="zákl. přenesená",J754,0)</f>
        <v>0</v>
      </c>
      <c r="BH754" s="149">
        <f>IF(N754="sníž. přenesená",J754,0)</f>
        <v>0</v>
      </c>
      <c r="BI754" s="149">
        <f>IF(N754="nulová",J754,0)</f>
        <v>0</v>
      </c>
      <c r="BJ754" s="23" t="s">
        <v>70</v>
      </c>
      <c r="BK754" s="149">
        <f>ROUND(I754*H754,2)</f>
        <v>0</v>
      </c>
      <c r="BL754" s="23" t="s">
        <v>157</v>
      </c>
      <c r="BM754" s="23" t="s">
        <v>952</v>
      </c>
    </row>
    <row r="755" spans="2:65" s="1" customFormat="1" ht="229.5" x14ac:dyDescent="0.3">
      <c r="B755" s="36"/>
      <c r="D755" s="150" t="s">
        <v>159</v>
      </c>
      <c r="F755" s="151" t="s">
        <v>953</v>
      </c>
      <c r="L755" s="36"/>
      <c r="M755" s="152"/>
      <c r="T755" s="61"/>
      <c r="AT755" s="23" t="s">
        <v>159</v>
      </c>
      <c r="AU755" s="23" t="s">
        <v>72</v>
      </c>
    </row>
    <row r="756" spans="2:65" s="12" customFormat="1" x14ac:dyDescent="0.3">
      <c r="B756" s="158"/>
      <c r="D756" s="150" t="s">
        <v>161</v>
      </c>
      <c r="E756" s="159" t="s">
        <v>5</v>
      </c>
      <c r="F756" s="160" t="s">
        <v>954</v>
      </c>
      <c r="H756" s="161">
        <v>46.712000000000003</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955</v>
      </c>
      <c r="H757" s="154" t="s">
        <v>5</v>
      </c>
      <c r="L757" s="153"/>
      <c r="M757" s="156"/>
      <c r="T757" s="157"/>
      <c r="AT757" s="154" t="s">
        <v>161</v>
      </c>
      <c r="AU757" s="154" t="s">
        <v>72</v>
      </c>
      <c r="AV757" s="11" t="s">
        <v>70</v>
      </c>
      <c r="AW757" s="11" t="s">
        <v>27</v>
      </c>
      <c r="AX757" s="11" t="s">
        <v>64</v>
      </c>
      <c r="AY757" s="154" t="s">
        <v>150</v>
      </c>
    </row>
    <row r="758" spans="2:65" s="12" customFormat="1" x14ac:dyDescent="0.3">
      <c r="B758" s="158"/>
      <c r="D758" s="150" t="s">
        <v>161</v>
      </c>
      <c r="E758" s="159" t="s">
        <v>5</v>
      </c>
      <c r="F758" s="160" t="s">
        <v>956</v>
      </c>
      <c r="H758" s="161">
        <v>78.578999999999994</v>
      </c>
      <c r="L758" s="158"/>
      <c r="M758" s="162"/>
      <c r="T758" s="163"/>
      <c r="AT758" s="159" t="s">
        <v>161</v>
      </c>
      <c r="AU758" s="159" t="s">
        <v>72</v>
      </c>
      <c r="AV758" s="12" t="s">
        <v>72</v>
      </c>
      <c r="AW758" s="12" t="s">
        <v>27</v>
      </c>
      <c r="AX758" s="12" t="s">
        <v>64</v>
      </c>
      <c r="AY758" s="159" t="s">
        <v>150</v>
      </c>
    </row>
    <row r="759" spans="2:65" s="11" customFormat="1" x14ac:dyDescent="0.3">
      <c r="B759" s="153"/>
      <c r="D759" s="150" t="s">
        <v>161</v>
      </c>
      <c r="E759" s="154" t="s">
        <v>5</v>
      </c>
      <c r="F759" s="155" t="s">
        <v>957</v>
      </c>
      <c r="H759" s="154" t="s">
        <v>5</v>
      </c>
      <c r="L759" s="153"/>
      <c r="M759" s="156"/>
      <c r="T759" s="157"/>
      <c r="AT759" s="154" t="s">
        <v>161</v>
      </c>
      <c r="AU759" s="154" t="s">
        <v>72</v>
      </c>
      <c r="AV759" s="11" t="s">
        <v>70</v>
      </c>
      <c r="AW759" s="11" t="s">
        <v>27</v>
      </c>
      <c r="AX759" s="11" t="s">
        <v>64</v>
      </c>
      <c r="AY759" s="154" t="s">
        <v>150</v>
      </c>
    </row>
    <row r="760" spans="2:65" s="13" customFormat="1" x14ac:dyDescent="0.3">
      <c r="B760" s="164"/>
      <c r="D760" s="150" t="s">
        <v>161</v>
      </c>
      <c r="E760" s="165" t="s">
        <v>5</v>
      </c>
      <c r="F760" s="166" t="s">
        <v>164</v>
      </c>
      <c r="H760" s="167">
        <v>125.291</v>
      </c>
      <c r="L760" s="164"/>
      <c r="M760" s="168"/>
      <c r="T760" s="169"/>
      <c r="AT760" s="165" t="s">
        <v>161</v>
      </c>
      <c r="AU760" s="165" t="s">
        <v>72</v>
      </c>
      <c r="AV760" s="13" t="s">
        <v>157</v>
      </c>
      <c r="AW760" s="13" t="s">
        <v>27</v>
      </c>
      <c r="AX760" s="13" t="s">
        <v>70</v>
      </c>
      <c r="AY760" s="165" t="s">
        <v>150</v>
      </c>
    </row>
    <row r="761" spans="2:65" s="1" customFormat="1" ht="25.5" customHeight="1" x14ac:dyDescent="0.3">
      <c r="B761" s="138"/>
      <c r="C761" s="139" t="s">
        <v>958</v>
      </c>
      <c r="D761" s="139" t="s">
        <v>152</v>
      </c>
      <c r="E761" s="140" t="s">
        <v>959</v>
      </c>
      <c r="F761" s="141" t="s">
        <v>960</v>
      </c>
      <c r="G761" s="142" t="s">
        <v>167</v>
      </c>
      <c r="H761" s="143">
        <v>125.29</v>
      </c>
      <c r="I761" s="303"/>
      <c r="J761" s="144">
        <f>ROUND(I761*H761,2)</f>
        <v>0</v>
      </c>
      <c r="K761" s="141" t="s">
        <v>156</v>
      </c>
      <c r="L761" s="36"/>
      <c r="M761" s="145" t="s">
        <v>5</v>
      </c>
      <c r="N761" s="146" t="s">
        <v>35</v>
      </c>
      <c r="O761" s="147">
        <v>2.7</v>
      </c>
      <c r="P761" s="147">
        <f>O761*H761</f>
        <v>338.28300000000002</v>
      </c>
      <c r="Q761" s="147">
        <v>0</v>
      </c>
      <c r="R761" s="147">
        <f>Q761*H761</f>
        <v>0</v>
      </c>
      <c r="S761" s="147">
        <v>0</v>
      </c>
      <c r="T761" s="148">
        <f>S761*H761</f>
        <v>0</v>
      </c>
      <c r="AR761" s="23" t="s">
        <v>157</v>
      </c>
      <c r="AT761" s="23" t="s">
        <v>152</v>
      </c>
      <c r="AU761" s="23" t="s">
        <v>72</v>
      </c>
      <c r="AY761" s="23" t="s">
        <v>150</v>
      </c>
      <c r="BE761" s="149">
        <f>IF(N761="základní",J761,0)</f>
        <v>0</v>
      </c>
      <c r="BF761" s="149">
        <f>IF(N761="snížená",J761,0)</f>
        <v>0</v>
      </c>
      <c r="BG761" s="149">
        <f>IF(N761="zákl. přenesená",J761,0)</f>
        <v>0</v>
      </c>
      <c r="BH761" s="149">
        <f>IF(N761="sníž. přenesená",J761,0)</f>
        <v>0</v>
      </c>
      <c r="BI761" s="149">
        <f>IF(N761="nulová",J761,0)</f>
        <v>0</v>
      </c>
      <c r="BJ761" s="23" t="s">
        <v>70</v>
      </c>
      <c r="BK761" s="149">
        <f>ROUND(I761*H761,2)</f>
        <v>0</v>
      </c>
      <c r="BL761" s="23" t="s">
        <v>157</v>
      </c>
      <c r="BM761" s="23" t="s">
        <v>961</v>
      </c>
    </row>
    <row r="762" spans="2:65" s="1" customFormat="1" ht="108" x14ac:dyDescent="0.3">
      <c r="B762" s="36"/>
      <c r="D762" s="150" t="s">
        <v>159</v>
      </c>
      <c r="F762" s="151" t="s">
        <v>962</v>
      </c>
      <c r="L762" s="36"/>
      <c r="M762" s="152"/>
      <c r="T762" s="61"/>
      <c r="AT762" s="23" t="s">
        <v>159</v>
      </c>
      <c r="AU762" s="23" t="s">
        <v>72</v>
      </c>
    </row>
    <row r="763" spans="2:65" s="1" customFormat="1" ht="38.25" customHeight="1" x14ac:dyDescent="0.3">
      <c r="B763" s="138"/>
      <c r="C763" s="139" t="s">
        <v>963</v>
      </c>
      <c r="D763" s="139" t="s">
        <v>152</v>
      </c>
      <c r="E763" s="140" t="s">
        <v>964</v>
      </c>
      <c r="F763" s="141" t="s">
        <v>965</v>
      </c>
      <c r="G763" s="142" t="s">
        <v>167</v>
      </c>
      <c r="H763" s="143">
        <v>125.29</v>
      </c>
      <c r="I763" s="303"/>
      <c r="J763" s="144">
        <f>ROUND(I763*H763,2)</f>
        <v>0</v>
      </c>
      <c r="K763" s="141" t="s">
        <v>156</v>
      </c>
      <c r="L763" s="36"/>
      <c r="M763" s="145" t="s">
        <v>5</v>
      </c>
      <c r="N763" s="146" t="s">
        <v>35</v>
      </c>
      <c r="O763" s="147">
        <v>0.82</v>
      </c>
      <c r="P763" s="147">
        <f>O763*H763</f>
        <v>102.73779999999999</v>
      </c>
      <c r="Q763" s="147">
        <v>0</v>
      </c>
      <c r="R763" s="147">
        <f>Q763*H763</f>
        <v>0</v>
      </c>
      <c r="S763" s="147">
        <v>0</v>
      </c>
      <c r="T763" s="148">
        <f>S763*H763</f>
        <v>0</v>
      </c>
      <c r="AR763" s="23" t="s">
        <v>157</v>
      </c>
      <c r="AT763" s="23" t="s">
        <v>152</v>
      </c>
      <c r="AU763" s="23" t="s">
        <v>72</v>
      </c>
      <c r="AY763" s="23" t="s">
        <v>150</v>
      </c>
      <c r="BE763" s="149">
        <f>IF(N763="základní",J763,0)</f>
        <v>0</v>
      </c>
      <c r="BF763" s="149">
        <f>IF(N763="snížená",J763,0)</f>
        <v>0</v>
      </c>
      <c r="BG763" s="149">
        <f>IF(N763="zákl. přenesená",J763,0)</f>
        <v>0</v>
      </c>
      <c r="BH763" s="149">
        <f>IF(N763="sníž. přenesená",J763,0)</f>
        <v>0</v>
      </c>
      <c r="BI763" s="149">
        <f>IF(N763="nulová",J763,0)</f>
        <v>0</v>
      </c>
      <c r="BJ763" s="23" t="s">
        <v>70</v>
      </c>
      <c r="BK763" s="149">
        <f>ROUND(I763*H763,2)</f>
        <v>0</v>
      </c>
      <c r="BL763" s="23" t="s">
        <v>157</v>
      </c>
      <c r="BM763" s="23" t="s">
        <v>966</v>
      </c>
    </row>
    <row r="764" spans="2:65" s="1" customFormat="1" ht="108" x14ac:dyDescent="0.3">
      <c r="B764" s="36"/>
      <c r="D764" s="150" t="s">
        <v>159</v>
      </c>
      <c r="F764" s="151" t="s">
        <v>962</v>
      </c>
      <c r="L764" s="36"/>
      <c r="M764" s="152"/>
      <c r="T764" s="61"/>
      <c r="AT764" s="23" t="s">
        <v>159</v>
      </c>
      <c r="AU764" s="23" t="s">
        <v>72</v>
      </c>
    </row>
    <row r="765" spans="2:65" s="1" customFormat="1" ht="16.5" customHeight="1" x14ac:dyDescent="0.3">
      <c r="B765" s="138"/>
      <c r="C765" s="139" t="s">
        <v>967</v>
      </c>
      <c r="D765" s="139" t="s">
        <v>152</v>
      </c>
      <c r="E765" s="140" t="s">
        <v>968</v>
      </c>
      <c r="F765" s="141" t="s">
        <v>969</v>
      </c>
      <c r="G765" s="142" t="s">
        <v>241</v>
      </c>
      <c r="H765" s="143">
        <v>9.5519999999999996</v>
      </c>
      <c r="I765" s="303"/>
      <c r="J765" s="144">
        <f>ROUND(I765*H765,2)</f>
        <v>0</v>
      </c>
      <c r="K765" s="141" t="s">
        <v>156</v>
      </c>
      <c r="L765" s="36"/>
      <c r="M765" s="145" t="s">
        <v>5</v>
      </c>
      <c r="N765" s="146" t="s">
        <v>35</v>
      </c>
      <c r="O765" s="147">
        <v>15.231</v>
      </c>
      <c r="P765" s="147">
        <f>O765*H765</f>
        <v>145.486512</v>
      </c>
      <c r="Q765" s="147">
        <v>1.06277</v>
      </c>
      <c r="R765" s="147">
        <f>Q765*H765</f>
        <v>10.15157904</v>
      </c>
      <c r="S765" s="147">
        <v>0</v>
      </c>
      <c r="T765" s="148">
        <f>S765*H765</f>
        <v>0</v>
      </c>
      <c r="AR765" s="23" t="s">
        <v>157</v>
      </c>
      <c r="AT765" s="23" t="s">
        <v>152</v>
      </c>
      <c r="AU765" s="23" t="s">
        <v>72</v>
      </c>
      <c r="AY765" s="23" t="s">
        <v>150</v>
      </c>
      <c r="BE765" s="149">
        <f>IF(N765="základní",J765,0)</f>
        <v>0</v>
      </c>
      <c r="BF765" s="149">
        <f>IF(N765="snížená",J765,0)</f>
        <v>0</v>
      </c>
      <c r="BG765" s="149">
        <f>IF(N765="zákl. přenesená",J765,0)</f>
        <v>0</v>
      </c>
      <c r="BH765" s="149">
        <f>IF(N765="sníž. přenesená",J765,0)</f>
        <v>0</v>
      </c>
      <c r="BI765" s="149">
        <f>IF(N765="nulová",J765,0)</f>
        <v>0</v>
      </c>
      <c r="BJ765" s="23" t="s">
        <v>70</v>
      </c>
      <c r="BK765" s="149">
        <f>ROUND(I765*H765,2)</f>
        <v>0</v>
      </c>
      <c r="BL765" s="23" t="s">
        <v>157</v>
      </c>
      <c r="BM765" s="23" t="s">
        <v>970</v>
      </c>
    </row>
    <row r="766" spans="2:65" s="12" customFormat="1" x14ac:dyDescent="0.3">
      <c r="B766" s="158"/>
      <c r="D766" s="150" t="s">
        <v>161</v>
      </c>
      <c r="E766" s="159" t="s">
        <v>5</v>
      </c>
      <c r="F766" s="160" t="s">
        <v>971</v>
      </c>
      <c r="H766" s="161">
        <v>9.5519999999999996</v>
      </c>
      <c r="L766" s="158"/>
      <c r="M766" s="162"/>
      <c r="T766" s="163"/>
      <c r="AT766" s="159" t="s">
        <v>161</v>
      </c>
      <c r="AU766" s="159" t="s">
        <v>72</v>
      </c>
      <c r="AV766" s="12" t="s">
        <v>72</v>
      </c>
      <c r="AW766" s="12" t="s">
        <v>27</v>
      </c>
      <c r="AX766" s="12" t="s">
        <v>64</v>
      </c>
      <c r="AY766" s="159" t="s">
        <v>150</v>
      </c>
    </row>
    <row r="767" spans="2:65" s="13" customFormat="1" x14ac:dyDescent="0.3">
      <c r="B767" s="164"/>
      <c r="D767" s="150" t="s">
        <v>161</v>
      </c>
      <c r="E767" s="165" t="s">
        <v>5</v>
      </c>
      <c r="F767" s="166" t="s">
        <v>164</v>
      </c>
      <c r="H767" s="167">
        <v>9.5519999999999996</v>
      </c>
      <c r="L767" s="164"/>
      <c r="M767" s="168"/>
      <c r="T767" s="169"/>
      <c r="AT767" s="165" t="s">
        <v>161</v>
      </c>
      <c r="AU767" s="165" t="s">
        <v>72</v>
      </c>
      <c r="AV767" s="13" t="s">
        <v>157</v>
      </c>
      <c r="AW767" s="13" t="s">
        <v>27</v>
      </c>
      <c r="AX767" s="13" t="s">
        <v>70</v>
      </c>
      <c r="AY767" s="165" t="s">
        <v>150</v>
      </c>
    </row>
    <row r="768" spans="2:65" s="1" customFormat="1" ht="16.5" customHeight="1" x14ac:dyDescent="0.3">
      <c r="B768" s="138"/>
      <c r="C768" s="139" t="s">
        <v>972</v>
      </c>
      <c r="D768" s="139" t="s">
        <v>152</v>
      </c>
      <c r="E768" s="140" t="s">
        <v>973</v>
      </c>
      <c r="F768" s="141" t="s">
        <v>974</v>
      </c>
      <c r="G768" s="142" t="s">
        <v>268</v>
      </c>
      <c r="H768" s="143">
        <v>106.4</v>
      </c>
      <c r="I768" s="303"/>
      <c r="J768" s="144">
        <f>ROUND(I768*H768,2)</f>
        <v>0</v>
      </c>
      <c r="K768" s="141" t="s">
        <v>156</v>
      </c>
      <c r="L768" s="36"/>
      <c r="M768" s="145" t="s">
        <v>5</v>
      </c>
      <c r="N768" s="146" t="s">
        <v>35</v>
      </c>
      <c r="O768" s="147">
        <v>4.2000000000000003E-2</v>
      </c>
      <c r="P768" s="147">
        <f>O768*H768</f>
        <v>4.4688000000000008</v>
      </c>
      <c r="Q768" s="147">
        <v>5.0000000000000002E-5</v>
      </c>
      <c r="R768" s="147">
        <f>Q768*H768</f>
        <v>5.3200000000000009E-3</v>
      </c>
      <c r="S768" s="147">
        <v>0</v>
      </c>
      <c r="T768" s="148">
        <f>S768*H768</f>
        <v>0</v>
      </c>
      <c r="AR768" s="23" t="s">
        <v>157</v>
      </c>
      <c r="AT768" s="23" t="s">
        <v>152</v>
      </c>
      <c r="AU768" s="23" t="s">
        <v>72</v>
      </c>
      <c r="AY768" s="23" t="s">
        <v>150</v>
      </c>
      <c r="BE768" s="149">
        <f>IF(N768="základní",J768,0)</f>
        <v>0</v>
      </c>
      <c r="BF768" s="149">
        <f>IF(N768="snížená",J768,0)</f>
        <v>0</v>
      </c>
      <c r="BG768" s="149">
        <f>IF(N768="zákl. přenesená",J768,0)</f>
        <v>0</v>
      </c>
      <c r="BH768" s="149">
        <f>IF(N768="sníž. přenesená",J768,0)</f>
        <v>0</v>
      </c>
      <c r="BI768" s="149">
        <f>IF(N768="nulová",J768,0)</f>
        <v>0</v>
      </c>
      <c r="BJ768" s="23" t="s">
        <v>70</v>
      </c>
      <c r="BK768" s="149">
        <f>ROUND(I768*H768,2)</f>
        <v>0</v>
      </c>
      <c r="BL768" s="23" t="s">
        <v>157</v>
      </c>
      <c r="BM768" s="23" t="s">
        <v>975</v>
      </c>
    </row>
    <row r="769" spans="2:65" s="12" customFormat="1" x14ac:dyDescent="0.3">
      <c r="B769" s="158"/>
      <c r="D769" s="150" t="s">
        <v>161</v>
      </c>
      <c r="E769" s="159" t="s">
        <v>5</v>
      </c>
      <c r="F769" s="160" t="s">
        <v>976</v>
      </c>
      <c r="H769" s="161">
        <v>106.4</v>
      </c>
      <c r="L769" s="158"/>
      <c r="M769" s="162"/>
      <c r="T769" s="163"/>
      <c r="AT769" s="159" t="s">
        <v>161</v>
      </c>
      <c r="AU769" s="159" t="s">
        <v>72</v>
      </c>
      <c r="AV769" s="12" t="s">
        <v>72</v>
      </c>
      <c r="AW769" s="12" t="s">
        <v>27</v>
      </c>
      <c r="AX769" s="12" t="s">
        <v>64</v>
      </c>
      <c r="AY769" s="159" t="s">
        <v>150</v>
      </c>
    </row>
    <row r="770" spans="2:65" s="11" customFormat="1" x14ac:dyDescent="0.3">
      <c r="B770" s="153"/>
      <c r="D770" s="150" t="s">
        <v>161</v>
      </c>
      <c r="E770" s="154" t="s">
        <v>5</v>
      </c>
      <c r="F770" s="155" t="s">
        <v>977</v>
      </c>
      <c r="H770" s="154" t="s">
        <v>5</v>
      </c>
      <c r="L770" s="153"/>
      <c r="M770" s="156"/>
      <c r="T770" s="157"/>
      <c r="AT770" s="154" t="s">
        <v>161</v>
      </c>
      <c r="AU770" s="154" t="s">
        <v>72</v>
      </c>
      <c r="AV770" s="11" t="s">
        <v>70</v>
      </c>
      <c r="AW770" s="11" t="s">
        <v>27</v>
      </c>
      <c r="AX770" s="11" t="s">
        <v>64</v>
      </c>
      <c r="AY770" s="154" t="s">
        <v>150</v>
      </c>
    </row>
    <row r="771" spans="2:65" s="13" customFormat="1" x14ac:dyDescent="0.3">
      <c r="B771" s="164"/>
      <c r="D771" s="150" t="s">
        <v>161</v>
      </c>
      <c r="E771" s="165" t="s">
        <v>5</v>
      </c>
      <c r="F771" s="166" t="s">
        <v>164</v>
      </c>
      <c r="H771" s="167">
        <v>106.4</v>
      </c>
      <c r="L771" s="164"/>
      <c r="M771" s="168"/>
      <c r="T771" s="169"/>
      <c r="AT771" s="165" t="s">
        <v>161</v>
      </c>
      <c r="AU771" s="165" t="s">
        <v>72</v>
      </c>
      <c r="AV771" s="13" t="s">
        <v>157</v>
      </c>
      <c r="AW771" s="13" t="s">
        <v>27</v>
      </c>
      <c r="AX771" s="13" t="s">
        <v>70</v>
      </c>
      <c r="AY771" s="165" t="s">
        <v>150</v>
      </c>
    </row>
    <row r="772" spans="2:65" s="1" customFormat="1" ht="16.5" customHeight="1" x14ac:dyDescent="0.3">
      <c r="B772" s="138"/>
      <c r="C772" s="139" t="s">
        <v>978</v>
      </c>
      <c r="D772" s="139" t="s">
        <v>152</v>
      </c>
      <c r="E772" s="140" t="s">
        <v>979</v>
      </c>
      <c r="F772" s="141" t="s">
        <v>980</v>
      </c>
      <c r="G772" s="142" t="s">
        <v>268</v>
      </c>
      <c r="H772" s="143">
        <v>106.4</v>
      </c>
      <c r="I772" s="303"/>
      <c r="J772" s="144">
        <f>ROUND(I772*H772,2)</f>
        <v>0</v>
      </c>
      <c r="K772" s="141" t="s">
        <v>156</v>
      </c>
      <c r="L772" s="36"/>
      <c r="M772" s="145" t="s">
        <v>5</v>
      </c>
      <c r="N772" s="146" t="s">
        <v>35</v>
      </c>
      <c r="O772" s="147">
        <v>0.14799999999999999</v>
      </c>
      <c r="P772" s="147">
        <f>O772*H772</f>
        <v>15.747199999999999</v>
      </c>
      <c r="Q772" s="147">
        <v>8.4999999999999995E-4</v>
      </c>
      <c r="R772" s="147">
        <f>Q772*H772</f>
        <v>9.0440000000000006E-2</v>
      </c>
      <c r="S772" s="147">
        <v>0</v>
      </c>
      <c r="T772" s="148">
        <f>S772*H772</f>
        <v>0</v>
      </c>
      <c r="AR772" s="23" t="s">
        <v>157</v>
      </c>
      <c r="AT772" s="23" t="s">
        <v>152</v>
      </c>
      <c r="AU772" s="23" t="s">
        <v>72</v>
      </c>
      <c r="AY772" s="23" t="s">
        <v>150</v>
      </c>
      <c r="BE772" s="149">
        <f>IF(N772="základní",J772,0)</f>
        <v>0</v>
      </c>
      <c r="BF772" s="149">
        <f>IF(N772="snížená",J772,0)</f>
        <v>0</v>
      </c>
      <c r="BG772" s="149">
        <f>IF(N772="zákl. přenesená",J772,0)</f>
        <v>0</v>
      </c>
      <c r="BH772" s="149">
        <f>IF(N772="sníž. přenesená",J772,0)</f>
        <v>0</v>
      </c>
      <c r="BI772" s="149">
        <f>IF(N772="nulová",J772,0)</f>
        <v>0</v>
      </c>
      <c r="BJ772" s="23" t="s">
        <v>70</v>
      </c>
      <c r="BK772" s="149">
        <f>ROUND(I772*H772,2)</f>
        <v>0</v>
      </c>
      <c r="BL772" s="23" t="s">
        <v>157</v>
      </c>
      <c r="BM772" s="23" t="s">
        <v>981</v>
      </c>
    </row>
    <row r="773" spans="2:65" s="1" customFormat="1" ht="67.5" x14ac:dyDescent="0.3">
      <c r="B773" s="36"/>
      <c r="D773" s="150" t="s">
        <v>159</v>
      </c>
      <c r="F773" s="151" t="s">
        <v>982</v>
      </c>
      <c r="L773" s="36"/>
      <c r="M773" s="152"/>
      <c r="T773" s="61"/>
      <c r="AT773" s="23" t="s">
        <v>159</v>
      </c>
      <c r="AU773" s="23" t="s">
        <v>72</v>
      </c>
    </row>
    <row r="774" spans="2:65" s="12" customFormat="1" x14ac:dyDescent="0.3">
      <c r="B774" s="158"/>
      <c r="D774" s="150" t="s">
        <v>161</v>
      </c>
      <c r="E774" s="159" t="s">
        <v>5</v>
      </c>
      <c r="F774" s="160" t="s">
        <v>976</v>
      </c>
      <c r="H774" s="161">
        <v>106.4</v>
      </c>
      <c r="L774" s="158"/>
      <c r="M774" s="162"/>
      <c r="T774" s="163"/>
      <c r="AT774" s="159" t="s">
        <v>161</v>
      </c>
      <c r="AU774" s="159" t="s">
        <v>72</v>
      </c>
      <c r="AV774" s="12" t="s">
        <v>72</v>
      </c>
      <c r="AW774" s="12" t="s">
        <v>27</v>
      </c>
      <c r="AX774" s="12" t="s">
        <v>64</v>
      </c>
      <c r="AY774" s="159" t="s">
        <v>150</v>
      </c>
    </row>
    <row r="775" spans="2:65" s="11" customFormat="1" x14ac:dyDescent="0.3">
      <c r="B775" s="153"/>
      <c r="D775" s="150" t="s">
        <v>161</v>
      </c>
      <c r="E775" s="154" t="s">
        <v>5</v>
      </c>
      <c r="F775" s="155" t="s">
        <v>983</v>
      </c>
      <c r="H775" s="154" t="s">
        <v>5</v>
      </c>
      <c r="L775" s="153"/>
      <c r="M775" s="156"/>
      <c r="T775" s="157"/>
      <c r="AT775" s="154" t="s">
        <v>161</v>
      </c>
      <c r="AU775" s="154" t="s">
        <v>72</v>
      </c>
      <c r="AV775" s="11" t="s">
        <v>70</v>
      </c>
      <c r="AW775" s="11" t="s">
        <v>27</v>
      </c>
      <c r="AX775" s="11" t="s">
        <v>64</v>
      </c>
      <c r="AY775" s="154" t="s">
        <v>150</v>
      </c>
    </row>
    <row r="776" spans="2:65" s="13" customFormat="1" x14ac:dyDescent="0.3">
      <c r="B776" s="164"/>
      <c r="D776" s="150" t="s">
        <v>161</v>
      </c>
      <c r="E776" s="165" t="s">
        <v>5</v>
      </c>
      <c r="F776" s="166" t="s">
        <v>164</v>
      </c>
      <c r="H776" s="167">
        <v>106.4</v>
      </c>
      <c r="L776" s="164"/>
      <c r="M776" s="168"/>
      <c r="T776" s="169"/>
      <c r="AT776" s="165" t="s">
        <v>161</v>
      </c>
      <c r="AU776" s="165" t="s">
        <v>72</v>
      </c>
      <c r="AV776" s="13" t="s">
        <v>157</v>
      </c>
      <c r="AW776" s="13" t="s">
        <v>27</v>
      </c>
      <c r="AX776" s="13" t="s">
        <v>70</v>
      </c>
      <c r="AY776" s="165" t="s">
        <v>150</v>
      </c>
    </row>
    <row r="777" spans="2:65" s="1" customFormat="1" ht="25.5" customHeight="1" x14ac:dyDescent="0.3">
      <c r="B777" s="138"/>
      <c r="C777" s="139" t="s">
        <v>984</v>
      </c>
      <c r="D777" s="139" t="s">
        <v>152</v>
      </c>
      <c r="E777" s="140" t="s">
        <v>985</v>
      </c>
      <c r="F777" s="141" t="s">
        <v>986</v>
      </c>
      <c r="G777" s="142" t="s">
        <v>167</v>
      </c>
      <c r="H777" s="143">
        <v>93.453999999999994</v>
      </c>
      <c r="I777" s="303"/>
      <c r="J777" s="144">
        <f>ROUND(I777*H777,2)</f>
        <v>0</v>
      </c>
      <c r="K777" s="141" t="s">
        <v>156</v>
      </c>
      <c r="L777" s="36"/>
      <c r="M777" s="145" t="s">
        <v>5</v>
      </c>
      <c r="N777" s="146" t="s">
        <v>35</v>
      </c>
      <c r="O777" s="147">
        <v>2.048</v>
      </c>
      <c r="P777" s="147">
        <f>O777*H777</f>
        <v>191.39379199999999</v>
      </c>
      <c r="Q777" s="147">
        <v>2.16</v>
      </c>
      <c r="R777" s="147">
        <f>Q777*H777</f>
        <v>201.86063999999999</v>
      </c>
      <c r="S777" s="147">
        <v>0</v>
      </c>
      <c r="T777" s="148">
        <f>S777*H777</f>
        <v>0</v>
      </c>
      <c r="AR777" s="23" t="s">
        <v>157</v>
      </c>
      <c r="AT777" s="23" t="s">
        <v>152</v>
      </c>
      <c r="AU777" s="23" t="s">
        <v>72</v>
      </c>
      <c r="AY777" s="23" t="s">
        <v>150</v>
      </c>
      <c r="BE777" s="149">
        <f>IF(N777="základní",J777,0)</f>
        <v>0</v>
      </c>
      <c r="BF777" s="149">
        <f>IF(N777="snížená",J777,0)</f>
        <v>0</v>
      </c>
      <c r="BG777" s="149">
        <f>IF(N777="zákl. přenesená",J777,0)</f>
        <v>0</v>
      </c>
      <c r="BH777" s="149">
        <f>IF(N777="sníž. přenesená",J777,0)</f>
        <v>0</v>
      </c>
      <c r="BI777" s="149">
        <f>IF(N777="nulová",J777,0)</f>
        <v>0</v>
      </c>
      <c r="BJ777" s="23" t="s">
        <v>70</v>
      </c>
      <c r="BK777" s="149">
        <f>ROUND(I777*H777,2)</f>
        <v>0</v>
      </c>
      <c r="BL777" s="23" t="s">
        <v>157</v>
      </c>
      <c r="BM777" s="23" t="s">
        <v>987</v>
      </c>
    </row>
    <row r="778" spans="2:65" s="1" customFormat="1" ht="54" x14ac:dyDescent="0.3">
      <c r="B778" s="36"/>
      <c r="D778" s="150" t="s">
        <v>159</v>
      </c>
      <c r="F778" s="151" t="s">
        <v>988</v>
      </c>
      <c r="L778" s="36"/>
      <c r="M778" s="152"/>
      <c r="T778" s="61"/>
      <c r="AT778" s="23" t="s">
        <v>159</v>
      </c>
      <c r="AU778" s="23" t="s">
        <v>72</v>
      </c>
    </row>
    <row r="779" spans="2:65" s="12" customFormat="1" x14ac:dyDescent="0.3">
      <c r="B779" s="158"/>
      <c r="D779" s="150" t="s">
        <v>161</v>
      </c>
      <c r="E779" s="159" t="s">
        <v>5</v>
      </c>
      <c r="F779" s="160" t="s">
        <v>989</v>
      </c>
      <c r="H779" s="161">
        <v>93.453999999999994</v>
      </c>
      <c r="L779" s="158"/>
      <c r="M779" s="162"/>
      <c r="T779" s="163"/>
      <c r="AT779" s="159" t="s">
        <v>161</v>
      </c>
      <c r="AU779" s="159" t="s">
        <v>72</v>
      </c>
      <c r="AV779" s="12" t="s">
        <v>72</v>
      </c>
      <c r="AW779" s="12" t="s">
        <v>27</v>
      </c>
      <c r="AX779" s="12" t="s">
        <v>64</v>
      </c>
      <c r="AY779" s="159" t="s">
        <v>150</v>
      </c>
    </row>
    <row r="780" spans="2:65" s="11" customFormat="1" x14ac:dyDescent="0.3">
      <c r="B780" s="153"/>
      <c r="D780" s="150" t="s">
        <v>161</v>
      </c>
      <c r="E780" s="154" t="s">
        <v>5</v>
      </c>
      <c r="F780" s="155" t="s">
        <v>990</v>
      </c>
      <c r="H780" s="154" t="s">
        <v>5</v>
      </c>
      <c r="L780" s="153"/>
      <c r="M780" s="156"/>
      <c r="T780" s="157"/>
      <c r="AT780" s="154" t="s">
        <v>161</v>
      </c>
      <c r="AU780" s="154" t="s">
        <v>72</v>
      </c>
      <c r="AV780" s="11" t="s">
        <v>70</v>
      </c>
      <c r="AW780" s="11" t="s">
        <v>27</v>
      </c>
      <c r="AX780" s="11" t="s">
        <v>64</v>
      </c>
      <c r="AY780" s="154" t="s">
        <v>150</v>
      </c>
    </row>
    <row r="781" spans="2:65" s="13" customFormat="1" x14ac:dyDescent="0.3">
      <c r="B781" s="164"/>
      <c r="D781" s="150" t="s">
        <v>161</v>
      </c>
      <c r="E781" s="165" t="s">
        <v>5</v>
      </c>
      <c r="F781" s="166" t="s">
        <v>164</v>
      </c>
      <c r="H781" s="167">
        <v>93.453999999999994</v>
      </c>
      <c r="L781" s="164"/>
      <c r="M781" s="168"/>
      <c r="T781" s="169"/>
      <c r="AT781" s="165" t="s">
        <v>161</v>
      </c>
      <c r="AU781" s="165" t="s">
        <v>72</v>
      </c>
      <c r="AV781" s="13" t="s">
        <v>157</v>
      </c>
      <c r="AW781" s="13" t="s">
        <v>27</v>
      </c>
      <c r="AX781" s="13" t="s">
        <v>70</v>
      </c>
      <c r="AY781" s="165" t="s">
        <v>150</v>
      </c>
    </row>
    <row r="782" spans="2:65" s="1" customFormat="1" ht="25.5" customHeight="1" x14ac:dyDescent="0.3">
      <c r="B782" s="138"/>
      <c r="C782" s="139" t="s">
        <v>991</v>
      </c>
      <c r="D782" s="139" t="s">
        <v>152</v>
      </c>
      <c r="E782" s="140" t="s">
        <v>992</v>
      </c>
      <c r="F782" s="141" t="s">
        <v>993</v>
      </c>
      <c r="G782" s="142" t="s">
        <v>155</v>
      </c>
      <c r="H782" s="143">
        <v>65.616</v>
      </c>
      <c r="I782" s="303"/>
      <c r="J782" s="144">
        <f>ROUND(I782*H782,2)</f>
        <v>0</v>
      </c>
      <c r="K782" s="141" t="s">
        <v>156</v>
      </c>
      <c r="L782" s="36"/>
      <c r="M782" s="145" t="s">
        <v>5</v>
      </c>
      <c r="N782" s="146" t="s">
        <v>35</v>
      </c>
      <c r="O782" s="147">
        <v>0.52400000000000002</v>
      </c>
      <c r="P782" s="147">
        <f>O782*H782</f>
        <v>34.382784000000001</v>
      </c>
      <c r="Q782" s="147">
        <v>0.34562999999999999</v>
      </c>
      <c r="R782" s="147">
        <f>Q782*H782</f>
        <v>22.678858079999998</v>
      </c>
      <c r="S782" s="147">
        <v>0</v>
      </c>
      <c r="T782" s="148">
        <f>S782*H782</f>
        <v>0</v>
      </c>
      <c r="AR782" s="23" t="s">
        <v>157</v>
      </c>
      <c r="AT782" s="23" t="s">
        <v>152</v>
      </c>
      <c r="AU782" s="23" t="s">
        <v>72</v>
      </c>
      <c r="AY782" s="23" t="s">
        <v>150</v>
      </c>
      <c r="BE782" s="149">
        <f>IF(N782="základní",J782,0)</f>
        <v>0</v>
      </c>
      <c r="BF782" s="149">
        <f>IF(N782="snížená",J782,0)</f>
        <v>0</v>
      </c>
      <c r="BG782" s="149">
        <f>IF(N782="zákl. přenesená",J782,0)</f>
        <v>0</v>
      </c>
      <c r="BH782" s="149">
        <f>IF(N782="sníž. přenesená",J782,0)</f>
        <v>0</v>
      </c>
      <c r="BI782" s="149">
        <f>IF(N782="nulová",J782,0)</f>
        <v>0</v>
      </c>
      <c r="BJ782" s="23" t="s">
        <v>70</v>
      </c>
      <c r="BK782" s="149">
        <f>ROUND(I782*H782,2)</f>
        <v>0</v>
      </c>
      <c r="BL782" s="23" t="s">
        <v>157</v>
      </c>
      <c r="BM782" s="23" t="s">
        <v>994</v>
      </c>
    </row>
    <row r="783" spans="2:65" s="12" customFormat="1" x14ac:dyDescent="0.3">
      <c r="B783" s="158"/>
      <c r="D783" s="150" t="s">
        <v>161</v>
      </c>
      <c r="E783" s="159" t="s">
        <v>5</v>
      </c>
      <c r="F783" s="160" t="s">
        <v>751</v>
      </c>
      <c r="H783" s="161">
        <v>65.616</v>
      </c>
      <c r="L783" s="158"/>
      <c r="M783" s="162"/>
      <c r="T783" s="163"/>
      <c r="W783" s="1"/>
      <c r="AT783" s="159" t="s">
        <v>161</v>
      </c>
      <c r="AU783" s="159" t="s">
        <v>72</v>
      </c>
      <c r="AV783" s="12" t="s">
        <v>72</v>
      </c>
      <c r="AW783" s="12" t="s">
        <v>27</v>
      </c>
      <c r="AX783" s="12" t="s">
        <v>64</v>
      </c>
      <c r="AY783" s="159" t="s">
        <v>150</v>
      </c>
    </row>
    <row r="784" spans="2:65" s="11" customFormat="1" x14ac:dyDescent="0.3">
      <c r="B784" s="153"/>
      <c r="D784" s="150" t="s">
        <v>161</v>
      </c>
      <c r="E784" s="154" t="s">
        <v>5</v>
      </c>
      <c r="F784" s="155" t="s">
        <v>995</v>
      </c>
      <c r="H784" s="154" t="s">
        <v>5</v>
      </c>
      <c r="L784" s="153"/>
      <c r="M784" s="156"/>
      <c r="T784" s="157"/>
      <c r="W784" s="1"/>
      <c r="AT784" s="154" t="s">
        <v>161</v>
      </c>
      <c r="AU784" s="154" t="s">
        <v>72</v>
      </c>
      <c r="AV784" s="11" t="s">
        <v>70</v>
      </c>
      <c r="AW784" s="11" t="s">
        <v>27</v>
      </c>
      <c r="AX784" s="11" t="s">
        <v>64</v>
      </c>
      <c r="AY784" s="154" t="s">
        <v>150</v>
      </c>
    </row>
    <row r="785" spans="2:65" s="13" customFormat="1" x14ac:dyDescent="0.3">
      <c r="B785" s="164"/>
      <c r="D785" s="150" t="s">
        <v>161</v>
      </c>
      <c r="E785" s="165" t="s">
        <v>5</v>
      </c>
      <c r="F785" s="166" t="s">
        <v>164</v>
      </c>
      <c r="H785" s="167">
        <v>65.616</v>
      </c>
      <c r="L785" s="164"/>
      <c r="M785" s="168"/>
      <c r="T785" s="169"/>
      <c r="W785" s="1"/>
      <c r="AT785" s="165" t="s">
        <v>161</v>
      </c>
      <c r="AU785" s="165" t="s">
        <v>72</v>
      </c>
      <c r="AV785" s="13" t="s">
        <v>157</v>
      </c>
      <c r="AW785" s="13" t="s">
        <v>27</v>
      </c>
      <c r="AX785" s="13" t="s">
        <v>70</v>
      </c>
      <c r="AY785" s="165" t="s">
        <v>150</v>
      </c>
    </row>
    <row r="786" spans="2:65" s="10" customFormat="1" ht="29.85" customHeight="1" x14ac:dyDescent="0.3">
      <c r="B786" s="127"/>
      <c r="D786" s="128" t="s">
        <v>63</v>
      </c>
      <c r="E786" s="136" t="s">
        <v>203</v>
      </c>
      <c r="F786" s="136" t="s">
        <v>996</v>
      </c>
      <c r="J786" s="137">
        <f>BK786</f>
        <v>0</v>
      </c>
      <c r="L786" s="127"/>
      <c r="M786" s="131"/>
      <c r="P786" s="132">
        <f>SUM(P787:P1000)</f>
        <v>4471.0484859999997</v>
      </c>
      <c r="R786" s="132">
        <f>SUM(R787:R1000)</f>
        <v>5.8646549599999993</v>
      </c>
      <c r="T786" s="133">
        <f>SUM(T787:T1000)</f>
        <v>956.48704699999996</v>
      </c>
      <c r="W786" s="1"/>
      <c r="AR786" s="128" t="s">
        <v>70</v>
      </c>
      <c r="AT786" s="134" t="s">
        <v>63</v>
      </c>
      <c r="AU786" s="134" t="s">
        <v>70</v>
      </c>
      <c r="AY786" s="128" t="s">
        <v>150</v>
      </c>
      <c r="BK786" s="135">
        <f>SUM(BK787:BK1000)</f>
        <v>0</v>
      </c>
    </row>
    <row r="787" spans="2:65" s="1" customFormat="1" ht="16.5" customHeight="1" x14ac:dyDescent="0.3">
      <c r="B787" s="138"/>
      <c r="C787" s="139" t="s">
        <v>997</v>
      </c>
      <c r="D787" s="139" t="s">
        <v>152</v>
      </c>
      <c r="E787" s="140" t="s">
        <v>998</v>
      </c>
      <c r="F787" s="141" t="s">
        <v>999</v>
      </c>
      <c r="G787" s="142" t="s">
        <v>155</v>
      </c>
      <c r="H787" s="143">
        <v>84.48</v>
      </c>
      <c r="I787" s="303"/>
      <c r="J787" s="144">
        <f>ROUND(I787*H787,2)</f>
        <v>0</v>
      </c>
      <c r="K787" s="141" t="s">
        <v>156</v>
      </c>
      <c r="L787" s="36"/>
      <c r="M787" s="145" t="s">
        <v>5</v>
      </c>
      <c r="N787" s="146" t="s">
        <v>35</v>
      </c>
      <c r="O787" s="147">
        <v>0.24</v>
      </c>
      <c r="P787" s="147">
        <f>O787*H787</f>
        <v>20.275200000000002</v>
      </c>
      <c r="Q787" s="147">
        <v>1.58E-3</v>
      </c>
      <c r="R787" s="147">
        <f>Q787*H787</f>
        <v>0.1334784</v>
      </c>
      <c r="S787" s="147">
        <v>0</v>
      </c>
      <c r="T787" s="148">
        <f>S787*H787</f>
        <v>0</v>
      </c>
      <c r="AR787" s="23" t="s">
        <v>157</v>
      </c>
      <c r="AT787" s="23" t="s">
        <v>152</v>
      </c>
      <c r="AU787" s="23" t="s">
        <v>72</v>
      </c>
      <c r="AY787" s="23" t="s">
        <v>150</v>
      </c>
      <c r="BE787" s="149">
        <f>IF(N787="základní",J787,0)</f>
        <v>0</v>
      </c>
      <c r="BF787" s="149">
        <f>IF(N787="snížená",J787,0)</f>
        <v>0</v>
      </c>
      <c r="BG787" s="149">
        <f>IF(N787="zákl. přenesená",J787,0)</f>
        <v>0</v>
      </c>
      <c r="BH787" s="149">
        <f>IF(N787="sníž. přenesená",J787,0)</f>
        <v>0</v>
      </c>
      <c r="BI787" s="149">
        <f>IF(N787="nulová",J787,0)</f>
        <v>0</v>
      </c>
      <c r="BJ787" s="23" t="s">
        <v>70</v>
      </c>
      <c r="BK787" s="149">
        <f>ROUND(I787*H787,2)</f>
        <v>0</v>
      </c>
      <c r="BL787" s="23" t="s">
        <v>157</v>
      </c>
      <c r="BM787" s="23" t="s">
        <v>1000</v>
      </c>
    </row>
    <row r="788" spans="2:65" s="1" customFormat="1" ht="94.5" x14ac:dyDescent="0.3">
      <c r="B788" s="36"/>
      <c r="D788" s="150" t="s">
        <v>159</v>
      </c>
      <c r="F788" s="151" t="s">
        <v>1001</v>
      </c>
      <c r="L788" s="36"/>
      <c r="M788" s="152"/>
      <c r="T788" s="61"/>
      <c r="AT788" s="23" t="s">
        <v>159</v>
      </c>
      <c r="AU788" s="23" t="s">
        <v>72</v>
      </c>
    </row>
    <row r="789" spans="2:65" s="12" customFormat="1" x14ac:dyDescent="0.3">
      <c r="B789" s="158"/>
      <c r="D789" s="150" t="s">
        <v>161</v>
      </c>
      <c r="E789" s="159" t="s">
        <v>5</v>
      </c>
      <c r="F789" s="160" t="s">
        <v>340</v>
      </c>
      <c r="H789" s="161">
        <v>84.48</v>
      </c>
      <c r="L789" s="158"/>
      <c r="M789" s="162"/>
      <c r="T789" s="163"/>
      <c r="W789" s="1"/>
      <c r="AT789" s="159" t="s">
        <v>161</v>
      </c>
      <c r="AU789" s="159" t="s">
        <v>72</v>
      </c>
      <c r="AV789" s="12" t="s">
        <v>72</v>
      </c>
      <c r="AW789" s="12" t="s">
        <v>27</v>
      </c>
      <c r="AX789" s="12" t="s">
        <v>64</v>
      </c>
      <c r="AY789" s="159" t="s">
        <v>150</v>
      </c>
    </row>
    <row r="790" spans="2:65" s="13" customFormat="1" x14ac:dyDescent="0.3">
      <c r="B790" s="164"/>
      <c r="D790" s="150" t="s">
        <v>161</v>
      </c>
      <c r="E790" s="165" t="s">
        <v>5</v>
      </c>
      <c r="F790" s="166" t="s">
        <v>164</v>
      </c>
      <c r="H790" s="167">
        <v>84.48</v>
      </c>
      <c r="L790" s="164"/>
      <c r="M790" s="168"/>
      <c r="T790" s="169"/>
      <c r="W790" s="1"/>
      <c r="AT790" s="165" t="s">
        <v>161</v>
      </c>
      <c r="AU790" s="165" t="s">
        <v>72</v>
      </c>
      <c r="AV790" s="13" t="s">
        <v>157</v>
      </c>
      <c r="AW790" s="13" t="s">
        <v>27</v>
      </c>
      <c r="AX790" s="13" t="s">
        <v>70</v>
      </c>
      <c r="AY790" s="165" t="s">
        <v>150</v>
      </c>
    </row>
    <row r="791" spans="2:65" s="1" customFormat="1" ht="38.25" customHeight="1" x14ac:dyDescent="0.3">
      <c r="B791" s="138"/>
      <c r="C791" s="139" t="s">
        <v>1002</v>
      </c>
      <c r="D791" s="139" t="s">
        <v>152</v>
      </c>
      <c r="E791" s="140" t="s">
        <v>1003</v>
      </c>
      <c r="F791" s="141" t="s">
        <v>1004</v>
      </c>
      <c r="G791" s="142" t="s">
        <v>155</v>
      </c>
      <c r="H791" s="143">
        <v>2469.808</v>
      </c>
      <c r="I791" s="303"/>
      <c r="J791" s="144">
        <f>ROUND(I791*H791,2)</f>
        <v>0</v>
      </c>
      <c r="K791" s="141" t="s">
        <v>156</v>
      </c>
      <c r="L791" s="36"/>
      <c r="M791" s="145" t="s">
        <v>5</v>
      </c>
      <c r="N791" s="146" t="s">
        <v>35</v>
      </c>
      <c r="O791" s="147">
        <v>0.16700000000000001</v>
      </c>
      <c r="P791" s="147">
        <f>O791*H791</f>
        <v>412.45793600000002</v>
      </c>
      <c r="Q791" s="147">
        <v>0</v>
      </c>
      <c r="R791" s="147">
        <f>Q791*H791</f>
        <v>0</v>
      </c>
      <c r="S791" s="147">
        <v>0</v>
      </c>
      <c r="T791" s="148">
        <f>S791*H791</f>
        <v>0</v>
      </c>
      <c r="AR791" s="23" t="s">
        <v>157</v>
      </c>
      <c r="AT791" s="23" t="s">
        <v>152</v>
      </c>
      <c r="AU791" s="23" t="s">
        <v>72</v>
      </c>
      <c r="AY791" s="23" t="s">
        <v>150</v>
      </c>
      <c r="BE791" s="149">
        <f>IF(N791="základní",J791,0)</f>
        <v>0</v>
      </c>
      <c r="BF791" s="149">
        <f>IF(N791="snížená",J791,0)</f>
        <v>0</v>
      </c>
      <c r="BG791" s="149">
        <f>IF(N791="zákl. přenesená",J791,0)</f>
        <v>0</v>
      </c>
      <c r="BH791" s="149">
        <f>IF(N791="sníž. přenesená",J791,0)</f>
        <v>0</v>
      </c>
      <c r="BI791" s="149">
        <f>IF(N791="nulová",J791,0)</f>
        <v>0</v>
      </c>
      <c r="BJ791" s="23" t="s">
        <v>70</v>
      </c>
      <c r="BK791" s="149">
        <f>ROUND(I791*H791,2)</f>
        <v>0</v>
      </c>
      <c r="BL791" s="23" t="s">
        <v>157</v>
      </c>
      <c r="BM791" s="23" t="s">
        <v>1005</v>
      </c>
    </row>
    <row r="792" spans="2:65" s="1" customFormat="1" ht="81" x14ac:dyDescent="0.3">
      <c r="B792" s="36"/>
      <c r="D792" s="150" t="s">
        <v>159</v>
      </c>
      <c r="F792" s="151" t="s">
        <v>1006</v>
      </c>
      <c r="L792" s="36"/>
      <c r="M792" s="152"/>
      <c r="T792" s="61"/>
      <c r="AT792" s="23" t="s">
        <v>159</v>
      </c>
      <c r="AU792" s="23" t="s">
        <v>72</v>
      </c>
    </row>
    <row r="793" spans="2:65" s="12" customFormat="1" x14ac:dyDescent="0.3">
      <c r="B793" s="158"/>
      <c r="D793" s="150" t="s">
        <v>161</v>
      </c>
      <c r="E793" s="159" t="s">
        <v>5</v>
      </c>
      <c r="F793" s="160" t="s">
        <v>1007</v>
      </c>
      <c r="H793" s="161">
        <v>165.08799999999999</v>
      </c>
      <c r="L793" s="158"/>
      <c r="M793" s="162"/>
      <c r="T793" s="163"/>
      <c r="W793" s="1"/>
      <c r="AT793" s="159" t="s">
        <v>161</v>
      </c>
      <c r="AU793" s="159" t="s">
        <v>72</v>
      </c>
      <c r="AV793" s="12" t="s">
        <v>72</v>
      </c>
      <c r="AW793" s="12" t="s">
        <v>27</v>
      </c>
      <c r="AX793" s="12" t="s">
        <v>64</v>
      </c>
      <c r="AY793" s="159" t="s">
        <v>150</v>
      </c>
    </row>
    <row r="794" spans="2:65" s="12" customFormat="1" x14ac:dyDescent="0.3">
      <c r="B794" s="158"/>
      <c r="D794" s="150" t="s">
        <v>161</v>
      </c>
      <c r="E794" s="159" t="s">
        <v>5</v>
      </c>
      <c r="F794" s="160" t="s">
        <v>1008</v>
      </c>
      <c r="H794" s="161">
        <v>172.59200000000001</v>
      </c>
      <c r="L794" s="158"/>
      <c r="M794" s="162"/>
      <c r="T794" s="163"/>
      <c r="W794" s="1"/>
      <c r="AT794" s="159" t="s">
        <v>161</v>
      </c>
      <c r="AU794" s="159" t="s">
        <v>72</v>
      </c>
      <c r="AV794" s="12" t="s">
        <v>72</v>
      </c>
      <c r="AW794" s="12" t="s">
        <v>27</v>
      </c>
      <c r="AX794" s="12" t="s">
        <v>64</v>
      </c>
      <c r="AY794" s="159" t="s">
        <v>150</v>
      </c>
    </row>
    <row r="795" spans="2:65" s="12" customFormat="1" x14ac:dyDescent="0.3">
      <c r="B795" s="158"/>
      <c r="D795" s="150" t="s">
        <v>161</v>
      </c>
      <c r="E795" s="159" t="s">
        <v>5</v>
      </c>
      <c r="F795" s="160" t="s">
        <v>1009</v>
      </c>
      <c r="H795" s="161">
        <v>291.27999999999997</v>
      </c>
      <c r="L795" s="158"/>
      <c r="M795" s="162"/>
      <c r="T795" s="163"/>
      <c r="W795" s="1"/>
      <c r="AT795" s="159" t="s">
        <v>161</v>
      </c>
      <c r="AU795" s="159" t="s">
        <v>72</v>
      </c>
      <c r="AV795" s="12" t="s">
        <v>72</v>
      </c>
      <c r="AW795" s="12" t="s">
        <v>27</v>
      </c>
      <c r="AX795" s="12" t="s">
        <v>64</v>
      </c>
      <c r="AY795" s="159" t="s">
        <v>150</v>
      </c>
    </row>
    <row r="796" spans="2:65" s="12" customFormat="1" x14ac:dyDescent="0.3">
      <c r="B796" s="158"/>
      <c r="D796" s="150" t="s">
        <v>161</v>
      </c>
      <c r="E796" s="159" t="s">
        <v>5</v>
      </c>
      <c r="F796" s="160" t="s">
        <v>1010</v>
      </c>
      <c r="H796" s="161">
        <v>284.24</v>
      </c>
      <c r="L796" s="158"/>
      <c r="M796" s="162"/>
      <c r="T796" s="163"/>
      <c r="W796" s="1"/>
      <c r="AT796" s="159" t="s">
        <v>161</v>
      </c>
      <c r="AU796" s="159" t="s">
        <v>72</v>
      </c>
      <c r="AV796" s="12" t="s">
        <v>72</v>
      </c>
      <c r="AW796" s="12" t="s">
        <v>27</v>
      </c>
      <c r="AX796" s="12" t="s">
        <v>64</v>
      </c>
      <c r="AY796" s="159" t="s">
        <v>150</v>
      </c>
    </row>
    <row r="797" spans="2:65" s="12" customFormat="1" x14ac:dyDescent="0.3">
      <c r="B797" s="158"/>
      <c r="D797" s="150" t="s">
        <v>161</v>
      </c>
      <c r="E797" s="159" t="s">
        <v>5</v>
      </c>
      <c r="F797" s="160" t="s">
        <v>1011</v>
      </c>
      <c r="H797" s="161">
        <v>491.26400000000001</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1012</v>
      </c>
      <c r="H798" s="161">
        <v>507.42399999999998</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1013</v>
      </c>
      <c r="H799" s="161">
        <v>320.32</v>
      </c>
      <c r="L799" s="158"/>
      <c r="M799" s="162"/>
      <c r="T799" s="163"/>
      <c r="W799" s="1"/>
      <c r="AT799" s="159" t="s">
        <v>161</v>
      </c>
      <c r="AU799" s="159" t="s">
        <v>72</v>
      </c>
      <c r="AV799" s="12" t="s">
        <v>72</v>
      </c>
      <c r="AW799" s="12" t="s">
        <v>27</v>
      </c>
      <c r="AX799" s="12" t="s">
        <v>64</v>
      </c>
      <c r="AY799" s="159" t="s">
        <v>150</v>
      </c>
    </row>
    <row r="800" spans="2:65" s="12" customFormat="1" x14ac:dyDescent="0.3">
      <c r="B800" s="158"/>
      <c r="D800" s="150" t="s">
        <v>161</v>
      </c>
      <c r="E800" s="159" t="s">
        <v>5</v>
      </c>
      <c r="F800" s="160" t="s">
        <v>1014</v>
      </c>
      <c r="H800" s="161">
        <v>237.6</v>
      </c>
      <c r="L800" s="158"/>
      <c r="M800" s="162"/>
      <c r="T800" s="163"/>
      <c r="W800" s="1"/>
      <c r="AT800" s="159" t="s">
        <v>161</v>
      </c>
      <c r="AU800" s="159" t="s">
        <v>72</v>
      </c>
      <c r="AV800" s="12" t="s">
        <v>72</v>
      </c>
      <c r="AW800" s="12" t="s">
        <v>27</v>
      </c>
      <c r="AX800" s="12" t="s">
        <v>64</v>
      </c>
      <c r="AY800" s="159" t="s">
        <v>150</v>
      </c>
    </row>
    <row r="801" spans="2:65" s="12" customFormat="1" x14ac:dyDescent="0.3">
      <c r="B801" s="158"/>
      <c r="D801" s="150" t="s">
        <v>161</v>
      </c>
      <c r="E801" s="159" t="s">
        <v>5</v>
      </c>
      <c r="F801" s="160" t="s">
        <v>5</v>
      </c>
      <c r="H801" s="161">
        <v>0</v>
      </c>
      <c r="L801" s="158"/>
      <c r="M801" s="162"/>
      <c r="T801" s="163"/>
      <c r="W801" s="1"/>
      <c r="AT801" s="159" t="s">
        <v>161</v>
      </c>
      <c r="AU801" s="159" t="s">
        <v>72</v>
      </c>
      <c r="AV801" s="12" t="s">
        <v>72</v>
      </c>
      <c r="AW801" s="12" t="s">
        <v>27</v>
      </c>
      <c r="AX801" s="12" t="s">
        <v>64</v>
      </c>
      <c r="AY801" s="159" t="s">
        <v>150</v>
      </c>
    </row>
    <row r="802" spans="2:65" s="13" customFormat="1" x14ac:dyDescent="0.3">
      <c r="B802" s="164"/>
      <c r="D802" s="150" t="s">
        <v>161</v>
      </c>
      <c r="E802" s="165" t="s">
        <v>5</v>
      </c>
      <c r="F802" s="166" t="s">
        <v>164</v>
      </c>
      <c r="H802" s="167">
        <v>2469.808</v>
      </c>
      <c r="L802" s="164"/>
      <c r="M802" s="168"/>
      <c r="T802" s="169"/>
      <c r="W802" s="1"/>
      <c r="AT802" s="165" t="s">
        <v>161</v>
      </c>
      <c r="AU802" s="165" t="s">
        <v>72</v>
      </c>
      <c r="AV802" s="13" t="s">
        <v>157</v>
      </c>
      <c r="AW802" s="13" t="s">
        <v>27</v>
      </c>
      <c r="AX802" s="13" t="s">
        <v>70</v>
      </c>
      <c r="AY802" s="165" t="s">
        <v>150</v>
      </c>
    </row>
    <row r="803" spans="2:65" s="1" customFormat="1" ht="38.25" customHeight="1" x14ac:dyDescent="0.3">
      <c r="B803" s="138"/>
      <c r="C803" s="139" t="s">
        <v>1015</v>
      </c>
      <c r="D803" s="139" t="s">
        <v>152</v>
      </c>
      <c r="E803" s="140" t="s">
        <v>1016</v>
      </c>
      <c r="F803" s="141" t="s">
        <v>1017</v>
      </c>
      <c r="G803" s="142" t="s">
        <v>155</v>
      </c>
      <c r="H803" s="143">
        <v>148188.48000000001</v>
      </c>
      <c r="I803" s="303"/>
      <c r="J803" s="144">
        <f>ROUND(I803*H803,2)</f>
        <v>0</v>
      </c>
      <c r="K803" s="141" t="s">
        <v>156</v>
      </c>
      <c r="L803" s="36"/>
      <c r="M803" s="145" t="s">
        <v>5</v>
      </c>
      <c r="N803" s="146" t="s">
        <v>35</v>
      </c>
      <c r="O803" s="147">
        <v>0</v>
      </c>
      <c r="P803" s="147">
        <f>O803*H803</f>
        <v>0</v>
      </c>
      <c r="Q803" s="147">
        <v>0</v>
      </c>
      <c r="R803" s="147">
        <f>Q803*H803</f>
        <v>0</v>
      </c>
      <c r="S803" s="147">
        <v>0</v>
      </c>
      <c r="T803" s="148">
        <f>S803*H803</f>
        <v>0</v>
      </c>
      <c r="AR803" s="23" t="s">
        <v>157</v>
      </c>
      <c r="AT803" s="23" t="s">
        <v>152</v>
      </c>
      <c r="AU803" s="23" t="s">
        <v>72</v>
      </c>
      <c r="AY803" s="23" t="s">
        <v>150</v>
      </c>
      <c r="BE803" s="149">
        <f>IF(N803="základní",J803,0)</f>
        <v>0</v>
      </c>
      <c r="BF803" s="149">
        <f>IF(N803="snížená",J803,0)</f>
        <v>0</v>
      </c>
      <c r="BG803" s="149">
        <f>IF(N803="zákl. přenesená",J803,0)</f>
        <v>0</v>
      </c>
      <c r="BH803" s="149">
        <f>IF(N803="sníž. přenesená",J803,0)</f>
        <v>0</v>
      </c>
      <c r="BI803" s="149">
        <f>IF(N803="nulová",J803,0)</f>
        <v>0</v>
      </c>
      <c r="BJ803" s="23" t="s">
        <v>70</v>
      </c>
      <c r="BK803" s="149">
        <f>ROUND(I803*H803,2)</f>
        <v>0</v>
      </c>
      <c r="BL803" s="23" t="s">
        <v>157</v>
      </c>
      <c r="BM803" s="23" t="s">
        <v>1018</v>
      </c>
    </row>
    <row r="804" spans="2:65" s="1" customFormat="1" ht="81" x14ac:dyDescent="0.3">
      <c r="B804" s="36"/>
      <c r="D804" s="150" t="s">
        <v>159</v>
      </c>
      <c r="F804" s="151" t="s">
        <v>1006</v>
      </c>
      <c r="L804" s="36"/>
      <c r="M804" s="152"/>
      <c r="T804" s="61"/>
      <c r="AT804" s="23" t="s">
        <v>159</v>
      </c>
      <c r="AU804" s="23" t="s">
        <v>72</v>
      </c>
    </row>
    <row r="805" spans="2:65" s="12" customFormat="1" x14ac:dyDescent="0.3">
      <c r="B805" s="158"/>
      <c r="D805" s="150" t="s">
        <v>161</v>
      </c>
      <c r="E805" s="159" t="s">
        <v>5</v>
      </c>
      <c r="F805" s="160" t="s">
        <v>1019</v>
      </c>
      <c r="H805" s="161">
        <v>148188.48000000001</v>
      </c>
      <c r="L805" s="158"/>
      <c r="M805" s="162"/>
      <c r="T805" s="163"/>
      <c r="W805" s="1"/>
      <c r="AT805" s="159" t="s">
        <v>161</v>
      </c>
      <c r="AU805" s="159" t="s">
        <v>72</v>
      </c>
      <c r="AV805" s="12" t="s">
        <v>72</v>
      </c>
      <c r="AW805" s="12" t="s">
        <v>27</v>
      </c>
      <c r="AX805" s="12" t="s">
        <v>64</v>
      </c>
      <c r="AY805" s="159" t="s">
        <v>150</v>
      </c>
    </row>
    <row r="806" spans="2:65" s="13" customFormat="1" x14ac:dyDescent="0.3">
      <c r="B806" s="164"/>
      <c r="D806" s="150" t="s">
        <v>161</v>
      </c>
      <c r="E806" s="165" t="s">
        <v>5</v>
      </c>
      <c r="F806" s="166" t="s">
        <v>164</v>
      </c>
      <c r="H806" s="167">
        <v>148188.48000000001</v>
      </c>
      <c r="L806" s="164"/>
      <c r="M806" s="168"/>
      <c r="T806" s="169"/>
      <c r="W806" s="1"/>
      <c r="AT806" s="165" t="s">
        <v>161</v>
      </c>
      <c r="AU806" s="165" t="s">
        <v>72</v>
      </c>
      <c r="AV806" s="13" t="s">
        <v>157</v>
      </c>
      <c r="AW806" s="13" t="s">
        <v>27</v>
      </c>
      <c r="AX806" s="13" t="s">
        <v>70</v>
      </c>
      <c r="AY806" s="165" t="s">
        <v>150</v>
      </c>
    </row>
    <row r="807" spans="2:65" s="1" customFormat="1" ht="38.25" customHeight="1" x14ac:dyDescent="0.3">
      <c r="B807" s="138"/>
      <c r="C807" s="139" t="s">
        <v>1020</v>
      </c>
      <c r="D807" s="139" t="s">
        <v>152</v>
      </c>
      <c r="E807" s="140" t="s">
        <v>1021</v>
      </c>
      <c r="F807" s="141" t="s">
        <v>1022</v>
      </c>
      <c r="G807" s="142" t="s">
        <v>155</v>
      </c>
      <c r="H807" s="143">
        <v>2469.808</v>
      </c>
      <c r="I807" s="303"/>
      <c r="J807" s="144">
        <f>ROUND(I807*H807,2)</f>
        <v>0</v>
      </c>
      <c r="K807" s="141" t="s">
        <v>156</v>
      </c>
      <c r="L807" s="36"/>
      <c r="M807" s="145" t="s">
        <v>5</v>
      </c>
      <c r="N807" s="146" t="s">
        <v>35</v>
      </c>
      <c r="O807" s="147">
        <v>0.105</v>
      </c>
      <c r="P807" s="147">
        <f>O807*H807</f>
        <v>259.32983999999999</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1023</v>
      </c>
    </row>
    <row r="808" spans="2:65" s="1" customFormat="1" ht="40.5" x14ac:dyDescent="0.3">
      <c r="B808" s="36"/>
      <c r="D808" s="150" t="s">
        <v>159</v>
      </c>
      <c r="F808" s="151" t="s">
        <v>1024</v>
      </c>
      <c r="L808" s="36"/>
      <c r="M808" s="152"/>
      <c r="T808" s="61"/>
      <c r="AT808" s="23" t="s">
        <v>159</v>
      </c>
      <c r="AU808" s="23" t="s">
        <v>72</v>
      </c>
    </row>
    <row r="809" spans="2:65" s="1" customFormat="1" ht="25.5" customHeight="1" x14ac:dyDescent="0.3">
      <c r="B809" s="138"/>
      <c r="C809" s="139" t="s">
        <v>1025</v>
      </c>
      <c r="D809" s="139" t="s">
        <v>152</v>
      </c>
      <c r="E809" s="140" t="s">
        <v>1026</v>
      </c>
      <c r="F809" s="141" t="s">
        <v>1027</v>
      </c>
      <c r="G809" s="142" t="s">
        <v>155</v>
      </c>
      <c r="H809" s="143">
        <v>2469.808</v>
      </c>
      <c r="I809" s="303"/>
      <c r="J809" s="144">
        <f>ROUND(I809*H809,2)</f>
        <v>0</v>
      </c>
      <c r="K809" s="141" t="s">
        <v>156</v>
      </c>
      <c r="L809" s="36"/>
      <c r="M809" s="145" t="s">
        <v>5</v>
      </c>
      <c r="N809" s="146" t="s">
        <v>35</v>
      </c>
      <c r="O809" s="147">
        <v>4.9000000000000002E-2</v>
      </c>
      <c r="P809" s="147">
        <f>O809*H809</f>
        <v>121.02059200000001</v>
      </c>
      <c r="Q809" s="147">
        <v>0</v>
      </c>
      <c r="R809" s="147">
        <f>Q809*H809</f>
        <v>0</v>
      </c>
      <c r="S809" s="147">
        <v>0</v>
      </c>
      <c r="T809" s="148">
        <f>S809*H809</f>
        <v>0</v>
      </c>
      <c r="AR809" s="23" t="s">
        <v>157</v>
      </c>
      <c r="AT809" s="23" t="s">
        <v>152</v>
      </c>
      <c r="AU809" s="23" t="s">
        <v>72</v>
      </c>
      <c r="AY809" s="23" t="s">
        <v>150</v>
      </c>
      <c r="BE809" s="149">
        <f>IF(N809="základní",J809,0)</f>
        <v>0</v>
      </c>
      <c r="BF809" s="149">
        <f>IF(N809="snížená",J809,0)</f>
        <v>0</v>
      </c>
      <c r="BG809" s="149">
        <f>IF(N809="zákl. přenesená",J809,0)</f>
        <v>0</v>
      </c>
      <c r="BH809" s="149">
        <f>IF(N809="sníž. přenesená",J809,0)</f>
        <v>0</v>
      </c>
      <c r="BI809" s="149">
        <f>IF(N809="nulová",J809,0)</f>
        <v>0</v>
      </c>
      <c r="BJ809" s="23" t="s">
        <v>70</v>
      </c>
      <c r="BK809" s="149">
        <f>ROUND(I809*H809,2)</f>
        <v>0</v>
      </c>
      <c r="BL809" s="23" t="s">
        <v>157</v>
      </c>
      <c r="BM809" s="23" t="s">
        <v>1028</v>
      </c>
    </row>
    <row r="810" spans="2:65" s="1" customFormat="1" ht="54" x14ac:dyDescent="0.3">
      <c r="B810" s="36"/>
      <c r="D810" s="150" t="s">
        <v>159</v>
      </c>
      <c r="F810" s="151" t="s">
        <v>1029</v>
      </c>
      <c r="L810" s="36"/>
      <c r="M810" s="152"/>
      <c r="T810" s="61"/>
      <c r="AT810" s="23" t="s">
        <v>159</v>
      </c>
      <c r="AU810" s="23" t="s">
        <v>72</v>
      </c>
    </row>
    <row r="811" spans="2:65" s="1" customFormat="1" ht="25.5" customHeight="1" x14ac:dyDescent="0.3">
      <c r="B811" s="138"/>
      <c r="C811" s="139" t="s">
        <v>1030</v>
      </c>
      <c r="D811" s="139" t="s">
        <v>152</v>
      </c>
      <c r="E811" s="140" t="s">
        <v>1031</v>
      </c>
      <c r="F811" s="141" t="s">
        <v>1032</v>
      </c>
      <c r="G811" s="142" t="s">
        <v>155</v>
      </c>
      <c r="H811" s="143">
        <v>148188.48000000001</v>
      </c>
      <c r="I811" s="303"/>
      <c r="J811" s="144">
        <f>ROUND(I811*H811,2)</f>
        <v>0</v>
      </c>
      <c r="K811" s="141" t="s">
        <v>156</v>
      </c>
      <c r="L811" s="36"/>
      <c r="M811" s="145" t="s">
        <v>5</v>
      </c>
      <c r="N811" s="146" t="s">
        <v>35</v>
      </c>
      <c r="O811" s="147">
        <v>0</v>
      </c>
      <c r="P811" s="147">
        <f>O811*H811</f>
        <v>0</v>
      </c>
      <c r="Q811" s="147">
        <v>0</v>
      </c>
      <c r="R811" s="147">
        <f>Q811*H811</f>
        <v>0</v>
      </c>
      <c r="S811" s="147">
        <v>0</v>
      </c>
      <c r="T811" s="148">
        <f>S811*H811</f>
        <v>0</v>
      </c>
      <c r="AR811" s="23" t="s">
        <v>157</v>
      </c>
      <c r="AT811" s="23" t="s">
        <v>152</v>
      </c>
      <c r="AU811" s="23" t="s">
        <v>72</v>
      </c>
      <c r="AY811" s="23" t="s">
        <v>150</v>
      </c>
      <c r="BE811" s="149">
        <f>IF(N811="základní",J811,0)</f>
        <v>0</v>
      </c>
      <c r="BF811" s="149">
        <f>IF(N811="snížená",J811,0)</f>
        <v>0</v>
      </c>
      <c r="BG811" s="149">
        <f>IF(N811="zákl. přenesená",J811,0)</f>
        <v>0</v>
      </c>
      <c r="BH811" s="149">
        <f>IF(N811="sníž. přenesená",J811,0)</f>
        <v>0</v>
      </c>
      <c r="BI811" s="149">
        <f>IF(N811="nulová",J811,0)</f>
        <v>0</v>
      </c>
      <c r="BJ811" s="23" t="s">
        <v>70</v>
      </c>
      <c r="BK811" s="149">
        <f>ROUND(I811*H811,2)</f>
        <v>0</v>
      </c>
      <c r="BL811" s="23" t="s">
        <v>157</v>
      </c>
      <c r="BM811" s="23" t="s">
        <v>1033</v>
      </c>
    </row>
    <row r="812" spans="2:65" s="1" customFormat="1" ht="54" x14ac:dyDescent="0.3">
      <c r="B812" s="36"/>
      <c r="D812" s="150" t="s">
        <v>159</v>
      </c>
      <c r="F812" s="151" t="s">
        <v>1029</v>
      </c>
      <c r="L812" s="36"/>
      <c r="M812" s="152"/>
      <c r="T812" s="61"/>
      <c r="AT812" s="23" t="s">
        <v>159</v>
      </c>
      <c r="AU812" s="23" t="s">
        <v>72</v>
      </c>
    </row>
    <row r="813" spans="2:65" s="12" customFormat="1" x14ac:dyDescent="0.3">
      <c r="B813" s="158"/>
      <c r="D813" s="150" t="s">
        <v>161</v>
      </c>
      <c r="E813" s="159" t="s">
        <v>5</v>
      </c>
      <c r="F813" s="160" t="s">
        <v>1019</v>
      </c>
      <c r="H813" s="161">
        <v>148188.48000000001</v>
      </c>
      <c r="L813" s="158"/>
      <c r="M813" s="162"/>
      <c r="T813" s="163"/>
      <c r="W813" s="1"/>
      <c r="AT813" s="159" t="s">
        <v>161</v>
      </c>
      <c r="AU813" s="159" t="s">
        <v>72</v>
      </c>
      <c r="AV813" s="12" t="s">
        <v>72</v>
      </c>
      <c r="AW813" s="12" t="s">
        <v>27</v>
      </c>
      <c r="AX813" s="12" t="s">
        <v>64</v>
      </c>
      <c r="AY813" s="159" t="s">
        <v>150</v>
      </c>
    </row>
    <row r="814" spans="2:65" s="13" customFormat="1" x14ac:dyDescent="0.3">
      <c r="B814" s="164"/>
      <c r="D814" s="150" t="s">
        <v>161</v>
      </c>
      <c r="E814" s="165" t="s">
        <v>5</v>
      </c>
      <c r="F814" s="166" t="s">
        <v>164</v>
      </c>
      <c r="H814" s="167">
        <v>148188.48000000001</v>
      </c>
      <c r="L814" s="164"/>
      <c r="M814" s="168"/>
      <c r="T814" s="169"/>
      <c r="W814" s="1"/>
      <c r="AT814" s="165" t="s">
        <v>161</v>
      </c>
      <c r="AU814" s="165" t="s">
        <v>72</v>
      </c>
      <c r="AV814" s="13" t="s">
        <v>157</v>
      </c>
      <c r="AW814" s="13" t="s">
        <v>27</v>
      </c>
      <c r="AX814" s="13" t="s">
        <v>70</v>
      </c>
      <c r="AY814" s="165" t="s">
        <v>150</v>
      </c>
    </row>
    <row r="815" spans="2:65" s="1" customFormat="1" ht="25.5" customHeight="1" x14ac:dyDescent="0.3">
      <c r="B815" s="138"/>
      <c r="C815" s="139" t="s">
        <v>1034</v>
      </c>
      <c r="D815" s="139" t="s">
        <v>152</v>
      </c>
      <c r="E815" s="140" t="s">
        <v>1035</v>
      </c>
      <c r="F815" s="141" t="s">
        <v>1036</v>
      </c>
      <c r="G815" s="142" t="s">
        <v>155</v>
      </c>
      <c r="H815" s="143">
        <v>2469.808</v>
      </c>
      <c r="I815" s="303"/>
      <c r="J815" s="144">
        <f>ROUND(I815*H815,2)</f>
        <v>0</v>
      </c>
      <c r="K815" s="141" t="s">
        <v>156</v>
      </c>
      <c r="L815" s="36"/>
      <c r="M815" s="145" t="s">
        <v>5</v>
      </c>
      <c r="N815" s="146" t="s">
        <v>35</v>
      </c>
      <c r="O815" s="147">
        <v>3.3000000000000002E-2</v>
      </c>
      <c r="P815" s="147">
        <f>O815*H815</f>
        <v>81.503664000000001</v>
      </c>
      <c r="Q815" s="147">
        <v>0</v>
      </c>
      <c r="R815" s="147">
        <f>Q815*H815</f>
        <v>0</v>
      </c>
      <c r="S815" s="147">
        <v>0</v>
      </c>
      <c r="T815" s="148">
        <f>S815*H815</f>
        <v>0</v>
      </c>
      <c r="AR815" s="23" t="s">
        <v>157</v>
      </c>
      <c r="AT815" s="23" t="s">
        <v>152</v>
      </c>
      <c r="AU815" s="23" t="s">
        <v>72</v>
      </c>
      <c r="AY815" s="23" t="s">
        <v>150</v>
      </c>
      <c r="BE815" s="149">
        <f>IF(N815="základní",J815,0)</f>
        <v>0</v>
      </c>
      <c r="BF815" s="149">
        <f>IF(N815="snížená",J815,0)</f>
        <v>0</v>
      </c>
      <c r="BG815" s="149">
        <f>IF(N815="zákl. přenesená",J815,0)</f>
        <v>0</v>
      </c>
      <c r="BH815" s="149">
        <f>IF(N815="sníž. přenesená",J815,0)</f>
        <v>0</v>
      </c>
      <c r="BI815" s="149">
        <f>IF(N815="nulová",J815,0)</f>
        <v>0</v>
      </c>
      <c r="BJ815" s="23" t="s">
        <v>70</v>
      </c>
      <c r="BK815" s="149">
        <f>ROUND(I815*H815,2)</f>
        <v>0</v>
      </c>
      <c r="BL815" s="23" t="s">
        <v>157</v>
      </c>
      <c r="BM815" s="23" t="s">
        <v>1037</v>
      </c>
    </row>
    <row r="816" spans="2:65" s="1" customFormat="1" ht="25.5" customHeight="1" x14ac:dyDescent="0.3">
      <c r="B816" s="138"/>
      <c r="C816" s="139" t="s">
        <v>1038</v>
      </c>
      <c r="D816" s="139" t="s">
        <v>152</v>
      </c>
      <c r="E816" s="140" t="s">
        <v>1039</v>
      </c>
      <c r="F816" s="141" t="s">
        <v>1040</v>
      </c>
      <c r="G816" s="142" t="s">
        <v>155</v>
      </c>
      <c r="H816" s="143">
        <v>2064</v>
      </c>
      <c r="I816" s="303"/>
      <c r="J816" s="144">
        <f>ROUND(I816*H816,2)</f>
        <v>0</v>
      </c>
      <c r="K816" s="141" t="s">
        <v>156</v>
      </c>
      <c r="L816" s="36"/>
      <c r="M816" s="145" t="s">
        <v>5</v>
      </c>
      <c r="N816" s="146" t="s">
        <v>35</v>
      </c>
      <c r="O816" s="147">
        <v>0.105</v>
      </c>
      <c r="P816" s="147">
        <f>O816*H816</f>
        <v>216.72</v>
      </c>
      <c r="Q816" s="147">
        <v>1.2999999999999999E-4</v>
      </c>
      <c r="R816" s="147">
        <f>Q816*H816</f>
        <v>0.26832</v>
      </c>
      <c r="S816" s="147">
        <v>0</v>
      </c>
      <c r="T816" s="148">
        <f>S816*H816</f>
        <v>0</v>
      </c>
      <c r="AR816" s="23" t="s">
        <v>157</v>
      </c>
      <c r="AT816" s="23" t="s">
        <v>152</v>
      </c>
      <c r="AU816" s="23" t="s">
        <v>72</v>
      </c>
      <c r="AY816" s="23" t="s">
        <v>150</v>
      </c>
      <c r="BE816" s="149">
        <f>IF(N816="základní",J816,0)</f>
        <v>0</v>
      </c>
      <c r="BF816" s="149">
        <f>IF(N816="snížená",J816,0)</f>
        <v>0</v>
      </c>
      <c r="BG816" s="149">
        <f>IF(N816="zákl. přenesená",J816,0)</f>
        <v>0</v>
      </c>
      <c r="BH816" s="149">
        <f>IF(N816="sníž. přenesená",J816,0)</f>
        <v>0</v>
      </c>
      <c r="BI816" s="149">
        <f>IF(N816="nulová",J816,0)</f>
        <v>0</v>
      </c>
      <c r="BJ816" s="23" t="s">
        <v>70</v>
      </c>
      <c r="BK816" s="149">
        <f>ROUND(I816*H816,2)</f>
        <v>0</v>
      </c>
      <c r="BL816" s="23" t="s">
        <v>157</v>
      </c>
      <c r="BM816" s="23" t="s">
        <v>1041</v>
      </c>
    </row>
    <row r="817" spans="2:65" s="1" customFormat="1" ht="81" x14ac:dyDescent="0.3">
      <c r="B817" s="36"/>
      <c r="D817" s="150" t="s">
        <v>159</v>
      </c>
      <c r="F817" s="151" t="s">
        <v>1042</v>
      </c>
      <c r="L817" s="36"/>
      <c r="M817" s="152"/>
      <c r="T817" s="61"/>
      <c r="AT817" s="23" t="s">
        <v>159</v>
      </c>
      <c r="AU817" s="23" t="s">
        <v>72</v>
      </c>
    </row>
    <row r="818" spans="2:65" s="12" customFormat="1" x14ac:dyDescent="0.3">
      <c r="B818" s="158"/>
      <c r="D818" s="150" t="s">
        <v>161</v>
      </c>
      <c r="E818" s="159" t="s">
        <v>5</v>
      </c>
      <c r="F818" s="160" t="s">
        <v>1043</v>
      </c>
      <c r="H818" s="161">
        <v>2064</v>
      </c>
      <c r="L818" s="158"/>
      <c r="M818" s="162"/>
      <c r="T818" s="163"/>
      <c r="W818" s="1"/>
      <c r="AT818" s="159" t="s">
        <v>161</v>
      </c>
      <c r="AU818" s="159" t="s">
        <v>72</v>
      </c>
      <c r="AV818" s="12" t="s">
        <v>72</v>
      </c>
      <c r="AW818" s="12" t="s">
        <v>27</v>
      </c>
      <c r="AX818" s="12" t="s">
        <v>64</v>
      </c>
      <c r="AY818" s="159" t="s">
        <v>150</v>
      </c>
    </row>
    <row r="819" spans="2:65" s="13" customFormat="1" x14ac:dyDescent="0.3">
      <c r="B819" s="164"/>
      <c r="D819" s="150" t="s">
        <v>161</v>
      </c>
      <c r="E819" s="165" t="s">
        <v>5</v>
      </c>
      <c r="F819" s="166" t="s">
        <v>164</v>
      </c>
      <c r="H819" s="167">
        <v>2064</v>
      </c>
      <c r="L819" s="164"/>
      <c r="M819" s="168"/>
      <c r="T819" s="169"/>
      <c r="W819" s="1"/>
      <c r="AT819" s="165" t="s">
        <v>161</v>
      </c>
      <c r="AU819" s="165" t="s">
        <v>72</v>
      </c>
      <c r="AV819" s="13" t="s">
        <v>157</v>
      </c>
      <c r="AW819" s="13" t="s">
        <v>27</v>
      </c>
      <c r="AX819" s="13" t="s">
        <v>70</v>
      </c>
      <c r="AY819" s="165" t="s">
        <v>150</v>
      </c>
    </row>
    <row r="820" spans="2:65" s="1" customFormat="1" ht="25.5" customHeight="1" x14ac:dyDescent="0.3">
      <c r="B820" s="138"/>
      <c r="C820" s="139" t="s">
        <v>1044</v>
      </c>
      <c r="D820" s="139" t="s">
        <v>152</v>
      </c>
      <c r="E820" s="140" t="s">
        <v>1045</v>
      </c>
      <c r="F820" s="141" t="s">
        <v>1046</v>
      </c>
      <c r="G820" s="142" t="s">
        <v>155</v>
      </c>
      <c r="H820" s="143">
        <v>2064.5</v>
      </c>
      <c r="I820" s="303"/>
      <c r="J820" s="144">
        <f>ROUND(I820*H820,2)</f>
        <v>0</v>
      </c>
      <c r="K820" s="141" t="s">
        <v>156</v>
      </c>
      <c r="L820" s="36"/>
      <c r="M820" s="145" t="s">
        <v>5</v>
      </c>
      <c r="N820" s="146" t="s">
        <v>35</v>
      </c>
      <c r="O820" s="147">
        <v>0.308</v>
      </c>
      <c r="P820" s="147">
        <f>O820*H820</f>
        <v>635.86599999999999</v>
      </c>
      <c r="Q820" s="147">
        <v>4.0000000000000003E-5</v>
      </c>
      <c r="R820" s="147">
        <f>Q820*H820</f>
        <v>8.2580000000000001E-2</v>
      </c>
      <c r="S820" s="147">
        <v>0</v>
      </c>
      <c r="T820" s="148">
        <f>S820*H820</f>
        <v>0</v>
      </c>
      <c r="AR820" s="23" t="s">
        <v>157</v>
      </c>
      <c r="AT820" s="23" t="s">
        <v>152</v>
      </c>
      <c r="AU820" s="23" t="s">
        <v>72</v>
      </c>
      <c r="AY820" s="23" t="s">
        <v>150</v>
      </c>
      <c r="BE820" s="149">
        <f>IF(N820="základní",J820,0)</f>
        <v>0</v>
      </c>
      <c r="BF820" s="149">
        <f>IF(N820="snížená",J820,0)</f>
        <v>0</v>
      </c>
      <c r="BG820" s="149">
        <f>IF(N820="zákl. přenesená",J820,0)</f>
        <v>0</v>
      </c>
      <c r="BH820" s="149">
        <f>IF(N820="sníž. přenesená",J820,0)</f>
        <v>0</v>
      </c>
      <c r="BI820" s="149">
        <f>IF(N820="nulová",J820,0)</f>
        <v>0</v>
      </c>
      <c r="BJ820" s="23" t="s">
        <v>70</v>
      </c>
      <c r="BK820" s="149">
        <f>ROUND(I820*H820,2)</f>
        <v>0</v>
      </c>
      <c r="BL820" s="23" t="s">
        <v>157</v>
      </c>
      <c r="BM820" s="23" t="s">
        <v>1047</v>
      </c>
    </row>
    <row r="821" spans="2:65" s="1" customFormat="1" ht="256.5" x14ac:dyDescent="0.3">
      <c r="B821" s="36"/>
      <c r="D821" s="150" t="s">
        <v>159</v>
      </c>
      <c r="F821" s="151" t="s">
        <v>1048</v>
      </c>
      <c r="L821" s="36"/>
      <c r="M821" s="152"/>
      <c r="T821" s="61"/>
      <c r="AT821" s="23" t="s">
        <v>159</v>
      </c>
      <c r="AU821" s="23" t="s">
        <v>72</v>
      </c>
    </row>
    <row r="822" spans="2:65" s="12" customFormat="1" x14ac:dyDescent="0.3">
      <c r="B822" s="158"/>
      <c r="D822" s="150" t="s">
        <v>161</v>
      </c>
      <c r="E822" s="159" t="s">
        <v>5</v>
      </c>
      <c r="F822" s="160" t="s">
        <v>1049</v>
      </c>
      <c r="H822" s="161">
        <v>2064.5</v>
      </c>
      <c r="L822" s="158"/>
      <c r="M822" s="162"/>
      <c r="T822" s="163"/>
      <c r="W822" s="1"/>
      <c r="AT822" s="159" t="s">
        <v>161</v>
      </c>
      <c r="AU822" s="159" t="s">
        <v>72</v>
      </c>
      <c r="AV822" s="12" t="s">
        <v>72</v>
      </c>
      <c r="AW822" s="12" t="s">
        <v>27</v>
      </c>
      <c r="AX822" s="12" t="s">
        <v>64</v>
      </c>
      <c r="AY822" s="159" t="s">
        <v>150</v>
      </c>
    </row>
    <row r="823" spans="2:65" s="11" customFormat="1" x14ac:dyDescent="0.3">
      <c r="B823" s="153"/>
      <c r="D823" s="150" t="s">
        <v>161</v>
      </c>
      <c r="E823" s="154" t="s">
        <v>5</v>
      </c>
      <c r="F823" s="155" t="s">
        <v>1050</v>
      </c>
      <c r="H823" s="154" t="s">
        <v>5</v>
      </c>
      <c r="L823" s="153"/>
      <c r="M823" s="156"/>
      <c r="T823" s="157"/>
      <c r="W823" s="1"/>
      <c r="AT823" s="154" t="s">
        <v>161</v>
      </c>
      <c r="AU823" s="154" t="s">
        <v>72</v>
      </c>
      <c r="AV823" s="11" t="s">
        <v>70</v>
      </c>
      <c r="AW823" s="11" t="s">
        <v>27</v>
      </c>
      <c r="AX823" s="11" t="s">
        <v>64</v>
      </c>
      <c r="AY823" s="154" t="s">
        <v>150</v>
      </c>
    </row>
    <row r="824" spans="2:65" s="13" customFormat="1" x14ac:dyDescent="0.3">
      <c r="B824" s="164"/>
      <c r="D824" s="150" t="s">
        <v>161</v>
      </c>
      <c r="E824" s="165" t="s">
        <v>5</v>
      </c>
      <c r="F824" s="166" t="s">
        <v>164</v>
      </c>
      <c r="H824" s="167">
        <v>2064.5</v>
      </c>
      <c r="L824" s="164"/>
      <c r="M824" s="168"/>
      <c r="T824" s="169"/>
      <c r="W824" s="1"/>
      <c r="AT824" s="165" t="s">
        <v>161</v>
      </c>
      <c r="AU824" s="165" t="s">
        <v>72</v>
      </c>
      <c r="AV824" s="13" t="s">
        <v>157</v>
      </c>
      <c r="AW824" s="13" t="s">
        <v>27</v>
      </c>
      <c r="AX824" s="13" t="s">
        <v>70</v>
      </c>
      <c r="AY824" s="165" t="s">
        <v>150</v>
      </c>
    </row>
    <row r="825" spans="2:65" s="1" customFormat="1" ht="25.5" customHeight="1" x14ac:dyDescent="0.3">
      <c r="B825" s="138"/>
      <c r="C825" s="139" t="s">
        <v>1051</v>
      </c>
      <c r="D825" s="139" t="s">
        <v>152</v>
      </c>
      <c r="E825" s="140" t="s">
        <v>1052</v>
      </c>
      <c r="F825" s="141" t="s">
        <v>1053</v>
      </c>
      <c r="G825" s="142" t="s">
        <v>1054</v>
      </c>
      <c r="H825" s="143">
        <v>8</v>
      </c>
      <c r="I825" s="303"/>
      <c r="J825" s="144">
        <f>ROUND(I825*H825,2)</f>
        <v>0</v>
      </c>
      <c r="K825" s="141" t="s">
        <v>156</v>
      </c>
      <c r="L825" s="36"/>
      <c r="M825" s="145" t="s">
        <v>5</v>
      </c>
      <c r="N825" s="146" t="s">
        <v>35</v>
      </c>
      <c r="O825" s="147">
        <v>0.25</v>
      </c>
      <c r="P825" s="147">
        <f>O825*H825</f>
        <v>2</v>
      </c>
      <c r="Q825" s="147">
        <v>4.6800000000000001E-3</v>
      </c>
      <c r="R825" s="147">
        <f>Q825*H825</f>
        <v>3.7440000000000001E-2</v>
      </c>
      <c r="S825" s="147">
        <v>0</v>
      </c>
      <c r="T825" s="148">
        <f>S825*H825</f>
        <v>0</v>
      </c>
      <c r="AR825" s="23" t="s">
        <v>157</v>
      </c>
      <c r="AT825" s="23" t="s">
        <v>152</v>
      </c>
      <c r="AU825" s="23" t="s">
        <v>72</v>
      </c>
      <c r="AY825" s="23" t="s">
        <v>150</v>
      </c>
      <c r="BE825" s="149">
        <f>IF(N825="základní",J825,0)</f>
        <v>0</v>
      </c>
      <c r="BF825" s="149">
        <f>IF(N825="snížená",J825,0)</f>
        <v>0</v>
      </c>
      <c r="BG825" s="149">
        <f>IF(N825="zákl. přenesená",J825,0)</f>
        <v>0</v>
      </c>
      <c r="BH825" s="149">
        <f>IF(N825="sníž. přenesená",J825,0)</f>
        <v>0</v>
      </c>
      <c r="BI825" s="149">
        <f>IF(N825="nulová",J825,0)</f>
        <v>0</v>
      </c>
      <c r="BJ825" s="23" t="s">
        <v>70</v>
      </c>
      <c r="BK825" s="149">
        <f>ROUND(I825*H825,2)</f>
        <v>0</v>
      </c>
      <c r="BL825" s="23" t="s">
        <v>157</v>
      </c>
      <c r="BM825" s="23" t="s">
        <v>1055</v>
      </c>
    </row>
    <row r="826" spans="2:65" s="1" customFormat="1" ht="121.5" x14ac:dyDescent="0.3">
      <c r="B826" s="36"/>
      <c r="D826" s="150" t="s">
        <v>159</v>
      </c>
      <c r="F826" s="151" t="s">
        <v>1056</v>
      </c>
      <c r="L826" s="36"/>
      <c r="M826" s="152"/>
      <c r="T826" s="61"/>
      <c r="AT826" s="23" t="s">
        <v>159</v>
      </c>
      <c r="AU826" s="23" t="s">
        <v>72</v>
      </c>
    </row>
    <row r="827" spans="2:65" s="12" customFormat="1" x14ac:dyDescent="0.3">
      <c r="B827" s="158"/>
      <c r="D827" s="150" t="s">
        <v>161</v>
      </c>
      <c r="E827" s="159" t="s">
        <v>5</v>
      </c>
      <c r="F827" s="160" t="s">
        <v>1057</v>
      </c>
      <c r="H827" s="161">
        <v>8</v>
      </c>
      <c r="L827" s="158"/>
      <c r="M827" s="162"/>
      <c r="T827" s="163"/>
      <c r="W827" s="1"/>
      <c r="AT827" s="159" t="s">
        <v>161</v>
      </c>
      <c r="AU827" s="159" t="s">
        <v>72</v>
      </c>
      <c r="AV827" s="12" t="s">
        <v>72</v>
      </c>
      <c r="AW827" s="12" t="s">
        <v>27</v>
      </c>
      <c r="AX827" s="12" t="s">
        <v>64</v>
      </c>
      <c r="AY827" s="159" t="s">
        <v>150</v>
      </c>
    </row>
    <row r="828" spans="2:65" s="11" customFormat="1" x14ac:dyDescent="0.3">
      <c r="B828" s="153"/>
      <c r="D828" s="150" t="s">
        <v>161</v>
      </c>
      <c r="E828" s="154" t="s">
        <v>5</v>
      </c>
      <c r="F828" s="155" t="s">
        <v>1058</v>
      </c>
      <c r="H828" s="154" t="s">
        <v>5</v>
      </c>
      <c r="L828" s="153"/>
      <c r="M828" s="156"/>
      <c r="T828" s="157"/>
      <c r="W828" s="1"/>
      <c r="AT828" s="154" t="s">
        <v>161</v>
      </c>
      <c r="AU828" s="154" t="s">
        <v>72</v>
      </c>
      <c r="AV828" s="11" t="s">
        <v>70</v>
      </c>
      <c r="AW828" s="11" t="s">
        <v>27</v>
      </c>
      <c r="AX828" s="11" t="s">
        <v>64</v>
      </c>
      <c r="AY828" s="154" t="s">
        <v>150</v>
      </c>
    </row>
    <row r="829" spans="2:65" s="13" customFormat="1" x14ac:dyDescent="0.3">
      <c r="B829" s="164"/>
      <c r="D829" s="150" t="s">
        <v>161</v>
      </c>
      <c r="E829" s="165" t="s">
        <v>5</v>
      </c>
      <c r="F829" s="166" t="s">
        <v>164</v>
      </c>
      <c r="H829" s="167">
        <v>8</v>
      </c>
      <c r="L829" s="164"/>
      <c r="M829" s="168"/>
      <c r="T829" s="169"/>
      <c r="W829" s="1"/>
      <c r="AT829" s="165" t="s">
        <v>161</v>
      </c>
      <c r="AU829" s="165" t="s">
        <v>72</v>
      </c>
      <c r="AV829" s="13" t="s">
        <v>157</v>
      </c>
      <c r="AW829" s="13" t="s">
        <v>27</v>
      </c>
      <c r="AX829" s="13" t="s">
        <v>70</v>
      </c>
      <c r="AY829" s="165" t="s">
        <v>150</v>
      </c>
    </row>
    <row r="830" spans="2:65" s="1" customFormat="1" ht="16.5" customHeight="1" x14ac:dyDescent="0.3">
      <c r="B830" s="138"/>
      <c r="C830" s="171" t="s">
        <v>1059</v>
      </c>
      <c r="D830" s="171" t="s">
        <v>251</v>
      </c>
      <c r="E830" s="172" t="s">
        <v>1060</v>
      </c>
      <c r="F830" s="173" t="s">
        <v>1061</v>
      </c>
      <c r="G830" s="174" t="s">
        <v>268</v>
      </c>
      <c r="H830" s="175">
        <v>12</v>
      </c>
      <c r="I830" s="521"/>
      <c r="J830" s="176">
        <f>ROUND(I830*H830,2)</f>
        <v>0</v>
      </c>
      <c r="K830" s="173" t="s">
        <v>156</v>
      </c>
      <c r="L830" s="177"/>
      <c r="M830" s="178" t="s">
        <v>5</v>
      </c>
      <c r="N830" s="179" t="s">
        <v>35</v>
      </c>
      <c r="O830" s="147">
        <v>0</v>
      </c>
      <c r="P830" s="147">
        <f>O830*H830</f>
        <v>0</v>
      </c>
      <c r="Q830" s="147">
        <v>4.0000000000000003E-5</v>
      </c>
      <c r="R830" s="147">
        <f>Q830*H830</f>
        <v>4.8000000000000007E-4</v>
      </c>
      <c r="S830" s="147">
        <v>0</v>
      </c>
      <c r="T830" s="148">
        <f>S830*H830</f>
        <v>0</v>
      </c>
      <c r="AR830" s="23" t="s">
        <v>196</v>
      </c>
      <c r="AT830" s="23" t="s">
        <v>251</v>
      </c>
      <c r="AU830" s="23" t="s">
        <v>72</v>
      </c>
      <c r="AY830" s="23" t="s">
        <v>150</v>
      </c>
      <c r="BE830" s="149">
        <f>IF(N830="základní",J830,0)</f>
        <v>0</v>
      </c>
      <c r="BF830" s="149">
        <f>IF(N830="snížená",J830,0)</f>
        <v>0</v>
      </c>
      <c r="BG830" s="149">
        <f>IF(N830="zákl. přenesená",J830,0)</f>
        <v>0</v>
      </c>
      <c r="BH830" s="149">
        <f>IF(N830="sníž. přenesená",J830,0)</f>
        <v>0</v>
      </c>
      <c r="BI830" s="149">
        <f>IF(N830="nulová",J830,0)</f>
        <v>0</v>
      </c>
      <c r="BJ830" s="23" t="s">
        <v>70</v>
      </c>
      <c r="BK830" s="149">
        <f>ROUND(I830*H830,2)</f>
        <v>0</v>
      </c>
      <c r="BL830" s="23" t="s">
        <v>157</v>
      </c>
      <c r="BM830" s="23" t="s">
        <v>1062</v>
      </c>
    </row>
    <row r="831" spans="2:65" s="12" customFormat="1" x14ac:dyDescent="0.3">
      <c r="B831" s="158"/>
      <c r="D831" s="150" t="s">
        <v>161</v>
      </c>
      <c r="E831" s="159" t="s">
        <v>5</v>
      </c>
      <c r="F831" s="160" t="s">
        <v>1063</v>
      </c>
      <c r="H831" s="161">
        <v>12</v>
      </c>
      <c r="L831" s="158"/>
      <c r="M831" s="162"/>
      <c r="T831" s="163"/>
      <c r="W831" s="1"/>
      <c r="AT831" s="159" t="s">
        <v>161</v>
      </c>
      <c r="AU831" s="159" t="s">
        <v>72</v>
      </c>
      <c r="AV831" s="12" t="s">
        <v>72</v>
      </c>
      <c r="AW831" s="12" t="s">
        <v>27</v>
      </c>
      <c r="AX831" s="12" t="s">
        <v>64</v>
      </c>
      <c r="AY831" s="159" t="s">
        <v>150</v>
      </c>
    </row>
    <row r="832" spans="2:65" s="13" customFormat="1" x14ac:dyDescent="0.3">
      <c r="B832" s="164"/>
      <c r="D832" s="150" t="s">
        <v>161</v>
      </c>
      <c r="E832" s="165" t="s">
        <v>5</v>
      </c>
      <c r="F832" s="166" t="s">
        <v>164</v>
      </c>
      <c r="H832" s="167">
        <v>12</v>
      </c>
      <c r="L832" s="164"/>
      <c r="M832" s="168"/>
      <c r="T832" s="169"/>
      <c r="W832" s="1"/>
      <c r="AT832" s="165" t="s">
        <v>161</v>
      </c>
      <c r="AU832" s="165" t="s">
        <v>72</v>
      </c>
      <c r="AV832" s="13" t="s">
        <v>157</v>
      </c>
      <c r="AW832" s="13" t="s">
        <v>27</v>
      </c>
      <c r="AX832" s="13" t="s">
        <v>70</v>
      </c>
      <c r="AY832" s="165" t="s">
        <v>150</v>
      </c>
    </row>
    <row r="833" spans="2:65" s="1" customFormat="1" ht="25.5" customHeight="1" x14ac:dyDescent="0.3">
      <c r="B833" s="138"/>
      <c r="C833" s="139" t="s">
        <v>1064</v>
      </c>
      <c r="D833" s="139" t="s">
        <v>152</v>
      </c>
      <c r="E833" s="140" t="s">
        <v>1052</v>
      </c>
      <c r="F833" s="141" t="s">
        <v>3918</v>
      </c>
      <c r="G833" s="142" t="s">
        <v>1054</v>
      </c>
      <c r="H833" s="143">
        <v>20</v>
      </c>
      <c r="I833" s="303"/>
      <c r="J833" s="144">
        <f>ROUND(I833*H833,2)</f>
        <v>0</v>
      </c>
      <c r="K833" s="141" t="s">
        <v>156</v>
      </c>
      <c r="L833" s="36"/>
      <c r="M833" s="145" t="s">
        <v>5</v>
      </c>
      <c r="N833" s="146" t="s">
        <v>35</v>
      </c>
      <c r="O833" s="147">
        <v>0.25</v>
      </c>
      <c r="P833" s="147">
        <f>O833*H833</f>
        <v>5</v>
      </c>
      <c r="Q833" s="147">
        <v>4.6800000000000001E-3</v>
      </c>
      <c r="R833" s="147">
        <f>Q833*H833</f>
        <v>9.3600000000000003E-2</v>
      </c>
      <c r="S833" s="147">
        <v>0</v>
      </c>
      <c r="T833" s="148">
        <f>S833*H833</f>
        <v>0</v>
      </c>
      <c r="AR833" s="23" t="s">
        <v>157</v>
      </c>
      <c r="AT833" s="23" t="s">
        <v>152</v>
      </c>
      <c r="AU833" s="23" t="s">
        <v>72</v>
      </c>
      <c r="AY833" s="23" t="s">
        <v>150</v>
      </c>
      <c r="BE833" s="149">
        <f>IF(N833="základní",J833,0)</f>
        <v>0</v>
      </c>
      <c r="BF833" s="149">
        <f>IF(N833="snížená",J833,0)</f>
        <v>0</v>
      </c>
      <c r="BG833" s="149">
        <f>IF(N833="zákl. přenesená",J833,0)</f>
        <v>0</v>
      </c>
      <c r="BH833" s="149">
        <f>IF(N833="sníž. přenesená",J833,0)</f>
        <v>0</v>
      </c>
      <c r="BI833" s="149">
        <f>IF(N833="nulová",J833,0)</f>
        <v>0</v>
      </c>
      <c r="BJ833" s="23" t="s">
        <v>70</v>
      </c>
      <c r="BK833" s="149">
        <f>ROUND(I833*H833,2)</f>
        <v>0</v>
      </c>
      <c r="BL833" s="23" t="s">
        <v>157</v>
      </c>
      <c r="BM833" s="23" t="s">
        <v>1065</v>
      </c>
    </row>
    <row r="834" spans="2:65" s="1" customFormat="1" ht="121.5" x14ac:dyDescent="0.3">
      <c r="B834" s="36"/>
      <c r="D834" s="150" t="s">
        <v>159</v>
      </c>
      <c r="F834" s="151" t="s">
        <v>1056</v>
      </c>
      <c r="L834" s="36"/>
      <c r="M834" s="152"/>
      <c r="T834" s="61"/>
      <c r="AT834" s="23" t="s">
        <v>159</v>
      </c>
      <c r="AU834" s="23" t="s">
        <v>72</v>
      </c>
    </row>
    <row r="835" spans="2:65" s="12" customFormat="1" x14ac:dyDescent="0.3">
      <c r="B835" s="158"/>
      <c r="D835" s="150" t="s">
        <v>161</v>
      </c>
      <c r="E835" s="159" t="s">
        <v>5</v>
      </c>
      <c r="F835" s="160" t="s">
        <v>256</v>
      </c>
      <c r="H835" s="161">
        <v>20</v>
      </c>
      <c r="L835" s="158"/>
      <c r="M835" s="162"/>
      <c r="T835" s="163"/>
      <c r="W835" s="1"/>
      <c r="AT835" s="159" t="s">
        <v>161</v>
      </c>
      <c r="AU835" s="159" t="s">
        <v>72</v>
      </c>
      <c r="AV835" s="12" t="s">
        <v>72</v>
      </c>
      <c r="AW835" s="12" t="s">
        <v>27</v>
      </c>
      <c r="AX835" s="12" t="s">
        <v>64</v>
      </c>
      <c r="AY835" s="159" t="s">
        <v>150</v>
      </c>
    </row>
    <row r="836" spans="2:65" s="11" customFormat="1" x14ac:dyDescent="0.3">
      <c r="B836" s="153"/>
      <c r="D836" s="150" t="s">
        <v>161</v>
      </c>
      <c r="E836" s="154" t="s">
        <v>5</v>
      </c>
      <c r="F836" s="155" t="s">
        <v>3919</v>
      </c>
      <c r="H836" s="154" t="s">
        <v>5</v>
      </c>
      <c r="L836" s="153"/>
      <c r="M836" s="156"/>
      <c r="T836" s="157"/>
      <c r="W836" s="1"/>
      <c r="AT836" s="154" t="s">
        <v>161</v>
      </c>
      <c r="AU836" s="154" t="s">
        <v>72</v>
      </c>
      <c r="AV836" s="11" t="s">
        <v>70</v>
      </c>
      <c r="AW836" s="11" t="s">
        <v>27</v>
      </c>
      <c r="AX836" s="11" t="s">
        <v>64</v>
      </c>
      <c r="AY836" s="154" t="s">
        <v>150</v>
      </c>
    </row>
    <row r="837" spans="2:65" s="13" customFormat="1" x14ac:dyDescent="0.3">
      <c r="B837" s="164"/>
      <c r="D837" s="150" t="s">
        <v>161</v>
      </c>
      <c r="E837" s="165" t="s">
        <v>5</v>
      </c>
      <c r="F837" s="166" t="s">
        <v>164</v>
      </c>
      <c r="H837" s="167">
        <v>20</v>
      </c>
      <c r="L837" s="164"/>
      <c r="M837" s="168"/>
      <c r="T837" s="169"/>
      <c r="W837" s="1"/>
      <c r="AT837" s="165" t="s">
        <v>161</v>
      </c>
      <c r="AU837" s="165" t="s">
        <v>72</v>
      </c>
      <c r="AV837" s="13" t="s">
        <v>157</v>
      </c>
      <c r="AW837" s="13" t="s">
        <v>27</v>
      </c>
      <c r="AX837" s="13" t="s">
        <v>70</v>
      </c>
      <c r="AY837" s="165" t="s">
        <v>150</v>
      </c>
    </row>
    <row r="838" spans="2:65" s="1" customFormat="1" ht="16.5" customHeight="1" x14ac:dyDescent="0.3">
      <c r="B838" s="138"/>
      <c r="C838" s="171" t="s">
        <v>1066</v>
      </c>
      <c r="D838" s="171" t="s">
        <v>251</v>
      </c>
      <c r="E838" s="172" t="s">
        <v>1067</v>
      </c>
      <c r="F838" s="173" t="s">
        <v>3917</v>
      </c>
      <c r="G838" s="174" t="s">
        <v>268</v>
      </c>
      <c r="H838" s="175">
        <v>40</v>
      </c>
      <c r="I838" s="521"/>
      <c r="J838" s="176">
        <f>ROUND(I838*H838,2)</f>
        <v>0</v>
      </c>
      <c r="K838" s="173" t="s">
        <v>156</v>
      </c>
      <c r="L838" s="177"/>
      <c r="M838" s="178" t="s">
        <v>5</v>
      </c>
      <c r="N838" s="179" t="s">
        <v>35</v>
      </c>
      <c r="O838" s="147">
        <v>0</v>
      </c>
      <c r="P838" s="147">
        <f>O838*H838</f>
        <v>0</v>
      </c>
      <c r="Q838" s="147">
        <v>6.0000000000000002E-5</v>
      </c>
      <c r="R838" s="147">
        <f>Q838*H838</f>
        <v>2.4000000000000002E-3</v>
      </c>
      <c r="S838" s="147">
        <v>0</v>
      </c>
      <c r="T838" s="148">
        <f>S838*H838</f>
        <v>0</v>
      </c>
      <c r="AR838" s="23" t="s">
        <v>196</v>
      </c>
      <c r="AT838" s="23" t="s">
        <v>251</v>
      </c>
      <c r="AU838" s="23" t="s">
        <v>72</v>
      </c>
      <c r="AY838" s="23" t="s">
        <v>150</v>
      </c>
      <c r="BE838" s="149">
        <f>IF(N838="základní",J838,0)</f>
        <v>0</v>
      </c>
      <c r="BF838" s="149">
        <f>IF(N838="snížená",J838,0)</f>
        <v>0</v>
      </c>
      <c r="BG838" s="149">
        <f>IF(N838="zákl. přenesená",J838,0)</f>
        <v>0</v>
      </c>
      <c r="BH838" s="149">
        <f>IF(N838="sníž. přenesená",J838,0)</f>
        <v>0</v>
      </c>
      <c r="BI838" s="149">
        <f>IF(N838="nulová",J838,0)</f>
        <v>0</v>
      </c>
      <c r="BJ838" s="23" t="s">
        <v>70</v>
      </c>
      <c r="BK838" s="149">
        <f>ROUND(I838*H838,2)</f>
        <v>0</v>
      </c>
      <c r="BL838" s="23" t="s">
        <v>157</v>
      </c>
      <c r="BM838" s="23" t="s">
        <v>1068</v>
      </c>
    </row>
    <row r="839" spans="2:65" s="12" customFormat="1" x14ac:dyDescent="0.3">
      <c r="B839" s="158"/>
      <c r="D839" s="150" t="s">
        <v>161</v>
      </c>
      <c r="E839" s="159" t="s">
        <v>5</v>
      </c>
      <c r="F839" s="160" t="s">
        <v>1069</v>
      </c>
      <c r="H839" s="161">
        <v>40</v>
      </c>
      <c r="L839" s="158"/>
      <c r="M839" s="162"/>
      <c r="T839" s="163"/>
      <c r="W839" s="1"/>
      <c r="AT839" s="159" t="s">
        <v>161</v>
      </c>
      <c r="AU839" s="159" t="s">
        <v>72</v>
      </c>
      <c r="AV839" s="12" t="s">
        <v>72</v>
      </c>
      <c r="AW839" s="12" t="s">
        <v>27</v>
      </c>
      <c r="AX839" s="12" t="s">
        <v>64</v>
      </c>
      <c r="AY839" s="159" t="s">
        <v>150</v>
      </c>
    </row>
    <row r="840" spans="2:65" s="13" customFormat="1" x14ac:dyDescent="0.3">
      <c r="B840" s="164"/>
      <c r="D840" s="150" t="s">
        <v>161</v>
      </c>
      <c r="E840" s="165" t="s">
        <v>5</v>
      </c>
      <c r="F840" s="166" t="s">
        <v>164</v>
      </c>
      <c r="H840" s="167">
        <v>40</v>
      </c>
      <c r="L840" s="164"/>
      <c r="M840" s="168"/>
      <c r="T840" s="169"/>
      <c r="W840" s="1"/>
      <c r="AT840" s="165" t="s">
        <v>161</v>
      </c>
      <c r="AU840" s="165" t="s">
        <v>72</v>
      </c>
      <c r="AV840" s="13" t="s">
        <v>157</v>
      </c>
      <c r="AW840" s="13" t="s">
        <v>27</v>
      </c>
      <c r="AX840" s="13" t="s">
        <v>70</v>
      </c>
      <c r="AY840" s="165" t="s">
        <v>150</v>
      </c>
    </row>
    <row r="841" spans="2:65" s="1" customFormat="1" ht="16.5" customHeight="1" x14ac:dyDescent="0.3">
      <c r="B841" s="138"/>
      <c r="C841" s="139" t="s">
        <v>1070</v>
      </c>
      <c r="D841" s="139" t="s">
        <v>152</v>
      </c>
      <c r="E841" s="140" t="s">
        <v>1071</v>
      </c>
      <c r="F841" s="141" t="s">
        <v>1072</v>
      </c>
      <c r="G841" s="142" t="s">
        <v>1054</v>
      </c>
      <c r="H841" s="143">
        <v>6</v>
      </c>
      <c r="I841" s="303"/>
      <c r="J841" s="144">
        <f>ROUND(I841*H841,2)</f>
        <v>0</v>
      </c>
      <c r="K841" s="141" t="s">
        <v>5</v>
      </c>
      <c r="L841" s="36"/>
      <c r="M841" s="145" t="s">
        <v>5</v>
      </c>
      <c r="N841" s="146" t="s">
        <v>35</v>
      </c>
      <c r="O841" s="147">
        <v>0.5</v>
      </c>
      <c r="P841" s="147">
        <f>O841*H841</f>
        <v>3</v>
      </c>
      <c r="Q841" s="147">
        <v>2.3400000000000001E-2</v>
      </c>
      <c r="R841" s="147">
        <f>Q841*H841</f>
        <v>0.1404</v>
      </c>
      <c r="S841" s="147">
        <v>0</v>
      </c>
      <c r="T841" s="148">
        <f>S841*H841</f>
        <v>0</v>
      </c>
      <c r="AR841" s="23" t="s">
        <v>157</v>
      </c>
      <c r="AT841" s="23" t="s">
        <v>152</v>
      </c>
      <c r="AU841" s="23" t="s">
        <v>72</v>
      </c>
      <c r="AY841" s="23" t="s">
        <v>150</v>
      </c>
      <c r="BE841" s="149">
        <f>IF(N841="základní",J841,0)</f>
        <v>0</v>
      </c>
      <c r="BF841" s="149">
        <f>IF(N841="snížená",J841,0)</f>
        <v>0</v>
      </c>
      <c r="BG841" s="149">
        <f>IF(N841="zákl. přenesená",J841,0)</f>
        <v>0</v>
      </c>
      <c r="BH841" s="149">
        <f>IF(N841="sníž. přenesená",J841,0)</f>
        <v>0</v>
      </c>
      <c r="BI841" s="149">
        <f>IF(N841="nulová",J841,0)</f>
        <v>0</v>
      </c>
      <c r="BJ841" s="23" t="s">
        <v>70</v>
      </c>
      <c r="BK841" s="149">
        <f>ROUND(I841*H841,2)</f>
        <v>0</v>
      </c>
      <c r="BL841" s="23" t="s">
        <v>157</v>
      </c>
      <c r="BM841" s="23" t="s">
        <v>1073</v>
      </c>
    </row>
    <row r="842" spans="2:65" s="1" customFormat="1" ht="121.5" x14ac:dyDescent="0.3">
      <c r="B842" s="36"/>
      <c r="D842" s="150" t="s">
        <v>159</v>
      </c>
      <c r="F842" s="151" t="s">
        <v>1056</v>
      </c>
      <c r="L842" s="36"/>
      <c r="M842" s="152"/>
      <c r="T842" s="61"/>
      <c r="AT842" s="23" t="s">
        <v>159</v>
      </c>
      <c r="AU842" s="23" t="s">
        <v>72</v>
      </c>
    </row>
    <row r="843" spans="2:65" s="11" customFormat="1" x14ac:dyDescent="0.3">
      <c r="B843" s="153"/>
      <c r="D843" s="150" t="s">
        <v>161</v>
      </c>
      <c r="E843" s="154" t="s">
        <v>5</v>
      </c>
      <c r="F843" s="155" t="s">
        <v>3911</v>
      </c>
      <c r="H843" s="154" t="s">
        <v>5</v>
      </c>
      <c r="L843" s="153"/>
      <c r="M843" s="156"/>
      <c r="T843" s="157"/>
      <c r="W843" s="1"/>
      <c r="AT843" s="154" t="s">
        <v>161</v>
      </c>
      <c r="AU843" s="154" t="s">
        <v>72</v>
      </c>
      <c r="AV843" s="11" t="s">
        <v>70</v>
      </c>
      <c r="AW843" s="11" t="s">
        <v>27</v>
      </c>
      <c r="AX843" s="11" t="s">
        <v>64</v>
      </c>
      <c r="AY843" s="154" t="s">
        <v>150</v>
      </c>
    </row>
    <row r="844" spans="2:65" s="12" customFormat="1" x14ac:dyDescent="0.3">
      <c r="B844" s="158"/>
      <c r="D844" s="150" t="s">
        <v>161</v>
      </c>
      <c r="E844" s="159" t="s">
        <v>5</v>
      </c>
      <c r="F844" s="160" t="s">
        <v>1074</v>
      </c>
      <c r="H844" s="161">
        <v>6</v>
      </c>
      <c r="L844" s="158"/>
      <c r="M844" s="162"/>
      <c r="T844" s="163"/>
      <c r="W844" s="1"/>
      <c r="AT844" s="159" t="s">
        <v>161</v>
      </c>
      <c r="AU844" s="159" t="s">
        <v>72</v>
      </c>
      <c r="AV844" s="12" t="s">
        <v>72</v>
      </c>
      <c r="AW844" s="12" t="s">
        <v>27</v>
      </c>
      <c r="AX844" s="12" t="s">
        <v>64</v>
      </c>
      <c r="AY844" s="159" t="s">
        <v>150</v>
      </c>
    </row>
    <row r="845" spans="2:65" s="13" customFormat="1" x14ac:dyDescent="0.3">
      <c r="B845" s="164"/>
      <c r="D845" s="150" t="s">
        <v>161</v>
      </c>
      <c r="E845" s="165" t="s">
        <v>5</v>
      </c>
      <c r="F845" s="166" t="s">
        <v>164</v>
      </c>
      <c r="H845" s="167">
        <v>6</v>
      </c>
      <c r="L845" s="164"/>
      <c r="M845" s="168"/>
      <c r="T845" s="169"/>
      <c r="W845" s="1"/>
      <c r="AT845" s="165" t="s">
        <v>161</v>
      </c>
      <c r="AU845" s="165" t="s">
        <v>72</v>
      </c>
      <c r="AV845" s="13" t="s">
        <v>157</v>
      </c>
      <c r="AW845" s="13" t="s">
        <v>27</v>
      </c>
      <c r="AX845" s="13" t="s">
        <v>70</v>
      </c>
      <c r="AY845" s="165" t="s">
        <v>150</v>
      </c>
    </row>
    <row r="846" spans="2:65" s="1" customFormat="1" ht="16.5" customHeight="1" x14ac:dyDescent="0.3">
      <c r="B846" s="138"/>
      <c r="C846" s="171" t="s">
        <v>1075</v>
      </c>
      <c r="D846" s="171" t="s">
        <v>251</v>
      </c>
      <c r="E846" s="172" t="s">
        <v>1076</v>
      </c>
      <c r="F846" s="173" t="s">
        <v>3910</v>
      </c>
      <c r="G846" s="174" t="s">
        <v>1054</v>
      </c>
      <c r="H846" s="175">
        <v>6</v>
      </c>
      <c r="I846" s="521"/>
      <c r="J846" s="176">
        <f>ROUND(I846*H846,2)</f>
        <v>0</v>
      </c>
      <c r="K846" s="173" t="s">
        <v>156</v>
      </c>
      <c r="L846" s="177"/>
      <c r="M846" s="178" t="s">
        <v>5</v>
      </c>
      <c r="N846" s="179" t="s">
        <v>35</v>
      </c>
      <c r="O846" s="147">
        <v>0</v>
      </c>
      <c r="P846" s="147">
        <f>O846*H846</f>
        <v>0</v>
      </c>
      <c r="Q846" s="147">
        <v>8.9999999999999993E-3</v>
      </c>
      <c r="R846" s="147">
        <f>Q846*H846</f>
        <v>5.3999999999999992E-2</v>
      </c>
      <c r="S846" s="147">
        <v>0</v>
      </c>
      <c r="T846" s="148">
        <f>S846*H846</f>
        <v>0</v>
      </c>
      <c r="AR846" s="23" t="s">
        <v>196</v>
      </c>
      <c r="AT846" s="23" t="s">
        <v>251</v>
      </c>
      <c r="AU846" s="23" t="s">
        <v>72</v>
      </c>
      <c r="AY846" s="23" t="s">
        <v>150</v>
      </c>
      <c r="BE846" s="149">
        <f>IF(N846="základní",J846,0)</f>
        <v>0</v>
      </c>
      <c r="BF846" s="149">
        <f>IF(N846="snížená",J846,0)</f>
        <v>0</v>
      </c>
      <c r="BG846" s="149">
        <f>IF(N846="zákl. přenesená",J846,0)</f>
        <v>0</v>
      </c>
      <c r="BH846" s="149">
        <f>IF(N846="sníž. přenesená",J846,0)</f>
        <v>0</v>
      </c>
      <c r="BI846" s="149">
        <f>IF(N846="nulová",J846,0)</f>
        <v>0</v>
      </c>
      <c r="BJ846" s="23" t="s">
        <v>70</v>
      </c>
      <c r="BK846" s="149">
        <f>ROUND(I846*H846,2)</f>
        <v>0</v>
      </c>
      <c r="BL846" s="23" t="s">
        <v>157</v>
      </c>
      <c r="BM846" s="23" t="s">
        <v>1077</v>
      </c>
    </row>
    <row r="847" spans="2:65" s="1" customFormat="1" ht="16.5" customHeight="1" x14ac:dyDescent="0.3">
      <c r="B847" s="138"/>
      <c r="C847" s="139" t="s">
        <v>1078</v>
      </c>
      <c r="D847" s="139" t="s">
        <v>152</v>
      </c>
      <c r="E847" s="140" t="s">
        <v>1071</v>
      </c>
      <c r="F847" s="141" t="s">
        <v>1072</v>
      </c>
      <c r="G847" s="142" t="s">
        <v>1054</v>
      </c>
      <c r="H847" s="143">
        <v>6</v>
      </c>
      <c r="I847" s="303"/>
      <c r="J847" s="144">
        <f>ROUND(I847*H847,2)</f>
        <v>0</v>
      </c>
      <c r="K847" s="141" t="s">
        <v>5</v>
      </c>
      <c r="L847" s="36"/>
      <c r="M847" s="145" t="s">
        <v>5</v>
      </c>
      <c r="N847" s="146" t="s">
        <v>35</v>
      </c>
      <c r="O847" s="147">
        <v>0.5</v>
      </c>
      <c r="P847" s="147">
        <f>O847*H847</f>
        <v>3</v>
      </c>
      <c r="Q847" s="147">
        <v>2.3400000000000001E-2</v>
      </c>
      <c r="R847" s="147">
        <f>Q847*H847</f>
        <v>0.1404</v>
      </c>
      <c r="S847" s="147">
        <v>0</v>
      </c>
      <c r="T847" s="148">
        <f>S847*H847</f>
        <v>0</v>
      </c>
      <c r="AR847" s="23" t="s">
        <v>157</v>
      </c>
      <c r="AT847" s="23" t="s">
        <v>152</v>
      </c>
      <c r="AU847" s="23" t="s">
        <v>72</v>
      </c>
      <c r="AY847" s="23" t="s">
        <v>150</v>
      </c>
      <c r="BE847" s="149">
        <f>IF(N847="základní",J847,0)</f>
        <v>0</v>
      </c>
      <c r="BF847" s="149">
        <f>IF(N847="snížená",J847,0)</f>
        <v>0</v>
      </c>
      <c r="BG847" s="149">
        <f>IF(N847="zákl. přenesená",J847,0)</f>
        <v>0</v>
      </c>
      <c r="BH847" s="149">
        <f>IF(N847="sníž. přenesená",J847,0)</f>
        <v>0</v>
      </c>
      <c r="BI847" s="149">
        <f>IF(N847="nulová",J847,0)</f>
        <v>0</v>
      </c>
      <c r="BJ847" s="23" t="s">
        <v>70</v>
      </c>
      <c r="BK847" s="149">
        <f>ROUND(I847*H847,2)</f>
        <v>0</v>
      </c>
      <c r="BL847" s="23" t="s">
        <v>157</v>
      </c>
      <c r="BM847" s="23" t="s">
        <v>1079</v>
      </c>
    </row>
    <row r="848" spans="2:65" s="1" customFormat="1" ht="121.5" x14ac:dyDescent="0.3">
      <c r="B848" s="36"/>
      <c r="D848" s="150" t="s">
        <v>159</v>
      </c>
      <c r="F848" s="151" t="s">
        <v>1056</v>
      </c>
      <c r="L848" s="36"/>
      <c r="M848" s="152"/>
      <c r="T848" s="61"/>
      <c r="AT848" s="23" t="s">
        <v>159</v>
      </c>
      <c r="AU848" s="23" t="s">
        <v>72</v>
      </c>
    </row>
    <row r="849" spans="2:65" s="11" customFormat="1" x14ac:dyDescent="0.3">
      <c r="B849" s="153"/>
      <c r="D849" s="150" t="s">
        <v>161</v>
      </c>
      <c r="E849" s="154" t="s">
        <v>5</v>
      </c>
      <c r="F849" s="155" t="s">
        <v>1080</v>
      </c>
      <c r="H849" s="154" t="s">
        <v>5</v>
      </c>
      <c r="L849" s="153"/>
      <c r="M849" s="156"/>
      <c r="T849" s="157"/>
      <c r="W849" s="1"/>
      <c r="AT849" s="154" t="s">
        <v>161</v>
      </c>
      <c r="AU849" s="154" t="s">
        <v>72</v>
      </c>
      <c r="AV849" s="11" t="s">
        <v>70</v>
      </c>
      <c r="AW849" s="11" t="s">
        <v>27</v>
      </c>
      <c r="AX849" s="11" t="s">
        <v>64</v>
      </c>
      <c r="AY849" s="154" t="s">
        <v>150</v>
      </c>
    </row>
    <row r="850" spans="2:65" s="12" customFormat="1" x14ac:dyDescent="0.3">
      <c r="B850" s="158"/>
      <c r="D850" s="150" t="s">
        <v>161</v>
      </c>
      <c r="E850" s="159" t="s">
        <v>5</v>
      </c>
      <c r="F850" s="160" t="s">
        <v>3914</v>
      </c>
      <c r="H850" s="161">
        <v>6</v>
      </c>
      <c r="L850" s="158"/>
      <c r="M850" s="162"/>
      <c r="T850" s="163"/>
      <c r="W850" s="1"/>
      <c r="AT850" s="159" t="s">
        <v>161</v>
      </c>
      <c r="AU850" s="159" t="s">
        <v>72</v>
      </c>
      <c r="AV850" s="12" t="s">
        <v>72</v>
      </c>
      <c r="AW850" s="12" t="s">
        <v>27</v>
      </c>
      <c r="AX850" s="12" t="s">
        <v>64</v>
      </c>
      <c r="AY850" s="159" t="s">
        <v>150</v>
      </c>
    </row>
    <row r="851" spans="2:65" s="13" customFormat="1" x14ac:dyDescent="0.3">
      <c r="B851" s="164"/>
      <c r="D851" s="150" t="s">
        <v>161</v>
      </c>
      <c r="E851" s="165" t="s">
        <v>5</v>
      </c>
      <c r="F851" s="166" t="s">
        <v>164</v>
      </c>
      <c r="H851" s="167">
        <v>6</v>
      </c>
      <c r="L851" s="164"/>
      <c r="M851" s="168"/>
      <c r="T851" s="169"/>
      <c r="W851" s="1"/>
      <c r="AT851" s="165" t="s">
        <v>161</v>
      </c>
      <c r="AU851" s="165" t="s">
        <v>72</v>
      </c>
      <c r="AV851" s="13" t="s">
        <v>157</v>
      </c>
      <c r="AW851" s="13" t="s">
        <v>27</v>
      </c>
      <c r="AX851" s="13" t="s">
        <v>70</v>
      </c>
      <c r="AY851" s="165" t="s">
        <v>150</v>
      </c>
    </row>
    <row r="852" spans="2:65" s="1" customFormat="1" ht="16.5" customHeight="1" x14ac:dyDescent="0.3">
      <c r="B852" s="138"/>
      <c r="C852" s="171" t="s">
        <v>1081</v>
      </c>
      <c r="D852" s="171" t="s">
        <v>251</v>
      </c>
      <c r="E852" s="172" t="s">
        <v>1082</v>
      </c>
      <c r="F852" s="173" t="s">
        <v>3913</v>
      </c>
      <c r="G852" s="174" t="s">
        <v>1054</v>
      </c>
      <c r="H852" s="175">
        <v>6</v>
      </c>
      <c r="I852" s="521"/>
      <c r="J852" s="176">
        <f>ROUND(I852*H852,2)</f>
        <v>0</v>
      </c>
      <c r="K852" s="173" t="s">
        <v>156</v>
      </c>
      <c r="L852" s="177"/>
      <c r="M852" s="178" t="s">
        <v>5</v>
      </c>
      <c r="N852" s="179" t="s">
        <v>35</v>
      </c>
      <c r="O852" s="147">
        <v>0</v>
      </c>
      <c r="P852" s="147">
        <f>O852*H852</f>
        <v>0</v>
      </c>
      <c r="Q852" s="147">
        <v>1.4E-2</v>
      </c>
      <c r="R852" s="147">
        <f>Q852*H852</f>
        <v>8.4000000000000005E-2</v>
      </c>
      <c r="S852" s="147">
        <v>0</v>
      </c>
      <c r="T852" s="148">
        <f>S852*H852</f>
        <v>0</v>
      </c>
      <c r="AR852" s="23" t="s">
        <v>196</v>
      </c>
      <c r="AT852" s="23" t="s">
        <v>251</v>
      </c>
      <c r="AU852" s="23" t="s">
        <v>72</v>
      </c>
      <c r="AY852" s="23" t="s">
        <v>150</v>
      </c>
      <c r="BE852" s="149">
        <f>IF(N852="základní",J852,0)</f>
        <v>0</v>
      </c>
      <c r="BF852" s="149">
        <f>IF(N852="snížená",J852,0)</f>
        <v>0</v>
      </c>
      <c r="BG852" s="149">
        <f>IF(N852="zákl. přenesená",J852,0)</f>
        <v>0</v>
      </c>
      <c r="BH852" s="149">
        <f>IF(N852="sníž. přenesená",J852,0)</f>
        <v>0</v>
      </c>
      <c r="BI852" s="149">
        <f>IF(N852="nulová",J852,0)</f>
        <v>0</v>
      </c>
      <c r="BJ852" s="23" t="s">
        <v>70</v>
      </c>
      <c r="BK852" s="149">
        <f>ROUND(I852*H852,2)</f>
        <v>0</v>
      </c>
      <c r="BL852" s="23" t="s">
        <v>157</v>
      </c>
      <c r="BM852" s="23" t="s">
        <v>1083</v>
      </c>
    </row>
    <row r="853" spans="2:65" s="1" customFormat="1" ht="16.5" customHeight="1" x14ac:dyDescent="0.3">
      <c r="B853" s="138"/>
      <c r="C853" s="139" t="s">
        <v>1084</v>
      </c>
      <c r="D853" s="139" t="s">
        <v>152</v>
      </c>
      <c r="E853" s="140" t="s">
        <v>1071</v>
      </c>
      <c r="F853" s="141" t="s">
        <v>1072</v>
      </c>
      <c r="G853" s="142" t="s">
        <v>1054</v>
      </c>
      <c r="H853" s="143">
        <v>21</v>
      </c>
      <c r="I853" s="303"/>
      <c r="J853" s="144">
        <f>ROUND(I853*H853,2)</f>
        <v>0</v>
      </c>
      <c r="K853" s="141" t="s">
        <v>5</v>
      </c>
      <c r="L853" s="36"/>
      <c r="M853" s="145" t="s">
        <v>5</v>
      </c>
      <c r="N853" s="146" t="s">
        <v>35</v>
      </c>
      <c r="O853" s="147">
        <v>0.5</v>
      </c>
      <c r="P853" s="147">
        <f>O853*H853</f>
        <v>10.5</v>
      </c>
      <c r="Q853" s="147">
        <v>2.3400000000000001E-2</v>
      </c>
      <c r="R853" s="147">
        <f>Q853*H853</f>
        <v>0.4914</v>
      </c>
      <c r="S853" s="147">
        <v>0</v>
      </c>
      <c r="T853" s="148">
        <f>S853*H853</f>
        <v>0</v>
      </c>
      <c r="AR853" s="23" t="s">
        <v>157</v>
      </c>
      <c r="AT853" s="23" t="s">
        <v>152</v>
      </c>
      <c r="AU853" s="23" t="s">
        <v>72</v>
      </c>
      <c r="AY853" s="23" t="s">
        <v>150</v>
      </c>
      <c r="BE853" s="149">
        <f>IF(N853="základní",J853,0)</f>
        <v>0</v>
      </c>
      <c r="BF853" s="149">
        <f>IF(N853="snížená",J853,0)</f>
        <v>0</v>
      </c>
      <c r="BG853" s="149">
        <f>IF(N853="zákl. přenesená",J853,0)</f>
        <v>0</v>
      </c>
      <c r="BH853" s="149">
        <f>IF(N853="sníž. přenesená",J853,0)</f>
        <v>0</v>
      </c>
      <c r="BI853" s="149">
        <f>IF(N853="nulová",J853,0)</f>
        <v>0</v>
      </c>
      <c r="BJ853" s="23" t="s">
        <v>70</v>
      </c>
      <c r="BK853" s="149">
        <f>ROUND(I853*H853,2)</f>
        <v>0</v>
      </c>
      <c r="BL853" s="23" t="s">
        <v>157</v>
      </c>
      <c r="BM853" s="23" t="s">
        <v>1085</v>
      </c>
    </row>
    <row r="854" spans="2:65" s="1" customFormat="1" ht="121.5" x14ac:dyDescent="0.3">
      <c r="B854" s="36"/>
      <c r="D854" s="150" t="s">
        <v>159</v>
      </c>
      <c r="F854" s="151" t="s">
        <v>1056</v>
      </c>
      <c r="L854" s="36"/>
      <c r="M854" s="152"/>
      <c r="T854" s="61"/>
      <c r="AT854" s="23" t="s">
        <v>159</v>
      </c>
      <c r="AU854" s="23" t="s">
        <v>72</v>
      </c>
    </row>
    <row r="855" spans="2:65" s="11" customFormat="1" x14ac:dyDescent="0.3">
      <c r="B855" s="153"/>
      <c r="D855" s="150" t="s">
        <v>161</v>
      </c>
      <c r="E855" s="154" t="s">
        <v>5</v>
      </c>
      <c r="F855" s="155" t="s">
        <v>1086</v>
      </c>
      <c r="H855" s="154" t="s">
        <v>5</v>
      </c>
      <c r="L855" s="153"/>
      <c r="M855" s="156"/>
      <c r="T855" s="157"/>
      <c r="W855" s="1"/>
      <c r="AT855" s="154" t="s">
        <v>161</v>
      </c>
      <c r="AU855" s="154" t="s">
        <v>72</v>
      </c>
      <c r="AV855" s="11" t="s">
        <v>70</v>
      </c>
      <c r="AW855" s="11" t="s">
        <v>27</v>
      </c>
      <c r="AX855" s="11" t="s">
        <v>64</v>
      </c>
      <c r="AY855" s="154" t="s">
        <v>150</v>
      </c>
    </row>
    <row r="856" spans="2:65" s="12" customFormat="1" x14ac:dyDescent="0.3">
      <c r="B856" s="158"/>
      <c r="D856" s="150" t="s">
        <v>161</v>
      </c>
      <c r="E856" s="159" t="s">
        <v>5</v>
      </c>
      <c r="F856" s="160" t="s">
        <v>1087</v>
      </c>
      <c r="H856" s="161">
        <v>21</v>
      </c>
      <c r="L856" s="158"/>
      <c r="M856" s="162"/>
      <c r="T856" s="163"/>
      <c r="W856" s="1"/>
      <c r="AT856" s="159" t="s">
        <v>161</v>
      </c>
      <c r="AU856" s="159" t="s">
        <v>72</v>
      </c>
      <c r="AV856" s="12" t="s">
        <v>72</v>
      </c>
      <c r="AW856" s="12" t="s">
        <v>27</v>
      </c>
      <c r="AX856" s="12" t="s">
        <v>64</v>
      </c>
      <c r="AY856" s="159" t="s">
        <v>150</v>
      </c>
    </row>
    <row r="857" spans="2:65" s="13" customFormat="1" x14ac:dyDescent="0.3">
      <c r="B857" s="164"/>
      <c r="D857" s="150" t="s">
        <v>161</v>
      </c>
      <c r="E857" s="165" t="s">
        <v>5</v>
      </c>
      <c r="F857" s="166" t="s">
        <v>164</v>
      </c>
      <c r="H857" s="167">
        <v>21</v>
      </c>
      <c r="L857" s="164"/>
      <c r="M857" s="168"/>
      <c r="T857" s="169"/>
      <c r="W857" s="1"/>
      <c r="AT857" s="165" t="s">
        <v>161</v>
      </c>
      <c r="AU857" s="165" t="s">
        <v>72</v>
      </c>
      <c r="AV857" s="13" t="s">
        <v>157</v>
      </c>
      <c r="AW857" s="13" t="s">
        <v>27</v>
      </c>
      <c r="AX857" s="13" t="s">
        <v>70</v>
      </c>
      <c r="AY857" s="165" t="s">
        <v>150</v>
      </c>
    </row>
    <row r="858" spans="2:65" s="1" customFormat="1" ht="16.5" customHeight="1" x14ac:dyDescent="0.3">
      <c r="B858" s="138"/>
      <c r="C858" s="171" t="s">
        <v>1088</v>
      </c>
      <c r="D858" s="171" t="s">
        <v>251</v>
      </c>
      <c r="E858" s="172" t="s">
        <v>1089</v>
      </c>
      <c r="F858" s="173" t="s">
        <v>3912</v>
      </c>
      <c r="G858" s="174" t="s">
        <v>1054</v>
      </c>
      <c r="H858" s="175">
        <v>21</v>
      </c>
      <c r="I858" s="521"/>
      <c r="J858" s="176">
        <f>ROUND(I858*H858,2)</f>
        <v>0</v>
      </c>
      <c r="K858" s="173" t="s">
        <v>156</v>
      </c>
      <c r="L858" s="177"/>
      <c r="M858" s="178" t="s">
        <v>5</v>
      </c>
      <c r="N858" s="179" t="s">
        <v>35</v>
      </c>
      <c r="O858" s="147">
        <v>0</v>
      </c>
      <c r="P858" s="147">
        <f>O858*H858</f>
        <v>0</v>
      </c>
      <c r="Q858" s="147">
        <v>8.0000000000000002E-3</v>
      </c>
      <c r="R858" s="147">
        <f>Q858*H858</f>
        <v>0.16800000000000001</v>
      </c>
      <c r="S858" s="147">
        <v>0</v>
      </c>
      <c r="T858" s="148">
        <f>S858*H858</f>
        <v>0</v>
      </c>
      <c r="AR858" s="23" t="s">
        <v>196</v>
      </c>
      <c r="AT858" s="23" t="s">
        <v>251</v>
      </c>
      <c r="AU858" s="23" t="s">
        <v>72</v>
      </c>
      <c r="AY858" s="23" t="s">
        <v>150</v>
      </c>
      <c r="BE858" s="149">
        <f>IF(N858="základní",J858,0)</f>
        <v>0</v>
      </c>
      <c r="BF858" s="149">
        <f>IF(N858="snížená",J858,0)</f>
        <v>0</v>
      </c>
      <c r="BG858" s="149">
        <f>IF(N858="zákl. přenesená",J858,0)</f>
        <v>0</v>
      </c>
      <c r="BH858" s="149">
        <f>IF(N858="sníž. přenesená",J858,0)</f>
        <v>0</v>
      </c>
      <c r="BI858" s="149">
        <f>IF(N858="nulová",J858,0)</f>
        <v>0</v>
      </c>
      <c r="BJ858" s="23" t="s">
        <v>70</v>
      </c>
      <c r="BK858" s="149">
        <f>ROUND(I858*H858,2)</f>
        <v>0</v>
      </c>
      <c r="BL858" s="23" t="s">
        <v>157</v>
      </c>
      <c r="BM858" s="23" t="s">
        <v>1090</v>
      </c>
    </row>
    <row r="859" spans="2:65" s="1" customFormat="1" ht="16.5" customHeight="1" x14ac:dyDescent="0.3">
      <c r="B859" s="138"/>
      <c r="C859" s="139" t="s">
        <v>1091</v>
      </c>
      <c r="D859" s="139" t="s">
        <v>152</v>
      </c>
      <c r="E859" s="140" t="s">
        <v>1092</v>
      </c>
      <c r="F859" s="141" t="s">
        <v>3921</v>
      </c>
      <c r="G859" s="142" t="s">
        <v>268</v>
      </c>
      <c r="H859" s="143">
        <v>10.78</v>
      </c>
      <c r="I859" s="303"/>
      <c r="J859" s="144">
        <f>ROUND(I859*H859,2)</f>
        <v>0</v>
      </c>
      <c r="K859" s="141" t="s">
        <v>5</v>
      </c>
      <c r="L859" s="36"/>
      <c r="M859" s="145" t="s">
        <v>5</v>
      </c>
      <c r="N859" s="146" t="s">
        <v>35</v>
      </c>
      <c r="O859" s="147">
        <v>0.71</v>
      </c>
      <c r="P859" s="147">
        <f>O859*H859</f>
        <v>7.6537999999999995</v>
      </c>
      <c r="Q859" s="147">
        <v>0</v>
      </c>
      <c r="R859" s="147">
        <f>Q859*H859</f>
        <v>0</v>
      </c>
      <c r="S859" s="147">
        <v>0</v>
      </c>
      <c r="T859" s="148">
        <f>S859*H859</f>
        <v>0</v>
      </c>
      <c r="AR859" s="23" t="s">
        <v>157</v>
      </c>
      <c r="AT859" s="23" t="s">
        <v>152</v>
      </c>
      <c r="AU859" s="23" t="s">
        <v>72</v>
      </c>
      <c r="AY859" s="23" t="s">
        <v>150</v>
      </c>
      <c r="BE859" s="149">
        <f>IF(N859="základní",J859,0)</f>
        <v>0</v>
      </c>
      <c r="BF859" s="149">
        <f>IF(N859="snížená",J859,0)</f>
        <v>0</v>
      </c>
      <c r="BG859" s="149">
        <f>IF(N859="zákl. přenesená",J859,0)</f>
        <v>0</v>
      </c>
      <c r="BH859" s="149">
        <f>IF(N859="sníž. přenesená",J859,0)</f>
        <v>0</v>
      </c>
      <c r="BI859" s="149">
        <f>IF(N859="nulová",J859,0)</f>
        <v>0</v>
      </c>
      <c r="BJ859" s="23" t="s">
        <v>70</v>
      </c>
      <c r="BK859" s="149">
        <f>ROUND(I859*H859,2)</f>
        <v>0</v>
      </c>
      <c r="BL859" s="23" t="s">
        <v>157</v>
      </c>
      <c r="BM859" s="23" t="s">
        <v>1093</v>
      </c>
    </row>
    <row r="860" spans="2:65" s="1" customFormat="1" ht="94.5" x14ac:dyDescent="0.3">
      <c r="B860" s="36"/>
      <c r="D860" s="150" t="s">
        <v>159</v>
      </c>
      <c r="F860" s="151" t="s">
        <v>1094</v>
      </c>
      <c r="L860" s="36"/>
      <c r="M860" s="152"/>
      <c r="T860" s="61"/>
      <c r="AT860" s="23" t="s">
        <v>159</v>
      </c>
      <c r="AU860" s="23" t="s">
        <v>72</v>
      </c>
    </row>
    <row r="861" spans="2:65" s="12" customFormat="1" x14ac:dyDescent="0.3">
      <c r="B861" s="158"/>
      <c r="D861" s="150" t="s">
        <v>161</v>
      </c>
      <c r="E861" s="159" t="s">
        <v>5</v>
      </c>
      <c r="F861" s="160" t="s">
        <v>3922</v>
      </c>
      <c r="H861" s="161">
        <v>10.78</v>
      </c>
      <c r="L861" s="158"/>
      <c r="M861" s="162"/>
      <c r="T861" s="163"/>
      <c r="W861" s="1"/>
      <c r="AT861" s="159" t="s">
        <v>161</v>
      </c>
      <c r="AU861" s="159" t="s">
        <v>72</v>
      </c>
      <c r="AV861" s="12" t="s">
        <v>72</v>
      </c>
      <c r="AW861" s="12" t="s">
        <v>27</v>
      </c>
      <c r="AX861" s="12" t="s">
        <v>64</v>
      </c>
      <c r="AY861" s="159" t="s">
        <v>150</v>
      </c>
    </row>
    <row r="862" spans="2:65" s="11" customFormat="1" x14ac:dyDescent="0.3">
      <c r="B862" s="153"/>
      <c r="D862" s="150" t="s">
        <v>161</v>
      </c>
      <c r="E862" s="154" t="s">
        <v>5</v>
      </c>
      <c r="F862" s="155" t="s">
        <v>3923</v>
      </c>
      <c r="H862" s="154" t="s">
        <v>5</v>
      </c>
      <c r="L862" s="153"/>
      <c r="M862" s="156"/>
      <c r="T862" s="157"/>
      <c r="W862" s="1"/>
      <c r="AT862" s="154" t="s">
        <v>161</v>
      </c>
      <c r="AU862" s="154" t="s">
        <v>72</v>
      </c>
      <c r="AV862" s="11" t="s">
        <v>70</v>
      </c>
      <c r="AW862" s="11" t="s">
        <v>27</v>
      </c>
      <c r="AX862" s="11" t="s">
        <v>64</v>
      </c>
      <c r="AY862" s="154" t="s">
        <v>150</v>
      </c>
    </row>
    <row r="863" spans="2:65" s="13" customFormat="1" x14ac:dyDescent="0.3">
      <c r="B863" s="164"/>
      <c r="D863" s="150" t="s">
        <v>161</v>
      </c>
      <c r="E863" s="165" t="s">
        <v>5</v>
      </c>
      <c r="F863" s="166" t="s">
        <v>164</v>
      </c>
      <c r="H863" s="167">
        <v>10.78</v>
      </c>
      <c r="L863" s="164"/>
      <c r="M863" s="168"/>
      <c r="T863" s="169"/>
      <c r="W863" s="1"/>
      <c r="AT863" s="165" t="s">
        <v>161</v>
      </c>
      <c r="AU863" s="165" t="s">
        <v>72</v>
      </c>
      <c r="AV863" s="13" t="s">
        <v>157</v>
      </c>
      <c r="AW863" s="13" t="s">
        <v>27</v>
      </c>
      <c r="AX863" s="13" t="s">
        <v>70</v>
      </c>
      <c r="AY863" s="165" t="s">
        <v>150</v>
      </c>
    </row>
    <row r="864" spans="2:65" s="1" customFormat="1" ht="16.5" customHeight="1" x14ac:dyDescent="0.3">
      <c r="B864" s="138"/>
      <c r="C864" s="171" t="s">
        <v>1095</v>
      </c>
      <c r="D864" s="171" t="s">
        <v>251</v>
      </c>
      <c r="E864" s="172" t="s">
        <v>1096</v>
      </c>
      <c r="F864" s="173" t="s">
        <v>3924</v>
      </c>
      <c r="G864" s="174" t="s">
        <v>268</v>
      </c>
      <c r="H864" s="175">
        <v>11.858000000000001</v>
      </c>
      <c r="I864" s="521"/>
      <c r="J864" s="176">
        <f>ROUND(I864*H864,2)</f>
        <v>0</v>
      </c>
      <c r="K864" s="173" t="s">
        <v>5</v>
      </c>
      <c r="L864" s="177"/>
      <c r="M864" s="178" t="s">
        <v>5</v>
      </c>
      <c r="N864" s="179" t="s">
        <v>35</v>
      </c>
      <c r="O864" s="147">
        <v>0</v>
      </c>
      <c r="P864" s="147">
        <f>O864*H864</f>
        <v>0</v>
      </c>
      <c r="Q864" s="147">
        <v>4.3200000000000001E-3</v>
      </c>
      <c r="R864" s="147">
        <f>Q864*H864</f>
        <v>5.1226560000000004E-2</v>
      </c>
      <c r="S864" s="147">
        <v>0</v>
      </c>
      <c r="T864" s="148">
        <f>S864*H864</f>
        <v>0</v>
      </c>
      <c r="AR864" s="23" t="s">
        <v>196</v>
      </c>
      <c r="AT864" s="23" t="s">
        <v>251</v>
      </c>
      <c r="AU864" s="23" t="s">
        <v>72</v>
      </c>
      <c r="AY864" s="23" t="s">
        <v>150</v>
      </c>
      <c r="BE864" s="149">
        <f>IF(N864="základní",J864,0)</f>
        <v>0</v>
      </c>
      <c r="BF864" s="149">
        <f>IF(N864="snížená",J864,0)</f>
        <v>0</v>
      </c>
      <c r="BG864" s="149">
        <f>IF(N864="zákl. přenesená",J864,0)</f>
        <v>0</v>
      </c>
      <c r="BH864" s="149">
        <f>IF(N864="sníž. přenesená",J864,0)</f>
        <v>0</v>
      </c>
      <c r="BI864" s="149">
        <f>IF(N864="nulová",J864,0)</f>
        <v>0</v>
      </c>
      <c r="BJ864" s="23" t="s">
        <v>70</v>
      </c>
      <c r="BK864" s="149">
        <f>ROUND(I864*H864,2)</f>
        <v>0</v>
      </c>
      <c r="BL864" s="23" t="s">
        <v>157</v>
      </c>
      <c r="BM864" s="23" t="s">
        <v>1097</v>
      </c>
    </row>
    <row r="865" spans="2:65" s="12" customFormat="1" x14ac:dyDescent="0.3">
      <c r="B865" s="158"/>
      <c r="D865" s="150" t="s">
        <v>161</v>
      </c>
      <c r="F865" s="160" t="s">
        <v>3920</v>
      </c>
      <c r="H865" s="161">
        <v>11.858000000000001</v>
      </c>
      <c r="L865" s="158"/>
      <c r="M865" s="162"/>
      <c r="T865" s="163"/>
      <c r="W865" s="1"/>
      <c r="AT865" s="159" t="s">
        <v>161</v>
      </c>
      <c r="AU865" s="159" t="s">
        <v>72</v>
      </c>
      <c r="AV865" s="12" t="s">
        <v>72</v>
      </c>
      <c r="AW865" s="12" t="s">
        <v>6</v>
      </c>
      <c r="AX865" s="12" t="s">
        <v>70</v>
      </c>
      <c r="AY865" s="159" t="s">
        <v>150</v>
      </c>
    </row>
    <row r="866" spans="2:65" s="1" customFormat="1" ht="25.5" customHeight="1" x14ac:dyDescent="0.3">
      <c r="B866" s="138"/>
      <c r="C866" s="139" t="s">
        <v>1098</v>
      </c>
      <c r="D866" s="139" t="s">
        <v>152</v>
      </c>
      <c r="E866" s="140" t="s">
        <v>1099</v>
      </c>
      <c r="F866" s="141" t="s">
        <v>1100</v>
      </c>
      <c r="G866" s="142" t="s">
        <v>268</v>
      </c>
      <c r="H866" s="143">
        <v>3.6</v>
      </c>
      <c r="I866" s="303"/>
      <c r="J866" s="144">
        <f>ROUND(I866*H866,2)</f>
        <v>0</v>
      </c>
      <c r="K866" s="141" t="s">
        <v>5</v>
      </c>
      <c r="L866" s="36"/>
      <c r="M866" s="145" t="s">
        <v>5</v>
      </c>
      <c r="N866" s="146" t="s">
        <v>35</v>
      </c>
      <c r="O866" s="147">
        <v>0.71</v>
      </c>
      <c r="P866" s="147">
        <f>O866*H866</f>
        <v>2.556</v>
      </c>
      <c r="Q866" s="147">
        <v>0</v>
      </c>
      <c r="R866" s="147">
        <f>Q866*H866</f>
        <v>0</v>
      </c>
      <c r="S866" s="147">
        <v>0</v>
      </c>
      <c r="T866" s="148">
        <f>S866*H866</f>
        <v>0</v>
      </c>
      <c r="AR866" s="23" t="s">
        <v>157</v>
      </c>
      <c r="AT866" s="23" t="s">
        <v>152</v>
      </c>
      <c r="AU866" s="23" t="s">
        <v>72</v>
      </c>
      <c r="AY866" s="23" t="s">
        <v>150</v>
      </c>
      <c r="BE866" s="149">
        <f>IF(N866="základní",J866,0)</f>
        <v>0</v>
      </c>
      <c r="BF866" s="149">
        <f>IF(N866="snížená",J866,0)</f>
        <v>0</v>
      </c>
      <c r="BG866" s="149">
        <f>IF(N866="zákl. přenesená",J866,0)</f>
        <v>0</v>
      </c>
      <c r="BH866" s="149">
        <f>IF(N866="sníž. přenesená",J866,0)</f>
        <v>0</v>
      </c>
      <c r="BI866" s="149">
        <f>IF(N866="nulová",J866,0)</f>
        <v>0</v>
      </c>
      <c r="BJ866" s="23" t="s">
        <v>70</v>
      </c>
      <c r="BK866" s="149">
        <f>ROUND(I866*H866,2)</f>
        <v>0</v>
      </c>
      <c r="BL866" s="23" t="s">
        <v>157</v>
      </c>
      <c r="BM866" s="23" t="s">
        <v>1101</v>
      </c>
    </row>
    <row r="867" spans="2:65" s="1" customFormat="1" ht="94.5" x14ac:dyDescent="0.3">
      <c r="B867" s="36"/>
      <c r="D867" s="150" t="s">
        <v>159</v>
      </c>
      <c r="F867" s="151" t="s">
        <v>1094</v>
      </c>
      <c r="L867" s="36"/>
      <c r="M867" s="152"/>
      <c r="T867" s="61"/>
      <c r="AT867" s="23" t="s">
        <v>159</v>
      </c>
      <c r="AU867" s="23" t="s">
        <v>72</v>
      </c>
    </row>
    <row r="868" spans="2:65" s="12" customFormat="1" x14ac:dyDescent="0.3">
      <c r="B868" s="158"/>
      <c r="D868" s="150" t="s">
        <v>161</v>
      </c>
      <c r="E868" s="159" t="s">
        <v>5</v>
      </c>
      <c r="F868" s="160" t="s">
        <v>1102</v>
      </c>
      <c r="H868" s="161">
        <v>3.6</v>
      </c>
      <c r="L868" s="158"/>
      <c r="M868" s="162"/>
      <c r="T868" s="163"/>
      <c r="W868" s="1"/>
      <c r="AT868" s="159" t="s">
        <v>161</v>
      </c>
      <c r="AU868" s="159" t="s">
        <v>72</v>
      </c>
      <c r="AV868" s="12" t="s">
        <v>72</v>
      </c>
      <c r="AW868" s="12" t="s">
        <v>27</v>
      </c>
      <c r="AX868" s="12" t="s">
        <v>64</v>
      </c>
      <c r="AY868" s="159" t="s">
        <v>150</v>
      </c>
    </row>
    <row r="869" spans="2:65" s="11" customFormat="1" x14ac:dyDescent="0.3">
      <c r="B869" s="153"/>
      <c r="D869" s="150" t="s">
        <v>161</v>
      </c>
      <c r="E869" s="154" t="s">
        <v>5</v>
      </c>
      <c r="F869" s="155" t="s">
        <v>5042</v>
      </c>
      <c r="H869" s="154" t="s">
        <v>5</v>
      </c>
      <c r="L869" s="153"/>
      <c r="M869" s="156"/>
      <c r="T869" s="157"/>
      <c r="W869" s="1"/>
      <c r="AT869" s="154" t="s">
        <v>161</v>
      </c>
      <c r="AU869" s="154" t="s">
        <v>72</v>
      </c>
      <c r="AV869" s="11" t="s">
        <v>70</v>
      </c>
      <c r="AW869" s="11" t="s">
        <v>27</v>
      </c>
      <c r="AX869" s="11" t="s">
        <v>64</v>
      </c>
      <c r="AY869" s="154" t="s">
        <v>150</v>
      </c>
    </row>
    <row r="870" spans="2:65" s="13" customFormat="1" x14ac:dyDescent="0.3">
      <c r="B870" s="164"/>
      <c r="D870" s="150" t="s">
        <v>161</v>
      </c>
      <c r="E870" s="165" t="s">
        <v>5</v>
      </c>
      <c r="F870" s="166" t="s">
        <v>164</v>
      </c>
      <c r="H870" s="167">
        <v>3.6</v>
      </c>
      <c r="L870" s="164"/>
      <c r="M870" s="168"/>
      <c r="T870" s="169"/>
      <c r="W870" s="1"/>
      <c r="AT870" s="165" t="s">
        <v>161</v>
      </c>
      <c r="AU870" s="165" t="s">
        <v>72</v>
      </c>
      <c r="AV870" s="13" t="s">
        <v>157</v>
      </c>
      <c r="AW870" s="13" t="s">
        <v>27</v>
      </c>
      <c r="AX870" s="13" t="s">
        <v>70</v>
      </c>
      <c r="AY870" s="165" t="s">
        <v>150</v>
      </c>
    </row>
    <row r="871" spans="2:65" s="1" customFormat="1" ht="16.5" customHeight="1" x14ac:dyDescent="0.3">
      <c r="B871" s="138"/>
      <c r="C871" s="171" t="s">
        <v>1103</v>
      </c>
      <c r="D871" s="171" t="s">
        <v>251</v>
      </c>
      <c r="E871" s="172" t="s">
        <v>1104</v>
      </c>
      <c r="F871" s="173" t="s">
        <v>5041</v>
      </c>
      <c r="G871" s="174" t="s">
        <v>268</v>
      </c>
      <c r="H871" s="175">
        <v>3.6</v>
      </c>
      <c r="I871" s="521"/>
      <c r="J871" s="176">
        <f>ROUND(I871*H871,2)</f>
        <v>0</v>
      </c>
      <c r="K871" s="173" t="s">
        <v>5</v>
      </c>
      <c r="L871" s="177"/>
      <c r="M871" s="178" t="s">
        <v>5</v>
      </c>
      <c r="N871" s="179" t="s">
        <v>35</v>
      </c>
      <c r="O871" s="147">
        <v>0</v>
      </c>
      <c r="P871" s="147">
        <f>O871*H871</f>
        <v>0</v>
      </c>
      <c r="Q871" s="147">
        <v>0.432</v>
      </c>
      <c r="R871" s="147">
        <f>Q871*H871</f>
        <v>1.5551999999999999</v>
      </c>
      <c r="S871" s="147">
        <v>0</v>
      </c>
      <c r="T871" s="148">
        <f>S871*H871</f>
        <v>0</v>
      </c>
      <c r="AR871" s="23" t="s">
        <v>196</v>
      </c>
      <c r="AT871" s="23" t="s">
        <v>251</v>
      </c>
      <c r="AU871" s="23" t="s">
        <v>72</v>
      </c>
      <c r="AY871" s="23" t="s">
        <v>150</v>
      </c>
      <c r="BE871" s="149">
        <f>IF(N871="základní",J871,0)</f>
        <v>0</v>
      </c>
      <c r="BF871" s="149">
        <f>IF(N871="snížená",J871,0)</f>
        <v>0</v>
      </c>
      <c r="BG871" s="149">
        <f>IF(N871="zákl. přenesená",J871,0)</f>
        <v>0</v>
      </c>
      <c r="BH871" s="149">
        <f>IF(N871="sníž. přenesená",J871,0)</f>
        <v>0</v>
      </c>
      <c r="BI871" s="149">
        <f>IF(N871="nulová",J871,0)</f>
        <v>0</v>
      </c>
      <c r="BJ871" s="23" t="s">
        <v>70</v>
      </c>
      <c r="BK871" s="149">
        <f>ROUND(I871*H871,2)</f>
        <v>0</v>
      </c>
      <c r="BL871" s="23" t="s">
        <v>157</v>
      </c>
      <c r="BM871" s="23" t="s">
        <v>1105</v>
      </c>
    </row>
    <row r="872" spans="2:65" s="1" customFormat="1" ht="25.5" customHeight="1" x14ac:dyDescent="0.3">
      <c r="B872" s="138"/>
      <c r="C872" s="139" t="s">
        <v>1106</v>
      </c>
      <c r="D872" s="139" t="s">
        <v>152</v>
      </c>
      <c r="E872" s="140" t="s">
        <v>1107</v>
      </c>
      <c r="F872" s="141" t="s">
        <v>5058</v>
      </c>
      <c r="G872" s="142" t="s">
        <v>268</v>
      </c>
      <c r="H872" s="143">
        <v>303.8</v>
      </c>
      <c r="I872" s="303"/>
      <c r="J872" s="144">
        <f>ROUND(I872*H872,2)</f>
        <v>0</v>
      </c>
      <c r="K872" s="141" t="s">
        <v>5</v>
      </c>
      <c r="L872" s="36"/>
      <c r="M872" s="145" t="s">
        <v>5</v>
      </c>
      <c r="N872" s="146" t="s">
        <v>35</v>
      </c>
      <c r="O872" s="147">
        <v>0.71</v>
      </c>
      <c r="P872" s="147">
        <f>O872*H872</f>
        <v>215.69800000000001</v>
      </c>
      <c r="Q872" s="147">
        <v>0</v>
      </c>
      <c r="R872" s="147">
        <f>Q872*H872</f>
        <v>0</v>
      </c>
      <c r="S872" s="147">
        <v>0</v>
      </c>
      <c r="T872" s="148">
        <f>S872*H872</f>
        <v>0</v>
      </c>
      <c r="AR872" s="23" t="s">
        <v>157</v>
      </c>
      <c r="AT872" s="23" t="s">
        <v>152</v>
      </c>
      <c r="AU872" s="23" t="s">
        <v>72</v>
      </c>
      <c r="AY872" s="23" t="s">
        <v>150</v>
      </c>
      <c r="BE872" s="149">
        <f>IF(N872="základní",J872,0)</f>
        <v>0</v>
      </c>
      <c r="BF872" s="149">
        <f>IF(N872="snížená",J872,0)</f>
        <v>0</v>
      </c>
      <c r="BG872" s="149">
        <f>IF(N872="zákl. přenesená",J872,0)</f>
        <v>0</v>
      </c>
      <c r="BH872" s="149">
        <f>IF(N872="sníž. přenesená",J872,0)</f>
        <v>0</v>
      </c>
      <c r="BI872" s="149">
        <f>IF(N872="nulová",J872,0)</f>
        <v>0</v>
      </c>
      <c r="BJ872" s="23" t="s">
        <v>70</v>
      </c>
      <c r="BK872" s="149">
        <f>ROUND(I872*H872,2)</f>
        <v>0</v>
      </c>
      <c r="BL872" s="23" t="s">
        <v>157</v>
      </c>
      <c r="BM872" s="23" t="s">
        <v>1108</v>
      </c>
    </row>
    <row r="873" spans="2:65" s="1" customFormat="1" ht="94.5" x14ac:dyDescent="0.3">
      <c r="B873" s="36"/>
      <c r="D873" s="150" t="s">
        <v>159</v>
      </c>
      <c r="F873" s="151" t="s">
        <v>1094</v>
      </c>
      <c r="L873" s="36"/>
      <c r="M873" s="152"/>
      <c r="T873" s="61"/>
      <c r="AT873" s="23" t="s">
        <v>159</v>
      </c>
      <c r="AU873" s="23" t="s">
        <v>72</v>
      </c>
    </row>
    <row r="874" spans="2:65" s="12" customFormat="1" x14ac:dyDescent="0.3">
      <c r="B874" s="158"/>
      <c r="D874" s="150" t="s">
        <v>161</v>
      </c>
      <c r="E874" s="159" t="s">
        <v>5</v>
      </c>
      <c r="F874" s="160" t="s">
        <v>1109</v>
      </c>
      <c r="H874" s="161">
        <v>259.8</v>
      </c>
      <c r="L874" s="158"/>
      <c r="M874" s="162"/>
      <c r="T874" s="163"/>
      <c r="W874" s="1"/>
      <c r="AT874" s="159" t="s">
        <v>161</v>
      </c>
      <c r="AU874" s="159" t="s">
        <v>72</v>
      </c>
      <c r="AV874" s="12" t="s">
        <v>72</v>
      </c>
      <c r="AW874" s="12" t="s">
        <v>27</v>
      </c>
      <c r="AX874" s="12" t="s">
        <v>64</v>
      </c>
      <c r="AY874" s="159" t="s">
        <v>150</v>
      </c>
    </row>
    <row r="875" spans="2:65" s="12" customFormat="1" x14ac:dyDescent="0.3">
      <c r="B875" s="158"/>
      <c r="D875" s="150" t="s">
        <v>161</v>
      </c>
      <c r="E875" s="159" t="s">
        <v>5</v>
      </c>
      <c r="F875" s="160" t="s">
        <v>1110</v>
      </c>
      <c r="H875" s="161">
        <v>44</v>
      </c>
      <c r="L875" s="158"/>
      <c r="M875" s="162"/>
      <c r="T875" s="163"/>
      <c r="W875" s="1"/>
      <c r="AT875" s="159" t="s">
        <v>161</v>
      </c>
      <c r="AU875" s="159" t="s">
        <v>72</v>
      </c>
      <c r="AV875" s="12" t="s">
        <v>72</v>
      </c>
      <c r="AW875" s="12" t="s">
        <v>27</v>
      </c>
      <c r="AX875" s="12" t="s">
        <v>64</v>
      </c>
      <c r="AY875" s="159" t="s">
        <v>150</v>
      </c>
    </row>
    <row r="876" spans="2:65" s="13" customFormat="1" x14ac:dyDescent="0.3">
      <c r="B876" s="164"/>
      <c r="D876" s="150" t="s">
        <v>161</v>
      </c>
      <c r="E876" s="165" t="s">
        <v>5</v>
      </c>
      <c r="F876" s="166" t="s">
        <v>164</v>
      </c>
      <c r="H876" s="167">
        <v>303.8</v>
      </c>
      <c r="L876" s="164"/>
      <c r="M876" s="168"/>
      <c r="T876" s="169"/>
      <c r="W876" s="1"/>
      <c r="AT876" s="165" t="s">
        <v>161</v>
      </c>
      <c r="AU876" s="165" t="s">
        <v>72</v>
      </c>
      <c r="AV876" s="13" t="s">
        <v>157</v>
      </c>
      <c r="AW876" s="13" t="s">
        <v>27</v>
      </c>
      <c r="AX876" s="13" t="s">
        <v>70</v>
      </c>
      <c r="AY876" s="165" t="s">
        <v>150</v>
      </c>
    </row>
    <row r="877" spans="2:65" s="1" customFormat="1" ht="16.5" customHeight="1" x14ac:dyDescent="0.3">
      <c r="B877" s="138"/>
      <c r="C877" s="171" t="s">
        <v>1111</v>
      </c>
      <c r="D877" s="171" t="s">
        <v>251</v>
      </c>
      <c r="E877" s="172" t="s">
        <v>1112</v>
      </c>
      <c r="F877" s="173" t="s">
        <v>5057</v>
      </c>
      <c r="G877" s="174" t="s">
        <v>268</v>
      </c>
      <c r="H877" s="175">
        <v>303.8</v>
      </c>
      <c r="I877" s="521"/>
      <c r="J877" s="176">
        <f>ROUND(I877*H877,2)</f>
        <v>0</v>
      </c>
      <c r="K877" s="173" t="s">
        <v>5</v>
      </c>
      <c r="L877" s="177"/>
      <c r="M877" s="178" t="s">
        <v>5</v>
      </c>
      <c r="N877" s="179" t="s">
        <v>35</v>
      </c>
      <c r="O877" s="147">
        <v>0</v>
      </c>
      <c r="P877" s="147">
        <f>O877*H877</f>
        <v>0</v>
      </c>
      <c r="Q877" s="147">
        <v>4.0000000000000001E-3</v>
      </c>
      <c r="R877" s="147">
        <f>Q877*H877</f>
        <v>1.2152000000000001</v>
      </c>
      <c r="S877" s="147">
        <v>0</v>
      </c>
      <c r="T877" s="148">
        <f>S877*H877</f>
        <v>0</v>
      </c>
      <c r="AR877" s="23" t="s">
        <v>196</v>
      </c>
      <c r="AT877" s="23" t="s">
        <v>251</v>
      </c>
      <c r="AU877" s="23" t="s">
        <v>72</v>
      </c>
      <c r="AY877" s="23" t="s">
        <v>150</v>
      </c>
      <c r="BE877" s="149">
        <f>IF(N877="základní",J877,0)</f>
        <v>0</v>
      </c>
      <c r="BF877" s="149">
        <f>IF(N877="snížená",J877,0)</f>
        <v>0</v>
      </c>
      <c r="BG877" s="149">
        <f>IF(N877="zákl. přenesená",J877,0)</f>
        <v>0</v>
      </c>
      <c r="BH877" s="149">
        <f>IF(N877="sníž. přenesená",J877,0)</f>
        <v>0</v>
      </c>
      <c r="BI877" s="149">
        <f>IF(N877="nulová",J877,0)</f>
        <v>0</v>
      </c>
      <c r="BJ877" s="23" t="s">
        <v>70</v>
      </c>
      <c r="BK877" s="149">
        <f>ROUND(I877*H877,2)</f>
        <v>0</v>
      </c>
      <c r="BL877" s="23" t="s">
        <v>157</v>
      </c>
      <c r="BM877" s="23" t="s">
        <v>1113</v>
      </c>
    </row>
    <row r="878" spans="2:65" s="1" customFormat="1" ht="16.5" customHeight="1" x14ac:dyDescent="0.3">
      <c r="B878" s="138"/>
      <c r="C878" s="139" t="s">
        <v>1114</v>
      </c>
      <c r="D878" s="139" t="s">
        <v>152</v>
      </c>
      <c r="E878" s="140" t="s">
        <v>1115</v>
      </c>
      <c r="F878" s="141" t="s">
        <v>1116</v>
      </c>
      <c r="G878" s="142" t="s">
        <v>167</v>
      </c>
      <c r="H878" s="143">
        <v>149.863</v>
      </c>
      <c r="I878" s="303"/>
      <c r="J878" s="144">
        <f>ROUND(I878*H878,2)</f>
        <v>0</v>
      </c>
      <c r="K878" s="141" t="s">
        <v>156</v>
      </c>
      <c r="L878" s="36"/>
      <c r="M878" s="145" t="s">
        <v>5</v>
      </c>
      <c r="N878" s="146" t="s">
        <v>35</v>
      </c>
      <c r="O878" s="147">
        <v>6.4359999999999999</v>
      </c>
      <c r="P878" s="147">
        <f>O878*H878</f>
        <v>964.51826800000003</v>
      </c>
      <c r="Q878" s="147">
        <v>0</v>
      </c>
      <c r="R878" s="147">
        <f>Q878*H878</f>
        <v>0</v>
      </c>
      <c r="S878" s="147">
        <v>2</v>
      </c>
      <c r="T878" s="148">
        <f>S878*H878</f>
        <v>299.726</v>
      </c>
      <c r="AR878" s="23" t="s">
        <v>157</v>
      </c>
      <c r="AT878" s="23" t="s">
        <v>152</v>
      </c>
      <c r="AU878" s="23" t="s">
        <v>72</v>
      </c>
      <c r="AY878" s="23" t="s">
        <v>150</v>
      </c>
      <c r="BE878" s="149">
        <f>IF(N878="základní",J878,0)</f>
        <v>0</v>
      </c>
      <c r="BF878" s="149">
        <f>IF(N878="snížená",J878,0)</f>
        <v>0</v>
      </c>
      <c r="BG878" s="149">
        <f>IF(N878="zákl. přenesená",J878,0)</f>
        <v>0</v>
      </c>
      <c r="BH878" s="149">
        <f>IF(N878="sníž. přenesená",J878,0)</f>
        <v>0</v>
      </c>
      <c r="BI878" s="149">
        <f>IF(N878="nulová",J878,0)</f>
        <v>0</v>
      </c>
      <c r="BJ878" s="23" t="s">
        <v>70</v>
      </c>
      <c r="BK878" s="149">
        <f>ROUND(I878*H878,2)</f>
        <v>0</v>
      </c>
      <c r="BL878" s="23" t="s">
        <v>157</v>
      </c>
      <c r="BM878" s="23" t="s">
        <v>1117</v>
      </c>
    </row>
    <row r="879" spans="2:65" s="12" customFormat="1" x14ac:dyDescent="0.3">
      <c r="B879" s="158"/>
      <c r="D879" s="150" t="s">
        <v>161</v>
      </c>
      <c r="E879" s="159" t="s">
        <v>5</v>
      </c>
      <c r="F879" s="160" t="s">
        <v>1118</v>
      </c>
      <c r="H879" s="161">
        <v>89.63</v>
      </c>
      <c r="L879" s="158"/>
      <c r="M879" s="162"/>
      <c r="T879" s="163"/>
      <c r="W879" s="1"/>
      <c r="AT879" s="159" t="s">
        <v>161</v>
      </c>
      <c r="AU879" s="159" t="s">
        <v>72</v>
      </c>
      <c r="AV879" s="12" t="s">
        <v>72</v>
      </c>
      <c r="AW879" s="12" t="s">
        <v>27</v>
      </c>
      <c r="AX879" s="12" t="s">
        <v>64</v>
      </c>
      <c r="AY879" s="159" t="s">
        <v>150</v>
      </c>
    </row>
    <row r="880" spans="2:65" s="11" customFormat="1" x14ac:dyDescent="0.3">
      <c r="B880" s="153"/>
      <c r="D880" s="150" t="s">
        <v>161</v>
      </c>
      <c r="E880" s="154" t="s">
        <v>5</v>
      </c>
      <c r="F880" s="155" t="s">
        <v>1119</v>
      </c>
      <c r="H880" s="154" t="s">
        <v>5</v>
      </c>
      <c r="L880" s="153"/>
      <c r="M880" s="156"/>
      <c r="T880" s="157"/>
      <c r="W880" s="1"/>
      <c r="AT880" s="154" t="s">
        <v>161</v>
      </c>
      <c r="AU880" s="154" t="s">
        <v>72</v>
      </c>
      <c r="AV880" s="11" t="s">
        <v>70</v>
      </c>
      <c r="AW880" s="11" t="s">
        <v>27</v>
      </c>
      <c r="AX880" s="11" t="s">
        <v>64</v>
      </c>
      <c r="AY880" s="154" t="s">
        <v>150</v>
      </c>
    </row>
    <row r="881" spans="2:65" s="12" customFormat="1" x14ac:dyDescent="0.3">
      <c r="B881" s="158"/>
      <c r="D881" s="150" t="s">
        <v>161</v>
      </c>
      <c r="E881" s="159" t="s">
        <v>5</v>
      </c>
      <c r="F881" s="160" t="s">
        <v>1120</v>
      </c>
      <c r="H881" s="161">
        <v>0.48</v>
      </c>
      <c r="L881" s="158"/>
      <c r="M881" s="162"/>
      <c r="T881" s="163"/>
      <c r="W881" s="1"/>
      <c r="AT881" s="159" t="s">
        <v>161</v>
      </c>
      <c r="AU881" s="159" t="s">
        <v>72</v>
      </c>
      <c r="AV881" s="12" t="s">
        <v>72</v>
      </c>
      <c r="AW881" s="12" t="s">
        <v>27</v>
      </c>
      <c r="AX881" s="12" t="s">
        <v>64</v>
      </c>
      <c r="AY881" s="159" t="s">
        <v>150</v>
      </c>
    </row>
    <row r="882" spans="2:65" s="11" customFormat="1" x14ac:dyDescent="0.3">
      <c r="B882" s="153"/>
      <c r="D882" s="150" t="s">
        <v>161</v>
      </c>
      <c r="E882" s="154" t="s">
        <v>5</v>
      </c>
      <c r="F882" s="155" t="s">
        <v>1121</v>
      </c>
      <c r="H882" s="154" t="s">
        <v>5</v>
      </c>
      <c r="L882" s="153"/>
      <c r="M882" s="156"/>
      <c r="T882" s="157"/>
      <c r="W882" s="1"/>
      <c r="AT882" s="154" t="s">
        <v>161</v>
      </c>
      <c r="AU882" s="154" t="s">
        <v>72</v>
      </c>
      <c r="AV882" s="11" t="s">
        <v>70</v>
      </c>
      <c r="AW882" s="11" t="s">
        <v>27</v>
      </c>
      <c r="AX882" s="11" t="s">
        <v>64</v>
      </c>
      <c r="AY882" s="154" t="s">
        <v>150</v>
      </c>
    </row>
    <row r="883" spans="2:65" s="12" customFormat="1" x14ac:dyDescent="0.3">
      <c r="B883" s="158"/>
      <c r="D883" s="150" t="s">
        <v>161</v>
      </c>
      <c r="E883" s="159" t="s">
        <v>5</v>
      </c>
      <c r="F883" s="160" t="s">
        <v>1122</v>
      </c>
      <c r="H883" s="161">
        <v>59.753</v>
      </c>
      <c r="L883" s="158"/>
      <c r="M883" s="162"/>
      <c r="T883" s="163"/>
      <c r="W883" s="1"/>
      <c r="AT883" s="159" t="s">
        <v>161</v>
      </c>
      <c r="AU883" s="159" t="s">
        <v>72</v>
      </c>
      <c r="AV883" s="12" t="s">
        <v>72</v>
      </c>
      <c r="AW883" s="12" t="s">
        <v>27</v>
      </c>
      <c r="AX883" s="12" t="s">
        <v>64</v>
      </c>
      <c r="AY883" s="159" t="s">
        <v>150</v>
      </c>
    </row>
    <row r="884" spans="2:65" s="11" customFormat="1" x14ac:dyDescent="0.3">
      <c r="B884" s="153"/>
      <c r="D884" s="150" t="s">
        <v>161</v>
      </c>
      <c r="E884" s="154" t="s">
        <v>5</v>
      </c>
      <c r="F884" s="155" t="s">
        <v>1123</v>
      </c>
      <c r="H884" s="154" t="s">
        <v>5</v>
      </c>
      <c r="L884" s="153"/>
      <c r="M884" s="156"/>
      <c r="T884" s="157"/>
      <c r="W884" s="1"/>
      <c r="AT884" s="154" t="s">
        <v>161</v>
      </c>
      <c r="AU884" s="154" t="s">
        <v>72</v>
      </c>
      <c r="AV884" s="11" t="s">
        <v>70</v>
      </c>
      <c r="AW884" s="11" t="s">
        <v>27</v>
      </c>
      <c r="AX884" s="11" t="s">
        <v>64</v>
      </c>
      <c r="AY884" s="154" t="s">
        <v>150</v>
      </c>
    </row>
    <row r="885" spans="2:65" s="13" customFormat="1" x14ac:dyDescent="0.3">
      <c r="B885" s="164"/>
      <c r="D885" s="150" t="s">
        <v>161</v>
      </c>
      <c r="E885" s="165" t="s">
        <v>5</v>
      </c>
      <c r="F885" s="166" t="s">
        <v>164</v>
      </c>
      <c r="H885" s="167">
        <v>149.863</v>
      </c>
      <c r="L885" s="164"/>
      <c r="M885" s="168"/>
      <c r="T885" s="169"/>
      <c r="W885" s="1"/>
      <c r="AT885" s="165" t="s">
        <v>161</v>
      </c>
      <c r="AU885" s="165" t="s">
        <v>72</v>
      </c>
      <c r="AV885" s="13" t="s">
        <v>157</v>
      </c>
      <c r="AW885" s="13" t="s">
        <v>27</v>
      </c>
      <c r="AX885" s="13" t="s">
        <v>70</v>
      </c>
      <c r="AY885" s="165" t="s">
        <v>150</v>
      </c>
    </row>
    <row r="886" spans="2:65" s="1" customFormat="1" ht="16.5" customHeight="1" x14ac:dyDescent="0.3">
      <c r="B886" s="138"/>
      <c r="C886" s="139" t="s">
        <v>1124</v>
      </c>
      <c r="D886" s="139" t="s">
        <v>152</v>
      </c>
      <c r="E886" s="140" t="s">
        <v>1115</v>
      </c>
      <c r="F886" s="141" t="s">
        <v>1116</v>
      </c>
      <c r="G886" s="142" t="s">
        <v>167</v>
      </c>
      <c r="H886" s="143">
        <v>12.023999999999999</v>
      </c>
      <c r="I886" s="303"/>
      <c r="J886" s="144">
        <f>ROUND(I886*H886,2)</f>
        <v>0</v>
      </c>
      <c r="K886" s="141" t="s">
        <v>156</v>
      </c>
      <c r="L886" s="36"/>
      <c r="M886" s="145" t="s">
        <v>5</v>
      </c>
      <c r="N886" s="146" t="s">
        <v>35</v>
      </c>
      <c r="O886" s="147">
        <v>6.4359999999999999</v>
      </c>
      <c r="P886" s="147">
        <f>O886*H886</f>
        <v>77.386463999999989</v>
      </c>
      <c r="Q886" s="147">
        <v>0</v>
      </c>
      <c r="R886" s="147">
        <f>Q886*H886</f>
        <v>0</v>
      </c>
      <c r="S886" s="147">
        <v>2</v>
      </c>
      <c r="T886" s="148">
        <f>S886*H886</f>
        <v>24.047999999999998</v>
      </c>
      <c r="AR886" s="23" t="s">
        <v>157</v>
      </c>
      <c r="AT886" s="23" t="s">
        <v>152</v>
      </c>
      <c r="AU886" s="23" t="s">
        <v>72</v>
      </c>
      <c r="AY886" s="23" t="s">
        <v>150</v>
      </c>
      <c r="BE886" s="149">
        <f>IF(N886="základní",J886,0)</f>
        <v>0</v>
      </c>
      <c r="BF886" s="149">
        <f>IF(N886="snížená",J886,0)</f>
        <v>0</v>
      </c>
      <c r="BG886" s="149">
        <f>IF(N886="zákl. přenesená",J886,0)</f>
        <v>0</v>
      </c>
      <c r="BH886" s="149">
        <f>IF(N886="sníž. přenesená",J886,0)</f>
        <v>0</v>
      </c>
      <c r="BI886" s="149">
        <f>IF(N886="nulová",J886,0)</f>
        <v>0</v>
      </c>
      <c r="BJ886" s="23" t="s">
        <v>70</v>
      </c>
      <c r="BK886" s="149">
        <f>ROUND(I886*H886,2)</f>
        <v>0</v>
      </c>
      <c r="BL886" s="23" t="s">
        <v>157</v>
      </c>
      <c r="BM886" s="23" t="s">
        <v>1125</v>
      </c>
    </row>
    <row r="887" spans="2:65" s="12" customFormat="1" x14ac:dyDescent="0.3">
      <c r="B887" s="158"/>
      <c r="D887" s="150" t="s">
        <v>161</v>
      </c>
      <c r="E887" s="159" t="s">
        <v>5</v>
      </c>
      <c r="F887" s="160" t="s">
        <v>1126</v>
      </c>
      <c r="H887" s="161">
        <v>12.023999999999999</v>
      </c>
      <c r="L887" s="158"/>
      <c r="M887" s="162"/>
      <c r="T887" s="163"/>
      <c r="W887" s="1"/>
      <c r="AT887" s="159" t="s">
        <v>161</v>
      </c>
      <c r="AU887" s="159" t="s">
        <v>72</v>
      </c>
      <c r="AV887" s="12" t="s">
        <v>72</v>
      </c>
      <c r="AW887" s="12" t="s">
        <v>27</v>
      </c>
      <c r="AX887" s="12" t="s">
        <v>64</v>
      </c>
      <c r="AY887" s="159" t="s">
        <v>150</v>
      </c>
    </row>
    <row r="888" spans="2:65" s="11" customFormat="1" x14ac:dyDescent="0.3">
      <c r="B888" s="153"/>
      <c r="D888" s="150" t="s">
        <v>161</v>
      </c>
      <c r="E888" s="154" t="s">
        <v>5</v>
      </c>
      <c r="F888" s="155" t="s">
        <v>371</v>
      </c>
      <c r="H888" s="154" t="s">
        <v>5</v>
      </c>
      <c r="L888" s="153"/>
      <c r="M888" s="156"/>
      <c r="T888" s="157"/>
      <c r="W888" s="1"/>
      <c r="AT888" s="154" t="s">
        <v>161</v>
      </c>
      <c r="AU888" s="154" t="s">
        <v>72</v>
      </c>
      <c r="AV888" s="11" t="s">
        <v>70</v>
      </c>
      <c r="AW888" s="11" t="s">
        <v>27</v>
      </c>
      <c r="AX888" s="11" t="s">
        <v>64</v>
      </c>
      <c r="AY888" s="154" t="s">
        <v>150</v>
      </c>
    </row>
    <row r="889" spans="2:65" s="13" customFormat="1" x14ac:dyDescent="0.3">
      <c r="B889" s="164"/>
      <c r="D889" s="150" t="s">
        <v>161</v>
      </c>
      <c r="E889" s="165" t="s">
        <v>5</v>
      </c>
      <c r="F889" s="166" t="s">
        <v>164</v>
      </c>
      <c r="H889" s="167">
        <v>12.023999999999999</v>
      </c>
      <c r="L889" s="164"/>
      <c r="M889" s="168"/>
      <c r="T889" s="169"/>
      <c r="W889" s="1"/>
      <c r="AT889" s="165" t="s">
        <v>161</v>
      </c>
      <c r="AU889" s="165" t="s">
        <v>72</v>
      </c>
      <c r="AV889" s="13" t="s">
        <v>157</v>
      </c>
      <c r="AW889" s="13" t="s">
        <v>27</v>
      </c>
      <c r="AX889" s="13" t="s">
        <v>70</v>
      </c>
      <c r="AY889" s="165" t="s">
        <v>150</v>
      </c>
    </row>
    <row r="890" spans="2:65" s="1" customFormat="1" ht="25.5" customHeight="1" x14ac:dyDescent="0.3">
      <c r="B890" s="138"/>
      <c r="C890" s="139" t="s">
        <v>1127</v>
      </c>
      <c r="D890" s="139" t="s">
        <v>152</v>
      </c>
      <c r="E890" s="140" t="s">
        <v>1128</v>
      </c>
      <c r="F890" s="141" t="s">
        <v>1129</v>
      </c>
      <c r="G890" s="142" t="s">
        <v>155</v>
      </c>
      <c r="H890" s="143">
        <v>23.28</v>
      </c>
      <c r="I890" s="303"/>
      <c r="J890" s="144">
        <f>ROUND(I890*H890,2)</f>
        <v>0</v>
      </c>
      <c r="K890" s="141" t="s">
        <v>156</v>
      </c>
      <c r="L890" s="36"/>
      <c r="M890" s="145" t="s">
        <v>5</v>
      </c>
      <c r="N890" s="146" t="s">
        <v>35</v>
      </c>
      <c r="O890" s="147">
        <v>0.245</v>
      </c>
      <c r="P890" s="147">
        <f>O890*H890</f>
        <v>5.7035999999999998</v>
      </c>
      <c r="Q890" s="147">
        <v>0</v>
      </c>
      <c r="R890" s="147">
        <f>Q890*H890</f>
        <v>0</v>
      </c>
      <c r="S890" s="147">
        <v>0.13100000000000001</v>
      </c>
      <c r="T890" s="148">
        <f>S890*H890</f>
        <v>3.0496800000000004</v>
      </c>
      <c r="AR890" s="23" t="s">
        <v>157</v>
      </c>
      <c r="AT890" s="23" t="s">
        <v>152</v>
      </c>
      <c r="AU890" s="23" t="s">
        <v>72</v>
      </c>
      <c r="AY890" s="23" t="s">
        <v>150</v>
      </c>
      <c r="BE890" s="149">
        <f>IF(N890="základní",J890,0)</f>
        <v>0</v>
      </c>
      <c r="BF890" s="149">
        <f>IF(N890="snížená",J890,0)</f>
        <v>0</v>
      </c>
      <c r="BG890" s="149">
        <f>IF(N890="zákl. přenesená",J890,0)</f>
        <v>0</v>
      </c>
      <c r="BH890" s="149">
        <f>IF(N890="sníž. přenesená",J890,0)</f>
        <v>0</v>
      </c>
      <c r="BI890" s="149">
        <f>IF(N890="nulová",J890,0)</f>
        <v>0</v>
      </c>
      <c r="BJ890" s="23" t="s">
        <v>70</v>
      </c>
      <c r="BK890" s="149">
        <f>ROUND(I890*H890,2)</f>
        <v>0</v>
      </c>
      <c r="BL890" s="23" t="s">
        <v>157</v>
      </c>
      <c r="BM890" s="23" t="s">
        <v>1130</v>
      </c>
    </row>
    <row r="891" spans="2:65" s="12" customFormat="1" x14ac:dyDescent="0.3">
      <c r="B891" s="158"/>
      <c r="D891" s="150" t="s">
        <v>161</v>
      </c>
      <c r="E891" s="159" t="s">
        <v>5</v>
      </c>
      <c r="F891" s="160" t="s">
        <v>1131</v>
      </c>
      <c r="H891" s="161">
        <v>23.28</v>
      </c>
      <c r="L891" s="158"/>
      <c r="M891" s="162"/>
      <c r="T891" s="163"/>
      <c r="W891" s="1"/>
      <c r="AT891" s="159" t="s">
        <v>161</v>
      </c>
      <c r="AU891" s="159" t="s">
        <v>72</v>
      </c>
      <c r="AV891" s="12" t="s">
        <v>72</v>
      </c>
      <c r="AW891" s="12" t="s">
        <v>27</v>
      </c>
      <c r="AX891" s="12" t="s">
        <v>64</v>
      </c>
      <c r="AY891" s="159" t="s">
        <v>150</v>
      </c>
    </row>
    <row r="892" spans="2:65" s="12" customFormat="1" x14ac:dyDescent="0.3">
      <c r="B892" s="158"/>
      <c r="D892" s="150" t="s">
        <v>161</v>
      </c>
      <c r="E892" s="159" t="s">
        <v>5</v>
      </c>
      <c r="F892" s="160" t="s">
        <v>5</v>
      </c>
      <c r="H892" s="161">
        <v>0</v>
      </c>
      <c r="L892" s="158"/>
      <c r="M892" s="162"/>
      <c r="T892" s="163"/>
      <c r="W892" s="1"/>
      <c r="AT892" s="159" t="s">
        <v>161</v>
      </c>
      <c r="AU892" s="159" t="s">
        <v>72</v>
      </c>
      <c r="AV892" s="12" t="s">
        <v>72</v>
      </c>
      <c r="AW892" s="12" t="s">
        <v>27</v>
      </c>
      <c r="AX892" s="12" t="s">
        <v>64</v>
      </c>
      <c r="AY892" s="159" t="s">
        <v>150</v>
      </c>
    </row>
    <row r="893" spans="2:65" s="13" customFormat="1" x14ac:dyDescent="0.3">
      <c r="B893" s="164"/>
      <c r="D893" s="150" t="s">
        <v>161</v>
      </c>
      <c r="E893" s="165" t="s">
        <v>5</v>
      </c>
      <c r="F893" s="166" t="s">
        <v>164</v>
      </c>
      <c r="H893" s="167">
        <v>23.28</v>
      </c>
      <c r="L893" s="164"/>
      <c r="M893" s="168"/>
      <c r="T893" s="169"/>
      <c r="W893" s="1"/>
      <c r="AT893" s="165" t="s">
        <v>161</v>
      </c>
      <c r="AU893" s="165" t="s">
        <v>72</v>
      </c>
      <c r="AV893" s="13" t="s">
        <v>157</v>
      </c>
      <c r="AW893" s="13" t="s">
        <v>27</v>
      </c>
      <c r="AX893" s="13" t="s">
        <v>70</v>
      </c>
      <c r="AY893" s="165" t="s">
        <v>150</v>
      </c>
    </row>
    <row r="894" spans="2:65" s="1" customFormat="1" ht="25.5" customHeight="1" x14ac:dyDescent="0.3">
      <c r="B894" s="138"/>
      <c r="C894" s="139" t="s">
        <v>1132</v>
      </c>
      <c r="D894" s="139" t="s">
        <v>152</v>
      </c>
      <c r="E894" s="140" t="s">
        <v>1133</v>
      </c>
      <c r="F894" s="141" t="s">
        <v>1134</v>
      </c>
      <c r="G894" s="142" t="s">
        <v>155</v>
      </c>
      <c r="H894" s="143">
        <v>58.436999999999998</v>
      </c>
      <c r="I894" s="303"/>
      <c r="J894" s="144">
        <f>ROUND(I894*H894,2)</f>
        <v>0</v>
      </c>
      <c r="K894" s="141" t="s">
        <v>156</v>
      </c>
      <c r="L894" s="36"/>
      <c r="M894" s="145" t="s">
        <v>5</v>
      </c>
      <c r="N894" s="146" t="s">
        <v>35</v>
      </c>
      <c r="O894" s="147">
        <v>0.28399999999999997</v>
      </c>
      <c r="P894" s="147">
        <f>O894*H894</f>
        <v>16.596107999999997</v>
      </c>
      <c r="Q894" s="147">
        <v>0</v>
      </c>
      <c r="R894" s="147">
        <f>Q894*H894</f>
        <v>0</v>
      </c>
      <c r="S894" s="147">
        <v>0.26100000000000001</v>
      </c>
      <c r="T894" s="148">
        <f>S894*H894</f>
        <v>15.252057000000001</v>
      </c>
      <c r="AR894" s="23" t="s">
        <v>157</v>
      </c>
      <c r="AT894" s="23" t="s">
        <v>152</v>
      </c>
      <c r="AU894" s="23" t="s">
        <v>72</v>
      </c>
      <c r="AY894" s="23" t="s">
        <v>150</v>
      </c>
      <c r="BE894" s="149">
        <f>IF(N894="základní",J894,0)</f>
        <v>0</v>
      </c>
      <c r="BF894" s="149">
        <f>IF(N894="snížená",J894,0)</f>
        <v>0</v>
      </c>
      <c r="BG894" s="149">
        <f>IF(N894="zákl. přenesená",J894,0)</f>
        <v>0</v>
      </c>
      <c r="BH894" s="149">
        <f>IF(N894="sníž. přenesená",J894,0)</f>
        <v>0</v>
      </c>
      <c r="BI894" s="149">
        <f>IF(N894="nulová",J894,0)</f>
        <v>0</v>
      </c>
      <c r="BJ894" s="23" t="s">
        <v>70</v>
      </c>
      <c r="BK894" s="149">
        <f>ROUND(I894*H894,2)</f>
        <v>0</v>
      </c>
      <c r="BL894" s="23" t="s">
        <v>157</v>
      </c>
      <c r="BM894" s="23" t="s">
        <v>1135</v>
      </c>
    </row>
    <row r="895" spans="2:65" s="12" customFormat="1" x14ac:dyDescent="0.3">
      <c r="B895" s="158"/>
      <c r="D895" s="150" t="s">
        <v>161</v>
      </c>
      <c r="E895" s="159" t="s">
        <v>5</v>
      </c>
      <c r="F895" s="160" t="s">
        <v>1136</v>
      </c>
      <c r="H895" s="161">
        <v>58.436999999999998</v>
      </c>
      <c r="L895" s="158"/>
      <c r="M895" s="162"/>
      <c r="T895" s="163"/>
      <c r="W895" s="1"/>
      <c r="AT895" s="159" t="s">
        <v>161</v>
      </c>
      <c r="AU895" s="159" t="s">
        <v>72</v>
      </c>
      <c r="AV895" s="12" t="s">
        <v>72</v>
      </c>
      <c r="AW895" s="12" t="s">
        <v>27</v>
      </c>
      <c r="AX895" s="12" t="s">
        <v>64</v>
      </c>
      <c r="AY895" s="159" t="s">
        <v>150</v>
      </c>
    </row>
    <row r="896" spans="2:65" s="12" customFormat="1" x14ac:dyDescent="0.3">
      <c r="B896" s="158"/>
      <c r="D896" s="150" t="s">
        <v>161</v>
      </c>
      <c r="E896" s="159" t="s">
        <v>5</v>
      </c>
      <c r="F896" s="160" t="s">
        <v>5</v>
      </c>
      <c r="H896" s="161">
        <v>0</v>
      </c>
      <c r="L896" s="158"/>
      <c r="M896" s="162"/>
      <c r="T896" s="163"/>
      <c r="W896" s="1"/>
      <c r="AT896" s="159" t="s">
        <v>161</v>
      </c>
      <c r="AU896" s="159" t="s">
        <v>72</v>
      </c>
      <c r="AV896" s="12" t="s">
        <v>72</v>
      </c>
      <c r="AW896" s="12" t="s">
        <v>27</v>
      </c>
      <c r="AX896" s="12" t="s">
        <v>64</v>
      </c>
      <c r="AY896" s="159" t="s">
        <v>150</v>
      </c>
    </row>
    <row r="897" spans="2:65" s="13" customFormat="1" x14ac:dyDescent="0.3">
      <c r="B897" s="164"/>
      <c r="D897" s="150" t="s">
        <v>161</v>
      </c>
      <c r="E897" s="165" t="s">
        <v>5</v>
      </c>
      <c r="F897" s="166" t="s">
        <v>164</v>
      </c>
      <c r="H897" s="167">
        <v>58.436999999999998</v>
      </c>
      <c r="L897" s="164"/>
      <c r="M897" s="168"/>
      <c r="T897" s="169"/>
      <c r="W897" s="1"/>
      <c r="AT897" s="165" t="s">
        <v>161</v>
      </c>
      <c r="AU897" s="165" t="s">
        <v>72</v>
      </c>
      <c r="AV897" s="13" t="s">
        <v>157</v>
      </c>
      <c r="AW897" s="13" t="s">
        <v>27</v>
      </c>
      <c r="AX897" s="13" t="s">
        <v>70</v>
      </c>
      <c r="AY897" s="165" t="s">
        <v>150</v>
      </c>
    </row>
    <row r="898" spans="2:65" s="1" customFormat="1" ht="38.25" customHeight="1" x14ac:dyDescent="0.3">
      <c r="B898" s="138"/>
      <c r="C898" s="139" t="s">
        <v>1137</v>
      </c>
      <c r="D898" s="139" t="s">
        <v>152</v>
      </c>
      <c r="E898" s="140" t="s">
        <v>1138</v>
      </c>
      <c r="F898" s="141" t="s">
        <v>1139</v>
      </c>
      <c r="G898" s="142" t="s">
        <v>167</v>
      </c>
      <c r="H898" s="143">
        <v>94.850999999999999</v>
      </c>
      <c r="I898" s="303"/>
      <c r="J898" s="144">
        <f>ROUND(I898*H898,2)</f>
        <v>0</v>
      </c>
      <c r="K898" s="141" t="s">
        <v>156</v>
      </c>
      <c r="L898" s="36"/>
      <c r="M898" s="145" t="s">
        <v>5</v>
      </c>
      <c r="N898" s="146" t="s">
        <v>35</v>
      </c>
      <c r="O898" s="147">
        <v>1.52</v>
      </c>
      <c r="P898" s="147">
        <f>O898*H898</f>
        <v>144.17352</v>
      </c>
      <c r="Q898" s="147">
        <v>0</v>
      </c>
      <c r="R898" s="147">
        <f>Q898*H898</f>
        <v>0</v>
      </c>
      <c r="S898" s="147">
        <v>1.8</v>
      </c>
      <c r="T898" s="148">
        <f>S898*H898</f>
        <v>170.73179999999999</v>
      </c>
      <c r="AR898" s="23" t="s">
        <v>157</v>
      </c>
      <c r="AT898" s="23" t="s">
        <v>152</v>
      </c>
      <c r="AU898" s="23" t="s">
        <v>72</v>
      </c>
      <c r="AY898" s="23" t="s">
        <v>150</v>
      </c>
      <c r="BE898" s="149">
        <f>IF(N898="základní",J898,0)</f>
        <v>0</v>
      </c>
      <c r="BF898" s="149">
        <f>IF(N898="snížená",J898,0)</f>
        <v>0</v>
      </c>
      <c r="BG898" s="149">
        <f>IF(N898="zákl. přenesená",J898,0)</f>
        <v>0</v>
      </c>
      <c r="BH898" s="149">
        <f>IF(N898="sníž. přenesená",J898,0)</f>
        <v>0</v>
      </c>
      <c r="BI898" s="149">
        <f>IF(N898="nulová",J898,0)</f>
        <v>0</v>
      </c>
      <c r="BJ898" s="23" t="s">
        <v>70</v>
      </c>
      <c r="BK898" s="149">
        <f>ROUND(I898*H898,2)</f>
        <v>0</v>
      </c>
      <c r="BL898" s="23" t="s">
        <v>157</v>
      </c>
      <c r="BM898" s="23" t="s">
        <v>1140</v>
      </c>
    </row>
    <row r="899" spans="2:65" s="1" customFormat="1" ht="54" x14ac:dyDescent="0.3">
      <c r="B899" s="36"/>
      <c r="D899" s="150" t="s">
        <v>159</v>
      </c>
      <c r="F899" s="151" t="s">
        <v>1141</v>
      </c>
      <c r="L899" s="36"/>
      <c r="M899" s="152"/>
      <c r="T899" s="61"/>
      <c r="AT899" s="23" t="s">
        <v>159</v>
      </c>
      <c r="AU899" s="23" t="s">
        <v>72</v>
      </c>
    </row>
    <row r="900" spans="2:65" s="11" customFormat="1" x14ac:dyDescent="0.3">
      <c r="B900" s="153"/>
      <c r="D900" s="150" t="s">
        <v>161</v>
      </c>
      <c r="E900" s="154" t="s">
        <v>5</v>
      </c>
      <c r="F900" s="155" t="s">
        <v>1142</v>
      </c>
      <c r="H900" s="154" t="s">
        <v>5</v>
      </c>
      <c r="L900" s="153"/>
      <c r="M900" s="156"/>
      <c r="T900" s="157"/>
      <c r="W900" s="1"/>
      <c r="AT900" s="154" t="s">
        <v>161</v>
      </c>
      <c r="AU900" s="154" t="s">
        <v>72</v>
      </c>
      <c r="AV900" s="11" t="s">
        <v>70</v>
      </c>
      <c r="AW900" s="11" t="s">
        <v>27</v>
      </c>
      <c r="AX900" s="11" t="s">
        <v>64</v>
      </c>
      <c r="AY900" s="154" t="s">
        <v>150</v>
      </c>
    </row>
    <row r="901" spans="2:65" s="12" customFormat="1" x14ac:dyDescent="0.3">
      <c r="B901" s="158"/>
      <c r="D901" s="150" t="s">
        <v>161</v>
      </c>
      <c r="E901" s="159" t="s">
        <v>5</v>
      </c>
      <c r="F901" s="160" t="s">
        <v>1143</v>
      </c>
      <c r="H901" s="161">
        <v>66.132000000000005</v>
      </c>
      <c r="L901" s="158"/>
      <c r="M901" s="162"/>
      <c r="T901" s="163"/>
      <c r="W901" s="1"/>
      <c r="AT901" s="159" t="s">
        <v>161</v>
      </c>
      <c r="AU901" s="159" t="s">
        <v>72</v>
      </c>
      <c r="AV901" s="12" t="s">
        <v>72</v>
      </c>
      <c r="AW901" s="12" t="s">
        <v>27</v>
      </c>
      <c r="AX901" s="12" t="s">
        <v>64</v>
      </c>
      <c r="AY901" s="159" t="s">
        <v>150</v>
      </c>
    </row>
    <row r="902" spans="2:65" s="12" customFormat="1" x14ac:dyDescent="0.3">
      <c r="B902" s="158"/>
      <c r="D902" s="150" t="s">
        <v>161</v>
      </c>
      <c r="E902" s="159" t="s">
        <v>5</v>
      </c>
      <c r="F902" s="160" t="s">
        <v>1144</v>
      </c>
      <c r="H902" s="161">
        <v>-5.85</v>
      </c>
      <c r="L902" s="158"/>
      <c r="M902" s="162"/>
      <c r="T902" s="163"/>
      <c r="W902" s="1"/>
      <c r="AT902" s="159" t="s">
        <v>161</v>
      </c>
      <c r="AU902" s="159" t="s">
        <v>72</v>
      </c>
      <c r="AV902" s="12" t="s">
        <v>72</v>
      </c>
      <c r="AW902" s="12" t="s">
        <v>27</v>
      </c>
      <c r="AX902" s="12" t="s">
        <v>64</v>
      </c>
      <c r="AY902" s="159" t="s">
        <v>150</v>
      </c>
    </row>
    <row r="903" spans="2:65" s="12" customFormat="1" x14ac:dyDescent="0.3">
      <c r="B903" s="158"/>
      <c r="D903" s="150" t="s">
        <v>161</v>
      </c>
      <c r="E903" s="159" t="s">
        <v>5</v>
      </c>
      <c r="F903" s="160" t="s">
        <v>1145</v>
      </c>
      <c r="H903" s="161">
        <v>34.569000000000003</v>
      </c>
      <c r="L903" s="158"/>
      <c r="M903" s="162"/>
      <c r="T903" s="163"/>
      <c r="W903" s="1"/>
      <c r="AT903" s="159" t="s">
        <v>161</v>
      </c>
      <c r="AU903" s="159" t="s">
        <v>72</v>
      </c>
      <c r="AV903" s="12" t="s">
        <v>72</v>
      </c>
      <c r="AW903" s="12" t="s">
        <v>27</v>
      </c>
      <c r="AX903" s="12" t="s">
        <v>64</v>
      </c>
      <c r="AY903" s="159" t="s">
        <v>150</v>
      </c>
    </row>
    <row r="904" spans="2:65" s="13" customFormat="1" x14ac:dyDescent="0.3">
      <c r="B904" s="164"/>
      <c r="D904" s="150" t="s">
        <v>161</v>
      </c>
      <c r="E904" s="165" t="s">
        <v>5</v>
      </c>
      <c r="F904" s="166" t="s">
        <v>164</v>
      </c>
      <c r="H904" s="167">
        <v>94.850999999999999</v>
      </c>
      <c r="L904" s="164"/>
      <c r="M904" s="168"/>
      <c r="T904" s="169"/>
      <c r="W904" s="1"/>
      <c r="AT904" s="165" t="s">
        <v>161</v>
      </c>
      <c r="AU904" s="165" t="s">
        <v>72</v>
      </c>
      <c r="AV904" s="13" t="s">
        <v>157</v>
      </c>
      <c r="AW904" s="13" t="s">
        <v>27</v>
      </c>
      <c r="AX904" s="13" t="s">
        <v>70</v>
      </c>
      <c r="AY904" s="165" t="s">
        <v>150</v>
      </c>
    </row>
    <row r="905" spans="2:65" s="1" customFormat="1" ht="38.25" customHeight="1" x14ac:dyDescent="0.3">
      <c r="B905" s="138"/>
      <c r="C905" s="139" t="s">
        <v>1146</v>
      </c>
      <c r="D905" s="139" t="s">
        <v>152</v>
      </c>
      <c r="E905" s="140" t="s">
        <v>1138</v>
      </c>
      <c r="F905" s="141" t="s">
        <v>1139</v>
      </c>
      <c r="G905" s="142" t="s">
        <v>167</v>
      </c>
      <c r="H905" s="143">
        <v>21.96</v>
      </c>
      <c r="I905" s="303"/>
      <c r="J905" s="144">
        <f>ROUND(I905*H905,2)</f>
        <v>0</v>
      </c>
      <c r="K905" s="141" t="s">
        <v>156</v>
      </c>
      <c r="L905" s="36"/>
      <c r="M905" s="145" t="s">
        <v>5</v>
      </c>
      <c r="N905" s="146" t="s">
        <v>35</v>
      </c>
      <c r="O905" s="147">
        <v>1.52</v>
      </c>
      <c r="P905" s="147">
        <f>O905*H905</f>
        <v>33.379200000000004</v>
      </c>
      <c r="Q905" s="147">
        <v>0</v>
      </c>
      <c r="R905" s="147">
        <f>Q905*H905</f>
        <v>0</v>
      </c>
      <c r="S905" s="147">
        <v>1.8</v>
      </c>
      <c r="T905" s="148">
        <f>S905*H905</f>
        <v>39.528000000000006</v>
      </c>
      <c r="AR905" s="23" t="s">
        <v>157</v>
      </c>
      <c r="AT905" s="23" t="s">
        <v>152</v>
      </c>
      <c r="AU905" s="23" t="s">
        <v>72</v>
      </c>
      <c r="AY905" s="23" t="s">
        <v>150</v>
      </c>
      <c r="BE905" s="149">
        <f>IF(N905="základní",J905,0)</f>
        <v>0</v>
      </c>
      <c r="BF905" s="149">
        <f>IF(N905="snížená",J905,0)</f>
        <v>0</v>
      </c>
      <c r="BG905" s="149">
        <f>IF(N905="zákl. přenesená",J905,0)</f>
        <v>0</v>
      </c>
      <c r="BH905" s="149">
        <f>IF(N905="sníž. přenesená",J905,0)</f>
        <v>0</v>
      </c>
      <c r="BI905" s="149">
        <f>IF(N905="nulová",J905,0)</f>
        <v>0</v>
      </c>
      <c r="BJ905" s="23" t="s">
        <v>70</v>
      </c>
      <c r="BK905" s="149">
        <f>ROUND(I905*H905,2)</f>
        <v>0</v>
      </c>
      <c r="BL905" s="23" t="s">
        <v>157</v>
      </c>
      <c r="BM905" s="23" t="s">
        <v>1147</v>
      </c>
    </row>
    <row r="906" spans="2:65" s="1" customFormat="1" ht="54" x14ac:dyDescent="0.3">
      <c r="B906" s="36"/>
      <c r="D906" s="150" t="s">
        <v>159</v>
      </c>
      <c r="F906" s="151" t="s">
        <v>1141</v>
      </c>
      <c r="L906" s="36"/>
      <c r="M906" s="152"/>
      <c r="T906" s="61"/>
      <c r="AT906" s="23" t="s">
        <v>159</v>
      </c>
      <c r="AU906" s="23" t="s">
        <v>72</v>
      </c>
    </row>
    <row r="907" spans="2:65" s="11" customFormat="1" x14ac:dyDescent="0.3">
      <c r="B907" s="153"/>
      <c r="D907" s="150" t="s">
        <v>161</v>
      </c>
      <c r="E907" s="154" t="s">
        <v>5</v>
      </c>
      <c r="F907" s="155" t="s">
        <v>1148</v>
      </c>
      <c r="H907" s="154" t="s">
        <v>5</v>
      </c>
      <c r="L907" s="153"/>
      <c r="M907" s="156"/>
      <c r="T907" s="157"/>
      <c r="W907" s="1"/>
      <c r="AT907" s="154" t="s">
        <v>161</v>
      </c>
      <c r="AU907" s="154" t="s">
        <v>72</v>
      </c>
      <c r="AV907" s="11" t="s">
        <v>70</v>
      </c>
      <c r="AW907" s="11" t="s">
        <v>27</v>
      </c>
      <c r="AX907" s="11" t="s">
        <v>64</v>
      </c>
      <c r="AY907" s="154" t="s">
        <v>150</v>
      </c>
    </row>
    <row r="908" spans="2:65" s="12" customFormat="1" x14ac:dyDescent="0.3">
      <c r="B908" s="158"/>
      <c r="D908" s="150" t="s">
        <v>161</v>
      </c>
      <c r="E908" s="159" t="s">
        <v>5</v>
      </c>
      <c r="F908" s="160" t="s">
        <v>1149</v>
      </c>
      <c r="H908" s="161">
        <v>16.785</v>
      </c>
      <c r="L908" s="158"/>
      <c r="M908" s="162"/>
      <c r="T908" s="163"/>
      <c r="W908" s="1"/>
      <c r="AT908" s="159" t="s">
        <v>161</v>
      </c>
      <c r="AU908" s="159" t="s">
        <v>72</v>
      </c>
      <c r="AV908" s="12" t="s">
        <v>72</v>
      </c>
      <c r="AW908" s="12" t="s">
        <v>27</v>
      </c>
      <c r="AX908" s="12" t="s">
        <v>64</v>
      </c>
      <c r="AY908" s="159" t="s">
        <v>150</v>
      </c>
    </row>
    <row r="909" spans="2:65" s="12" customFormat="1" x14ac:dyDescent="0.3">
      <c r="B909" s="158"/>
      <c r="D909" s="150" t="s">
        <v>161</v>
      </c>
      <c r="E909" s="159" t="s">
        <v>5</v>
      </c>
      <c r="F909" s="160" t="s">
        <v>1150</v>
      </c>
      <c r="H909" s="161">
        <v>0.58499999999999996</v>
      </c>
      <c r="L909" s="158"/>
      <c r="M909" s="162"/>
      <c r="T909" s="163"/>
      <c r="W909" s="1"/>
      <c r="AT909" s="159" t="s">
        <v>161</v>
      </c>
      <c r="AU909" s="159" t="s">
        <v>72</v>
      </c>
      <c r="AV909" s="12" t="s">
        <v>72</v>
      </c>
      <c r="AW909" s="12" t="s">
        <v>27</v>
      </c>
      <c r="AX909" s="12" t="s">
        <v>64</v>
      </c>
      <c r="AY909" s="159" t="s">
        <v>150</v>
      </c>
    </row>
    <row r="910" spans="2:65" s="12" customFormat="1" x14ac:dyDescent="0.3">
      <c r="B910" s="158"/>
      <c r="D910" s="150" t="s">
        <v>161</v>
      </c>
      <c r="E910" s="159" t="s">
        <v>5</v>
      </c>
      <c r="F910" s="160" t="s">
        <v>1151</v>
      </c>
      <c r="H910" s="161">
        <v>4.59</v>
      </c>
      <c r="L910" s="158"/>
      <c r="M910" s="162"/>
      <c r="T910" s="163"/>
      <c r="W910" s="1"/>
      <c r="AT910" s="159" t="s">
        <v>161</v>
      </c>
      <c r="AU910" s="159" t="s">
        <v>72</v>
      </c>
      <c r="AV910" s="12" t="s">
        <v>72</v>
      </c>
      <c r="AW910" s="12" t="s">
        <v>27</v>
      </c>
      <c r="AX910" s="12" t="s">
        <v>64</v>
      </c>
      <c r="AY910" s="159" t="s">
        <v>150</v>
      </c>
    </row>
    <row r="911" spans="2:65" s="13" customFormat="1" x14ac:dyDescent="0.3">
      <c r="B911" s="164"/>
      <c r="D911" s="150" t="s">
        <v>161</v>
      </c>
      <c r="E911" s="165" t="s">
        <v>5</v>
      </c>
      <c r="F911" s="166" t="s">
        <v>164</v>
      </c>
      <c r="H911" s="167">
        <v>21.96</v>
      </c>
      <c r="L911" s="164"/>
      <c r="M911" s="168"/>
      <c r="T911" s="169"/>
      <c r="W911" s="1"/>
      <c r="AT911" s="165" t="s">
        <v>161</v>
      </c>
      <c r="AU911" s="165" t="s">
        <v>72</v>
      </c>
      <c r="AV911" s="13" t="s">
        <v>157</v>
      </c>
      <c r="AW911" s="13" t="s">
        <v>27</v>
      </c>
      <c r="AX911" s="13" t="s">
        <v>70</v>
      </c>
      <c r="AY911" s="165" t="s">
        <v>150</v>
      </c>
    </row>
    <row r="912" spans="2:65" s="1" customFormat="1" ht="25.5" customHeight="1" x14ac:dyDescent="0.3">
      <c r="B912" s="138"/>
      <c r="C912" s="139" t="s">
        <v>1152</v>
      </c>
      <c r="D912" s="139" t="s">
        <v>152</v>
      </c>
      <c r="E912" s="140" t="s">
        <v>1153</v>
      </c>
      <c r="F912" s="141" t="s">
        <v>1154</v>
      </c>
      <c r="G912" s="142" t="s">
        <v>167</v>
      </c>
      <c r="H912" s="143">
        <v>52.279000000000003</v>
      </c>
      <c r="I912" s="303"/>
      <c r="J912" s="144">
        <f>ROUND(I912*H912,2)</f>
        <v>0</v>
      </c>
      <c r="K912" s="141" t="s">
        <v>156</v>
      </c>
      <c r="L912" s="36"/>
      <c r="M912" s="145" t="s">
        <v>5</v>
      </c>
      <c r="N912" s="146" t="s">
        <v>35</v>
      </c>
      <c r="O912" s="147">
        <v>1.7010000000000001</v>
      </c>
      <c r="P912" s="147">
        <f>O912*H912</f>
        <v>88.926579000000004</v>
      </c>
      <c r="Q912" s="147">
        <v>0</v>
      </c>
      <c r="R912" s="147">
        <f>Q912*H912</f>
        <v>0</v>
      </c>
      <c r="S912" s="147">
        <v>1.95</v>
      </c>
      <c r="T912" s="148">
        <f>S912*H912</f>
        <v>101.94405</v>
      </c>
      <c r="AR912" s="23" t="s">
        <v>157</v>
      </c>
      <c r="AT912" s="23" t="s">
        <v>152</v>
      </c>
      <c r="AU912" s="23" t="s">
        <v>72</v>
      </c>
      <c r="AY912" s="23" t="s">
        <v>150</v>
      </c>
      <c r="BE912" s="149">
        <f>IF(N912="základní",J912,0)</f>
        <v>0</v>
      </c>
      <c r="BF912" s="149">
        <f>IF(N912="snížená",J912,0)</f>
        <v>0</v>
      </c>
      <c r="BG912" s="149">
        <f>IF(N912="zákl. přenesená",J912,0)</f>
        <v>0</v>
      </c>
      <c r="BH912" s="149">
        <f>IF(N912="sníž. přenesená",J912,0)</f>
        <v>0</v>
      </c>
      <c r="BI912" s="149">
        <f>IF(N912="nulová",J912,0)</f>
        <v>0</v>
      </c>
      <c r="BJ912" s="23" t="s">
        <v>70</v>
      </c>
      <c r="BK912" s="149">
        <f>ROUND(I912*H912,2)</f>
        <v>0</v>
      </c>
      <c r="BL912" s="23" t="s">
        <v>157</v>
      </c>
      <c r="BM912" s="23" t="s">
        <v>1155</v>
      </c>
    </row>
    <row r="913" spans="2:65" s="1" customFormat="1" ht="54" x14ac:dyDescent="0.3">
      <c r="B913" s="36"/>
      <c r="D913" s="150" t="s">
        <v>159</v>
      </c>
      <c r="F913" s="151" t="s">
        <v>1141</v>
      </c>
      <c r="L913" s="36"/>
      <c r="M913" s="152"/>
      <c r="T913" s="61"/>
      <c r="AT913" s="23" t="s">
        <v>159</v>
      </c>
      <c r="AU913" s="23" t="s">
        <v>72</v>
      </c>
    </row>
    <row r="914" spans="2:65" s="11" customFormat="1" x14ac:dyDescent="0.3">
      <c r="B914" s="153"/>
      <c r="D914" s="150" t="s">
        <v>161</v>
      </c>
      <c r="E914" s="154" t="s">
        <v>5</v>
      </c>
      <c r="F914" s="155" t="s">
        <v>1156</v>
      </c>
      <c r="H914" s="154" t="s">
        <v>5</v>
      </c>
      <c r="L914" s="153"/>
      <c r="M914" s="156"/>
      <c r="T914" s="157"/>
      <c r="W914" s="1"/>
      <c r="AT914" s="154" t="s">
        <v>161</v>
      </c>
      <c r="AU914" s="154" t="s">
        <v>72</v>
      </c>
      <c r="AV914" s="11" t="s">
        <v>70</v>
      </c>
      <c r="AW914" s="11" t="s">
        <v>27</v>
      </c>
      <c r="AX914" s="11" t="s">
        <v>64</v>
      </c>
      <c r="AY914" s="154" t="s">
        <v>150</v>
      </c>
    </row>
    <row r="915" spans="2:65" s="12" customFormat="1" x14ac:dyDescent="0.3">
      <c r="B915" s="158"/>
      <c r="D915" s="150" t="s">
        <v>161</v>
      </c>
      <c r="E915" s="159" t="s">
        <v>5</v>
      </c>
      <c r="F915" s="160" t="s">
        <v>1157</v>
      </c>
      <c r="H915" s="161">
        <v>20.425000000000001</v>
      </c>
      <c r="L915" s="158"/>
      <c r="M915" s="162"/>
      <c r="T915" s="163"/>
      <c r="W915" s="1"/>
      <c r="AT915" s="159" t="s">
        <v>161</v>
      </c>
      <c r="AU915" s="159" t="s">
        <v>72</v>
      </c>
      <c r="AV915" s="12" t="s">
        <v>72</v>
      </c>
      <c r="AW915" s="12" t="s">
        <v>27</v>
      </c>
      <c r="AX915" s="12" t="s">
        <v>64</v>
      </c>
      <c r="AY915" s="159" t="s">
        <v>150</v>
      </c>
    </row>
    <row r="916" spans="2:65" s="12" customFormat="1" x14ac:dyDescent="0.3">
      <c r="B916" s="158"/>
      <c r="D916" s="150" t="s">
        <v>161</v>
      </c>
      <c r="E916" s="159" t="s">
        <v>5</v>
      </c>
      <c r="F916" s="160" t="s">
        <v>1158</v>
      </c>
      <c r="H916" s="161">
        <v>13.023999999999999</v>
      </c>
      <c r="L916" s="158"/>
      <c r="M916" s="162"/>
      <c r="T916" s="163"/>
      <c r="W916" s="1"/>
      <c r="AT916" s="159" t="s">
        <v>161</v>
      </c>
      <c r="AU916" s="159" t="s">
        <v>72</v>
      </c>
      <c r="AV916" s="12" t="s">
        <v>72</v>
      </c>
      <c r="AW916" s="12" t="s">
        <v>27</v>
      </c>
      <c r="AX916" s="12" t="s">
        <v>64</v>
      </c>
      <c r="AY916" s="159" t="s">
        <v>150</v>
      </c>
    </row>
    <row r="917" spans="2:65" s="12" customFormat="1" x14ac:dyDescent="0.3">
      <c r="B917" s="158"/>
      <c r="D917" s="150" t="s">
        <v>161</v>
      </c>
      <c r="E917" s="159" t="s">
        <v>5</v>
      </c>
      <c r="F917" s="160" t="s">
        <v>1159</v>
      </c>
      <c r="H917" s="161">
        <v>9.2899999999999991</v>
      </c>
      <c r="L917" s="158"/>
      <c r="M917" s="162"/>
      <c r="T917" s="163"/>
      <c r="W917" s="1"/>
      <c r="AT917" s="159" t="s">
        <v>161</v>
      </c>
      <c r="AU917" s="159" t="s">
        <v>72</v>
      </c>
      <c r="AV917" s="12" t="s">
        <v>72</v>
      </c>
      <c r="AW917" s="12" t="s">
        <v>27</v>
      </c>
      <c r="AX917" s="12" t="s">
        <v>64</v>
      </c>
      <c r="AY917" s="159" t="s">
        <v>150</v>
      </c>
    </row>
    <row r="918" spans="2:65" s="12" customFormat="1" x14ac:dyDescent="0.3">
      <c r="B918" s="158"/>
      <c r="D918" s="150" t="s">
        <v>161</v>
      </c>
      <c r="E918" s="159" t="s">
        <v>5</v>
      </c>
      <c r="F918" s="160" t="s">
        <v>1160</v>
      </c>
      <c r="H918" s="161">
        <v>9.5399999999999991</v>
      </c>
      <c r="L918" s="158"/>
      <c r="M918" s="162"/>
      <c r="T918" s="163"/>
      <c r="W918" s="1"/>
      <c r="AT918" s="159" t="s">
        <v>161</v>
      </c>
      <c r="AU918" s="159" t="s">
        <v>72</v>
      </c>
      <c r="AV918" s="12" t="s">
        <v>72</v>
      </c>
      <c r="AW918" s="12" t="s">
        <v>27</v>
      </c>
      <c r="AX918" s="12" t="s">
        <v>64</v>
      </c>
      <c r="AY918" s="159" t="s">
        <v>150</v>
      </c>
    </row>
    <row r="919" spans="2:65" s="12" customFormat="1" x14ac:dyDescent="0.3">
      <c r="B919" s="158"/>
      <c r="D919" s="150" t="s">
        <v>161</v>
      </c>
      <c r="E919" s="159" t="s">
        <v>5</v>
      </c>
      <c r="F919" s="160" t="s">
        <v>5</v>
      </c>
      <c r="H919" s="161">
        <v>0</v>
      </c>
      <c r="L919" s="158"/>
      <c r="M919" s="162"/>
      <c r="T919" s="163"/>
      <c r="W919" s="1"/>
      <c r="AT919" s="159" t="s">
        <v>161</v>
      </c>
      <c r="AU919" s="159" t="s">
        <v>72</v>
      </c>
      <c r="AV919" s="12" t="s">
        <v>72</v>
      </c>
      <c r="AW919" s="12" t="s">
        <v>27</v>
      </c>
      <c r="AX919" s="12" t="s">
        <v>64</v>
      </c>
      <c r="AY919" s="159" t="s">
        <v>150</v>
      </c>
    </row>
    <row r="920" spans="2:65" s="13" customFormat="1" x14ac:dyDescent="0.3">
      <c r="B920" s="164"/>
      <c r="D920" s="150" t="s">
        <v>161</v>
      </c>
      <c r="E920" s="165" t="s">
        <v>5</v>
      </c>
      <c r="F920" s="166" t="s">
        <v>164</v>
      </c>
      <c r="H920" s="167">
        <v>52.279000000000003</v>
      </c>
      <c r="L920" s="164"/>
      <c r="M920" s="168"/>
      <c r="T920" s="169"/>
      <c r="W920" s="1"/>
      <c r="AT920" s="165" t="s">
        <v>161</v>
      </c>
      <c r="AU920" s="165" t="s">
        <v>72</v>
      </c>
      <c r="AV920" s="13" t="s">
        <v>157</v>
      </c>
      <c r="AW920" s="13" t="s">
        <v>27</v>
      </c>
      <c r="AX920" s="13" t="s">
        <v>70</v>
      </c>
      <c r="AY920" s="165" t="s">
        <v>150</v>
      </c>
    </row>
    <row r="921" spans="2:65" s="1" customFormat="1" ht="25.5" customHeight="1" x14ac:dyDescent="0.3">
      <c r="B921" s="138"/>
      <c r="C921" s="139" t="s">
        <v>1161</v>
      </c>
      <c r="D921" s="139" t="s">
        <v>152</v>
      </c>
      <c r="E921" s="140" t="s">
        <v>1162</v>
      </c>
      <c r="F921" s="141" t="s">
        <v>1163</v>
      </c>
      <c r="G921" s="142" t="s">
        <v>167</v>
      </c>
      <c r="H921" s="143">
        <v>0.86299999999999999</v>
      </c>
      <c r="I921" s="303"/>
      <c r="J921" s="144">
        <f>ROUND(I921*H921,2)</f>
        <v>0</v>
      </c>
      <c r="K921" s="141" t="s">
        <v>156</v>
      </c>
      <c r="L921" s="36"/>
      <c r="M921" s="145" t="s">
        <v>5</v>
      </c>
      <c r="N921" s="146" t="s">
        <v>35</v>
      </c>
      <c r="O921" s="147">
        <v>4.0350000000000001</v>
      </c>
      <c r="P921" s="147">
        <f>O921*H921</f>
        <v>3.482205</v>
      </c>
      <c r="Q921" s="147">
        <v>0</v>
      </c>
      <c r="R921" s="147">
        <f>Q921*H921</f>
        <v>0</v>
      </c>
      <c r="S921" s="147">
        <v>1.8</v>
      </c>
      <c r="T921" s="148">
        <f>S921*H921</f>
        <v>1.5534000000000001</v>
      </c>
      <c r="AR921" s="23" t="s">
        <v>157</v>
      </c>
      <c r="AT921" s="23" t="s">
        <v>152</v>
      </c>
      <c r="AU921" s="23" t="s">
        <v>72</v>
      </c>
      <c r="AY921" s="23" t="s">
        <v>150</v>
      </c>
      <c r="BE921" s="149">
        <f>IF(N921="základní",J921,0)</f>
        <v>0</v>
      </c>
      <c r="BF921" s="149">
        <f>IF(N921="snížená",J921,0)</f>
        <v>0</v>
      </c>
      <c r="BG921" s="149">
        <f>IF(N921="zákl. přenesená",J921,0)</f>
        <v>0</v>
      </c>
      <c r="BH921" s="149">
        <f>IF(N921="sníž. přenesená",J921,0)</f>
        <v>0</v>
      </c>
      <c r="BI921" s="149">
        <f>IF(N921="nulová",J921,0)</f>
        <v>0</v>
      </c>
      <c r="BJ921" s="23" t="s">
        <v>70</v>
      </c>
      <c r="BK921" s="149">
        <f>ROUND(I921*H921,2)</f>
        <v>0</v>
      </c>
      <c r="BL921" s="23" t="s">
        <v>157</v>
      </c>
      <c r="BM921" s="23" t="s">
        <v>1164</v>
      </c>
    </row>
    <row r="922" spans="2:65" s="1" customFormat="1" ht="54" x14ac:dyDescent="0.3">
      <c r="B922" s="36"/>
      <c r="D922" s="150" t="s">
        <v>159</v>
      </c>
      <c r="F922" s="151" t="s">
        <v>1141</v>
      </c>
      <c r="L922" s="36"/>
      <c r="M922" s="152"/>
      <c r="T922" s="61"/>
      <c r="AT922" s="23" t="s">
        <v>159</v>
      </c>
      <c r="AU922" s="23" t="s">
        <v>72</v>
      </c>
    </row>
    <row r="923" spans="2:65" s="12" customFormat="1" x14ac:dyDescent="0.3">
      <c r="B923" s="158"/>
      <c r="D923" s="150" t="s">
        <v>161</v>
      </c>
      <c r="E923" s="159" t="s">
        <v>5</v>
      </c>
      <c r="F923" s="160" t="s">
        <v>1165</v>
      </c>
      <c r="H923" s="161">
        <v>0.28799999999999998</v>
      </c>
      <c r="L923" s="158"/>
      <c r="M923" s="162"/>
      <c r="T923" s="163"/>
      <c r="W923" s="1"/>
      <c r="AT923" s="159" t="s">
        <v>161</v>
      </c>
      <c r="AU923" s="159" t="s">
        <v>72</v>
      </c>
      <c r="AV923" s="12" t="s">
        <v>72</v>
      </c>
      <c r="AW923" s="12" t="s">
        <v>27</v>
      </c>
      <c r="AX923" s="12" t="s">
        <v>64</v>
      </c>
      <c r="AY923" s="159" t="s">
        <v>150</v>
      </c>
    </row>
    <row r="924" spans="2:65" s="12" customFormat="1" x14ac:dyDescent="0.3">
      <c r="B924" s="158"/>
      <c r="D924" s="150" t="s">
        <v>161</v>
      </c>
      <c r="E924" s="159" t="s">
        <v>5</v>
      </c>
      <c r="F924" s="160" t="s">
        <v>1166</v>
      </c>
      <c r="H924" s="161">
        <v>0.57499999999999996</v>
      </c>
      <c r="L924" s="158"/>
      <c r="M924" s="162"/>
      <c r="T924" s="163"/>
      <c r="W924" s="1"/>
      <c r="AT924" s="159" t="s">
        <v>161</v>
      </c>
      <c r="AU924" s="159" t="s">
        <v>72</v>
      </c>
      <c r="AV924" s="12" t="s">
        <v>72</v>
      </c>
      <c r="AW924" s="12" t="s">
        <v>27</v>
      </c>
      <c r="AX924" s="12" t="s">
        <v>64</v>
      </c>
      <c r="AY924" s="159" t="s">
        <v>150</v>
      </c>
    </row>
    <row r="925" spans="2:65" s="13" customFormat="1" x14ac:dyDescent="0.3">
      <c r="B925" s="164"/>
      <c r="D925" s="150" t="s">
        <v>161</v>
      </c>
      <c r="E925" s="165" t="s">
        <v>5</v>
      </c>
      <c r="F925" s="166" t="s">
        <v>164</v>
      </c>
      <c r="H925" s="167">
        <v>0.86299999999999999</v>
      </c>
      <c r="L925" s="164"/>
      <c r="M925" s="168"/>
      <c r="T925" s="169"/>
      <c r="W925" s="1"/>
      <c r="AT925" s="165" t="s">
        <v>161</v>
      </c>
      <c r="AU925" s="165" t="s">
        <v>72</v>
      </c>
      <c r="AV925" s="13" t="s">
        <v>157</v>
      </c>
      <c r="AW925" s="13" t="s">
        <v>27</v>
      </c>
      <c r="AX925" s="13" t="s">
        <v>70</v>
      </c>
      <c r="AY925" s="165" t="s">
        <v>150</v>
      </c>
    </row>
    <row r="926" spans="2:65" s="1" customFormat="1" ht="25.5" customHeight="1" x14ac:dyDescent="0.3">
      <c r="B926" s="138"/>
      <c r="C926" s="139" t="s">
        <v>1167</v>
      </c>
      <c r="D926" s="139" t="s">
        <v>152</v>
      </c>
      <c r="E926" s="140" t="s">
        <v>1168</v>
      </c>
      <c r="F926" s="141" t="s">
        <v>1169</v>
      </c>
      <c r="G926" s="142" t="s">
        <v>268</v>
      </c>
      <c r="H926" s="143">
        <v>36.4</v>
      </c>
      <c r="I926" s="303"/>
      <c r="J926" s="144">
        <f>ROUND(I926*H926,2)</f>
        <v>0</v>
      </c>
      <c r="K926" s="141" t="s">
        <v>156</v>
      </c>
      <c r="L926" s="36"/>
      <c r="M926" s="145" t="s">
        <v>5</v>
      </c>
      <c r="N926" s="146" t="s">
        <v>35</v>
      </c>
      <c r="O926" s="147">
        <v>1.621</v>
      </c>
      <c r="P926" s="147">
        <f>O926*H926</f>
        <v>59.004399999999997</v>
      </c>
      <c r="Q926" s="147">
        <v>0</v>
      </c>
      <c r="R926" s="147">
        <f>Q926*H926</f>
        <v>0</v>
      </c>
      <c r="S926" s="147">
        <v>0.37</v>
      </c>
      <c r="T926" s="148">
        <f>S926*H926</f>
        <v>13.468</v>
      </c>
      <c r="AR926" s="23" t="s">
        <v>157</v>
      </c>
      <c r="AT926" s="23" t="s">
        <v>152</v>
      </c>
      <c r="AU926" s="23" t="s">
        <v>72</v>
      </c>
      <c r="AY926" s="23" t="s">
        <v>150</v>
      </c>
      <c r="BE926" s="149">
        <f>IF(N926="základní",J926,0)</f>
        <v>0</v>
      </c>
      <c r="BF926" s="149">
        <f>IF(N926="snížená",J926,0)</f>
        <v>0</v>
      </c>
      <c r="BG926" s="149">
        <f>IF(N926="zákl. přenesená",J926,0)</f>
        <v>0</v>
      </c>
      <c r="BH926" s="149">
        <f>IF(N926="sníž. přenesená",J926,0)</f>
        <v>0</v>
      </c>
      <c r="BI926" s="149">
        <f>IF(N926="nulová",J926,0)</f>
        <v>0</v>
      </c>
      <c r="BJ926" s="23" t="s">
        <v>70</v>
      </c>
      <c r="BK926" s="149">
        <f>ROUND(I926*H926,2)</f>
        <v>0</v>
      </c>
      <c r="BL926" s="23" t="s">
        <v>157</v>
      </c>
      <c r="BM926" s="23" t="s">
        <v>1170</v>
      </c>
    </row>
    <row r="927" spans="2:65" s="12" customFormat="1" x14ac:dyDescent="0.3">
      <c r="B927" s="158"/>
      <c r="D927" s="150" t="s">
        <v>161</v>
      </c>
      <c r="E927" s="159" t="s">
        <v>5</v>
      </c>
      <c r="F927" s="160" t="s">
        <v>1171</v>
      </c>
      <c r="H927" s="161">
        <v>36.4</v>
      </c>
      <c r="L927" s="158"/>
      <c r="M927" s="162"/>
      <c r="T927" s="163"/>
      <c r="W927" s="1"/>
      <c r="AT927" s="159" t="s">
        <v>161</v>
      </c>
      <c r="AU927" s="159" t="s">
        <v>72</v>
      </c>
      <c r="AV927" s="12" t="s">
        <v>72</v>
      </c>
      <c r="AW927" s="12" t="s">
        <v>27</v>
      </c>
      <c r="AX927" s="12" t="s">
        <v>64</v>
      </c>
      <c r="AY927" s="159" t="s">
        <v>150</v>
      </c>
    </row>
    <row r="928" spans="2:65" s="13" customFormat="1" x14ac:dyDescent="0.3">
      <c r="B928" s="164"/>
      <c r="D928" s="150" t="s">
        <v>161</v>
      </c>
      <c r="E928" s="165" t="s">
        <v>5</v>
      </c>
      <c r="F928" s="166" t="s">
        <v>164</v>
      </c>
      <c r="H928" s="167">
        <v>36.4</v>
      </c>
      <c r="L928" s="164"/>
      <c r="M928" s="168"/>
      <c r="T928" s="169"/>
      <c r="W928" s="1"/>
      <c r="AT928" s="165" t="s">
        <v>161</v>
      </c>
      <c r="AU928" s="165" t="s">
        <v>72</v>
      </c>
      <c r="AV928" s="13" t="s">
        <v>157</v>
      </c>
      <c r="AW928" s="13" t="s">
        <v>27</v>
      </c>
      <c r="AX928" s="13" t="s">
        <v>70</v>
      </c>
      <c r="AY928" s="165" t="s">
        <v>150</v>
      </c>
    </row>
    <row r="929" spans="2:65" s="1" customFormat="1" ht="16.5" customHeight="1" x14ac:dyDescent="0.3">
      <c r="B929" s="138"/>
      <c r="C929" s="139" t="s">
        <v>1172</v>
      </c>
      <c r="D929" s="139" t="s">
        <v>152</v>
      </c>
      <c r="E929" s="140" t="s">
        <v>1173</v>
      </c>
      <c r="F929" s="141" t="s">
        <v>1174</v>
      </c>
      <c r="G929" s="142" t="s">
        <v>167</v>
      </c>
      <c r="H929" s="143">
        <v>91.206999999999994</v>
      </c>
      <c r="I929" s="303"/>
      <c r="J929" s="144">
        <f>ROUND(I929*H929,2)</f>
        <v>0</v>
      </c>
      <c r="K929" s="141" t="s">
        <v>156</v>
      </c>
      <c r="L929" s="36"/>
      <c r="M929" s="145" t="s">
        <v>5</v>
      </c>
      <c r="N929" s="146" t="s">
        <v>35</v>
      </c>
      <c r="O929" s="147">
        <v>6.72</v>
      </c>
      <c r="P929" s="147">
        <f>O929*H929</f>
        <v>612.91103999999996</v>
      </c>
      <c r="Q929" s="147">
        <v>0</v>
      </c>
      <c r="R929" s="147">
        <f>Q929*H929</f>
        <v>0</v>
      </c>
      <c r="S929" s="147">
        <v>2.4</v>
      </c>
      <c r="T929" s="148">
        <f>S929*H929</f>
        <v>218.89679999999998</v>
      </c>
      <c r="AR929" s="23" t="s">
        <v>157</v>
      </c>
      <c r="AT929" s="23" t="s">
        <v>152</v>
      </c>
      <c r="AU929" s="23" t="s">
        <v>72</v>
      </c>
      <c r="AY929" s="23" t="s">
        <v>150</v>
      </c>
      <c r="BE929" s="149">
        <f>IF(N929="základní",J929,0)</f>
        <v>0</v>
      </c>
      <c r="BF929" s="149">
        <f>IF(N929="snížená",J929,0)</f>
        <v>0</v>
      </c>
      <c r="BG929" s="149">
        <f>IF(N929="zákl. přenesená",J929,0)</f>
        <v>0</v>
      </c>
      <c r="BH929" s="149">
        <f>IF(N929="sníž. přenesená",J929,0)</f>
        <v>0</v>
      </c>
      <c r="BI929" s="149">
        <f>IF(N929="nulová",J929,0)</f>
        <v>0</v>
      </c>
      <c r="BJ929" s="23" t="s">
        <v>70</v>
      </c>
      <c r="BK929" s="149">
        <f>ROUND(I929*H929,2)</f>
        <v>0</v>
      </c>
      <c r="BL929" s="23" t="s">
        <v>157</v>
      </c>
      <c r="BM929" s="23" t="s">
        <v>1175</v>
      </c>
    </row>
    <row r="930" spans="2:65" s="1" customFormat="1" ht="54" x14ac:dyDescent="0.3">
      <c r="B930" s="36"/>
      <c r="D930" s="150" t="s">
        <v>159</v>
      </c>
      <c r="F930" s="151" t="s">
        <v>1176</v>
      </c>
      <c r="L930" s="36"/>
      <c r="M930" s="152"/>
      <c r="T930" s="61"/>
      <c r="AT930" s="23" t="s">
        <v>159</v>
      </c>
      <c r="AU930" s="23" t="s">
        <v>72</v>
      </c>
    </row>
    <row r="931" spans="2:65" s="11" customFormat="1" x14ac:dyDescent="0.3">
      <c r="B931" s="153"/>
      <c r="D931" s="150" t="s">
        <v>161</v>
      </c>
      <c r="E931" s="154" t="s">
        <v>5</v>
      </c>
      <c r="F931" s="155" t="s">
        <v>1177</v>
      </c>
      <c r="H931" s="154" t="s">
        <v>5</v>
      </c>
      <c r="L931" s="153"/>
      <c r="M931" s="156"/>
      <c r="T931" s="157"/>
      <c r="W931" s="1"/>
      <c r="AT931" s="154" t="s">
        <v>161</v>
      </c>
      <c r="AU931" s="154" t="s">
        <v>72</v>
      </c>
      <c r="AV931" s="11" t="s">
        <v>70</v>
      </c>
      <c r="AW931" s="11" t="s">
        <v>27</v>
      </c>
      <c r="AX931" s="11" t="s">
        <v>64</v>
      </c>
      <c r="AY931" s="154" t="s">
        <v>150</v>
      </c>
    </row>
    <row r="932" spans="2:65" s="12" customFormat="1" x14ac:dyDescent="0.3">
      <c r="B932" s="158"/>
      <c r="D932" s="150" t="s">
        <v>161</v>
      </c>
      <c r="E932" s="159" t="s">
        <v>5</v>
      </c>
      <c r="F932" s="160" t="s">
        <v>1178</v>
      </c>
      <c r="H932" s="161">
        <v>76.557000000000002</v>
      </c>
      <c r="L932" s="158"/>
      <c r="M932" s="162"/>
      <c r="T932" s="163"/>
      <c r="W932" s="1"/>
      <c r="AT932" s="159" t="s">
        <v>161</v>
      </c>
      <c r="AU932" s="159" t="s">
        <v>72</v>
      </c>
      <c r="AV932" s="12" t="s">
        <v>72</v>
      </c>
      <c r="AW932" s="12" t="s">
        <v>27</v>
      </c>
      <c r="AX932" s="12" t="s">
        <v>64</v>
      </c>
      <c r="AY932" s="159" t="s">
        <v>150</v>
      </c>
    </row>
    <row r="933" spans="2:65" s="11" customFormat="1" x14ac:dyDescent="0.3">
      <c r="B933" s="153"/>
      <c r="D933" s="150" t="s">
        <v>161</v>
      </c>
      <c r="E933" s="154" t="s">
        <v>5</v>
      </c>
      <c r="F933" s="155" t="s">
        <v>1179</v>
      </c>
      <c r="H933" s="154" t="s">
        <v>5</v>
      </c>
      <c r="L933" s="153"/>
      <c r="M933" s="156"/>
      <c r="T933" s="157"/>
      <c r="W933" s="1"/>
      <c r="AT933" s="154" t="s">
        <v>161</v>
      </c>
      <c r="AU933" s="154" t="s">
        <v>72</v>
      </c>
      <c r="AV933" s="11" t="s">
        <v>70</v>
      </c>
      <c r="AW933" s="11" t="s">
        <v>27</v>
      </c>
      <c r="AX933" s="11" t="s">
        <v>64</v>
      </c>
      <c r="AY933" s="154" t="s">
        <v>150</v>
      </c>
    </row>
    <row r="934" spans="2:65" s="12" customFormat="1" x14ac:dyDescent="0.3">
      <c r="B934" s="158"/>
      <c r="D934" s="150" t="s">
        <v>161</v>
      </c>
      <c r="E934" s="159" t="s">
        <v>5</v>
      </c>
      <c r="F934" s="160" t="s">
        <v>1180</v>
      </c>
      <c r="H934" s="161">
        <v>14.65</v>
      </c>
      <c r="L934" s="158"/>
      <c r="M934" s="162"/>
      <c r="T934" s="163"/>
      <c r="W934" s="1"/>
      <c r="AT934" s="159" t="s">
        <v>161</v>
      </c>
      <c r="AU934" s="159" t="s">
        <v>72</v>
      </c>
      <c r="AV934" s="12" t="s">
        <v>72</v>
      </c>
      <c r="AW934" s="12" t="s">
        <v>27</v>
      </c>
      <c r="AX934" s="12" t="s">
        <v>64</v>
      </c>
      <c r="AY934" s="159" t="s">
        <v>150</v>
      </c>
    </row>
    <row r="935" spans="2:65" s="13" customFormat="1" x14ac:dyDescent="0.3">
      <c r="B935" s="164"/>
      <c r="D935" s="150" t="s">
        <v>161</v>
      </c>
      <c r="E935" s="165" t="s">
        <v>5</v>
      </c>
      <c r="F935" s="166" t="s">
        <v>164</v>
      </c>
      <c r="H935" s="167">
        <v>91.206999999999994</v>
      </c>
      <c r="L935" s="164"/>
      <c r="M935" s="168"/>
      <c r="T935" s="169"/>
      <c r="W935" s="1"/>
      <c r="AT935" s="165" t="s">
        <v>161</v>
      </c>
      <c r="AU935" s="165" t="s">
        <v>72</v>
      </c>
      <c r="AV935" s="13" t="s">
        <v>157</v>
      </c>
      <c r="AW935" s="13" t="s">
        <v>27</v>
      </c>
      <c r="AX935" s="13" t="s">
        <v>70</v>
      </c>
      <c r="AY935" s="165" t="s">
        <v>150</v>
      </c>
    </row>
    <row r="936" spans="2:65" s="1" customFormat="1" ht="16.5" customHeight="1" x14ac:dyDescent="0.3">
      <c r="B936" s="138"/>
      <c r="C936" s="139" t="s">
        <v>1181</v>
      </c>
      <c r="D936" s="139" t="s">
        <v>152</v>
      </c>
      <c r="E936" s="140" t="s">
        <v>1182</v>
      </c>
      <c r="F936" s="141" t="s">
        <v>1183</v>
      </c>
      <c r="G936" s="142" t="s">
        <v>268</v>
      </c>
      <c r="H936" s="143">
        <v>25.8</v>
      </c>
      <c r="I936" s="303"/>
      <c r="J936" s="144">
        <f>ROUND(I936*H936,2)</f>
        <v>0</v>
      </c>
      <c r="K936" s="141" t="s">
        <v>156</v>
      </c>
      <c r="L936" s="36"/>
      <c r="M936" s="145" t="s">
        <v>5</v>
      </c>
      <c r="N936" s="146" t="s">
        <v>35</v>
      </c>
      <c r="O936" s="147">
        <v>0.83699999999999997</v>
      </c>
      <c r="P936" s="147">
        <f>O936*H936</f>
        <v>21.5946</v>
      </c>
      <c r="Q936" s="147">
        <v>0</v>
      </c>
      <c r="R936" s="147">
        <f>Q936*H936</f>
        <v>0</v>
      </c>
      <c r="S936" s="147">
        <v>2.1999999999999999E-2</v>
      </c>
      <c r="T936" s="148">
        <f>S936*H936</f>
        <v>0.56759999999999999</v>
      </c>
      <c r="AR936" s="23" t="s">
        <v>157</v>
      </c>
      <c r="AT936" s="23" t="s">
        <v>152</v>
      </c>
      <c r="AU936" s="23" t="s">
        <v>72</v>
      </c>
      <c r="AY936" s="23" t="s">
        <v>150</v>
      </c>
      <c r="BE936" s="149">
        <f>IF(N936="základní",J936,0)</f>
        <v>0</v>
      </c>
      <c r="BF936" s="149">
        <f>IF(N936="snížená",J936,0)</f>
        <v>0</v>
      </c>
      <c r="BG936" s="149">
        <f>IF(N936="zákl. přenesená",J936,0)</f>
        <v>0</v>
      </c>
      <c r="BH936" s="149">
        <f>IF(N936="sníž. přenesená",J936,0)</f>
        <v>0</v>
      </c>
      <c r="BI936" s="149">
        <f>IF(N936="nulová",J936,0)</f>
        <v>0</v>
      </c>
      <c r="BJ936" s="23" t="s">
        <v>70</v>
      </c>
      <c r="BK936" s="149">
        <f>ROUND(I936*H936,2)</f>
        <v>0</v>
      </c>
      <c r="BL936" s="23" t="s">
        <v>157</v>
      </c>
      <c r="BM936" s="23" t="s">
        <v>1184</v>
      </c>
    </row>
    <row r="937" spans="2:65" s="12" customFormat="1" x14ac:dyDescent="0.3">
      <c r="B937" s="158"/>
      <c r="D937" s="150" t="s">
        <v>161</v>
      </c>
      <c r="E937" s="159" t="s">
        <v>5</v>
      </c>
      <c r="F937" s="160" t="s">
        <v>1185</v>
      </c>
      <c r="H937" s="161">
        <v>25.8</v>
      </c>
      <c r="L937" s="158"/>
      <c r="M937" s="162"/>
      <c r="T937" s="163"/>
      <c r="W937" s="1"/>
      <c r="AT937" s="159" t="s">
        <v>161</v>
      </c>
      <c r="AU937" s="159" t="s">
        <v>72</v>
      </c>
      <c r="AV937" s="12" t="s">
        <v>72</v>
      </c>
      <c r="AW937" s="12" t="s">
        <v>27</v>
      </c>
      <c r="AX937" s="12" t="s">
        <v>64</v>
      </c>
      <c r="AY937" s="159" t="s">
        <v>150</v>
      </c>
    </row>
    <row r="938" spans="2:65" s="13" customFormat="1" x14ac:dyDescent="0.3">
      <c r="B938" s="164"/>
      <c r="D938" s="150" t="s">
        <v>161</v>
      </c>
      <c r="E938" s="165" t="s">
        <v>5</v>
      </c>
      <c r="F938" s="166" t="s">
        <v>164</v>
      </c>
      <c r="H938" s="167">
        <v>25.8</v>
      </c>
      <c r="L938" s="164"/>
      <c r="M938" s="168"/>
      <c r="T938" s="169"/>
      <c r="W938" s="1"/>
      <c r="AT938" s="165" t="s">
        <v>161</v>
      </c>
      <c r="AU938" s="165" t="s">
        <v>72</v>
      </c>
      <c r="AV938" s="13" t="s">
        <v>157</v>
      </c>
      <c r="AW938" s="13" t="s">
        <v>27</v>
      </c>
      <c r="AX938" s="13" t="s">
        <v>70</v>
      </c>
      <c r="AY938" s="165" t="s">
        <v>150</v>
      </c>
    </row>
    <row r="939" spans="2:65" s="1" customFormat="1" ht="25.5" customHeight="1" x14ac:dyDescent="0.3">
      <c r="B939" s="138"/>
      <c r="C939" s="139" t="s">
        <v>1186</v>
      </c>
      <c r="D939" s="139" t="s">
        <v>152</v>
      </c>
      <c r="E939" s="140" t="s">
        <v>1187</v>
      </c>
      <c r="F939" s="141" t="s">
        <v>1188</v>
      </c>
      <c r="G939" s="142" t="s">
        <v>155</v>
      </c>
      <c r="H939" s="143">
        <v>2.21</v>
      </c>
      <c r="I939" s="303"/>
      <c r="J939" s="144">
        <f>ROUND(I939*H939,2)</f>
        <v>0</v>
      </c>
      <c r="K939" s="141" t="s">
        <v>156</v>
      </c>
      <c r="L939" s="36"/>
      <c r="M939" s="145" t="s">
        <v>5</v>
      </c>
      <c r="N939" s="146" t="s">
        <v>35</v>
      </c>
      <c r="O939" s="147">
        <v>0.7</v>
      </c>
      <c r="P939" s="147">
        <f>O939*H939</f>
        <v>1.5469999999999999</v>
      </c>
      <c r="Q939" s="147">
        <v>0</v>
      </c>
      <c r="R939" s="147">
        <f>Q939*H939</f>
        <v>0</v>
      </c>
      <c r="S939" s="147">
        <v>4.8000000000000001E-2</v>
      </c>
      <c r="T939" s="148">
        <f>S939*H939</f>
        <v>0.10607999999999999</v>
      </c>
      <c r="AR939" s="23" t="s">
        <v>157</v>
      </c>
      <c r="AT939" s="23" t="s">
        <v>152</v>
      </c>
      <c r="AU939" s="23" t="s">
        <v>72</v>
      </c>
      <c r="AY939" s="23" t="s">
        <v>150</v>
      </c>
      <c r="BE939" s="149">
        <f>IF(N939="základní",J939,0)</f>
        <v>0</v>
      </c>
      <c r="BF939" s="149">
        <f>IF(N939="snížená",J939,0)</f>
        <v>0</v>
      </c>
      <c r="BG939" s="149">
        <f>IF(N939="zákl. přenesená",J939,0)</f>
        <v>0</v>
      </c>
      <c r="BH939" s="149">
        <f>IF(N939="sníž. přenesená",J939,0)</f>
        <v>0</v>
      </c>
      <c r="BI939" s="149">
        <f>IF(N939="nulová",J939,0)</f>
        <v>0</v>
      </c>
      <c r="BJ939" s="23" t="s">
        <v>70</v>
      </c>
      <c r="BK939" s="149">
        <f>ROUND(I939*H939,2)</f>
        <v>0</v>
      </c>
      <c r="BL939" s="23" t="s">
        <v>157</v>
      </c>
      <c r="BM939" s="23" t="s">
        <v>1189</v>
      </c>
    </row>
    <row r="940" spans="2:65" s="1" customFormat="1" ht="40.5" x14ac:dyDescent="0.3">
      <c r="B940" s="36"/>
      <c r="D940" s="150" t="s">
        <v>159</v>
      </c>
      <c r="F940" s="151" t="s">
        <v>1190</v>
      </c>
      <c r="L940" s="36"/>
      <c r="M940" s="152"/>
      <c r="T940" s="61"/>
      <c r="AT940" s="23" t="s">
        <v>159</v>
      </c>
      <c r="AU940" s="23" t="s">
        <v>72</v>
      </c>
    </row>
    <row r="941" spans="2:65" s="12" customFormat="1" x14ac:dyDescent="0.3">
      <c r="B941" s="158"/>
      <c r="D941" s="150" t="s">
        <v>161</v>
      </c>
      <c r="E941" s="159" t="s">
        <v>5</v>
      </c>
      <c r="F941" s="160" t="s">
        <v>1191</v>
      </c>
      <c r="H941" s="161">
        <v>1.08</v>
      </c>
      <c r="L941" s="158"/>
      <c r="M941" s="162"/>
      <c r="T941" s="163"/>
      <c r="W941" s="1"/>
      <c r="AT941" s="159" t="s">
        <v>161</v>
      </c>
      <c r="AU941" s="159" t="s">
        <v>72</v>
      </c>
      <c r="AV941" s="12" t="s">
        <v>72</v>
      </c>
      <c r="AW941" s="12" t="s">
        <v>27</v>
      </c>
      <c r="AX941" s="12" t="s">
        <v>64</v>
      </c>
      <c r="AY941" s="159" t="s">
        <v>150</v>
      </c>
    </row>
    <row r="942" spans="2:65" s="12" customFormat="1" x14ac:dyDescent="0.3">
      <c r="B942" s="158"/>
      <c r="D942" s="150" t="s">
        <v>161</v>
      </c>
      <c r="E942" s="159" t="s">
        <v>5</v>
      </c>
      <c r="F942" s="160" t="s">
        <v>1192</v>
      </c>
      <c r="H942" s="161">
        <v>1.1299999999999999</v>
      </c>
      <c r="L942" s="158"/>
      <c r="M942" s="162"/>
      <c r="T942" s="163"/>
      <c r="W942" s="1"/>
      <c r="AT942" s="159" t="s">
        <v>161</v>
      </c>
      <c r="AU942" s="159" t="s">
        <v>72</v>
      </c>
      <c r="AV942" s="12" t="s">
        <v>72</v>
      </c>
      <c r="AW942" s="12" t="s">
        <v>27</v>
      </c>
      <c r="AX942" s="12" t="s">
        <v>64</v>
      </c>
      <c r="AY942" s="159" t="s">
        <v>150</v>
      </c>
    </row>
    <row r="943" spans="2:65" s="13" customFormat="1" x14ac:dyDescent="0.3">
      <c r="B943" s="164"/>
      <c r="D943" s="150" t="s">
        <v>161</v>
      </c>
      <c r="E943" s="165" t="s">
        <v>5</v>
      </c>
      <c r="F943" s="166" t="s">
        <v>164</v>
      </c>
      <c r="H943" s="167">
        <v>2.21</v>
      </c>
      <c r="L943" s="164"/>
      <c r="M943" s="168"/>
      <c r="T943" s="169"/>
      <c r="W943" s="1"/>
      <c r="AT943" s="165" t="s">
        <v>161</v>
      </c>
      <c r="AU943" s="165" t="s">
        <v>72</v>
      </c>
      <c r="AV943" s="13" t="s">
        <v>157</v>
      </c>
      <c r="AW943" s="13" t="s">
        <v>27</v>
      </c>
      <c r="AX943" s="13" t="s">
        <v>70</v>
      </c>
      <c r="AY943" s="165" t="s">
        <v>150</v>
      </c>
    </row>
    <row r="944" spans="2:65" s="1" customFormat="1" ht="25.5" customHeight="1" x14ac:dyDescent="0.3">
      <c r="B944" s="138"/>
      <c r="C944" s="139" t="s">
        <v>1193</v>
      </c>
      <c r="D944" s="139" t="s">
        <v>152</v>
      </c>
      <c r="E944" s="140" t="s">
        <v>1194</v>
      </c>
      <c r="F944" s="141" t="s">
        <v>1195</v>
      </c>
      <c r="G944" s="142" t="s">
        <v>155</v>
      </c>
      <c r="H944" s="143">
        <v>55.98</v>
      </c>
      <c r="I944" s="303"/>
      <c r="J944" s="144">
        <f>ROUND(I944*H944,2)</f>
        <v>0</v>
      </c>
      <c r="K944" s="141" t="s">
        <v>156</v>
      </c>
      <c r="L944" s="36"/>
      <c r="M944" s="145" t="s">
        <v>5</v>
      </c>
      <c r="N944" s="146" t="s">
        <v>35</v>
      </c>
      <c r="O944" s="147">
        <v>0.47099999999999997</v>
      </c>
      <c r="P944" s="147">
        <f>O944*H944</f>
        <v>26.366579999999995</v>
      </c>
      <c r="Q944" s="147">
        <v>0</v>
      </c>
      <c r="R944" s="147">
        <f>Q944*H944</f>
        <v>0</v>
      </c>
      <c r="S944" s="147">
        <v>3.7999999999999999E-2</v>
      </c>
      <c r="T944" s="148">
        <f>S944*H944</f>
        <v>2.12724</v>
      </c>
      <c r="AR944" s="23" t="s">
        <v>157</v>
      </c>
      <c r="AT944" s="23" t="s">
        <v>152</v>
      </c>
      <c r="AU944" s="23" t="s">
        <v>72</v>
      </c>
      <c r="AY944" s="23" t="s">
        <v>150</v>
      </c>
      <c r="BE944" s="149">
        <f>IF(N944="základní",J944,0)</f>
        <v>0</v>
      </c>
      <c r="BF944" s="149">
        <f>IF(N944="snížená",J944,0)</f>
        <v>0</v>
      </c>
      <c r="BG944" s="149">
        <f>IF(N944="zákl. přenesená",J944,0)</f>
        <v>0</v>
      </c>
      <c r="BH944" s="149">
        <f>IF(N944="sníž. přenesená",J944,0)</f>
        <v>0</v>
      </c>
      <c r="BI944" s="149">
        <f>IF(N944="nulová",J944,0)</f>
        <v>0</v>
      </c>
      <c r="BJ944" s="23" t="s">
        <v>70</v>
      </c>
      <c r="BK944" s="149">
        <f>ROUND(I944*H944,2)</f>
        <v>0</v>
      </c>
      <c r="BL944" s="23" t="s">
        <v>157</v>
      </c>
      <c r="BM944" s="23" t="s">
        <v>1196</v>
      </c>
    </row>
    <row r="945" spans="2:65" s="1" customFormat="1" ht="40.5" x14ac:dyDescent="0.3">
      <c r="B945" s="36"/>
      <c r="D945" s="150" t="s">
        <v>159</v>
      </c>
      <c r="F945" s="151" t="s">
        <v>1190</v>
      </c>
      <c r="L945" s="36"/>
      <c r="M945" s="152"/>
      <c r="T945" s="61"/>
      <c r="AT945" s="23" t="s">
        <v>159</v>
      </c>
      <c r="AU945" s="23" t="s">
        <v>72</v>
      </c>
    </row>
    <row r="946" spans="2:65" s="12" customFormat="1" x14ac:dyDescent="0.3">
      <c r="B946" s="158"/>
      <c r="D946" s="150" t="s">
        <v>161</v>
      </c>
      <c r="E946" s="159" t="s">
        <v>5</v>
      </c>
      <c r="F946" s="160" t="s">
        <v>1197</v>
      </c>
      <c r="H946" s="161">
        <v>1.44</v>
      </c>
      <c r="L946" s="158"/>
      <c r="M946" s="162"/>
      <c r="T946" s="163"/>
      <c r="W946" s="1"/>
      <c r="AT946" s="159" t="s">
        <v>161</v>
      </c>
      <c r="AU946" s="159" t="s">
        <v>72</v>
      </c>
      <c r="AV946" s="12" t="s">
        <v>72</v>
      </c>
      <c r="AW946" s="12" t="s">
        <v>27</v>
      </c>
      <c r="AX946" s="12" t="s">
        <v>64</v>
      </c>
      <c r="AY946" s="159" t="s">
        <v>150</v>
      </c>
    </row>
    <row r="947" spans="2:65" s="12" customFormat="1" x14ac:dyDescent="0.3">
      <c r="B947" s="158"/>
      <c r="D947" s="150" t="s">
        <v>161</v>
      </c>
      <c r="E947" s="159" t="s">
        <v>5</v>
      </c>
      <c r="F947" s="160" t="s">
        <v>1198</v>
      </c>
      <c r="H947" s="161">
        <v>21.06</v>
      </c>
      <c r="L947" s="158"/>
      <c r="M947" s="162"/>
      <c r="T947" s="163"/>
      <c r="W947" s="1"/>
      <c r="AT947" s="159" t="s">
        <v>161</v>
      </c>
      <c r="AU947" s="159" t="s">
        <v>72</v>
      </c>
      <c r="AV947" s="12" t="s">
        <v>72</v>
      </c>
      <c r="AW947" s="12" t="s">
        <v>27</v>
      </c>
      <c r="AX947" s="12" t="s">
        <v>64</v>
      </c>
      <c r="AY947" s="159" t="s">
        <v>150</v>
      </c>
    </row>
    <row r="948" spans="2:65" s="12" customFormat="1" x14ac:dyDescent="0.3">
      <c r="B948" s="158"/>
      <c r="D948" s="150" t="s">
        <v>161</v>
      </c>
      <c r="E948" s="159" t="s">
        <v>5</v>
      </c>
      <c r="F948" s="160" t="s">
        <v>1199</v>
      </c>
      <c r="H948" s="161">
        <v>28.08</v>
      </c>
      <c r="L948" s="158"/>
      <c r="M948" s="162"/>
      <c r="T948" s="163"/>
      <c r="W948" s="1"/>
      <c r="AT948" s="159" t="s">
        <v>161</v>
      </c>
      <c r="AU948" s="159" t="s">
        <v>72</v>
      </c>
      <c r="AV948" s="12" t="s">
        <v>72</v>
      </c>
      <c r="AW948" s="12" t="s">
        <v>27</v>
      </c>
      <c r="AX948" s="12" t="s">
        <v>64</v>
      </c>
      <c r="AY948" s="159" t="s">
        <v>150</v>
      </c>
    </row>
    <row r="949" spans="2:65" s="12" customFormat="1" x14ac:dyDescent="0.3">
      <c r="B949" s="158"/>
      <c r="D949" s="150" t="s">
        <v>161</v>
      </c>
      <c r="E949" s="159" t="s">
        <v>5</v>
      </c>
      <c r="F949" s="160" t="s">
        <v>1200</v>
      </c>
      <c r="H949" s="161">
        <v>3.24</v>
      </c>
      <c r="L949" s="158"/>
      <c r="M949" s="162"/>
      <c r="T949" s="163"/>
      <c r="W949" s="1"/>
      <c r="AT949" s="159" t="s">
        <v>161</v>
      </c>
      <c r="AU949" s="159" t="s">
        <v>72</v>
      </c>
      <c r="AV949" s="12" t="s">
        <v>72</v>
      </c>
      <c r="AW949" s="12" t="s">
        <v>27</v>
      </c>
      <c r="AX949" s="12" t="s">
        <v>64</v>
      </c>
      <c r="AY949" s="159" t="s">
        <v>150</v>
      </c>
    </row>
    <row r="950" spans="2:65" s="12" customFormat="1" x14ac:dyDescent="0.3">
      <c r="B950" s="158"/>
      <c r="D950" s="150" t="s">
        <v>161</v>
      </c>
      <c r="E950" s="159" t="s">
        <v>5</v>
      </c>
      <c r="F950" s="160" t="s">
        <v>1201</v>
      </c>
      <c r="H950" s="161">
        <v>2.16</v>
      </c>
      <c r="L950" s="158"/>
      <c r="M950" s="162"/>
      <c r="T950" s="163"/>
      <c r="W950" s="1"/>
      <c r="AT950" s="159" t="s">
        <v>161</v>
      </c>
      <c r="AU950" s="159" t="s">
        <v>72</v>
      </c>
      <c r="AV950" s="12" t="s">
        <v>72</v>
      </c>
      <c r="AW950" s="12" t="s">
        <v>27</v>
      </c>
      <c r="AX950" s="12" t="s">
        <v>64</v>
      </c>
      <c r="AY950" s="159" t="s">
        <v>150</v>
      </c>
    </row>
    <row r="951" spans="2:65" s="13" customFormat="1" x14ac:dyDescent="0.3">
      <c r="B951" s="164"/>
      <c r="D951" s="150" t="s">
        <v>161</v>
      </c>
      <c r="E951" s="165" t="s">
        <v>5</v>
      </c>
      <c r="F951" s="166" t="s">
        <v>164</v>
      </c>
      <c r="H951" s="167">
        <v>55.98</v>
      </c>
      <c r="L951" s="164"/>
      <c r="M951" s="168"/>
      <c r="T951" s="169"/>
      <c r="W951" s="1"/>
      <c r="AT951" s="165" t="s">
        <v>161</v>
      </c>
      <c r="AU951" s="165" t="s">
        <v>72</v>
      </c>
      <c r="AV951" s="13" t="s">
        <v>157</v>
      </c>
      <c r="AW951" s="13" t="s">
        <v>27</v>
      </c>
      <c r="AX951" s="13" t="s">
        <v>70</v>
      </c>
      <c r="AY951" s="165" t="s">
        <v>150</v>
      </c>
    </row>
    <row r="952" spans="2:65" s="1" customFormat="1" ht="25.5" customHeight="1" x14ac:dyDescent="0.3">
      <c r="B952" s="138"/>
      <c r="C952" s="139" t="s">
        <v>1202</v>
      </c>
      <c r="D952" s="139" t="s">
        <v>152</v>
      </c>
      <c r="E952" s="140" t="s">
        <v>1203</v>
      </c>
      <c r="F952" s="141" t="s">
        <v>1204</v>
      </c>
      <c r="G952" s="142" t="s">
        <v>155</v>
      </c>
      <c r="H952" s="143">
        <v>17.600000000000001</v>
      </c>
      <c r="I952" s="303"/>
      <c r="J952" s="144">
        <f>ROUND(I952*H952,2)</f>
        <v>0</v>
      </c>
      <c r="K952" s="141" t="s">
        <v>156</v>
      </c>
      <c r="L952" s="36"/>
      <c r="M952" s="145" t="s">
        <v>5</v>
      </c>
      <c r="N952" s="146" t="s">
        <v>35</v>
      </c>
      <c r="O952" s="147">
        <v>0.93899999999999995</v>
      </c>
      <c r="P952" s="147">
        <f>O952*H952</f>
        <v>16.526399999999999</v>
      </c>
      <c r="Q952" s="147">
        <v>0</v>
      </c>
      <c r="R952" s="147">
        <f>Q952*H952</f>
        <v>0</v>
      </c>
      <c r="S952" s="147">
        <v>7.5999999999999998E-2</v>
      </c>
      <c r="T952" s="148">
        <f>S952*H952</f>
        <v>1.3376000000000001</v>
      </c>
      <c r="AR952" s="23" t="s">
        <v>157</v>
      </c>
      <c r="AT952" s="23" t="s">
        <v>152</v>
      </c>
      <c r="AU952" s="23" t="s">
        <v>72</v>
      </c>
      <c r="AY952" s="23" t="s">
        <v>150</v>
      </c>
      <c r="BE952" s="149">
        <f>IF(N952="základní",J952,0)</f>
        <v>0</v>
      </c>
      <c r="BF952" s="149">
        <f>IF(N952="snížená",J952,0)</f>
        <v>0</v>
      </c>
      <c r="BG952" s="149">
        <f>IF(N952="zákl. přenesená",J952,0)</f>
        <v>0</v>
      </c>
      <c r="BH952" s="149">
        <f>IF(N952="sníž. přenesená",J952,0)</f>
        <v>0</v>
      </c>
      <c r="BI952" s="149">
        <f>IF(N952="nulová",J952,0)</f>
        <v>0</v>
      </c>
      <c r="BJ952" s="23" t="s">
        <v>70</v>
      </c>
      <c r="BK952" s="149">
        <f>ROUND(I952*H952,2)</f>
        <v>0</v>
      </c>
      <c r="BL952" s="23" t="s">
        <v>157</v>
      </c>
      <c r="BM952" s="23" t="s">
        <v>1205</v>
      </c>
    </row>
    <row r="953" spans="2:65" s="1" customFormat="1" ht="54" x14ac:dyDescent="0.3">
      <c r="B953" s="36"/>
      <c r="D953" s="150" t="s">
        <v>159</v>
      </c>
      <c r="F953" s="151" t="s">
        <v>1206</v>
      </c>
      <c r="L953" s="36"/>
      <c r="M953" s="152"/>
      <c r="T953" s="61"/>
      <c r="AT953" s="23" t="s">
        <v>159</v>
      </c>
      <c r="AU953" s="23" t="s">
        <v>72</v>
      </c>
    </row>
    <row r="954" spans="2:65" s="12" customFormat="1" x14ac:dyDescent="0.3">
      <c r="B954" s="158"/>
      <c r="D954" s="150" t="s">
        <v>161</v>
      </c>
      <c r="E954" s="159" t="s">
        <v>5</v>
      </c>
      <c r="F954" s="160" t="s">
        <v>1207</v>
      </c>
      <c r="H954" s="161">
        <v>7.2</v>
      </c>
      <c r="L954" s="158"/>
      <c r="M954" s="162"/>
      <c r="T954" s="163"/>
      <c r="W954" s="1"/>
      <c r="AT954" s="159" t="s">
        <v>161</v>
      </c>
      <c r="AU954" s="159" t="s">
        <v>72</v>
      </c>
      <c r="AV954" s="12" t="s">
        <v>72</v>
      </c>
      <c r="AW954" s="12" t="s">
        <v>27</v>
      </c>
      <c r="AX954" s="12" t="s">
        <v>64</v>
      </c>
      <c r="AY954" s="159" t="s">
        <v>150</v>
      </c>
    </row>
    <row r="955" spans="2:65" s="12" customFormat="1" x14ac:dyDescent="0.3">
      <c r="B955" s="158"/>
      <c r="D955" s="150" t="s">
        <v>161</v>
      </c>
      <c r="E955" s="159" t="s">
        <v>5</v>
      </c>
      <c r="F955" s="160" t="s">
        <v>1208</v>
      </c>
      <c r="H955" s="161">
        <v>4.8</v>
      </c>
      <c r="L955" s="158"/>
      <c r="M955" s="162"/>
      <c r="T955" s="163"/>
      <c r="W955" s="1"/>
      <c r="AT955" s="159" t="s">
        <v>161</v>
      </c>
      <c r="AU955" s="159" t="s">
        <v>72</v>
      </c>
      <c r="AV955" s="12" t="s">
        <v>72</v>
      </c>
      <c r="AW955" s="12" t="s">
        <v>27</v>
      </c>
      <c r="AX955" s="12" t="s">
        <v>64</v>
      </c>
      <c r="AY955" s="159" t="s">
        <v>150</v>
      </c>
    </row>
    <row r="956" spans="2:65" s="12" customFormat="1" x14ac:dyDescent="0.3">
      <c r="B956" s="158"/>
      <c r="D956" s="150" t="s">
        <v>161</v>
      </c>
      <c r="E956" s="159" t="s">
        <v>5</v>
      </c>
      <c r="F956" s="160" t="s">
        <v>1209</v>
      </c>
      <c r="H956" s="161">
        <v>5.6</v>
      </c>
      <c r="L956" s="158"/>
      <c r="M956" s="162"/>
      <c r="T956" s="163"/>
      <c r="W956" s="1"/>
      <c r="AT956" s="159" t="s">
        <v>161</v>
      </c>
      <c r="AU956" s="159" t="s">
        <v>72</v>
      </c>
      <c r="AV956" s="12" t="s">
        <v>72</v>
      </c>
      <c r="AW956" s="12" t="s">
        <v>27</v>
      </c>
      <c r="AX956" s="12" t="s">
        <v>64</v>
      </c>
      <c r="AY956" s="159" t="s">
        <v>150</v>
      </c>
    </row>
    <row r="957" spans="2:65" s="12" customFormat="1" x14ac:dyDescent="0.3">
      <c r="B957" s="158"/>
      <c r="D957" s="150" t="s">
        <v>161</v>
      </c>
      <c r="E957" s="159" t="s">
        <v>5</v>
      </c>
      <c r="F957" s="160" t="s">
        <v>5</v>
      </c>
      <c r="H957" s="161">
        <v>0</v>
      </c>
      <c r="L957" s="158"/>
      <c r="M957" s="162"/>
      <c r="T957" s="163"/>
      <c r="W957" s="1"/>
      <c r="AT957" s="159" t="s">
        <v>161</v>
      </c>
      <c r="AU957" s="159" t="s">
        <v>72</v>
      </c>
      <c r="AV957" s="12" t="s">
        <v>72</v>
      </c>
      <c r="AW957" s="12" t="s">
        <v>27</v>
      </c>
      <c r="AX957" s="12" t="s">
        <v>64</v>
      </c>
      <c r="AY957" s="159" t="s">
        <v>150</v>
      </c>
    </row>
    <row r="958" spans="2:65" s="13" customFormat="1" x14ac:dyDescent="0.3">
      <c r="B958" s="164"/>
      <c r="D958" s="150" t="s">
        <v>161</v>
      </c>
      <c r="E958" s="165" t="s">
        <v>5</v>
      </c>
      <c r="F958" s="166" t="s">
        <v>164</v>
      </c>
      <c r="H958" s="167">
        <v>17.600000000000001</v>
      </c>
      <c r="L958" s="164"/>
      <c r="M958" s="168"/>
      <c r="T958" s="169"/>
      <c r="W958" s="1"/>
      <c r="AT958" s="165" t="s">
        <v>161</v>
      </c>
      <c r="AU958" s="165" t="s">
        <v>72</v>
      </c>
      <c r="AV958" s="13" t="s">
        <v>157</v>
      </c>
      <c r="AW958" s="13" t="s">
        <v>27</v>
      </c>
      <c r="AX958" s="13" t="s">
        <v>70</v>
      </c>
      <c r="AY958" s="165" t="s">
        <v>150</v>
      </c>
    </row>
    <row r="959" spans="2:65" s="1" customFormat="1" ht="25.5" customHeight="1" x14ac:dyDescent="0.3">
      <c r="B959" s="138"/>
      <c r="C959" s="139" t="s">
        <v>1210</v>
      </c>
      <c r="D959" s="139" t="s">
        <v>152</v>
      </c>
      <c r="E959" s="140" t="s">
        <v>1211</v>
      </c>
      <c r="F959" s="141" t="s">
        <v>1212</v>
      </c>
      <c r="G959" s="142" t="s">
        <v>155</v>
      </c>
      <c r="H959" s="143">
        <v>13.52</v>
      </c>
      <c r="I959" s="303"/>
      <c r="J959" s="144">
        <f>ROUND(I959*H959,2)</f>
        <v>0</v>
      </c>
      <c r="K959" s="141" t="s">
        <v>156</v>
      </c>
      <c r="L959" s="36"/>
      <c r="M959" s="145" t="s">
        <v>5</v>
      </c>
      <c r="N959" s="146" t="s">
        <v>35</v>
      </c>
      <c r="O959" s="147">
        <v>0.55600000000000005</v>
      </c>
      <c r="P959" s="147">
        <f>O959*H959</f>
        <v>7.5171200000000002</v>
      </c>
      <c r="Q959" s="147">
        <v>0</v>
      </c>
      <c r="R959" s="147">
        <f>Q959*H959</f>
        <v>0</v>
      </c>
      <c r="S959" s="147">
        <v>0.06</v>
      </c>
      <c r="T959" s="148">
        <f>S959*H959</f>
        <v>0.81119999999999992</v>
      </c>
      <c r="AR959" s="23" t="s">
        <v>157</v>
      </c>
      <c r="AT959" s="23" t="s">
        <v>152</v>
      </c>
      <c r="AU959" s="23" t="s">
        <v>72</v>
      </c>
      <c r="AY959" s="23" t="s">
        <v>150</v>
      </c>
      <c r="BE959" s="149">
        <f>IF(N959="základní",J959,0)</f>
        <v>0</v>
      </c>
      <c r="BF959" s="149">
        <f>IF(N959="snížená",J959,0)</f>
        <v>0</v>
      </c>
      <c r="BG959" s="149">
        <f>IF(N959="zákl. přenesená",J959,0)</f>
        <v>0</v>
      </c>
      <c r="BH959" s="149">
        <f>IF(N959="sníž. přenesená",J959,0)</f>
        <v>0</v>
      </c>
      <c r="BI959" s="149">
        <f>IF(N959="nulová",J959,0)</f>
        <v>0</v>
      </c>
      <c r="BJ959" s="23" t="s">
        <v>70</v>
      </c>
      <c r="BK959" s="149">
        <f>ROUND(I959*H959,2)</f>
        <v>0</v>
      </c>
      <c r="BL959" s="23" t="s">
        <v>157</v>
      </c>
      <c r="BM959" s="23" t="s">
        <v>1213</v>
      </c>
    </row>
    <row r="960" spans="2:65" s="1" customFormat="1" ht="54" x14ac:dyDescent="0.3">
      <c r="B960" s="36"/>
      <c r="D960" s="150" t="s">
        <v>159</v>
      </c>
      <c r="F960" s="151" t="s">
        <v>1206</v>
      </c>
      <c r="L960" s="36"/>
      <c r="M960" s="152"/>
      <c r="T960" s="61"/>
      <c r="AT960" s="23" t="s">
        <v>159</v>
      </c>
      <c r="AU960" s="23" t="s">
        <v>72</v>
      </c>
    </row>
    <row r="961" spans="2:65" s="12" customFormat="1" x14ac:dyDescent="0.3">
      <c r="B961" s="158"/>
      <c r="D961" s="150" t="s">
        <v>161</v>
      </c>
      <c r="E961" s="159" t="s">
        <v>5</v>
      </c>
      <c r="F961" s="160" t="s">
        <v>1214</v>
      </c>
      <c r="H961" s="161">
        <v>13.52</v>
      </c>
      <c r="L961" s="158"/>
      <c r="M961" s="162"/>
      <c r="T961" s="163"/>
      <c r="W961" s="1"/>
      <c r="AT961" s="159" t="s">
        <v>161</v>
      </c>
      <c r="AU961" s="159" t="s">
        <v>72</v>
      </c>
      <c r="AV961" s="12" t="s">
        <v>72</v>
      </c>
      <c r="AW961" s="12" t="s">
        <v>27</v>
      </c>
      <c r="AX961" s="12" t="s">
        <v>64</v>
      </c>
      <c r="AY961" s="159" t="s">
        <v>150</v>
      </c>
    </row>
    <row r="962" spans="2:65" s="13" customFormat="1" x14ac:dyDescent="0.3">
      <c r="B962" s="164"/>
      <c r="D962" s="150" t="s">
        <v>161</v>
      </c>
      <c r="E962" s="165" t="s">
        <v>5</v>
      </c>
      <c r="F962" s="166" t="s">
        <v>164</v>
      </c>
      <c r="H962" s="167">
        <v>13.52</v>
      </c>
      <c r="L962" s="164"/>
      <c r="M962" s="168"/>
      <c r="T962" s="169"/>
      <c r="W962" s="1"/>
      <c r="AT962" s="165" t="s">
        <v>161</v>
      </c>
      <c r="AU962" s="165" t="s">
        <v>72</v>
      </c>
      <c r="AV962" s="13" t="s">
        <v>157</v>
      </c>
      <c r="AW962" s="13" t="s">
        <v>27</v>
      </c>
      <c r="AX962" s="13" t="s">
        <v>70</v>
      </c>
      <c r="AY962" s="165" t="s">
        <v>150</v>
      </c>
    </row>
    <row r="963" spans="2:65" s="1" customFormat="1" ht="16.5" customHeight="1" x14ac:dyDescent="0.3">
      <c r="B963" s="138"/>
      <c r="C963" s="139" t="s">
        <v>1215</v>
      </c>
      <c r="D963" s="139" t="s">
        <v>152</v>
      </c>
      <c r="E963" s="140" t="s">
        <v>1216</v>
      </c>
      <c r="F963" s="141" t="s">
        <v>1217</v>
      </c>
      <c r="G963" s="142" t="s">
        <v>155</v>
      </c>
      <c r="H963" s="143">
        <v>83.01</v>
      </c>
      <c r="I963" s="303"/>
      <c r="J963" s="144">
        <f>ROUND(I963*H963,2)</f>
        <v>0</v>
      </c>
      <c r="K963" s="141" t="s">
        <v>156</v>
      </c>
      <c r="L963" s="36"/>
      <c r="M963" s="145" t="s">
        <v>5</v>
      </c>
      <c r="N963" s="146" t="s">
        <v>35</v>
      </c>
      <c r="O963" s="147">
        <v>0.372</v>
      </c>
      <c r="P963" s="147">
        <f>O963*H963</f>
        <v>30.879720000000002</v>
      </c>
      <c r="Q963" s="147">
        <v>0</v>
      </c>
      <c r="R963" s="147">
        <f>Q963*H963</f>
        <v>0</v>
      </c>
      <c r="S963" s="147">
        <v>6.0000000000000001E-3</v>
      </c>
      <c r="T963" s="148">
        <f>S963*H963</f>
        <v>0.49806000000000006</v>
      </c>
      <c r="AR963" s="23" t="s">
        <v>157</v>
      </c>
      <c r="AT963" s="23" t="s">
        <v>152</v>
      </c>
      <c r="AU963" s="23" t="s">
        <v>72</v>
      </c>
      <c r="AY963" s="23" t="s">
        <v>150</v>
      </c>
      <c r="BE963" s="149">
        <f>IF(N963="základní",J963,0)</f>
        <v>0</v>
      </c>
      <c r="BF963" s="149">
        <f>IF(N963="snížená",J963,0)</f>
        <v>0</v>
      </c>
      <c r="BG963" s="149">
        <f>IF(N963="zákl. přenesená",J963,0)</f>
        <v>0</v>
      </c>
      <c r="BH963" s="149">
        <f>IF(N963="sníž. přenesená",J963,0)</f>
        <v>0</v>
      </c>
      <c r="BI963" s="149">
        <f>IF(N963="nulová",J963,0)</f>
        <v>0</v>
      </c>
      <c r="BJ963" s="23" t="s">
        <v>70</v>
      </c>
      <c r="BK963" s="149">
        <f>ROUND(I963*H963,2)</f>
        <v>0</v>
      </c>
      <c r="BL963" s="23" t="s">
        <v>157</v>
      </c>
      <c r="BM963" s="23" t="s">
        <v>1218</v>
      </c>
    </row>
    <row r="964" spans="2:65" s="1" customFormat="1" ht="54" x14ac:dyDescent="0.3">
      <c r="B964" s="36"/>
      <c r="D964" s="150" t="s">
        <v>159</v>
      </c>
      <c r="F964" s="151" t="s">
        <v>1206</v>
      </c>
      <c r="L964" s="36"/>
      <c r="M964" s="152"/>
      <c r="T964" s="61"/>
      <c r="AT964" s="23" t="s">
        <v>159</v>
      </c>
      <c r="AU964" s="23" t="s">
        <v>72</v>
      </c>
    </row>
    <row r="965" spans="2:65" s="12" customFormat="1" x14ac:dyDescent="0.3">
      <c r="B965" s="158"/>
      <c r="D965" s="150" t="s">
        <v>161</v>
      </c>
      <c r="E965" s="159" t="s">
        <v>5</v>
      </c>
      <c r="F965" s="160" t="s">
        <v>1219</v>
      </c>
      <c r="H965" s="161">
        <v>1.92</v>
      </c>
      <c r="L965" s="158"/>
      <c r="M965" s="162"/>
      <c r="T965" s="163"/>
      <c r="W965" s="1"/>
      <c r="AT965" s="159" t="s">
        <v>161</v>
      </c>
      <c r="AU965" s="159" t="s">
        <v>72</v>
      </c>
      <c r="AV965" s="12" t="s">
        <v>72</v>
      </c>
      <c r="AW965" s="12" t="s">
        <v>27</v>
      </c>
      <c r="AX965" s="12" t="s">
        <v>64</v>
      </c>
      <c r="AY965" s="159" t="s">
        <v>150</v>
      </c>
    </row>
    <row r="966" spans="2:65" s="12" customFormat="1" x14ac:dyDescent="0.3">
      <c r="B966" s="158"/>
      <c r="D966" s="150" t="s">
        <v>161</v>
      </c>
      <c r="E966" s="159" t="s">
        <v>5</v>
      </c>
      <c r="F966" s="160" t="s">
        <v>1220</v>
      </c>
      <c r="H966" s="161">
        <v>2.25</v>
      </c>
      <c r="L966" s="158"/>
      <c r="M966" s="162"/>
      <c r="T966" s="163"/>
      <c r="W966" s="1"/>
      <c r="AT966" s="159" t="s">
        <v>161</v>
      </c>
      <c r="AU966" s="159" t="s">
        <v>72</v>
      </c>
      <c r="AV966" s="12" t="s">
        <v>72</v>
      </c>
      <c r="AW966" s="12" t="s">
        <v>27</v>
      </c>
      <c r="AX966" s="12" t="s">
        <v>64</v>
      </c>
      <c r="AY966" s="159" t="s">
        <v>150</v>
      </c>
    </row>
    <row r="967" spans="2:65" s="12" customFormat="1" x14ac:dyDescent="0.3">
      <c r="B967" s="158"/>
      <c r="D967" s="150" t="s">
        <v>161</v>
      </c>
      <c r="E967" s="159" t="s">
        <v>5</v>
      </c>
      <c r="F967" s="160" t="s">
        <v>1221</v>
      </c>
      <c r="H967" s="161">
        <v>34.65</v>
      </c>
      <c r="L967" s="158"/>
      <c r="M967" s="162"/>
      <c r="T967" s="163"/>
      <c r="W967" s="1"/>
      <c r="AT967" s="159" t="s">
        <v>161</v>
      </c>
      <c r="AU967" s="159" t="s">
        <v>72</v>
      </c>
      <c r="AV967" s="12" t="s">
        <v>72</v>
      </c>
      <c r="AW967" s="12" t="s">
        <v>27</v>
      </c>
      <c r="AX967" s="12" t="s">
        <v>64</v>
      </c>
      <c r="AY967" s="159" t="s">
        <v>150</v>
      </c>
    </row>
    <row r="968" spans="2:65" s="12" customFormat="1" x14ac:dyDescent="0.3">
      <c r="B968" s="158"/>
      <c r="D968" s="150" t="s">
        <v>161</v>
      </c>
      <c r="E968" s="159" t="s">
        <v>5</v>
      </c>
      <c r="F968" s="160" t="s">
        <v>1222</v>
      </c>
      <c r="H968" s="161">
        <v>40.950000000000003</v>
      </c>
      <c r="L968" s="158"/>
      <c r="M968" s="162"/>
      <c r="T968" s="163"/>
      <c r="W968" s="1"/>
      <c r="AT968" s="159" t="s">
        <v>161</v>
      </c>
      <c r="AU968" s="159" t="s">
        <v>72</v>
      </c>
      <c r="AV968" s="12" t="s">
        <v>72</v>
      </c>
      <c r="AW968" s="12" t="s">
        <v>27</v>
      </c>
      <c r="AX968" s="12" t="s">
        <v>64</v>
      </c>
      <c r="AY968" s="159" t="s">
        <v>150</v>
      </c>
    </row>
    <row r="969" spans="2:65" s="12" customFormat="1" x14ac:dyDescent="0.3">
      <c r="B969" s="158"/>
      <c r="D969" s="150" t="s">
        <v>161</v>
      </c>
      <c r="E969" s="159" t="s">
        <v>5</v>
      </c>
      <c r="F969" s="160" t="s">
        <v>1223</v>
      </c>
      <c r="H969" s="161">
        <v>3.24</v>
      </c>
      <c r="L969" s="158"/>
      <c r="M969" s="162"/>
      <c r="T969" s="163"/>
      <c r="W969" s="1"/>
      <c r="AT969" s="159" t="s">
        <v>161</v>
      </c>
      <c r="AU969" s="159" t="s">
        <v>72</v>
      </c>
      <c r="AV969" s="12" t="s">
        <v>72</v>
      </c>
      <c r="AW969" s="12" t="s">
        <v>27</v>
      </c>
      <c r="AX969" s="12" t="s">
        <v>64</v>
      </c>
      <c r="AY969" s="159" t="s">
        <v>150</v>
      </c>
    </row>
    <row r="970" spans="2:65" s="13" customFormat="1" x14ac:dyDescent="0.3">
      <c r="B970" s="164"/>
      <c r="D970" s="150" t="s">
        <v>161</v>
      </c>
      <c r="E970" s="165" t="s">
        <v>5</v>
      </c>
      <c r="F970" s="166" t="s">
        <v>164</v>
      </c>
      <c r="H970" s="167">
        <v>83.01</v>
      </c>
      <c r="L970" s="164"/>
      <c r="M970" s="168"/>
      <c r="T970" s="169"/>
      <c r="W970" s="1"/>
      <c r="AT970" s="165" t="s">
        <v>161</v>
      </c>
      <c r="AU970" s="165" t="s">
        <v>72</v>
      </c>
      <c r="AV970" s="13" t="s">
        <v>157</v>
      </c>
      <c r="AW970" s="13" t="s">
        <v>27</v>
      </c>
      <c r="AX970" s="13" t="s">
        <v>70</v>
      </c>
      <c r="AY970" s="165" t="s">
        <v>150</v>
      </c>
    </row>
    <row r="971" spans="2:65" s="1" customFormat="1" ht="38.25" customHeight="1" x14ac:dyDescent="0.3">
      <c r="B971" s="138"/>
      <c r="C971" s="139" t="s">
        <v>1224</v>
      </c>
      <c r="D971" s="139" t="s">
        <v>152</v>
      </c>
      <c r="E971" s="140" t="s">
        <v>1225</v>
      </c>
      <c r="F971" s="141" t="s">
        <v>1226</v>
      </c>
      <c r="G971" s="142" t="s">
        <v>268</v>
      </c>
      <c r="H971" s="143">
        <v>25.2</v>
      </c>
      <c r="I971" s="303"/>
      <c r="J971" s="144">
        <f>ROUND(I971*H971,2)</f>
        <v>0</v>
      </c>
      <c r="K971" s="141" t="s">
        <v>156</v>
      </c>
      <c r="L971" s="36"/>
      <c r="M971" s="145" t="s">
        <v>5</v>
      </c>
      <c r="N971" s="146" t="s">
        <v>35</v>
      </c>
      <c r="O971" s="147">
        <v>0.71499999999999997</v>
      </c>
      <c r="P971" s="147">
        <f>O971*H971</f>
        <v>18.017999999999997</v>
      </c>
      <c r="Q971" s="147">
        <v>0</v>
      </c>
      <c r="R971" s="147">
        <f>Q971*H971</f>
        <v>0</v>
      </c>
      <c r="S971" s="147">
        <v>4.2000000000000003E-2</v>
      </c>
      <c r="T971" s="148">
        <f>S971*H971</f>
        <v>1.0584</v>
      </c>
      <c r="AR971" s="23" t="s">
        <v>157</v>
      </c>
      <c r="AT971" s="23" t="s">
        <v>152</v>
      </c>
      <c r="AU971" s="23" t="s">
        <v>72</v>
      </c>
      <c r="AY971" s="23" t="s">
        <v>150</v>
      </c>
      <c r="BE971" s="149">
        <f>IF(N971="základní",J971,0)</f>
        <v>0</v>
      </c>
      <c r="BF971" s="149">
        <f>IF(N971="snížená",J971,0)</f>
        <v>0</v>
      </c>
      <c r="BG971" s="149">
        <f>IF(N971="zákl. přenesená",J971,0)</f>
        <v>0</v>
      </c>
      <c r="BH971" s="149">
        <f>IF(N971="sníž. přenesená",J971,0)</f>
        <v>0</v>
      </c>
      <c r="BI971" s="149">
        <f>IF(N971="nulová",J971,0)</f>
        <v>0</v>
      </c>
      <c r="BJ971" s="23" t="s">
        <v>70</v>
      </c>
      <c r="BK971" s="149">
        <f>ROUND(I971*H971,2)</f>
        <v>0</v>
      </c>
      <c r="BL971" s="23" t="s">
        <v>157</v>
      </c>
      <c r="BM971" s="23" t="s">
        <v>1227</v>
      </c>
    </row>
    <row r="972" spans="2:65" s="12" customFormat="1" x14ac:dyDescent="0.3">
      <c r="B972" s="158"/>
      <c r="D972" s="150" t="s">
        <v>161</v>
      </c>
      <c r="E972" s="159" t="s">
        <v>5</v>
      </c>
      <c r="F972" s="160" t="s">
        <v>1228</v>
      </c>
      <c r="H972" s="161">
        <v>25.2</v>
      </c>
      <c r="L972" s="158"/>
      <c r="M972" s="162"/>
      <c r="T972" s="163"/>
      <c r="W972" s="1"/>
      <c r="AT972" s="159" t="s">
        <v>161</v>
      </c>
      <c r="AU972" s="159" t="s">
        <v>72</v>
      </c>
      <c r="AV972" s="12" t="s">
        <v>72</v>
      </c>
      <c r="AW972" s="12" t="s">
        <v>27</v>
      </c>
      <c r="AX972" s="12" t="s">
        <v>64</v>
      </c>
      <c r="AY972" s="159" t="s">
        <v>150</v>
      </c>
    </row>
    <row r="973" spans="2:65" s="11" customFormat="1" x14ac:dyDescent="0.3">
      <c r="B973" s="153"/>
      <c r="D973" s="150" t="s">
        <v>161</v>
      </c>
      <c r="E973" s="154" t="s">
        <v>5</v>
      </c>
      <c r="F973" s="155" t="s">
        <v>1229</v>
      </c>
      <c r="H973" s="154" t="s">
        <v>5</v>
      </c>
      <c r="L973" s="153"/>
      <c r="M973" s="156"/>
      <c r="T973" s="157"/>
      <c r="W973" s="1"/>
      <c r="AT973" s="154" t="s">
        <v>161</v>
      </c>
      <c r="AU973" s="154" t="s">
        <v>72</v>
      </c>
      <c r="AV973" s="11" t="s">
        <v>70</v>
      </c>
      <c r="AW973" s="11" t="s">
        <v>27</v>
      </c>
      <c r="AX973" s="11" t="s">
        <v>64</v>
      </c>
      <c r="AY973" s="154" t="s">
        <v>150</v>
      </c>
    </row>
    <row r="974" spans="2:65" s="13" customFormat="1" x14ac:dyDescent="0.3">
      <c r="B974" s="164"/>
      <c r="D974" s="150" t="s">
        <v>161</v>
      </c>
      <c r="E974" s="165" t="s">
        <v>5</v>
      </c>
      <c r="F974" s="166" t="s">
        <v>164</v>
      </c>
      <c r="H974" s="167">
        <v>25.2</v>
      </c>
      <c r="L974" s="164"/>
      <c r="M974" s="168"/>
      <c r="T974" s="169"/>
      <c r="W974" s="1"/>
      <c r="AT974" s="165" t="s">
        <v>161</v>
      </c>
      <c r="AU974" s="165" t="s">
        <v>72</v>
      </c>
      <c r="AV974" s="13" t="s">
        <v>157</v>
      </c>
      <c r="AW974" s="13" t="s">
        <v>27</v>
      </c>
      <c r="AX974" s="13" t="s">
        <v>70</v>
      </c>
      <c r="AY974" s="165" t="s">
        <v>150</v>
      </c>
    </row>
    <row r="975" spans="2:65" s="1" customFormat="1" ht="25.5" customHeight="1" x14ac:dyDescent="0.3">
      <c r="B975" s="138"/>
      <c r="C975" s="139" t="s">
        <v>1230</v>
      </c>
      <c r="D975" s="139" t="s">
        <v>152</v>
      </c>
      <c r="E975" s="140" t="s">
        <v>1231</v>
      </c>
      <c r="F975" s="141" t="s">
        <v>1232</v>
      </c>
      <c r="G975" s="142" t="s">
        <v>268</v>
      </c>
      <c r="H975" s="143">
        <v>74.599999999999994</v>
      </c>
      <c r="I975" s="303"/>
      <c r="J975" s="144">
        <f>ROUND(I975*H975,2)</f>
        <v>0</v>
      </c>
      <c r="K975" s="141" t="s">
        <v>156</v>
      </c>
      <c r="L975" s="36"/>
      <c r="M975" s="145" t="s">
        <v>5</v>
      </c>
      <c r="N975" s="146" t="s">
        <v>35</v>
      </c>
      <c r="O975" s="147">
        <v>0.52</v>
      </c>
      <c r="P975" s="147">
        <f>O975*H975</f>
        <v>38.792000000000002</v>
      </c>
      <c r="Q975" s="147">
        <v>1.805E-2</v>
      </c>
      <c r="R975" s="147">
        <f>Q975*H975</f>
        <v>1.34653</v>
      </c>
      <c r="S975" s="147">
        <v>0</v>
      </c>
      <c r="T975" s="148">
        <f>S975*H975</f>
        <v>0</v>
      </c>
      <c r="AR975" s="23" t="s">
        <v>157</v>
      </c>
      <c r="AT975" s="23" t="s">
        <v>152</v>
      </c>
      <c r="AU975" s="23" t="s">
        <v>72</v>
      </c>
      <c r="AY975" s="23" t="s">
        <v>150</v>
      </c>
      <c r="BE975" s="149">
        <f>IF(N975="základní",J975,0)</f>
        <v>0</v>
      </c>
      <c r="BF975" s="149">
        <f>IF(N975="snížená",J975,0)</f>
        <v>0</v>
      </c>
      <c r="BG975" s="149">
        <f>IF(N975="zákl. přenesená",J975,0)</f>
        <v>0</v>
      </c>
      <c r="BH975" s="149">
        <f>IF(N975="sníž. přenesená",J975,0)</f>
        <v>0</v>
      </c>
      <c r="BI975" s="149">
        <f>IF(N975="nulová",J975,0)</f>
        <v>0</v>
      </c>
      <c r="BJ975" s="23" t="s">
        <v>70</v>
      </c>
      <c r="BK975" s="149">
        <f>ROUND(I975*H975,2)</f>
        <v>0</v>
      </c>
      <c r="BL975" s="23" t="s">
        <v>157</v>
      </c>
      <c r="BM975" s="23" t="s">
        <v>1233</v>
      </c>
    </row>
    <row r="976" spans="2:65" s="1" customFormat="1" ht="40.5" x14ac:dyDescent="0.3">
      <c r="B976" s="36"/>
      <c r="D976" s="150" t="s">
        <v>159</v>
      </c>
      <c r="F976" s="151" t="s">
        <v>1234</v>
      </c>
      <c r="L976" s="36"/>
      <c r="M976" s="152"/>
      <c r="T976" s="61"/>
      <c r="AT976" s="23" t="s">
        <v>159</v>
      </c>
      <c r="AU976" s="23" t="s">
        <v>72</v>
      </c>
    </row>
    <row r="977" spans="2:65" s="12" customFormat="1" x14ac:dyDescent="0.3">
      <c r="B977" s="158"/>
      <c r="D977" s="150" t="s">
        <v>161</v>
      </c>
      <c r="E977" s="159" t="s">
        <v>5</v>
      </c>
      <c r="F977" s="160" t="s">
        <v>1235</v>
      </c>
      <c r="H977" s="161">
        <v>74.599999999999994</v>
      </c>
      <c r="L977" s="158"/>
      <c r="M977" s="162"/>
      <c r="T977" s="163"/>
      <c r="W977" s="1"/>
      <c r="AT977" s="159" t="s">
        <v>161</v>
      </c>
      <c r="AU977" s="159" t="s">
        <v>72</v>
      </c>
      <c r="AV977" s="12" t="s">
        <v>72</v>
      </c>
      <c r="AW977" s="12" t="s">
        <v>27</v>
      </c>
      <c r="AX977" s="12" t="s">
        <v>64</v>
      </c>
      <c r="AY977" s="159" t="s">
        <v>150</v>
      </c>
    </row>
    <row r="978" spans="2:65" s="13" customFormat="1" x14ac:dyDescent="0.3">
      <c r="B978" s="164"/>
      <c r="D978" s="150" t="s">
        <v>161</v>
      </c>
      <c r="E978" s="165" t="s">
        <v>5</v>
      </c>
      <c r="F978" s="166" t="s">
        <v>164</v>
      </c>
      <c r="H978" s="167">
        <v>74.599999999999994</v>
      </c>
      <c r="L978" s="164"/>
      <c r="M978" s="168"/>
      <c r="T978" s="169"/>
      <c r="W978" s="1"/>
      <c r="AT978" s="165" t="s">
        <v>161</v>
      </c>
      <c r="AU978" s="165" t="s">
        <v>72</v>
      </c>
      <c r="AV978" s="13" t="s">
        <v>157</v>
      </c>
      <c r="AW978" s="13" t="s">
        <v>27</v>
      </c>
      <c r="AX978" s="13" t="s">
        <v>70</v>
      </c>
      <c r="AY978" s="165" t="s">
        <v>150</v>
      </c>
    </row>
    <row r="979" spans="2:65" s="1" customFormat="1" ht="25.5" customHeight="1" x14ac:dyDescent="0.3">
      <c r="B979" s="138"/>
      <c r="C979" s="139" t="s">
        <v>1236</v>
      </c>
      <c r="D979" s="139" t="s">
        <v>152</v>
      </c>
      <c r="E979" s="140" t="s">
        <v>1237</v>
      </c>
      <c r="F979" s="141" t="s">
        <v>1238</v>
      </c>
      <c r="G979" s="142" t="s">
        <v>155</v>
      </c>
      <c r="H979" s="143">
        <v>463.01499999999999</v>
      </c>
      <c r="I979" s="303"/>
      <c r="J979" s="144">
        <f>ROUND(I979*H979,2)</f>
        <v>0</v>
      </c>
      <c r="K979" s="141" t="s">
        <v>156</v>
      </c>
      <c r="L979" s="36"/>
      <c r="M979" s="145" t="s">
        <v>5</v>
      </c>
      <c r="N979" s="146" t="s">
        <v>35</v>
      </c>
      <c r="O979" s="147">
        <v>0.13</v>
      </c>
      <c r="P979" s="147">
        <f>O979*H979</f>
        <v>60.191949999999999</v>
      </c>
      <c r="Q979" s="147">
        <v>0</v>
      </c>
      <c r="R979" s="147">
        <f>Q979*H979</f>
        <v>0</v>
      </c>
      <c r="S979" s="147">
        <v>0.02</v>
      </c>
      <c r="T979" s="148">
        <f>S979*H979</f>
        <v>9.2602999999999991</v>
      </c>
      <c r="AR979" s="23" t="s">
        <v>157</v>
      </c>
      <c r="AT979" s="23" t="s">
        <v>152</v>
      </c>
      <c r="AU979" s="23" t="s">
        <v>72</v>
      </c>
      <c r="AY979" s="23" t="s">
        <v>150</v>
      </c>
      <c r="BE979" s="149">
        <f>IF(N979="základní",J979,0)</f>
        <v>0</v>
      </c>
      <c r="BF979" s="149">
        <f>IF(N979="snížená",J979,0)</f>
        <v>0</v>
      </c>
      <c r="BG979" s="149">
        <f>IF(N979="zákl. přenesená",J979,0)</f>
        <v>0</v>
      </c>
      <c r="BH979" s="149">
        <f>IF(N979="sníž. přenesená",J979,0)</f>
        <v>0</v>
      </c>
      <c r="BI979" s="149">
        <f>IF(N979="nulová",J979,0)</f>
        <v>0</v>
      </c>
      <c r="BJ979" s="23" t="s">
        <v>70</v>
      </c>
      <c r="BK979" s="149">
        <f>ROUND(I979*H979,2)</f>
        <v>0</v>
      </c>
      <c r="BL979" s="23" t="s">
        <v>157</v>
      </c>
      <c r="BM979" s="23" t="s">
        <v>1239</v>
      </c>
    </row>
    <row r="980" spans="2:65" s="1" customFormat="1" ht="40.5" x14ac:dyDescent="0.3">
      <c r="B980" s="36"/>
      <c r="D980" s="150" t="s">
        <v>159</v>
      </c>
      <c r="F980" s="151" t="s">
        <v>1240</v>
      </c>
      <c r="L980" s="36"/>
      <c r="M980" s="152"/>
      <c r="T980" s="61"/>
      <c r="AT980" s="23" t="s">
        <v>159</v>
      </c>
      <c r="AU980" s="23" t="s">
        <v>72</v>
      </c>
    </row>
    <row r="981" spans="2:65" s="12" customFormat="1" x14ac:dyDescent="0.3">
      <c r="B981" s="158"/>
      <c r="D981" s="150" t="s">
        <v>161</v>
      </c>
      <c r="E981" s="159" t="s">
        <v>5</v>
      </c>
      <c r="F981" s="160" t="s">
        <v>1241</v>
      </c>
      <c r="H981" s="161">
        <v>463.01499999999999</v>
      </c>
      <c r="L981" s="158"/>
      <c r="M981" s="162"/>
      <c r="T981" s="163"/>
      <c r="W981" s="1"/>
      <c r="AT981" s="159" t="s">
        <v>161</v>
      </c>
      <c r="AU981" s="159" t="s">
        <v>72</v>
      </c>
      <c r="AV981" s="12" t="s">
        <v>72</v>
      </c>
      <c r="AW981" s="12" t="s">
        <v>27</v>
      </c>
      <c r="AX981" s="12" t="s">
        <v>64</v>
      </c>
      <c r="AY981" s="159" t="s">
        <v>150</v>
      </c>
    </row>
    <row r="982" spans="2:65" s="11" customFormat="1" x14ac:dyDescent="0.3">
      <c r="B982" s="153"/>
      <c r="D982" s="150" t="s">
        <v>161</v>
      </c>
      <c r="E982" s="154" t="s">
        <v>5</v>
      </c>
      <c r="F982" s="155" t="s">
        <v>1242</v>
      </c>
      <c r="H982" s="154" t="s">
        <v>5</v>
      </c>
      <c r="L982" s="153"/>
      <c r="M982" s="156"/>
      <c r="T982" s="157"/>
      <c r="W982" s="1"/>
      <c r="AT982" s="154" t="s">
        <v>161</v>
      </c>
      <c r="AU982" s="154" t="s">
        <v>72</v>
      </c>
      <c r="AV982" s="11" t="s">
        <v>70</v>
      </c>
      <c r="AW982" s="11" t="s">
        <v>27</v>
      </c>
      <c r="AX982" s="11" t="s">
        <v>64</v>
      </c>
      <c r="AY982" s="154" t="s">
        <v>150</v>
      </c>
    </row>
    <row r="983" spans="2:65" s="13" customFormat="1" x14ac:dyDescent="0.3">
      <c r="B983" s="164"/>
      <c r="D983" s="150" t="s">
        <v>161</v>
      </c>
      <c r="E983" s="165" t="s">
        <v>5</v>
      </c>
      <c r="F983" s="166" t="s">
        <v>164</v>
      </c>
      <c r="H983" s="167">
        <v>463.01499999999999</v>
      </c>
      <c r="L983" s="164"/>
      <c r="M983" s="168"/>
      <c r="T983" s="169"/>
      <c r="W983" s="1"/>
      <c r="AT983" s="165" t="s">
        <v>161</v>
      </c>
      <c r="AU983" s="165" t="s">
        <v>72</v>
      </c>
      <c r="AV983" s="13" t="s">
        <v>157</v>
      </c>
      <c r="AW983" s="13" t="s">
        <v>27</v>
      </c>
      <c r="AX983" s="13" t="s">
        <v>70</v>
      </c>
      <c r="AY983" s="165" t="s">
        <v>150</v>
      </c>
    </row>
    <row r="984" spans="2:65" s="1" customFormat="1" ht="25.5" customHeight="1" x14ac:dyDescent="0.3">
      <c r="B984" s="138"/>
      <c r="C984" s="139" t="s">
        <v>1243</v>
      </c>
      <c r="D984" s="139" t="s">
        <v>152</v>
      </c>
      <c r="E984" s="140" t="s">
        <v>1244</v>
      </c>
      <c r="F984" s="141" t="s">
        <v>1245</v>
      </c>
      <c r="G984" s="142" t="s">
        <v>155</v>
      </c>
      <c r="H984" s="143">
        <v>572.58500000000004</v>
      </c>
      <c r="I984" s="303"/>
      <c r="J984" s="144">
        <f>ROUND(I984*H984,2)</f>
        <v>0</v>
      </c>
      <c r="K984" s="141" t="s">
        <v>156</v>
      </c>
      <c r="L984" s="36"/>
      <c r="M984" s="145" t="s">
        <v>5</v>
      </c>
      <c r="N984" s="146" t="s">
        <v>35</v>
      </c>
      <c r="O984" s="147">
        <v>0.26</v>
      </c>
      <c r="P984" s="147">
        <f>O984*H984</f>
        <v>148.87210000000002</v>
      </c>
      <c r="Q984" s="147">
        <v>0</v>
      </c>
      <c r="R984" s="147">
        <f>Q984*H984</f>
        <v>0</v>
      </c>
      <c r="S984" s="147">
        <v>4.5999999999999999E-2</v>
      </c>
      <c r="T984" s="148">
        <f>S984*H984</f>
        <v>26.338910000000002</v>
      </c>
      <c r="AR984" s="23" t="s">
        <v>157</v>
      </c>
      <c r="AT984" s="23" t="s">
        <v>152</v>
      </c>
      <c r="AU984" s="23" t="s">
        <v>72</v>
      </c>
      <c r="AY984" s="23" t="s">
        <v>150</v>
      </c>
      <c r="BE984" s="149">
        <f>IF(N984="základní",J984,0)</f>
        <v>0</v>
      </c>
      <c r="BF984" s="149">
        <f>IF(N984="snížená",J984,0)</f>
        <v>0</v>
      </c>
      <c r="BG984" s="149">
        <f>IF(N984="zákl. přenesená",J984,0)</f>
        <v>0</v>
      </c>
      <c r="BH984" s="149">
        <f>IF(N984="sníž. přenesená",J984,0)</f>
        <v>0</v>
      </c>
      <c r="BI984" s="149">
        <f>IF(N984="nulová",J984,0)</f>
        <v>0</v>
      </c>
      <c r="BJ984" s="23" t="s">
        <v>70</v>
      </c>
      <c r="BK984" s="149">
        <f>ROUND(I984*H984,2)</f>
        <v>0</v>
      </c>
      <c r="BL984" s="23" t="s">
        <v>157</v>
      </c>
      <c r="BM984" s="23" t="s">
        <v>1246</v>
      </c>
    </row>
    <row r="985" spans="2:65" s="1" customFormat="1" ht="40.5" x14ac:dyDescent="0.3">
      <c r="B985" s="36"/>
      <c r="D985" s="150" t="s">
        <v>159</v>
      </c>
      <c r="F985" s="151" t="s">
        <v>1240</v>
      </c>
      <c r="L985" s="36"/>
      <c r="M985" s="152"/>
      <c r="T985" s="61"/>
      <c r="AT985" s="23" t="s">
        <v>159</v>
      </c>
      <c r="AU985" s="23" t="s">
        <v>72</v>
      </c>
    </row>
    <row r="986" spans="2:65" s="12" customFormat="1" x14ac:dyDescent="0.3">
      <c r="B986" s="158"/>
      <c r="D986" s="150" t="s">
        <v>161</v>
      </c>
      <c r="E986" s="159" t="s">
        <v>5</v>
      </c>
      <c r="F986" s="160" t="s">
        <v>1247</v>
      </c>
      <c r="H986" s="161">
        <v>186.381</v>
      </c>
      <c r="L986" s="158"/>
      <c r="M986" s="162"/>
      <c r="T986" s="163"/>
      <c r="W986" s="1"/>
      <c r="AT986" s="159" t="s">
        <v>161</v>
      </c>
      <c r="AU986" s="159" t="s">
        <v>72</v>
      </c>
      <c r="AV986" s="12" t="s">
        <v>72</v>
      </c>
      <c r="AW986" s="12" t="s">
        <v>27</v>
      </c>
      <c r="AX986" s="12" t="s">
        <v>64</v>
      </c>
      <c r="AY986" s="159" t="s">
        <v>150</v>
      </c>
    </row>
    <row r="987" spans="2:65" s="12" customFormat="1" x14ac:dyDescent="0.3">
      <c r="B987" s="158"/>
      <c r="D987" s="150" t="s">
        <v>161</v>
      </c>
      <c r="E987" s="159" t="s">
        <v>5</v>
      </c>
      <c r="F987" s="160" t="s">
        <v>1248</v>
      </c>
      <c r="H987" s="161">
        <v>191.16</v>
      </c>
      <c r="L987" s="158"/>
      <c r="M987" s="162"/>
      <c r="T987" s="163"/>
      <c r="W987" s="1"/>
      <c r="AT987" s="159" t="s">
        <v>161</v>
      </c>
      <c r="AU987" s="159" t="s">
        <v>72</v>
      </c>
      <c r="AV987" s="12" t="s">
        <v>72</v>
      </c>
      <c r="AW987" s="12" t="s">
        <v>27</v>
      </c>
      <c r="AX987" s="12" t="s">
        <v>64</v>
      </c>
      <c r="AY987" s="159" t="s">
        <v>150</v>
      </c>
    </row>
    <row r="988" spans="2:65" s="12" customFormat="1" x14ac:dyDescent="0.3">
      <c r="B988" s="158"/>
      <c r="D988" s="150" t="s">
        <v>161</v>
      </c>
      <c r="E988" s="159" t="s">
        <v>5</v>
      </c>
      <c r="F988" s="160" t="s">
        <v>1249</v>
      </c>
      <c r="H988" s="161">
        <v>150.94800000000001</v>
      </c>
      <c r="L988" s="158"/>
      <c r="M988" s="162"/>
      <c r="T988" s="163"/>
      <c r="W988" s="1"/>
      <c r="AT988" s="159" t="s">
        <v>161</v>
      </c>
      <c r="AU988" s="159" t="s">
        <v>72</v>
      </c>
      <c r="AV988" s="12" t="s">
        <v>72</v>
      </c>
      <c r="AW988" s="12" t="s">
        <v>27</v>
      </c>
      <c r="AX988" s="12" t="s">
        <v>64</v>
      </c>
      <c r="AY988" s="159" t="s">
        <v>150</v>
      </c>
    </row>
    <row r="989" spans="2:65" s="12" customFormat="1" x14ac:dyDescent="0.3">
      <c r="B989" s="158"/>
      <c r="D989" s="150" t="s">
        <v>161</v>
      </c>
      <c r="E989" s="159" t="s">
        <v>5</v>
      </c>
      <c r="F989" s="160" t="s">
        <v>1250</v>
      </c>
      <c r="H989" s="161">
        <v>44.095999999999997</v>
      </c>
      <c r="L989" s="158"/>
      <c r="M989" s="162"/>
      <c r="T989" s="163"/>
      <c r="W989" s="1"/>
      <c r="AT989" s="159" t="s">
        <v>161</v>
      </c>
      <c r="AU989" s="159" t="s">
        <v>72</v>
      </c>
      <c r="AV989" s="12" t="s">
        <v>72</v>
      </c>
      <c r="AW989" s="12" t="s">
        <v>27</v>
      </c>
      <c r="AX989" s="12" t="s">
        <v>64</v>
      </c>
      <c r="AY989" s="159" t="s">
        <v>150</v>
      </c>
    </row>
    <row r="990" spans="2:65" s="12" customFormat="1" x14ac:dyDescent="0.3">
      <c r="B990" s="158"/>
      <c r="D990" s="150" t="s">
        <v>161</v>
      </c>
      <c r="E990" s="159" t="s">
        <v>5</v>
      </c>
      <c r="F990" s="160" t="s">
        <v>5</v>
      </c>
      <c r="H990" s="161">
        <v>0</v>
      </c>
      <c r="L990" s="158"/>
      <c r="M990" s="162"/>
      <c r="T990" s="163"/>
      <c r="W990" s="1"/>
      <c r="AT990" s="159" t="s">
        <v>161</v>
      </c>
      <c r="AU990" s="159" t="s">
        <v>72</v>
      </c>
      <c r="AV990" s="12" t="s">
        <v>72</v>
      </c>
      <c r="AW990" s="12" t="s">
        <v>27</v>
      </c>
      <c r="AX990" s="12" t="s">
        <v>64</v>
      </c>
      <c r="AY990" s="159" t="s">
        <v>150</v>
      </c>
    </row>
    <row r="991" spans="2:65" s="13" customFormat="1" x14ac:dyDescent="0.3">
      <c r="B991" s="164"/>
      <c r="D991" s="150" t="s">
        <v>161</v>
      </c>
      <c r="E991" s="165" t="s">
        <v>5</v>
      </c>
      <c r="F991" s="166" t="s">
        <v>164</v>
      </c>
      <c r="H991" s="167">
        <v>572.58500000000004</v>
      </c>
      <c r="L991" s="164"/>
      <c r="M991" s="168"/>
      <c r="T991" s="169"/>
      <c r="W991" s="1"/>
      <c r="AT991" s="165" t="s">
        <v>161</v>
      </c>
      <c r="AU991" s="165" t="s">
        <v>72</v>
      </c>
      <c r="AV991" s="13" t="s">
        <v>157</v>
      </c>
      <c r="AW991" s="13" t="s">
        <v>27</v>
      </c>
      <c r="AX991" s="13" t="s">
        <v>70</v>
      </c>
      <c r="AY991" s="165" t="s">
        <v>150</v>
      </c>
    </row>
    <row r="992" spans="2:65" s="1" customFormat="1" ht="38.25" customHeight="1" x14ac:dyDescent="0.3">
      <c r="B992" s="138"/>
      <c r="C992" s="139" t="s">
        <v>1251</v>
      </c>
      <c r="D992" s="139" t="s">
        <v>152</v>
      </c>
      <c r="E992" s="140" t="s">
        <v>1252</v>
      </c>
      <c r="F992" s="141" t="s">
        <v>1253</v>
      </c>
      <c r="G992" s="142" t="s">
        <v>155</v>
      </c>
      <c r="H992" s="143">
        <v>432.73</v>
      </c>
      <c r="I992" s="303"/>
      <c r="J992" s="144">
        <f>ROUND(I992*H992,2)</f>
        <v>0</v>
      </c>
      <c r="K992" s="141" t="s">
        <v>156</v>
      </c>
      <c r="L992" s="36"/>
      <c r="M992" s="145" t="s">
        <v>5</v>
      </c>
      <c r="N992" s="146" t="s">
        <v>35</v>
      </c>
      <c r="O992" s="147">
        <v>0.22</v>
      </c>
      <c r="P992" s="147">
        <f>O992*H992</f>
        <v>95.200600000000009</v>
      </c>
      <c r="Q992" s="147">
        <v>0</v>
      </c>
      <c r="R992" s="147">
        <f>Q992*H992</f>
        <v>0</v>
      </c>
      <c r="S992" s="147">
        <v>5.8999999999999997E-2</v>
      </c>
      <c r="T992" s="148">
        <f>S992*H992</f>
        <v>25.53107</v>
      </c>
      <c r="AR992" s="23" t="s">
        <v>157</v>
      </c>
      <c r="AT992" s="23" t="s">
        <v>152</v>
      </c>
      <c r="AU992" s="23" t="s">
        <v>72</v>
      </c>
      <c r="AY992" s="23" t="s">
        <v>150</v>
      </c>
      <c r="BE992" s="149">
        <f>IF(N992="základní",J992,0)</f>
        <v>0</v>
      </c>
      <c r="BF992" s="149">
        <f>IF(N992="snížená",J992,0)</f>
        <v>0</v>
      </c>
      <c r="BG992" s="149">
        <f>IF(N992="zákl. přenesená",J992,0)</f>
        <v>0</v>
      </c>
      <c r="BH992" s="149">
        <f>IF(N992="sníž. přenesená",J992,0)</f>
        <v>0</v>
      </c>
      <c r="BI992" s="149">
        <f>IF(N992="nulová",J992,0)</f>
        <v>0</v>
      </c>
      <c r="BJ992" s="23" t="s">
        <v>70</v>
      </c>
      <c r="BK992" s="149">
        <f>ROUND(I992*H992,2)</f>
        <v>0</v>
      </c>
      <c r="BL992" s="23" t="s">
        <v>157</v>
      </c>
      <c r="BM992" s="23" t="s">
        <v>1254</v>
      </c>
    </row>
    <row r="993" spans="2:65" s="12" customFormat="1" x14ac:dyDescent="0.3">
      <c r="B993" s="158"/>
      <c r="D993" s="150" t="s">
        <v>161</v>
      </c>
      <c r="E993" s="159" t="s">
        <v>5</v>
      </c>
      <c r="F993" s="160" t="s">
        <v>1255</v>
      </c>
      <c r="H993" s="161">
        <v>390.18</v>
      </c>
      <c r="L993" s="158"/>
      <c r="M993" s="162"/>
      <c r="T993" s="163"/>
      <c r="W993" s="1"/>
      <c r="AT993" s="159" t="s">
        <v>161</v>
      </c>
      <c r="AU993" s="159" t="s">
        <v>72</v>
      </c>
      <c r="AV993" s="12" t="s">
        <v>72</v>
      </c>
      <c r="AW993" s="12" t="s">
        <v>27</v>
      </c>
      <c r="AX993" s="12" t="s">
        <v>64</v>
      </c>
      <c r="AY993" s="159" t="s">
        <v>150</v>
      </c>
    </row>
    <row r="994" spans="2:65" s="12" customFormat="1" x14ac:dyDescent="0.3">
      <c r="B994" s="158"/>
      <c r="D994" s="150" t="s">
        <v>161</v>
      </c>
      <c r="E994" s="159" t="s">
        <v>5</v>
      </c>
      <c r="F994" s="160" t="s">
        <v>1256</v>
      </c>
      <c r="H994" s="161">
        <v>42.55</v>
      </c>
      <c r="L994" s="158"/>
      <c r="M994" s="162"/>
      <c r="T994" s="163"/>
      <c r="W994" s="1"/>
      <c r="AT994" s="159" t="s">
        <v>161</v>
      </c>
      <c r="AU994" s="159" t="s">
        <v>72</v>
      </c>
      <c r="AV994" s="12" t="s">
        <v>72</v>
      </c>
      <c r="AW994" s="12" t="s">
        <v>27</v>
      </c>
      <c r="AX994" s="12" t="s">
        <v>64</v>
      </c>
      <c r="AY994" s="159" t="s">
        <v>150</v>
      </c>
    </row>
    <row r="995" spans="2:65" s="12" customFormat="1" x14ac:dyDescent="0.3">
      <c r="B995" s="158"/>
      <c r="D995" s="150" t="s">
        <v>161</v>
      </c>
      <c r="E995" s="159" t="s">
        <v>5</v>
      </c>
      <c r="F995" s="160" t="s">
        <v>5</v>
      </c>
      <c r="H995" s="161">
        <v>0</v>
      </c>
      <c r="L995" s="158"/>
      <c r="M995" s="162"/>
      <c r="T995" s="163"/>
      <c r="W995" s="1"/>
      <c r="AT995" s="159" t="s">
        <v>161</v>
      </c>
      <c r="AU995" s="159" t="s">
        <v>72</v>
      </c>
      <c r="AV995" s="12" t="s">
        <v>72</v>
      </c>
      <c r="AW995" s="12" t="s">
        <v>27</v>
      </c>
      <c r="AX995" s="12" t="s">
        <v>64</v>
      </c>
      <c r="AY995" s="159" t="s">
        <v>150</v>
      </c>
    </row>
    <row r="996" spans="2:65" s="13" customFormat="1" x14ac:dyDescent="0.3">
      <c r="B996" s="164"/>
      <c r="D996" s="150" t="s">
        <v>161</v>
      </c>
      <c r="E996" s="165" t="s">
        <v>5</v>
      </c>
      <c r="F996" s="166" t="s">
        <v>164</v>
      </c>
      <c r="H996" s="167">
        <v>432.73</v>
      </c>
      <c r="L996" s="164"/>
      <c r="M996" s="168"/>
      <c r="T996" s="169"/>
      <c r="W996" s="1"/>
      <c r="AT996" s="165" t="s">
        <v>161</v>
      </c>
      <c r="AU996" s="165" t="s">
        <v>72</v>
      </c>
      <c r="AV996" s="13" t="s">
        <v>157</v>
      </c>
      <c r="AW996" s="13" t="s">
        <v>27</v>
      </c>
      <c r="AX996" s="13" t="s">
        <v>70</v>
      </c>
      <c r="AY996" s="165" t="s">
        <v>150</v>
      </c>
    </row>
    <row r="997" spans="2:65" s="1" customFormat="1" ht="25.5" customHeight="1" x14ac:dyDescent="0.3">
      <c r="B997" s="138"/>
      <c r="C997" s="139" t="s">
        <v>1257</v>
      </c>
      <c r="D997" s="139" t="s">
        <v>152</v>
      </c>
      <c r="E997" s="140" t="s">
        <v>1258</v>
      </c>
      <c r="F997" s="141" t="s">
        <v>1259</v>
      </c>
      <c r="G997" s="142" t="s">
        <v>155</v>
      </c>
      <c r="H997" s="143">
        <v>9.6</v>
      </c>
      <c r="I997" s="303"/>
      <c r="J997" s="144">
        <f>ROUND(I997*H997,2)</f>
        <v>0</v>
      </c>
      <c r="K997" s="141" t="s">
        <v>156</v>
      </c>
      <c r="L997" s="36"/>
      <c r="M997" s="145" t="s">
        <v>5</v>
      </c>
      <c r="N997" s="146" t="s">
        <v>35</v>
      </c>
      <c r="O997" s="147">
        <v>0.3</v>
      </c>
      <c r="P997" s="147">
        <f>O997*H997</f>
        <v>2.88</v>
      </c>
      <c r="Q997" s="147">
        <v>0</v>
      </c>
      <c r="R997" s="147">
        <f>Q997*H997</f>
        <v>0</v>
      </c>
      <c r="S997" s="147">
        <v>6.8000000000000005E-2</v>
      </c>
      <c r="T997" s="148">
        <f>S997*H997</f>
        <v>0.65280000000000005</v>
      </c>
      <c r="AR997" s="23" t="s">
        <v>157</v>
      </c>
      <c r="AT997" s="23" t="s">
        <v>152</v>
      </c>
      <c r="AU997" s="23" t="s">
        <v>72</v>
      </c>
      <c r="AY997" s="23" t="s">
        <v>150</v>
      </c>
      <c r="BE997" s="149">
        <f>IF(N997="základní",J997,0)</f>
        <v>0</v>
      </c>
      <c r="BF997" s="149">
        <f>IF(N997="snížená",J997,0)</f>
        <v>0</v>
      </c>
      <c r="BG997" s="149">
        <f>IF(N997="zákl. přenesená",J997,0)</f>
        <v>0</v>
      </c>
      <c r="BH997" s="149">
        <f>IF(N997="sníž. přenesená",J997,0)</f>
        <v>0</v>
      </c>
      <c r="BI997" s="149">
        <f>IF(N997="nulová",J997,0)</f>
        <v>0</v>
      </c>
      <c r="BJ997" s="23" t="s">
        <v>70</v>
      </c>
      <c r="BK997" s="149">
        <f>ROUND(I997*H997,2)</f>
        <v>0</v>
      </c>
      <c r="BL997" s="23" t="s">
        <v>157</v>
      </c>
      <c r="BM997" s="23" t="s">
        <v>1260</v>
      </c>
    </row>
    <row r="998" spans="2:65" s="1" customFormat="1" ht="40.5" x14ac:dyDescent="0.3">
      <c r="B998" s="36"/>
      <c r="D998" s="150" t="s">
        <v>159</v>
      </c>
      <c r="F998" s="151" t="s">
        <v>1261</v>
      </c>
      <c r="L998" s="36"/>
      <c r="M998" s="152"/>
      <c r="T998" s="61"/>
      <c r="AT998" s="23" t="s">
        <v>159</v>
      </c>
      <c r="AU998" s="23" t="s">
        <v>72</v>
      </c>
    </row>
    <row r="999" spans="2:65" s="12" customFormat="1" x14ac:dyDescent="0.3">
      <c r="B999" s="158"/>
      <c r="D999" s="150" t="s">
        <v>161</v>
      </c>
      <c r="E999" s="159" t="s">
        <v>5</v>
      </c>
      <c r="F999" s="160" t="s">
        <v>1262</v>
      </c>
      <c r="H999" s="161">
        <v>9.6</v>
      </c>
      <c r="L999" s="158"/>
      <c r="M999" s="162"/>
      <c r="T999" s="163"/>
      <c r="W999" s="1"/>
      <c r="AT999" s="159" t="s">
        <v>161</v>
      </c>
      <c r="AU999" s="159" t="s">
        <v>72</v>
      </c>
      <c r="AV999" s="12" t="s">
        <v>72</v>
      </c>
      <c r="AW999" s="12" t="s">
        <v>27</v>
      </c>
      <c r="AX999" s="12" t="s">
        <v>64</v>
      </c>
      <c r="AY999" s="159" t="s">
        <v>150</v>
      </c>
    </row>
    <row r="1000" spans="2:65" s="13" customFormat="1" x14ac:dyDescent="0.3">
      <c r="B1000" s="164"/>
      <c r="D1000" s="150" t="s">
        <v>161</v>
      </c>
      <c r="E1000" s="165" t="s">
        <v>5</v>
      </c>
      <c r="F1000" s="166" t="s">
        <v>164</v>
      </c>
      <c r="H1000" s="167">
        <v>9.6</v>
      </c>
      <c r="L1000" s="164"/>
      <c r="M1000" s="168"/>
      <c r="T1000" s="169"/>
      <c r="W1000" s="1"/>
      <c r="AT1000" s="165" t="s">
        <v>161</v>
      </c>
      <c r="AU1000" s="165" t="s">
        <v>72</v>
      </c>
      <c r="AV1000" s="13" t="s">
        <v>157</v>
      </c>
      <c r="AW1000" s="13" t="s">
        <v>27</v>
      </c>
      <c r="AX1000" s="13" t="s">
        <v>70</v>
      </c>
      <c r="AY1000" s="165" t="s">
        <v>150</v>
      </c>
    </row>
    <row r="1001" spans="2:65" s="10" customFormat="1" ht="29.85" customHeight="1" x14ac:dyDescent="0.3">
      <c r="B1001" s="127"/>
      <c r="D1001" s="128" t="s">
        <v>63</v>
      </c>
      <c r="E1001" s="136" t="s">
        <v>1263</v>
      </c>
      <c r="F1001" s="136" t="s">
        <v>1264</v>
      </c>
      <c r="J1001" s="137">
        <f>BK1001</f>
        <v>0</v>
      </c>
      <c r="L1001" s="127"/>
      <c r="M1001" s="131"/>
      <c r="P1001" s="132">
        <f>SUM(P1002:P1060)</f>
        <v>1834.16886</v>
      </c>
      <c r="R1001" s="132">
        <f>SUM(R1002:R1060)</f>
        <v>0</v>
      </c>
      <c r="T1001" s="133">
        <f>SUM(T1002:T1060)</f>
        <v>0</v>
      </c>
      <c r="W1001" s="1"/>
      <c r="AR1001" s="128" t="s">
        <v>70</v>
      </c>
      <c r="AT1001" s="134" t="s">
        <v>63</v>
      </c>
      <c r="AU1001" s="134" t="s">
        <v>70</v>
      </c>
      <c r="AY1001" s="128" t="s">
        <v>150</v>
      </c>
      <c r="BK1001" s="135">
        <f>SUM(BK1002:BK1060)</f>
        <v>0</v>
      </c>
    </row>
    <row r="1002" spans="2:65" s="1" customFormat="1" ht="25.5" customHeight="1" x14ac:dyDescent="0.3">
      <c r="B1002" s="138"/>
      <c r="C1002" s="139" t="s">
        <v>1265</v>
      </c>
      <c r="D1002" s="139" t="s">
        <v>152</v>
      </c>
      <c r="E1002" s="140" t="s">
        <v>1266</v>
      </c>
      <c r="F1002" s="141" t="s">
        <v>1267</v>
      </c>
      <c r="G1002" s="142" t="s">
        <v>241</v>
      </c>
      <c r="H1002" s="143">
        <v>1067.904</v>
      </c>
      <c r="I1002" s="303"/>
      <c r="J1002" s="144">
        <f>ROUND(I1002*H1002,2)</f>
        <v>0</v>
      </c>
      <c r="K1002" s="141" t="s">
        <v>156</v>
      </c>
      <c r="L1002" s="36"/>
      <c r="M1002" s="145" t="s">
        <v>5</v>
      </c>
      <c r="N1002" s="146" t="s">
        <v>35</v>
      </c>
      <c r="O1002" s="147">
        <v>1.51</v>
      </c>
      <c r="P1002" s="147">
        <f>O1002*H1002</f>
        <v>1612.53504</v>
      </c>
      <c r="Q1002" s="147">
        <v>0</v>
      </c>
      <c r="R1002" s="147">
        <f>Q1002*H1002</f>
        <v>0</v>
      </c>
      <c r="S1002" s="147">
        <v>0</v>
      </c>
      <c r="T1002" s="148">
        <f>S1002*H1002</f>
        <v>0</v>
      </c>
      <c r="AR1002" s="23" t="s">
        <v>157</v>
      </c>
      <c r="AT1002" s="23" t="s">
        <v>152</v>
      </c>
      <c r="AU1002" s="23" t="s">
        <v>72</v>
      </c>
      <c r="AY1002" s="23" t="s">
        <v>150</v>
      </c>
      <c r="BE1002" s="149">
        <f>IF(N1002="základní",J1002,0)</f>
        <v>0</v>
      </c>
      <c r="BF1002" s="149">
        <f>IF(N1002="snížená",J1002,0)</f>
        <v>0</v>
      </c>
      <c r="BG1002" s="149">
        <f>IF(N1002="zákl. přenesená",J1002,0)</f>
        <v>0</v>
      </c>
      <c r="BH1002" s="149">
        <f>IF(N1002="sníž. přenesená",J1002,0)</f>
        <v>0</v>
      </c>
      <c r="BI1002" s="149">
        <f>IF(N1002="nulová",J1002,0)</f>
        <v>0</v>
      </c>
      <c r="BJ1002" s="23" t="s">
        <v>70</v>
      </c>
      <c r="BK1002" s="149">
        <f>ROUND(I1002*H1002,2)</f>
        <v>0</v>
      </c>
      <c r="BL1002" s="23" t="s">
        <v>157</v>
      </c>
      <c r="BM1002" s="23" t="s">
        <v>1268</v>
      </c>
    </row>
    <row r="1003" spans="2:65" s="1" customFormat="1" ht="162" x14ac:dyDescent="0.3">
      <c r="B1003" s="36"/>
      <c r="D1003" s="150" t="s">
        <v>159</v>
      </c>
      <c r="F1003" s="151" t="s">
        <v>1269</v>
      </c>
      <c r="L1003" s="36"/>
      <c r="M1003" s="152"/>
      <c r="T1003" s="61"/>
      <c r="AT1003" s="23" t="s">
        <v>159</v>
      </c>
      <c r="AU1003" s="23" t="s">
        <v>72</v>
      </c>
    </row>
    <row r="1004" spans="2:65" s="1" customFormat="1" ht="25.5" customHeight="1" x14ac:dyDescent="0.3">
      <c r="B1004" s="138"/>
      <c r="C1004" s="139" t="s">
        <v>1270</v>
      </c>
      <c r="D1004" s="139" t="s">
        <v>152</v>
      </c>
      <c r="E1004" s="140" t="s">
        <v>1271</v>
      </c>
      <c r="F1004" s="141" t="s">
        <v>1272</v>
      </c>
      <c r="G1004" s="142" t="s">
        <v>241</v>
      </c>
      <c r="H1004" s="143">
        <v>1067.904</v>
      </c>
      <c r="I1004" s="303"/>
      <c r="J1004" s="144">
        <f>ROUND(I1004*H1004,2)</f>
        <v>0</v>
      </c>
      <c r="K1004" s="141" t="s">
        <v>156</v>
      </c>
      <c r="L1004" s="36"/>
      <c r="M1004" s="145" t="s">
        <v>5</v>
      </c>
      <c r="N1004" s="146" t="s">
        <v>35</v>
      </c>
      <c r="O1004" s="147">
        <v>0.125</v>
      </c>
      <c r="P1004" s="147">
        <f>O1004*H1004</f>
        <v>133.488</v>
      </c>
      <c r="Q1004" s="147">
        <v>0</v>
      </c>
      <c r="R1004" s="147">
        <f>Q1004*H1004</f>
        <v>0</v>
      </c>
      <c r="S1004" s="147">
        <v>0</v>
      </c>
      <c r="T1004" s="148">
        <f>S1004*H1004</f>
        <v>0</v>
      </c>
      <c r="AR1004" s="23" t="s">
        <v>157</v>
      </c>
      <c r="AT1004" s="23" t="s">
        <v>152</v>
      </c>
      <c r="AU1004" s="23" t="s">
        <v>72</v>
      </c>
      <c r="AY1004" s="23" t="s">
        <v>150</v>
      </c>
      <c r="BE1004" s="149">
        <f>IF(N1004="základní",J1004,0)</f>
        <v>0</v>
      </c>
      <c r="BF1004" s="149">
        <f>IF(N1004="snížená",J1004,0)</f>
        <v>0</v>
      </c>
      <c r="BG1004" s="149">
        <f>IF(N1004="zákl. přenesená",J1004,0)</f>
        <v>0</v>
      </c>
      <c r="BH1004" s="149">
        <f>IF(N1004="sníž. přenesená",J1004,0)</f>
        <v>0</v>
      </c>
      <c r="BI1004" s="149">
        <f>IF(N1004="nulová",J1004,0)</f>
        <v>0</v>
      </c>
      <c r="BJ1004" s="23" t="s">
        <v>70</v>
      </c>
      <c r="BK1004" s="149">
        <f>ROUND(I1004*H1004,2)</f>
        <v>0</v>
      </c>
      <c r="BL1004" s="23" t="s">
        <v>157</v>
      </c>
      <c r="BM1004" s="23" t="s">
        <v>1273</v>
      </c>
    </row>
    <row r="1005" spans="2:65" s="1" customFormat="1" ht="108" x14ac:dyDescent="0.3">
      <c r="B1005" s="36"/>
      <c r="D1005" s="150" t="s">
        <v>159</v>
      </c>
      <c r="F1005" s="151" t="s">
        <v>1274</v>
      </c>
      <c r="L1005" s="36"/>
      <c r="M1005" s="152"/>
      <c r="T1005" s="61"/>
      <c r="AT1005" s="23" t="s">
        <v>159</v>
      </c>
      <c r="AU1005" s="23" t="s">
        <v>72</v>
      </c>
    </row>
    <row r="1006" spans="2:65" s="1" customFormat="1" ht="25.5" customHeight="1" x14ac:dyDescent="0.3">
      <c r="B1006" s="138"/>
      <c r="C1006" s="139" t="s">
        <v>1275</v>
      </c>
      <c r="D1006" s="139" t="s">
        <v>152</v>
      </c>
      <c r="E1006" s="140" t="s">
        <v>1276</v>
      </c>
      <c r="F1006" s="141" t="s">
        <v>1277</v>
      </c>
      <c r="G1006" s="142" t="s">
        <v>241</v>
      </c>
      <c r="H1006" s="143">
        <v>14690.97</v>
      </c>
      <c r="I1006" s="303"/>
      <c r="J1006" s="144">
        <f>ROUND(I1006*H1006,2)</f>
        <v>0</v>
      </c>
      <c r="K1006" s="141" t="s">
        <v>156</v>
      </c>
      <c r="L1006" s="36"/>
      <c r="M1006" s="145" t="s">
        <v>5</v>
      </c>
      <c r="N1006" s="146" t="s">
        <v>35</v>
      </c>
      <c r="O1006" s="147">
        <v>6.0000000000000001E-3</v>
      </c>
      <c r="P1006" s="147">
        <f>O1006*H1006</f>
        <v>88.145820000000001</v>
      </c>
      <c r="Q1006" s="147">
        <v>0</v>
      </c>
      <c r="R1006" s="147">
        <f>Q1006*H1006</f>
        <v>0</v>
      </c>
      <c r="S1006" s="147">
        <v>0</v>
      </c>
      <c r="T1006" s="148">
        <f>S1006*H1006</f>
        <v>0</v>
      </c>
      <c r="AR1006" s="23" t="s">
        <v>157</v>
      </c>
      <c r="AT1006" s="23" t="s">
        <v>152</v>
      </c>
      <c r="AU1006" s="23" t="s">
        <v>72</v>
      </c>
      <c r="AY1006" s="23" t="s">
        <v>150</v>
      </c>
      <c r="BE1006" s="149">
        <f>IF(N1006="základní",J1006,0)</f>
        <v>0</v>
      </c>
      <c r="BF1006" s="149">
        <f>IF(N1006="snížená",J1006,0)</f>
        <v>0</v>
      </c>
      <c r="BG1006" s="149">
        <f>IF(N1006="zákl. přenesená",J1006,0)</f>
        <v>0</v>
      </c>
      <c r="BH1006" s="149">
        <f>IF(N1006="sníž. přenesená",J1006,0)</f>
        <v>0</v>
      </c>
      <c r="BI1006" s="149">
        <f>IF(N1006="nulová",J1006,0)</f>
        <v>0</v>
      </c>
      <c r="BJ1006" s="23" t="s">
        <v>70</v>
      </c>
      <c r="BK1006" s="149">
        <f>ROUND(I1006*H1006,2)</f>
        <v>0</v>
      </c>
      <c r="BL1006" s="23" t="s">
        <v>157</v>
      </c>
      <c r="BM1006" s="23" t="s">
        <v>1278</v>
      </c>
    </row>
    <row r="1007" spans="2:65" s="1" customFormat="1" ht="108" x14ac:dyDescent="0.3">
      <c r="B1007" s="36"/>
      <c r="D1007" s="150" t="s">
        <v>159</v>
      </c>
      <c r="F1007" s="151" t="s">
        <v>1274</v>
      </c>
      <c r="L1007" s="36"/>
      <c r="M1007" s="152"/>
      <c r="T1007" s="61"/>
      <c r="AT1007" s="23" t="s">
        <v>159</v>
      </c>
      <c r="AU1007" s="23" t="s">
        <v>72</v>
      </c>
    </row>
    <row r="1008" spans="2:65" s="12" customFormat="1" x14ac:dyDescent="0.3">
      <c r="B1008" s="158"/>
      <c r="D1008" s="150" t="s">
        <v>161</v>
      </c>
      <c r="E1008" s="159" t="s">
        <v>5</v>
      </c>
      <c r="F1008" s="160" t="s">
        <v>1279</v>
      </c>
      <c r="H1008" s="161">
        <v>14690.97</v>
      </c>
      <c r="L1008" s="158"/>
      <c r="M1008" s="162"/>
      <c r="T1008" s="163"/>
      <c r="W1008" s="1"/>
      <c r="AT1008" s="159" t="s">
        <v>161</v>
      </c>
      <c r="AU1008" s="159" t="s">
        <v>72</v>
      </c>
      <c r="AV1008" s="12" t="s">
        <v>72</v>
      </c>
      <c r="AW1008" s="12" t="s">
        <v>27</v>
      </c>
      <c r="AX1008" s="12" t="s">
        <v>64</v>
      </c>
      <c r="AY1008" s="159" t="s">
        <v>150</v>
      </c>
    </row>
    <row r="1009" spans="2:65" s="13" customFormat="1" x14ac:dyDescent="0.3">
      <c r="B1009" s="164"/>
      <c r="D1009" s="150" t="s">
        <v>161</v>
      </c>
      <c r="E1009" s="165" t="s">
        <v>5</v>
      </c>
      <c r="F1009" s="166" t="s">
        <v>164</v>
      </c>
      <c r="H1009" s="167">
        <v>14690.97</v>
      </c>
      <c r="L1009" s="164"/>
      <c r="M1009" s="168"/>
      <c r="T1009" s="169"/>
      <c r="W1009" s="1"/>
      <c r="AT1009" s="165" t="s">
        <v>161</v>
      </c>
      <c r="AU1009" s="165" t="s">
        <v>72</v>
      </c>
      <c r="AV1009" s="13" t="s">
        <v>157</v>
      </c>
      <c r="AW1009" s="13" t="s">
        <v>27</v>
      </c>
      <c r="AX1009" s="13" t="s">
        <v>70</v>
      </c>
      <c r="AY1009" s="165" t="s">
        <v>150</v>
      </c>
    </row>
    <row r="1010" spans="2:65" s="1" customFormat="1" ht="25.5" customHeight="1" x14ac:dyDescent="0.3">
      <c r="B1010" s="138"/>
      <c r="C1010" s="139" t="s">
        <v>1280</v>
      </c>
      <c r="D1010" s="139" t="s">
        <v>152</v>
      </c>
      <c r="E1010" s="140" t="s">
        <v>1281</v>
      </c>
      <c r="F1010" s="141" t="s">
        <v>1282</v>
      </c>
      <c r="G1010" s="142" t="s">
        <v>241</v>
      </c>
      <c r="H1010" s="143">
        <v>323.774</v>
      </c>
      <c r="I1010" s="303"/>
      <c r="J1010" s="144">
        <f>ROUND(I1010*H1010,2)</f>
        <v>0</v>
      </c>
      <c r="K1010" s="141" t="s">
        <v>156</v>
      </c>
      <c r="L1010" s="36"/>
      <c r="M1010" s="145" t="s">
        <v>5</v>
      </c>
      <c r="N1010" s="146" t="s">
        <v>35</v>
      </c>
      <c r="O1010" s="147">
        <v>0</v>
      </c>
      <c r="P1010" s="147">
        <f>O1010*H1010</f>
        <v>0</v>
      </c>
      <c r="Q1010" s="147">
        <v>0</v>
      </c>
      <c r="R1010" s="147">
        <f>Q1010*H1010</f>
        <v>0</v>
      </c>
      <c r="S1010" s="147">
        <v>0</v>
      </c>
      <c r="T1010" s="148">
        <f>S1010*H1010</f>
        <v>0</v>
      </c>
      <c r="AR1010" s="23" t="s">
        <v>157</v>
      </c>
      <c r="AT1010" s="23" t="s">
        <v>152</v>
      </c>
      <c r="AU1010" s="23" t="s">
        <v>72</v>
      </c>
      <c r="AY1010" s="23" t="s">
        <v>150</v>
      </c>
      <c r="BE1010" s="149">
        <f>IF(N1010="základní",J1010,0)</f>
        <v>0</v>
      </c>
      <c r="BF1010" s="149">
        <f>IF(N1010="snížená",J1010,0)</f>
        <v>0</v>
      </c>
      <c r="BG1010" s="149">
        <f>IF(N1010="zákl. přenesená",J1010,0)</f>
        <v>0</v>
      </c>
      <c r="BH1010" s="149">
        <f>IF(N1010="sníž. přenesená",J1010,0)</f>
        <v>0</v>
      </c>
      <c r="BI1010" s="149">
        <f>IF(N1010="nulová",J1010,0)</f>
        <v>0</v>
      </c>
      <c r="BJ1010" s="23" t="s">
        <v>70</v>
      </c>
      <c r="BK1010" s="149">
        <f>ROUND(I1010*H1010,2)</f>
        <v>0</v>
      </c>
      <c r="BL1010" s="23" t="s">
        <v>157</v>
      </c>
      <c r="BM1010" s="23" t="s">
        <v>1283</v>
      </c>
    </row>
    <row r="1011" spans="2:65" s="1" customFormat="1" ht="108" x14ac:dyDescent="0.3">
      <c r="B1011" s="36"/>
      <c r="D1011" s="150" t="s">
        <v>159</v>
      </c>
      <c r="F1011" s="151" t="s">
        <v>1284</v>
      </c>
      <c r="L1011" s="36"/>
      <c r="M1011" s="152"/>
      <c r="T1011" s="61"/>
      <c r="AT1011" s="23" t="s">
        <v>159</v>
      </c>
      <c r="AU1011" s="23" t="s">
        <v>72</v>
      </c>
    </row>
    <row r="1012" spans="2:65" s="12" customFormat="1" x14ac:dyDescent="0.3">
      <c r="B1012" s="158"/>
      <c r="D1012" s="150" t="s">
        <v>161</v>
      </c>
      <c r="E1012" s="159" t="s">
        <v>5</v>
      </c>
      <c r="F1012" s="160" t="s">
        <v>1285</v>
      </c>
      <c r="H1012" s="161">
        <v>299.726</v>
      </c>
      <c r="L1012" s="158"/>
      <c r="M1012" s="162"/>
      <c r="T1012" s="163"/>
      <c r="W1012" s="1"/>
      <c r="AT1012" s="159" t="s">
        <v>161</v>
      </c>
      <c r="AU1012" s="159" t="s">
        <v>72</v>
      </c>
      <c r="AV1012" s="12" t="s">
        <v>72</v>
      </c>
      <c r="AW1012" s="12" t="s">
        <v>27</v>
      </c>
      <c r="AX1012" s="12" t="s">
        <v>64</v>
      </c>
      <c r="AY1012" s="159" t="s">
        <v>150</v>
      </c>
    </row>
    <row r="1013" spans="2:65" s="12" customFormat="1" x14ac:dyDescent="0.3">
      <c r="B1013" s="158"/>
      <c r="D1013" s="150" t="s">
        <v>161</v>
      </c>
      <c r="E1013" s="159" t="s">
        <v>5</v>
      </c>
      <c r="F1013" s="160" t="s">
        <v>1286</v>
      </c>
      <c r="H1013" s="161">
        <v>24.047999999999998</v>
      </c>
      <c r="L1013" s="158"/>
      <c r="M1013" s="162"/>
      <c r="T1013" s="163"/>
      <c r="W1013" s="1"/>
      <c r="AT1013" s="159" t="s">
        <v>161</v>
      </c>
      <c r="AU1013" s="159" t="s">
        <v>72</v>
      </c>
      <c r="AV1013" s="12" t="s">
        <v>72</v>
      </c>
      <c r="AW1013" s="12" t="s">
        <v>27</v>
      </c>
      <c r="AX1013" s="12" t="s">
        <v>64</v>
      </c>
      <c r="AY1013" s="159" t="s">
        <v>150</v>
      </c>
    </row>
    <row r="1014" spans="2:65" s="13" customFormat="1" x14ac:dyDescent="0.3">
      <c r="B1014" s="164"/>
      <c r="D1014" s="150" t="s">
        <v>161</v>
      </c>
      <c r="E1014" s="165" t="s">
        <v>5</v>
      </c>
      <c r="F1014" s="166" t="s">
        <v>164</v>
      </c>
      <c r="H1014" s="167">
        <v>323.774</v>
      </c>
      <c r="L1014" s="164"/>
      <c r="M1014" s="168"/>
      <c r="T1014" s="169"/>
      <c r="W1014" s="1"/>
      <c r="AT1014" s="165" t="s">
        <v>161</v>
      </c>
      <c r="AU1014" s="165" t="s">
        <v>72</v>
      </c>
      <c r="AV1014" s="13" t="s">
        <v>157</v>
      </c>
      <c r="AW1014" s="13" t="s">
        <v>27</v>
      </c>
      <c r="AX1014" s="13" t="s">
        <v>70</v>
      </c>
      <c r="AY1014" s="165" t="s">
        <v>150</v>
      </c>
    </row>
    <row r="1015" spans="2:65" s="1" customFormat="1" ht="25.5" customHeight="1" x14ac:dyDescent="0.3">
      <c r="B1015" s="138"/>
      <c r="C1015" s="139" t="s">
        <v>1287</v>
      </c>
      <c r="D1015" s="139" t="s">
        <v>152</v>
      </c>
      <c r="E1015" s="140" t="s">
        <v>1288</v>
      </c>
      <c r="F1015" s="141" t="s">
        <v>1289</v>
      </c>
      <c r="G1015" s="142" t="s">
        <v>241</v>
      </c>
      <c r="H1015" s="143">
        <v>218.89699999999999</v>
      </c>
      <c r="I1015" s="303"/>
      <c r="J1015" s="144">
        <f>ROUND(I1015*H1015,2)</f>
        <v>0</v>
      </c>
      <c r="K1015" s="141" t="s">
        <v>156</v>
      </c>
      <c r="L1015" s="36"/>
      <c r="M1015" s="145" t="s">
        <v>5</v>
      </c>
      <c r="N1015" s="146" t="s">
        <v>35</v>
      </c>
      <c r="O1015" s="147">
        <v>0</v>
      </c>
      <c r="P1015" s="147">
        <f>O1015*H1015</f>
        <v>0</v>
      </c>
      <c r="Q1015" s="147">
        <v>0</v>
      </c>
      <c r="R1015" s="147">
        <f>Q1015*H1015</f>
        <v>0</v>
      </c>
      <c r="S1015" s="147">
        <v>0</v>
      </c>
      <c r="T1015" s="148">
        <f>S1015*H1015</f>
        <v>0</v>
      </c>
      <c r="AR1015" s="23" t="s">
        <v>157</v>
      </c>
      <c r="AT1015" s="23" t="s">
        <v>152</v>
      </c>
      <c r="AU1015" s="23" t="s">
        <v>72</v>
      </c>
      <c r="AY1015" s="23" t="s">
        <v>150</v>
      </c>
      <c r="BE1015" s="149">
        <f>IF(N1015="základní",J1015,0)</f>
        <v>0</v>
      </c>
      <c r="BF1015" s="149">
        <f>IF(N1015="snížená",J1015,0)</f>
        <v>0</v>
      </c>
      <c r="BG1015" s="149">
        <f>IF(N1015="zákl. přenesená",J1015,0)</f>
        <v>0</v>
      </c>
      <c r="BH1015" s="149">
        <f>IF(N1015="sníž. přenesená",J1015,0)</f>
        <v>0</v>
      </c>
      <c r="BI1015" s="149">
        <f>IF(N1015="nulová",J1015,0)</f>
        <v>0</v>
      </c>
      <c r="BJ1015" s="23" t="s">
        <v>70</v>
      </c>
      <c r="BK1015" s="149">
        <f>ROUND(I1015*H1015,2)</f>
        <v>0</v>
      </c>
      <c r="BL1015" s="23" t="s">
        <v>157</v>
      </c>
      <c r="BM1015" s="23" t="s">
        <v>1290</v>
      </c>
    </row>
    <row r="1016" spans="2:65" s="1" customFormat="1" ht="108" x14ac:dyDescent="0.3">
      <c r="B1016" s="36"/>
      <c r="D1016" s="150" t="s">
        <v>159</v>
      </c>
      <c r="F1016" s="151" t="s">
        <v>1284</v>
      </c>
      <c r="L1016" s="36"/>
      <c r="M1016" s="152"/>
      <c r="T1016" s="61"/>
      <c r="AT1016" s="23" t="s">
        <v>159</v>
      </c>
      <c r="AU1016" s="23" t="s">
        <v>72</v>
      </c>
    </row>
    <row r="1017" spans="2:65" s="12" customFormat="1" x14ac:dyDescent="0.3">
      <c r="B1017" s="158"/>
      <c r="D1017" s="150" t="s">
        <v>161</v>
      </c>
      <c r="E1017" s="159" t="s">
        <v>5</v>
      </c>
      <c r="F1017" s="160" t="s">
        <v>1291</v>
      </c>
      <c r="H1017" s="161">
        <v>218.89699999999999</v>
      </c>
      <c r="L1017" s="158"/>
      <c r="M1017" s="162"/>
      <c r="T1017" s="163"/>
      <c r="W1017" s="1"/>
      <c r="AT1017" s="159" t="s">
        <v>161</v>
      </c>
      <c r="AU1017" s="159" t="s">
        <v>72</v>
      </c>
      <c r="AV1017" s="12" t="s">
        <v>72</v>
      </c>
      <c r="AW1017" s="12" t="s">
        <v>27</v>
      </c>
      <c r="AX1017" s="12" t="s">
        <v>64</v>
      </c>
      <c r="AY1017" s="159" t="s">
        <v>150</v>
      </c>
    </row>
    <row r="1018" spans="2:65" s="13" customFormat="1" x14ac:dyDescent="0.3">
      <c r="B1018" s="164"/>
      <c r="D1018" s="150" t="s">
        <v>161</v>
      </c>
      <c r="E1018" s="165" t="s">
        <v>5</v>
      </c>
      <c r="F1018" s="166" t="s">
        <v>164</v>
      </c>
      <c r="H1018" s="167">
        <v>218.89699999999999</v>
      </c>
      <c r="L1018" s="164"/>
      <c r="M1018" s="168"/>
      <c r="T1018" s="169"/>
      <c r="W1018" s="1"/>
      <c r="AT1018" s="165" t="s">
        <v>161</v>
      </c>
      <c r="AU1018" s="165" t="s">
        <v>72</v>
      </c>
      <c r="AV1018" s="13" t="s">
        <v>157</v>
      </c>
      <c r="AW1018" s="13" t="s">
        <v>27</v>
      </c>
      <c r="AX1018" s="13" t="s">
        <v>70</v>
      </c>
      <c r="AY1018" s="165" t="s">
        <v>150</v>
      </c>
    </row>
    <row r="1019" spans="2:65" s="1" customFormat="1" ht="25.5" customHeight="1" x14ac:dyDescent="0.3">
      <c r="B1019" s="138"/>
      <c r="C1019" s="139" t="s">
        <v>1292</v>
      </c>
      <c r="D1019" s="139" t="s">
        <v>152</v>
      </c>
      <c r="E1019" s="140" t="s">
        <v>1293</v>
      </c>
      <c r="F1019" s="141" t="s">
        <v>1294</v>
      </c>
      <c r="G1019" s="142" t="s">
        <v>241</v>
      </c>
      <c r="H1019" s="143">
        <v>379.53899999999999</v>
      </c>
      <c r="I1019" s="303"/>
      <c r="J1019" s="144">
        <f>ROUND(I1019*H1019,2)</f>
        <v>0</v>
      </c>
      <c r="K1019" s="141" t="s">
        <v>156</v>
      </c>
      <c r="L1019" s="36"/>
      <c r="M1019" s="145" t="s">
        <v>5</v>
      </c>
      <c r="N1019" s="146" t="s">
        <v>35</v>
      </c>
      <c r="O1019" s="147">
        <v>0</v>
      </c>
      <c r="P1019" s="147">
        <f>O1019*H1019</f>
        <v>0</v>
      </c>
      <c r="Q1019" s="147">
        <v>0</v>
      </c>
      <c r="R1019" s="147">
        <f>Q1019*H1019</f>
        <v>0</v>
      </c>
      <c r="S1019" s="147">
        <v>0</v>
      </c>
      <c r="T1019" s="148">
        <f>S1019*H1019</f>
        <v>0</v>
      </c>
      <c r="AR1019" s="23" t="s">
        <v>157</v>
      </c>
      <c r="AT1019" s="23" t="s">
        <v>152</v>
      </c>
      <c r="AU1019" s="23" t="s">
        <v>72</v>
      </c>
      <c r="AY1019" s="23" t="s">
        <v>150</v>
      </c>
      <c r="BE1019" s="149">
        <f>IF(N1019="základní",J1019,0)</f>
        <v>0</v>
      </c>
      <c r="BF1019" s="149">
        <f>IF(N1019="snížená",J1019,0)</f>
        <v>0</v>
      </c>
      <c r="BG1019" s="149">
        <f>IF(N1019="zákl. přenesená",J1019,0)</f>
        <v>0</v>
      </c>
      <c r="BH1019" s="149">
        <f>IF(N1019="sníž. přenesená",J1019,0)</f>
        <v>0</v>
      </c>
      <c r="BI1019" s="149">
        <f>IF(N1019="nulová",J1019,0)</f>
        <v>0</v>
      </c>
      <c r="BJ1019" s="23" t="s">
        <v>70</v>
      </c>
      <c r="BK1019" s="149">
        <f>ROUND(I1019*H1019,2)</f>
        <v>0</v>
      </c>
      <c r="BL1019" s="23" t="s">
        <v>157</v>
      </c>
      <c r="BM1019" s="23" t="s">
        <v>1295</v>
      </c>
    </row>
    <row r="1020" spans="2:65" s="1" customFormat="1" ht="108" x14ac:dyDescent="0.3">
      <c r="B1020" s="36"/>
      <c r="D1020" s="150" t="s">
        <v>159</v>
      </c>
      <c r="F1020" s="151" t="s">
        <v>1284</v>
      </c>
      <c r="L1020" s="36"/>
      <c r="M1020" s="152"/>
      <c r="T1020" s="61"/>
      <c r="AT1020" s="23" t="s">
        <v>159</v>
      </c>
      <c r="AU1020" s="23" t="s">
        <v>72</v>
      </c>
    </row>
    <row r="1021" spans="2:65" s="12" customFormat="1" x14ac:dyDescent="0.3">
      <c r="B1021" s="158"/>
      <c r="D1021" s="150" t="s">
        <v>161</v>
      </c>
      <c r="E1021" s="159" t="s">
        <v>5</v>
      </c>
      <c r="F1021" s="160" t="s">
        <v>1296</v>
      </c>
      <c r="H1021" s="161">
        <v>3.05</v>
      </c>
      <c r="L1021" s="158"/>
      <c r="M1021" s="162"/>
      <c r="T1021" s="163"/>
      <c r="W1021" s="1"/>
      <c r="AT1021" s="159" t="s">
        <v>161</v>
      </c>
      <c r="AU1021" s="159" t="s">
        <v>72</v>
      </c>
      <c r="AV1021" s="12" t="s">
        <v>72</v>
      </c>
      <c r="AW1021" s="12" t="s">
        <v>27</v>
      </c>
      <c r="AX1021" s="12" t="s">
        <v>64</v>
      </c>
      <c r="AY1021" s="159" t="s">
        <v>150</v>
      </c>
    </row>
    <row r="1022" spans="2:65" s="12" customFormat="1" x14ac:dyDescent="0.3">
      <c r="B1022" s="158"/>
      <c r="D1022" s="150" t="s">
        <v>161</v>
      </c>
      <c r="E1022" s="159" t="s">
        <v>5</v>
      </c>
      <c r="F1022" s="160" t="s">
        <v>1297</v>
      </c>
      <c r="H1022" s="161">
        <v>15.252000000000001</v>
      </c>
      <c r="L1022" s="158"/>
      <c r="M1022" s="162"/>
      <c r="T1022" s="163"/>
      <c r="W1022" s="1"/>
      <c r="AT1022" s="159" t="s">
        <v>161</v>
      </c>
      <c r="AU1022" s="159" t="s">
        <v>72</v>
      </c>
      <c r="AV1022" s="12" t="s">
        <v>72</v>
      </c>
      <c r="AW1022" s="12" t="s">
        <v>27</v>
      </c>
      <c r="AX1022" s="12" t="s">
        <v>64</v>
      </c>
      <c r="AY1022" s="159" t="s">
        <v>150</v>
      </c>
    </row>
    <row r="1023" spans="2:65" s="12" customFormat="1" x14ac:dyDescent="0.3">
      <c r="B1023" s="158"/>
      <c r="D1023" s="150" t="s">
        <v>161</v>
      </c>
      <c r="E1023" s="159" t="s">
        <v>5</v>
      </c>
      <c r="F1023" s="160" t="s">
        <v>1298</v>
      </c>
      <c r="H1023" s="161">
        <v>170.732</v>
      </c>
      <c r="L1023" s="158"/>
      <c r="M1023" s="162"/>
      <c r="T1023" s="163"/>
      <c r="W1023" s="1"/>
      <c r="AT1023" s="159" t="s">
        <v>161</v>
      </c>
      <c r="AU1023" s="159" t="s">
        <v>72</v>
      </c>
      <c r="AV1023" s="12" t="s">
        <v>72</v>
      </c>
      <c r="AW1023" s="12" t="s">
        <v>27</v>
      </c>
      <c r="AX1023" s="12" t="s">
        <v>64</v>
      </c>
      <c r="AY1023" s="159" t="s">
        <v>150</v>
      </c>
    </row>
    <row r="1024" spans="2:65" s="12" customFormat="1" x14ac:dyDescent="0.3">
      <c r="B1024" s="158"/>
      <c r="D1024" s="150" t="s">
        <v>161</v>
      </c>
      <c r="E1024" s="159" t="s">
        <v>5</v>
      </c>
      <c r="F1024" s="160" t="s">
        <v>1299</v>
      </c>
      <c r="H1024" s="161">
        <v>101.93600000000001</v>
      </c>
      <c r="L1024" s="158"/>
      <c r="M1024" s="162"/>
      <c r="T1024" s="163"/>
      <c r="W1024" s="1"/>
      <c r="AT1024" s="159" t="s">
        <v>161</v>
      </c>
      <c r="AU1024" s="159" t="s">
        <v>72</v>
      </c>
      <c r="AV1024" s="12" t="s">
        <v>72</v>
      </c>
      <c r="AW1024" s="12" t="s">
        <v>27</v>
      </c>
      <c r="AX1024" s="12" t="s">
        <v>64</v>
      </c>
      <c r="AY1024" s="159" t="s">
        <v>150</v>
      </c>
    </row>
    <row r="1025" spans="2:65" s="12" customFormat="1" x14ac:dyDescent="0.3">
      <c r="B1025" s="158"/>
      <c r="D1025" s="150" t="s">
        <v>161</v>
      </c>
      <c r="E1025" s="159" t="s">
        <v>5</v>
      </c>
      <c r="F1025" s="160" t="s">
        <v>1300</v>
      </c>
      <c r="H1025" s="161">
        <v>1.5529999999999999</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1301</v>
      </c>
      <c r="H1026" s="161">
        <v>13.468</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1302</v>
      </c>
      <c r="H1027" s="161">
        <v>26.385000000000002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1303</v>
      </c>
      <c r="H1028" s="161">
        <v>25.530999999999999</v>
      </c>
      <c r="L1028" s="158"/>
      <c r="M1028" s="162"/>
      <c r="T1028" s="163"/>
      <c r="W1028" s="1"/>
      <c r="AT1028" s="159" t="s">
        <v>161</v>
      </c>
      <c r="AU1028" s="159" t="s">
        <v>72</v>
      </c>
      <c r="AV1028" s="12" t="s">
        <v>72</v>
      </c>
      <c r="AW1028" s="12" t="s">
        <v>27</v>
      </c>
      <c r="AX1028" s="12" t="s">
        <v>64</v>
      </c>
      <c r="AY1028" s="159" t="s">
        <v>150</v>
      </c>
    </row>
    <row r="1029" spans="2:65" s="12" customFormat="1" x14ac:dyDescent="0.3">
      <c r="B1029" s="158"/>
      <c r="D1029" s="150" t="s">
        <v>161</v>
      </c>
      <c r="E1029" s="159" t="s">
        <v>5</v>
      </c>
      <c r="F1029" s="160" t="s">
        <v>1304</v>
      </c>
      <c r="H1029" s="161">
        <v>0.65300000000000002</v>
      </c>
      <c r="L1029" s="158"/>
      <c r="M1029" s="162"/>
      <c r="T1029" s="163"/>
      <c r="W1029" s="1"/>
      <c r="AT1029" s="159" t="s">
        <v>161</v>
      </c>
      <c r="AU1029" s="159" t="s">
        <v>72</v>
      </c>
      <c r="AV1029" s="12" t="s">
        <v>72</v>
      </c>
      <c r="AW1029" s="12" t="s">
        <v>27</v>
      </c>
      <c r="AX1029" s="12" t="s">
        <v>64</v>
      </c>
      <c r="AY1029" s="159" t="s">
        <v>150</v>
      </c>
    </row>
    <row r="1030" spans="2:65" s="12" customFormat="1" x14ac:dyDescent="0.3">
      <c r="B1030" s="158"/>
      <c r="D1030" s="150" t="s">
        <v>161</v>
      </c>
      <c r="E1030" s="159" t="s">
        <v>5</v>
      </c>
      <c r="F1030" s="160" t="s">
        <v>1305</v>
      </c>
      <c r="H1030" s="161">
        <v>20.978999999999999</v>
      </c>
      <c r="L1030" s="158"/>
      <c r="M1030" s="162"/>
      <c r="T1030" s="163"/>
      <c r="W1030" s="1"/>
      <c r="AT1030" s="159" t="s">
        <v>161</v>
      </c>
      <c r="AU1030" s="159" t="s">
        <v>72</v>
      </c>
      <c r="AV1030" s="12" t="s">
        <v>72</v>
      </c>
      <c r="AW1030" s="12" t="s">
        <v>27</v>
      </c>
      <c r="AX1030" s="12" t="s">
        <v>64</v>
      </c>
      <c r="AY1030" s="159" t="s">
        <v>150</v>
      </c>
    </row>
    <row r="1031" spans="2:65" s="13" customFormat="1" x14ac:dyDescent="0.3">
      <c r="B1031" s="164"/>
      <c r="D1031" s="150" t="s">
        <v>161</v>
      </c>
      <c r="E1031" s="165" t="s">
        <v>5</v>
      </c>
      <c r="F1031" s="166" t="s">
        <v>164</v>
      </c>
      <c r="H1031" s="167">
        <v>379.53899999999999</v>
      </c>
      <c r="L1031" s="164"/>
      <c r="M1031" s="168"/>
      <c r="T1031" s="169"/>
      <c r="W1031" s="1"/>
      <c r="AT1031" s="165" t="s">
        <v>161</v>
      </c>
      <c r="AU1031" s="165" t="s">
        <v>72</v>
      </c>
      <c r="AV1031" s="13" t="s">
        <v>157</v>
      </c>
      <c r="AW1031" s="13" t="s">
        <v>27</v>
      </c>
      <c r="AX1031" s="13" t="s">
        <v>70</v>
      </c>
      <c r="AY1031" s="165" t="s">
        <v>150</v>
      </c>
    </row>
    <row r="1032" spans="2:65" s="1" customFormat="1" ht="25.5" customHeight="1" x14ac:dyDescent="0.3">
      <c r="B1032" s="138"/>
      <c r="C1032" s="139" t="s">
        <v>1306</v>
      </c>
      <c r="D1032" s="139" t="s">
        <v>152</v>
      </c>
      <c r="E1032" s="140" t="s">
        <v>1307</v>
      </c>
      <c r="F1032" s="141" t="s">
        <v>1308</v>
      </c>
      <c r="G1032" s="142" t="s">
        <v>241</v>
      </c>
      <c r="H1032" s="143">
        <v>101.765</v>
      </c>
      <c r="I1032" s="303"/>
      <c r="J1032" s="144">
        <f>ROUND(I1032*H1032,2)</f>
        <v>0</v>
      </c>
      <c r="K1032" s="141" t="s">
        <v>156</v>
      </c>
      <c r="L1032" s="36"/>
      <c r="M1032" s="145" t="s">
        <v>5</v>
      </c>
      <c r="N1032" s="146" t="s">
        <v>35</v>
      </c>
      <c r="O1032" s="147">
        <v>0</v>
      </c>
      <c r="P1032" s="147">
        <f>O1032*H1032</f>
        <v>0</v>
      </c>
      <c r="Q1032" s="147">
        <v>0</v>
      </c>
      <c r="R1032" s="147">
        <f>Q1032*H1032</f>
        <v>0</v>
      </c>
      <c r="S1032" s="147">
        <v>0</v>
      </c>
      <c r="T1032" s="148">
        <f>S1032*H1032</f>
        <v>0</v>
      </c>
      <c r="AR1032" s="23" t="s">
        <v>157</v>
      </c>
      <c r="AT1032" s="23" t="s">
        <v>152</v>
      </c>
      <c r="AU1032" s="23" t="s">
        <v>72</v>
      </c>
      <c r="AY1032" s="23" t="s">
        <v>150</v>
      </c>
      <c r="BE1032" s="149">
        <f>IF(N1032="základní",J1032,0)</f>
        <v>0</v>
      </c>
      <c r="BF1032" s="149">
        <f>IF(N1032="snížená",J1032,0)</f>
        <v>0</v>
      </c>
      <c r="BG1032" s="149">
        <f>IF(N1032="zákl. přenesená",J1032,0)</f>
        <v>0</v>
      </c>
      <c r="BH1032" s="149">
        <f>IF(N1032="sníž. přenesená",J1032,0)</f>
        <v>0</v>
      </c>
      <c r="BI1032" s="149">
        <f>IF(N1032="nulová",J1032,0)</f>
        <v>0</v>
      </c>
      <c r="BJ1032" s="23" t="s">
        <v>70</v>
      </c>
      <c r="BK1032" s="149">
        <f>ROUND(I1032*H1032,2)</f>
        <v>0</v>
      </c>
      <c r="BL1032" s="23" t="s">
        <v>157</v>
      </c>
      <c r="BM1032" s="23" t="s">
        <v>1309</v>
      </c>
    </row>
    <row r="1033" spans="2:65" s="1" customFormat="1" ht="108" x14ac:dyDescent="0.3">
      <c r="B1033" s="36"/>
      <c r="D1033" s="150" t="s">
        <v>159</v>
      </c>
      <c r="F1033" s="151" t="s">
        <v>1284</v>
      </c>
      <c r="L1033" s="36"/>
      <c r="M1033" s="152"/>
      <c r="T1033" s="61"/>
      <c r="AT1033" s="23" t="s">
        <v>159</v>
      </c>
      <c r="AU1033" s="23" t="s">
        <v>72</v>
      </c>
    </row>
    <row r="1034" spans="2:65" s="12" customFormat="1" x14ac:dyDescent="0.3">
      <c r="B1034" s="158"/>
      <c r="D1034" s="150" t="s">
        <v>161</v>
      </c>
      <c r="E1034" s="159" t="s">
        <v>5</v>
      </c>
      <c r="F1034" s="160" t="s">
        <v>5</v>
      </c>
      <c r="H1034" s="161">
        <v>0</v>
      </c>
      <c r="L1034" s="158"/>
      <c r="M1034" s="162"/>
      <c r="T1034" s="163"/>
      <c r="W1034" s="1"/>
      <c r="AT1034" s="159" t="s">
        <v>161</v>
      </c>
      <c r="AU1034" s="159" t="s">
        <v>72</v>
      </c>
      <c r="AV1034" s="12" t="s">
        <v>72</v>
      </c>
      <c r="AW1034" s="12" t="s">
        <v>27</v>
      </c>
      <c r="AX1034" s="12" t="s">
        <v>64</v>
      </c>
      <c r="AY1034" s="159" t="s">
        <v>150</v>
      </c>
    </row>
    <row r="1035" spans="2:65" s="12" customFormat="1" x14ac:dyDescent="0.3">
      <c r="B1035" s="158"/>
      <c r="D1035" s="150" t="s">
        <v>161</v>
      </c>
      <c r="E1035" s="159" t="s">
        <v>5</v>
      </c>
      <c r="F1035" s="160" t="s">
        <v>1310</v>
      </c>
      <c r="H1035" s="161">
        <v>0.106</v>
      </c>
      <c r="L1035" s="158"/>
      <c r="M1035" s="162"/>
      <c r="T1035" s="163"/>
      <c r="W1035" s="1"/>
      <c r="AT1035" s="159" t="s">
        <v>161</v>
      </c>
      <c r="AU1035" s="159" t="s">
        <v>72</v>
      </c>
      <c r="AV1035" s="12" t="s">
        <v>72</v>
      </c>
      <c r="AW1035" s="12" t="s">
        <v>27</v>
      </c>
      <c r="AX1035" s="12" t="s">
        <v>64</v>
      </c>
      <c r="AY1035" s="159" t="s">
        <v>150</v>
      </c>
    </row>
    <row r="1036" spans="2:65" s="12" customFormat="1" x14ac:dyDescent="0.3">
      <c r="B1036" s="158"/>
      <c r="D1036" s="150" t="s">
        <v>161</v>
      </c>
      <c r="E1036" s="159" t="s">
        <v>5</v>
      </c>
      <c r="F1036" s="160" t="s">
        <v>1311</v>
      </c>
      <c r="H1036" s="161">
        <v>2.1269999999999998</v>
      </c>
      <c r="L1036" s="158"/>
      <c r="M1036" s="162"/>
      <c r="T1036" s="163"/>
      <c r="W1036" s="1"/>
      <c r="AT1036" s="159" t="s">
        <v>161</v>
      </c>
      <c r="AU1036" s="159" t="s">
        <v>72</v>
      </c>
      <c r="AV1036" s="12" t="s">
        <v>72</v>
      </c>
      <c r="AW1036" s="12" t="s">
        <v>27</v>
      </c>
      <c r="AX1036" s="12" t="s">
        <v>64</v>
      </c>
      <c r="AY1036" s="159" t="s">
        <v>150</v>
      </c>
    </row>
    <row r="1037" spans="2:65" s="12" customFormat="1" x14ac:dyDescent="0.3">
      <c r="B1037" s="158"/>
      <c r="D1037" s="150" t="s">
        <v>161</v>
      </c>
      <c r="E1037" s="159" t="s">
        <v>5</v>
      </c>
      <c r="F1037" s="160" t="s">
        <v>1312</v>
      </c>
      <c r="H1037" s="161">
        <v>13.526999999999999</v>
      </c>
      <c r="L1037" s="158"/>
      <c r="M1037" s="162"/>
      <c r="T1037" s="163"/>
      <c r="W1037" s="1"/>
      <c r="AT1037" s="159" t="s">
        <v>161</v>
      </c>
      <c r="AU1037" s="159" t="s">
        <v>72</v>
      </c>
      <c r="AV1037" s="12" t="s">
        <v>72</v>
      </c>
      <c r="AW1037" s="12" t="s">
        <v>27</v>
      </c>
      <c r="AX1037" s="12" t="s">
        <v>64</v>
      </c>
      <c r="AY1037" s="159" t="s">
        <v>150</v>
      </c>
    </row>
    <row r="1038" spans="2:65" s="12" customFormat="1" x14ac:dyDescent="0.3">
      <c r="B1038" s="158"/>
      <c r="D1038" s="150" t="s">
        <v>161</v>
      </c>
      <c r="E1038" s="159" t="s">
        <v>5</v>
      </c>
      <c r="F1038" s="160" t="s">
        <v>1313</v>
      </c>
      <c r="H1038" s="161">
        <v>6.5389999999999997</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1314</v>
      </c>
      <c r="H1039" s="161">
        <v>12.82</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1315</v>
      </c>
      <c r="H1040" s="161">
        <v>10.646000000000001</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1316</v>
      </c>
      <c r="H1041" s="161">
        <v>18.183</v>
      </c>
      <c r="L1041" s="158"/>
      <c r="M1041" s="162"/>
      <c r="T1041" s="163"/>
      <c r="W1041" s="1"/>
      <c r="AT1041" s="159" t="s">
        <v>161</v>
      </c>
      <c r="AU1041" s="159" t="s">
        <v>72</v>
      </c>
      <c r="AV1041" s="12" t="s">
        <v>72</v>
      </c>
      <c r="AW1041" s="12" t="s">
        <v>27</v>
      </c>
      <c r="AX1041" s="12" t="s">
        <v>64</v>
      </c>
      <c r="AY1041" s="159" t="s">
        <v>150</v>
      </c>
    </row>
    <row r="1042" spans="2:65" s="12" customFormat="1" x14ac:dyDescent="0.3">
      <c r="B1042" s="158"/>
      <c r="D1042" s="150" t="s">
        <v>161</v>
      </c>
      <c r="E1042" s="159" t="s">
        <v>5</v>
      </c>
      <c r="F1042" s="160" t="s">
        <v>1317</v>
      </c>
      <c r="H1042" s="161">
        <v>37.65</v>
      </c>
      <c r="L1042" s="158"/>
      <c r="M1042" s="162"/>
      <c r="T1042" s="163"/>
      <c r="W1042" s="1"/>
      <c r="AT1042" s="159" t="s">
        <v>161</v>
      </c>
      <c r="AU1042" s="159" t="s">
        <v>72</v>
      </c>
      <c r="AV1042" s="12" t="s">
        <v>72</v>
      </c>
      <c r="AW1042" s="12" t="s">
        <v>27</v>
      </c>
      <c r="AX1042" s="12" t="s">
        <v>64</v>
      </c>
      <c r="AY1042" s="159" t="s">
        <v>150</v>
      </c>
    </row>
    <row r="1043" spans="2:65" s="12" customFormat="1" x14ac:dyDescent="0.3">
      <c r="B1043" s="158"/>
      <c r="D1043" s="150" t="s">
        <v>161</v>
      </c>
      <c r="E1043" s="159" t="s">
        <v>5</v>
      </c>
      <c r="F1043" s="160" t="s">
        <v>1318</v>
      </c>
      <c r="H1043" s="161">
        <v>0.16700000000000001</v>
      </c>
      <c r="L1043" s="158"/>
      <c r="M1043" s="162"/>
      <c r="T1043" s="163"/>
      <c r="W1043" s="1"/>
      <c r="AT1043" s="159" t="s">
        <v>161</v>
      </c>
      <c r="AU1043" s="159" t="s">
        <v>72</v>
      </c>
      <c r="AV1043" s="12" t="s">
        <v>72</v>
      </c>
      <c r="AW1043" s="12" t="s">
        <v>27</v>
      </c>
      <c r="AX1043" s="12" t="s">
        <v>64</v>
      </c>
      <c r="AY1043" s="159" t="s">
        <v>150</v>
      </c>
    </row>
    <row r="1044" spans="2:65" s="13" customFormat="1" x14ac:dyDescent="0.3">
      <c r="B1044" s="164"/>
      <c r="D1044" s="150" t="s">
        <v>161</v>
      </c>
      <c r="E1044" s="165" t="s">
        <v>5</v>
      </c>
      <c r="F1044" s="166" t="s">
        <v>164</v>
      </c>
      <c r="H1044" s="167">
        <v>101.765</v>
      </c>
      <c r="L1044" s="164"/>
      <c r="M1044" s="168"/>
      <c r="T1044" s="169"/>
      <c r="W1044" s="1"/>
      <c r="AT1044" s="165" t="s">
        <v>161</v>
      </c>
      <c r="AU1044" s="165" t="s">
        <v>72</v>
      </c>
      <c r="AV1044" s="13" t="s">
        <v>157</v>
      </c>
      <c r="AW1044" s="13" t="s">
        <v>27</v>
      </c>
      <c r="AX1044" s="13" t="s">
        <v>70</v>
      </c>
      <c r="AY1044" s="165" t="s">
        <v>150</v>
      </c>
    </row>
    <row r="1045" spans="2:65" s="1" customFormat="1" ht="25.5" customHeight="1" x14ac:dyDescent="0.3">
      <c r="B1045" s="138"/>
      <c r="C1045" s="139" t="s">
        <v>1319</v>
      </c>
      <c r="D1045" s="139" t="s">
        <v>152</v>
      </c>
      <c r="E1045" s="140" t="s">
        <v>1320</v>
      </c>
      <c r="F1045" s="141" t="s">
        <v>1321</v>
      </c>
      <c r="G1045" s="142" t="s">
        <v>241</v>
      </c>
      <c r="H1045" s="143">
        <v>6.2539999999999996</v>
      </c>
      <c r="I1045" s="303"/>
      <c r="J1045" s="144">
        <f>ROUND(I1045*H1045,2)</f>
        <v>0</v>
      </c>
      <c r="K1045" s="141" t="s">
        <v>156</v>
      </c>
      <c r="L1045" s="36"/>
      <c r="M1045" s="145" t="s">
        <v>5</v>
      </c>
      <c r="N1045" s="146" t="s">
        <v>35</v>
      </c>
      <c r="O1045" s="147">
        <v>0</v>
      </c>
      <c r="P1045" s="147">
        <f>O1045*H1045</f>
        <v>0</v>
      </c>
      <c r="Q1045" s="147">
        <v>0</v>
      </c>
      <c r="R1045" s="147">
        <f>Q1045*H1045</f>
        <v>0</v>
      </c>
      <c r="S1045" s="147">
        <v>0</v>
      </c>
      <c r="T1045" s="148">
        <f>S1045*H1045</f>
        <v>0</v>
      </c>
      <c r="AR1045" s="23" t="s">
        <v>157</v>
      </c>
      <c r="AT1045" s="23" t="s">
        <v>152</v>
      </c>
      <c r="AU1045" s="23" t="s">
        <v>72</v>
      </c>
      <c r="AY1045" s="23" t="s">
        <v>150</v>
      </c>
      <c r="BE1045" s="149">
        <f>IF(N1045="základní",J1045,0)</f>
        <v>0</v>
      </c>
      <c r="BF1045" s="149">
        <f>IF(N1045="snížená",J1045,0)</f>
        <v>0</v>
      </c>
      <c r="BG1045" s="149">
        <f>IF(N1045="zákl. přenesená",J1045,0)</f>
        <v>0</v>
      </c>
      <c r="BH1045" s="149">
        <f>IF(N1045="sníž. přenesená",J1045,0)</f>
        <v>0</v>
      </c>
      <c r="BI1045" s="149">
        <f>IF(N1045="nulová",J1045,0)</f>
        <v>0</v>
      </c>
      <c r="BJ1045" s="23" t="s">
        <v>70</v>
      </c>
      <c r="BK1045" s="149">
        <f>ROUND(I1045*H1045,2)</f>
        <v>0</v>
      </c>
      <c r="BL1045" s="23" t="s">
        <v>157</v>
      </c>
      <c r="BM1045" s="23" t="s">
        <v>1322</v>
      </c>
    </row>
    <row r="1046" spans="2:65" s="1" customFormat="1" ht="108" x14ac:dyDescent="0.3">
      <c r="B1046" s="36"/>
      <c r="D1046" s="150" t="s">
        <v>159</v>
      </c>
      <c r="F1046" s="151" t="s">
        <v>1284</v>
      </c>
      <c r="L1046" s="36"/>
      <c r="M1046" s="152"/>
      <c r="T1046" s="61"/>
      <c r="AT1046" s="23" t="s">
        <v>159</v>
      </c>
      <c r="AU1046" s="23" t="s">
        <v>72</v>
      </c>
    </row>
    <row r="1047" spans="2:65" s="12" customFormat="1" x14ac:dyDescent="0.3">
      <c r="B1047" s="158"/>
      <c r="D1047" s="150" t="s">
        <v>161</v>
      </c>
      <c r="E1047" s="159" t="s">
        <v>5</v>
      </c>
      <c r="F1047" s="160" t="s">
        <v>1323</v>
      </c>
      <c r="H1047" s="161">
        <v>6.2539999999999996</v>
      </c>
      <c r="L1047" s="158"/>
      <c r="M1047" s="162"/>
      <c r="T1047" s="163"/>
      <c r="W1047" s="1"/>
      <c r="AT1047" s="159" t="s">
        <v>161</v>
      </c>
      <c r="AU1047" s="159" t="s">
        <v>72</v>
      </c>
      <c r="AV1047" s="12" t="s">
        <v>72</v>
      </c>
      <c r="AW1047" s="12" t="s">
        <v>27</v>
      </c>
      <c r="AX1047" s="12" t="s">
        <v>64</v>
      </c>
      <c r="AY1047" s="159" t="s">
        <v>150</v>
      </c>
    </row>
    <row r="1048" spans="2:65" s="13" customFormat="1" x14ac:dyDescent="0.3">
      <c r="B1048" s="164"/>
      <c r="D1048" s="150" t="s">
        <v>161</v>
      </c>
      <c r="E1048" s="165" t="s">
        <v>5</v>
      </c>
      <c r="F1048" s="166" t="s">
        <v>164</v>
      </c>
      <c r="H1048" s="167">
        <v>6.2539999999999996</v>
      </c>
      <c r="L1048" s="164"/>
      <c r="M1048" s="168"/>
      <c r="T1048" s="169"/>
      <c r="W1048" s="1"/>
      <c r="AT1048" s="165" t="s">
        <v>161</v>
      </c>
      <c r="AU1048" s="165" t="s">
        <v>72</v>
      </c>
      <c r="AV1048" s="13" t="s">
        <v>157</v>
      </c>
      <c r="AW1048" s="13" t="s">
        <v>27</v>
      </c>
      <c r="AX1048" s="13" t="s">
        <v>70</v>
      </c>
      <c r="AY1048" s="165" t="s">
        <v>150</v>
      </c>
    </row>
    <row r="1049" spans="2:65" s="1" customFormat="1" ht="25.5" customHeight="1" x14ac:dyDescent="0.3">
      <c r="B1049" s="138"/>
      <c r="C1049" s="139" t="s">
        <v>1324</v>
      </c>
      <c r="D1049" s="139" t="s">
        <v>152</v>
      </c>
      <c r="E1049" s="140" t="s">
        <v>1325</v>
      </c>
      <c r="F1049" s="141" t="s">
        <v>1326</v>
      </c>
      <c r="G1049" s="142" t="s">
        <v>241</v>
      </c>
      <c r="H1049" s="143">
        <v>4.915</v>
      </c>
      <c r="I1049" s="303"/>
      <c r="J1049" s="144">
        <f>ROUND(I1049*H1049,2)</f>
        <v>0</v>
      </c>
      <c r="K1049" s="141" t="s">
        <v>156</v>
      </c>
      <c r="L1049" s="36"/>
      <c r="M1049" s="145" t="s">
        <v>5</v>
      </c>
      <c r="N1049" s="146" t="s">
        <v>35</v>
      </c>
      <c r="O1049" s="147">
        <v>0</v>
      </c>
      <c r="P1049" s="147">
        <f>O1049*H1049</f>
        <v>0</v>
      </c>
      <c r="Q1049" s="147">
        <v>0</v>
      </c>
      <c r="R1049" s="147">
        <f>Q1049*H1049</f>
        <v>0</v>
      </c>
      <c r="S1049" s="147">
        <v>0</v>
      </c>
      <c r="T1049" s="148">
        <f>S1049*H1049</f>
        <v>0</v>
      </c>
      <c r="AR1049" s="23" t="s">
        <v>157</v>
      </c>
      <c r="AT1049" s="23" t="s">
        <v>152</v>
      </c>
      <c r="AU1049" s="23" t="s">
        <v>72</v>
      </c>
      <c r="AY1049" s="23" t="s">
        <v>150</v>
      </c>
      <c r="BE1049" s="149">
        <f>IF(N1049="základní",J1049,0)</f>
        <v>0</v>
      </c>
      <c r="BF1049" s="149">
        <f>IF(N1049="snížená",J1049,0)</f>
        <v>0</v>
      </c>
      <c r="BG1049" s="149">
        <f>IF(N1049="zákl. přenesená",J1049,0)</f>
        <v>0</v>
      </c>
      <c r="BH1049" s="149">
        <f>IF(N1049="sníž. přenesená",J1049,0)</f>
        <v>0</v>
      </c>
      <c r="BI1049" s="149">
        <f>IF(N1049="nulová",J1049,0)</f>
        <v>0</v>
      </c>
      <c r="BJ1049" s="23" t="s">
        <v>70</v>
      </c>
      <c r="BK1049" s="149">
        <f>ROUND(I1049*H1049,2)</f>
        <v>0</v>
      </c>
      <c r="BL1049" s="23" t="s">
        <v>157</v>
      </c>
      <c r="BM1049" s="23" t="s">
        <v>1327</v>
      </c>
    </row>
    <row r="1050" spans="2:65" s="1" customFormat="1" ht="108" x14ac:dyDescent="0.3">
      <c r="B1050" s="36"/>
      <c r="D1050" s="150" t="s">
        <v>159</v>
      </c>
      <c r="F1050" s="151" t="s">
        <v>1284</v>
      </c>
      <c r="L1050" s="36"/>
      <c r="M1050" s="152"/>
      <c r="T1050" s="61"/>
      <c r="AT1050" s="23" t="s">
        <v>159</v>
      </c>
      <c r="AU1050" s="23" t="s">
        <v>72</v>
      </c>
    </row>
    <row r="1051" spans="2:65" s="12" customFormat="1" x14ac:dyDescent="0.3">
      <c r="B1051" s="158"/>
      <c r="D1051" s="150" t="s">
        <v>161</v>
      </c>
      <c r="E1051" s="159" t="s">
        <v>5</v>
      </c>
      <c r="F1051" s="160" t="s">
        <v>1328</v>
      </c>
      <c r="H1051" s="161">
        <v>1.0369999999999999</v>
      </c>
      <c r="L1051" s="158"/>
      <c r="M1051" s="162"/>
      <c r="T1051" s="163"/>
      <c r="W1051" s="1"/>
      <c r="AT1051" s="159" t="s">
        <v>161</v>
      </c>
      <c r="AU1051" s="159" t="s">
        <v>72</v>
      </c>
      <c r="AV1051" s="12" t="s">
        <v>72</v>
      </c>
      <c r="AW1051" s="12" t="s">
        <v>27</v>
      </c>
      <c r="AX1051" s="12" t="s">
        <v>64</v>
      </c>
      <c r="AY1051" s="159" t="s">
        <v>150</v>
      </c>
    </row>
    <row r="1052" spans="2:65" s="12" customFormat="1" x14ac:dyDescent="0.3">
      <c r="B1052" s="158"/>
      <c r="D1052" s="150" t="s">
        <v>161</v>
      </c>
      <c r="E1052" s="159" t="s">
        <v>5</v>
      </c>
      <c r="F1052" s="160" t="s">
        <v>1329</v>
      </c>
      <c r="H1052" s="161">
        <v>2.3650000000000002</v>
      </c>
      <c r="L1052" s="158"/>
      <c r="M1052" s="162"/>
      <c r="T1052" s="163"/>
      <c r="W1052" s="1"/>
      <c r="AT1052" s="159" t="s">
        <v>161</v>
      </c>
      <c r="AU1052" s="159" t="s">
        <v>72</v>
      </c>
      <c r="AV1052" s="12" t="s">
        <v>72</v>
      </c>
      <c r="AW1052" s="12" t="s">
        <v>27</v>
      </c>
      <c r="AX1052" s="12" t="s">
        <v>64</v>
      </c>
      <c r="AY1052" s="159" t="s">
        <v>150</v>
      </c>
    </row>
    <row r="1053" spans="2:65" s="12" customFormat="1" x14ac:dyDescent="0.3">
      <c r="B1053" s="158"/>
      <c r="D1053" s="150" t="s">
        <v>161</v>
      </c>
      <c r="E1053" s="159" t="s">
        <v>5</v>
      </c>
      <c r="F1053" s="160" t="s">
        <v>1330</v>
      </c>
      <c r="H1053" s="161">
        <v>1.5129999999999999</v>
      </c>
      <c r="L1053" s="158"/>
      <c r="M1053" s="162"/>
      <c r="T1053" s="163"/>
      <c r="W1053" s="1"/>
      <c r="AT1053" s="159" t="s">
        <v>161</v>
      </c>
      <c r="AU1053" s="159" t="s">
        <v>72</v>
      </c>
      <c r="AV1053" s="12" t="s">
        <v>72</v>
      </c>
      <c r="AW1053" s="12" t="s">
        <v>27</v>
      </c>
      <c r="AX1053" s="12" t="s">
        <v>64</v>
      </c>
      <c r="AY1053" s="159" t="s">
        <v>150</v>
      </c>
    </row>
    <row r="1054" spans="2:65" s="13" customFormat="1" x14ac:dyDescent="0.3">
      <c r="B1054" s="164"/>
      <c r="D1054" s="150" t="s">
        <v>161</v>
      </c>
      <c r="E1054" s="165" t="s">
        <v>5</v>
      </c>
      <c r="F1054" s="166" t="s">
        <v>164</v>
      </c>
      <c r="H1054" s="167">
        <v>4.915</v>
      </c>
      <c r="L1054" s="164"/>
      <c r="M1054" s="168"/>
      <c r="T1054" s="169"/>
      <c r="W1054" s="1"/>
      <c r="AT1054" s="165" t="s">
        <v>161</v>
      </c>
      <c r="AU1054" s="165" t="s">
        <v>72</v>
      </c>
      <c r="AV1054" s="13" t="s">
        <v>157</v>
      </c>
      <c r="AW1054" s="13" t="s">
        <v>27</v>
      </c>
      <c r="AX1054" s="13" t="s">
        <v>70</v>
      </c>
      <c r="AY1054" s="165" t="s">
        <v>150</v>
      </c>
    </row>
    <row r="1055" spans="2:65" s="1" customFormat="1" ht="38.25" customHeight="1" x14ac:dyDescent="0.3">
      <c r="B1055" s="138"/>
      <c r="C1055" s="139" t="s">
        <v>1331</v>
      </c>
      <c r="D1055" s="139" t="s">
        <v>152</v>
      </c>
      <c r="E1055" s="140" t="s">
        <v>1332</v>
      </c>
      <c r="F1055" s="141" t="s">
        <v>1333</v>
      </c>
      <c r="G1055" s="142" t="s">
        <v>241</v>
      </c>
      <c r="H1055" s="143">
        <v>14.260999999999999</v>
      </c>
      <c r="I1055" s="303"/>
      <c r="J1055" s="144">
        <f>ROUND(I1055*H1055,2)</f>
        <v>0</v>
      </c>
      <c r="K1055" s="141" t="s">
        <v>156</v>
      </c>
      <c r="L1055" s="36"/>
      <c r="M1055" s="145" t="s">
        <v>5</v>
      </c>
      <c r="N1055" s="146" t="s">
        <v>35</v>
      </c>
      <c r="O1055" s="147">
        <v>0</v>
      </c>
      <c r="P1055" s="147">
        <f>O1055*H1055</f>
        <v>0</v>
      </c>
      <c r="Q1055" s="147">
        <v>0</v>
      </c>
      <c r="R1055" s="147">
        <f>Q1055*H1055</f>
        <v>0</v>
      </c>
      <c r="S1055" s="147">
        <v>0</v>
      </c>
      <c r="T1055" s="148">
        <f>S1055*H1055</f>
        <v>0</v>
      </c>
      <c r="AR1055" s="23" t="s">
        <v>157</v>
      </c>
      <c r="AT1055" s="23" t="s">
        <v>152</v>
      </c>
      <c r="AU1055" s="23" t="s">
        <v>72</v>
      </c>
      <c r="AY1055" s="23" t="s">
        <v>150</v>
      </c>
      <c r="BE1055" s="149">
        <f>IF(N1055="základní",J1055,0)</f>
        <v>0</v>
      </c>
      <c r="BF1055" s="149">
        <f>IF(N1055="snížená",J1055,0)</f>
        <v>0</v>
      </c>
      <c r="BG1055" s="149">
        <f>IF(N1055="zákl. přenesená",J1055,0)</f>
        <v>0</v>
      </c>
      <c r="BH1055" s="149">
        <f>IF(N1055="sníž. přenesená",J1055,0)</f>
        <v>0</v>
      </c>
      <c r="BI1055" s="149">
        <f>IF(N1055="nulová",J1055,0)</f>
        <v>0</v>
      </c>
      <c r="BJ1055" s="23" t="s">
        <v>70</v>
      </c>
      <c r="BK1055" s="149">
        <f>ROUND(I1055*H1055,2)</f>
        <v>0</v>
      </c>
      <c r="BL1055" s="23" t="s">
        <v>157</v>
      </c>
      <c r="BM1055" s="23" t="s">
        <v>1334</v>
      </c>
    </row>
    <row r="1056" spans="2:65" s="1" customFormat="1" ht="108" x14ac:dyDescent="0.3">
      <c r="B1056" s="36"/>
      <c r="D1056" s="150" t="s">
        <v>159</v>
      </c>
      <c r="F1056" s="151" t="s">
        <v>1284</v>
      </c>
      <c r="L1056" s="36"/>
      <c r="M1056" s="152"/>
      <c r="T1056" s="61"/>
      <c r="AT1056" s="23" t="s">
        <v>159</v>
      </c>
      <c r="AU1056" s="23" t="s">
        <v>72</v>
      </c>
    </row>
    <row r="1057" spans="2:65" s="12" customFormat="1" x14ac:dyDescent="0.3">
      <c r="B1057" s="158"/>
      <c r="D1057" s="150" t="s">
        <v>161</v>
      </c>
      <c r="E1057" s="159" t="s">
        <v>5</v>
      </c>
      <c r="F1057" s="160" t="s">
        <v>1335</v>
      </c>
      <c r="H1057" s="161">
        <v>1049.355</v>
      </c>
      <c r="L1057" s="158"/>
      <c r="M1057" s="162"/>
      <c r="T1057" s="163"/>
      <c r="W1057" s="1"/>
      <c r="AT1057" s="159" t="s">
        <v>161</v>
      </c>
      <c r="AU1057" s="159" t="s">
        <v>72</v>
      </c>
      <c r="AV1057" s="12" t="s">
        <v>72</v>
      </c>
      <c r="AW1057" s="12" t="s">
        <v>27</v>
      </c>
      <c r="AX1057" s="12" t="s">
        <v>64</v>
      </c>
      <c r="AY1057" s="159" t="s">
        <v>150</v>
      </c>
    </row>
    <row r="1058" spans="2:65" s="12" customFormat="1" x14ac:dyDescent="0.3">
      <c r="B1058" s="158"/>
      <c r="D1058" s="150" t="s">
        <v>161</v>
      </c>
      <c r="E1058" s="159" t="s">
        <v>5</v>
      </c>
      <c r="F1058" s="160" t="s">
        <v>1336</v>
      </c>
      <c r="H1058" s="161">
        <v>-1035.0940000000001</v>
      </c>
      <c r="L1058" s="158"/>
      <c r="M1058" s="162"/>
      <c r="T1058" s="163"/>
      <c r="W1058" s="1"/>
      <c r="AT1058" s="159" t="s">
        <v>161</v>
      </c>
      <c r="AU1058" s="159" t="s">
        <v>72</v>
      </c>
      <c r="AV1058" s="12" t="s">
        <v>72</v>
      </c>
      <c r="AW1058" s="12" t="s">
        <v>27</v>
      </c>
      <c r="AX1058" s="12" t="s">
        <v>64</v>
      </c>
      <c r="AY1058" s="159" t="s">
        <v>150</v>
      </c>
    </row>
    <row r="1059" spans="2:65" s="12" customFormat="1" x14ac:dyDescent="0.3">
      <c r="B1059" s="158"/>
      <c r="D1059" s="150" t="s">
        <v>161</v>
      </c>
      <c r="E1059" s="159" t="s">
        <v>5</v>
      </c>
      <c r="F1059" s="160" t="s">
        <v>5</v>
      </c>
      <c r="H1059" s="161">
        <v>0</v>
      </c>
      <c r="L1059" s="158"/>
      <c r="M1059" s="162"/>
      <c r="T1059" s="163"/>
      <c r="W1059" s="1"/>
      <c r="AT1059" s="159" t="s">
        <v>161</v>
      </c>
      <c r="AU1059" s="159" t="s">
        <v>72</v>
      </c>
      <c r="AV1059" s="12" t="s">
        <v>72</v>
      </c>
      <c r="AW1059" s="12" t="s">
        <v>27</v>
      </c>
      <c r="AX1059" s="12" t="s">
        <v>64</v>
      </c>
      <c r="AY1059" s="159" t="s">
        <v>150</v>
      </c>
    </row>
    <row r="1060" spans="2:65" s="13" customFormat="1" x14ac:dyDescent="0.3">
      <c r="B1060" s="164"/>
      <c r="D1060" s="150" t="s">
        <v>161</v>
      </c>
      <c r="E1060" s="165" t="s">
        <v>5</v>
      </c>
      <c r="F1060" s="166" t="s">
        <v>164</v>
      </c>
      <c r="H1060" s="167">
        <v>14.260999999999999</v>
      </c>
      <c r="L1060" s="164"/>
      <c r="M1060" s="168"/>
      <c r="T1060" s="169"/>
      <c r="W1060" s="1"/>
      <c r="AT1060" s="165" t="s">
        <v>161</v>
      </c>
      <c r="AU1060" s="165" t="s">
        <v>72</v>
      </c>
      <c r="AV1060" s="13" t="s">
        <v>157</v>
      </c>
      <c r="AW1060" s="13" t="s">
        <v>27</v>
      </c>
      <c r="AX1060" s="13" t="s">
        <v>70</v>
      </c>
      <c r="AY1060" s="165" t="s">
        <v>150</v>
      </c>
    </row>
    <row r="1061" spans="2:65" s="10" customFormat="1" ht="29.85" customHeight="1" x14ac:dyDescent="0.3">
      <c r="B1061" s="127"/>
      <c r="D1061" s="128" t="s">
        <v>63</v>
      </c>
      <c r="E1061" s="136" t="s">
        <v>1337</v>
      </c>
      <c r="F1061" s="136" t="s">
        <v>1338</v>
      </c>
      <c r="J1061" s="137">
        <f>BK1061</f>
        <v>0</v>
      </c>
      <c r="L1061" s="127"/>
      <c r="M1061" s="131"/>
      <c r="P1061" s="132">
        <f>SUM(P1062:P1063)</f>
        <v>1720.794928</v>
      </c>
      <c r="R1061" s="132">
        <f>SUM(R1062:R1063)</f>
        <v>0</v>
      </c>
      <c r="T1061" s="133">
        <f>SUM(T1062:T1063)</f>
        <v>0</v>
      </c>
      <c r="W1061" s="1"/>
      <c r="AR1061" s="128" t="s">
        <v>70</v>
      </c>
      <c r="AT1061" s="134" t="s">
        <v>63</v>
      </c>
      <c r="AU1061" s="134" t="s">
        <v>70</v>
      </c>
      <c r="AY1061" s="128" t="s">
        <v>150</v>
      </c>
      <c r="BK1061" s="135">
        <f>SUM(BK1062:BK1063)</f>
        <v>0</v>
      </c>
    </row>
    <row r="1062" spans="2:65" s="1" customFormat="1" ht="38.25" customHeight="1" x14ac:dyDescent="0.3">
      <c r="B1062" s="138"/>
      <c r="C1062" s="139" t="s">
        <v>1339</v>
      </c>
      <c r="D1062" s="139" t="s">
        <v>152</v>
      </c>
      <c r="E1062" s="140" t="s">
        <v>1340</v>
      </c>
      <c r="F1062" s="141" t="s">
        <v>1341</v>
      </c>
      <c r="G1062" s="142" t="s">
        <v>241</v>
      </c>
      <c r="H1062" s="143">
        <v>5246.326</v>
      </c>
      <c r="I1062" s="303"/>
      <c r="J1062" s="144">
        <f>ROUND(I1062*H1062,2)</f>
        <v>0</v>
      </c>
      <c r="K1062" s="141" t="s">
        <v>156</v>
      </c>
      <c r="L1062" s="36"/>
      <c r="M1062" s="145" t="s">
        <v>5</v>
      </c>
      <c r="N1062" s="146" t="s">
        <v>35</v>
      </c>
      <c r="O1062" s="147">
        <v>0.32800000000000001</v>
      </c>
      <c r="P1062" s="147">
        <f>O1062*H1062</f>
        <v>1720.794928</v>
      </c>
      <c r="Q1062" s="147">
        <v>0</v>
      </c>
      <c r="R1062" s="147">
        <f>Q1062*H1062</f>
        <v>0</v>
      </c>
      <c r="S1062" s="147">
        <v>0</v>
      </c>
      <c r="T1062" s="148">
        <f>S1062*H1062</f>
        <v>0</v>
      </c>
      <c r="AR1062" s="23" t="s">
        <v>157</v>
      </c>
      <c r="AT1062" s="23" t="s">
        <v>152</v>
      </c>
      <c r="AU1062" s="23" t="s">
        <v>72</v>
      </c>
      <c r="AY1062" s="23" t="s">
        <v>150</v>
      </c>
      <c r="BE1062" s="149">
        <f>IF(N1062="základní",J1062,0)</f>
        <v>0</v>
      </c>
      <c r="BF1062" s="149">
        <f>IF(N1062="snížená",J1062,0)</f>
        <v>0</v>
      </c>
      <c r="BG1062" s="149">
        <f>IF(N1062="zákl. přenesená",J1062,0)</f>
        <v>0</v>
      </c>
      <c r="BH1062" s="149">
        <f>IF(N1062="sníž. přenesená",J1062,0)</f>
        <v>0</v>
      </c>
      <c r="BI1062" s="149">
        <f>IF(N1062="nulová",J1062,0)</f>
        <v>0</v>
      </c>
      <c r="BJ1062" s="23" t="s">
        <v>70</v>
      </c>
      <c r="BK1062" s="149">
        <f>ROUND(I1062*H1062,2)</f>
        <v>0</v>
      </c>
      <c r="BL1062" s="23" t="s">
        <v>157</v>
      </c>
      <c r="BM1062" s="23" t="s">
        <v>1342</v>
      </c>
    </row>
    <row r="1063" spans="2:65" s="1" customFormat="1" ht="108" x14ac:dyDescent="0.3">
      <c r="B1063" s="36"/>
      <c r="D1063" s="150" t="s">
        <v>159</v>
      </c>
      <c r="F1063" s="151" t="s">
        <v>1343</v>
      </c>
      <c r="L1063" s="36"/>
      <c r="M1063" s="152"/>
      <c r="T1063" s="61"/>
      <c r="AT1063" s="23" t="s">
        <v>159</v>
      </c>
      <c r="AU1063" s="23" t="s">
        <v>72</v>
      </c>
    </row>
    <row r="1064" spans="2:65" s="10" customFormat="1" ht="37.35" customHeight="1" x14ac:dyDescent="0.35">
      <c r="B1064" s="127"/>
      <c r="D1064" s="128" t="s">
        <v>63</v>
      </c>
      <c r="E1064" s="129" t="s">
        <v>1344</v>
      </c>
      <c r="F1064" s="129" t="s">
        <v>1345</v>
      </c>
      <c r="J1064" s="130">
        <f>BK1064</f>
        <v>0</v>
      </c>
      <c r="L1064" s="127"/>
      <c r="M1064" s="131"/>
      <c r="P1064" s="132">
        <f>P1065+P1140+P1181+P1282+P1287+P1337+P1461+P1511+P1522+P1579+P1816+P1880+P1911+P1931+P1975</f>
        <v>15151.151864000001</v>
      </c>
      <c r="R1064" s="132">
        <f>R1065+R1140+R1181+R1282+R1287+R1337+R1461+R1511+R1522+R1579+R1816+R1880+R1911+R1931+R1975</f>
        <v>367.04548717</v>
      </c>
      <c r="T1064" s="133">
        <f>T1065+T1140+T1181+T1282+T1287+T1337+T1461+T1511+T1522+T1579+T1816+T1880+T1911+T1931+T1975</f>
        <v>94.685284039999999</v>
      </c>
      <c r="W1064" s="1"/>
      <c r="AR1064" s="128" t="s">
        <v>72</v>
      </c>
      <c r="AT1064" s="134" t="s">
        <v>63</v>
      </c>
      <c r="AU1064" s="134" t="s">
        <v>64</v>
      </c>
      <c r="AY1064" s="128" t="s">
        <v>150</v>
      </c>
      <c r="BK1064" s="135">
        <f>BK1065+BK1140+BK1181+BK1282+BK1287+BK1337+BK1461+BK1511+BK1522+BK1579+BK1816+BK1880+BK1911+BK1931+BK1975</f>
        <v>0</v>
      </c>
    </row>
    <row r="1065" spans="2:65" s="10" customFormat="1" ht="19.899999999999999" customHeight="1" x14ac:dyDescent="0.3">
      <c r="B1065" s="127"/>
      <c r="D1065" s="128" t="s">
        <v>63</v>
      </c>
      <c r="E1065" s="136" t="s">
        <v>1346</v>
      </c>
      <c r="F1065" s="136" t="s">
        <v>1347</v>
      </c>
      <c r="J1065" s="137">
        <f>BK1065</f>
        <v>0</v>
      </c>
      <c r="L1065" s="127"/>
      <c r="M1065" s="131"/>
      <c r="P1065" s="132">
        <f>SUM(P1066:P1139)</f>
        <v>511.71098500000005</v>
      </c>
      <c r="R1065" s="132">
        <f>SUM(R1066:R1139)</f>
        <v>9.3694266300000013</v>
      </c>
      <c r="T1065" s="133">
        <f>SUM(T1066:T1139)</f>
        <v>2.3647199999999997</v>
      </c>
      <c r="W1065" s="1"/>
      <c r="AR1065" s="128" t="s">
        <v>72</v>
      </c>
      <c r="AT1065" s="134" t="s">
        <v>63</v>
      </c>
      <c r="AU1065" s="134" t="s">
        <v>70</v>
      </c>
      <c r="AY1065" s="128" t="s">
        <v>150</v>
      </c>
      <c r="BK1065" s="135">
        <f>SUM(BK1066:BK1139)</f>
        <v>0</v>
      </c>
    </row>
    <row r="1066" spans="2:65" s="1" customFormat="1" ht="25.5" customHeight="1" x14ac:dyDescent="0.3">
      <c r="B1066" s="138"/>
      <c r="C1066" s="139" t="s">
        <v>1348</v>
      </c>
      <c r="D1066" s="139" t="s">
        <v>152</v>
      </c>
      <c r="E1066" s="140" t="s">
        <v>1349</v>
      </c>
      <c r="F1066" s="141" t="s">
        <v>1350</v>
      </c>
      <c r="G1066" s="142" t="s">
        <v>155</v>
      </c>
      <c r="H1066" s="143">
        <v>623.19000000000005</v>
      </c>
      <c r="I1066" s="303"/>
      <c r="J1066" s="144">
        <f>ROUND(I1066*H1066,2)</f>
        <v>0</v>
      </c>
      <c r="K1066" s="141" t="s">
        <v>156</v>
      </c>
      <c r="L1066" s="36"/>
      <c r="M1066" s="145" t="s">
        <v>5</v>
      </c>
      <c r="N1066" s="146" t="s">
        <v>35</v>
      </c>
      <c r="O1066" s="147">
        <v>2.4E-2</v>
      </c>
      <c r="P1066" s="147">
        <f>O1066*H1066</f>
        <v>14.956560000000001</v>
      </c>
      <c r="Q1066" s="147">
        <v>0</v>
      </c>
      <c r="R1066" s="147">
        <f>Q1066*H1066</f>
        <v>0</v>
      </c>
      <c r="S1066" s="147">
        <v>0</v>
      </c>
      <c r="T1066" s="148">
        <f>S1066*H1066</f>
        <v>0</v>
      </c>
      <c r="AR1066" s="23" t="s">
        <v>233</v>
      </c>
      <c r="AT1066" s="23" t="s">
        <v>152</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233</v>
      </c>
      <c r="BM1066" s="23" t="s">
        <v>1351</v>
      </c>
    </row>
    <row r="1067" spans="2:65" s="1" customFormat="1" ht="54" x14ac:dyDescent="0.3">
      <c r="B1067" s="36"/>
      <c r="D1067" s="150" t="s">
        <v>159</v>
      </c>
      <c r="F1067" s="151" t="s">
        <v>1352</v>
      </c>
      <c r="L1067" s="36"/>
      <c r="M1067" s="152"/>
      <c r="T1067" s="61"/>
      <c r="AT1067" s="23" t="s">
        <v>159</v>
      </c>
      <c r="AU1067" s="23" t="s">
        <v>72</v>
      </c>
    </row>
    <row r="1068" spans="2:65" s="1" customFormat="1" ht="16.5" customHeight="1" x14ac:dyDescent="0.3">
      <c r="B1068" s="138"/>
      <c r="C1068" s="171" t="s">
        <v>1353</v>
      </c>
      <c r="D1068" s="171" t="s">
        <v>251</v>
      </c>
      <c r="E1068" s="172" t="s">
        <v>1354</v>
      </c>
      <c r="F1068" s="173" t="s">
        <v>1355</v>
      </c>
      <c r="G1068" s="174" t="s">
        <v>241</v>
      </c>
      <c r="H1068" s="175">
        <v>0.187</v>
      </c>
      <c r="I1068" s="521"/>
      <c r="J1068" s="176">
        <f>ROUND(I1068*H1068,2)</f>
        <v>0</v>
      </c>
      <c r="K1068" s="173" t="s">
        <v>156</v>
      </c>
      <c r="L1068" s="177"/>
      <c r="M1068" s="178" t="s">
        <v>5</v>
      </c>
      <c r="N1068" s="179" t="s">
        <v>35</v>
      </c>
      <c r="O1068" s="147">
        <v>0</v>
      </c>
      <c r="P1068" s="147">
        <f>O1068*H1068</f>
        <v>0</v>
      </c>
      <c r="Q1068" s="147">
        <v>1</v>
      </c>
      <c r="R1068" s="147">
        <f>Q1068*H1068</f>
        <v>0.187</v>
      </c>
      <c r="S1068" s="147">
        <v>0</v>
      </c>
      <c r="T1068" s="148">
        <f>S1068*H1068</f>
        <v>0</v>
      </c>
      <c r="AR1068" s="23" t="s">
        <v>323</v>
      </c>
      <c r="AT1068" s="23" t="s">
        <v>251</v>
      </c>
      <c r="AU1068" s="23" t="s">
        <v>72</v>
      </c>
      <c r="AY1068" s="23" t="s">
        <v>150</v>
      </c>
      <c r="BE1068" s="149">
        <f>IF(N1068="základní",J1068,0)</f>
        <v>0</v>
      </c>
      <c r="BF1068" s="149">
        <f>IF(N1068="snížená",J1068,0)</f>
        <v>0</v>
      </c>
      <c r="BG1068" s="149">
        <f>IF(N1068="zákl. přenesená",J1068,0)</f>
        <v>0</v>
      </c>
      <c r="BH1068" s="149">
        <f>IF(N1068="sníž. přenesená",J1068,0)</f>
        <v>0</v>
      </c>
      <c r="BI1068" s="149">
        <f>IF(N1068="nulová",J1068,0)</f>
        <v>0</v>
      </c>
      <c r="BJ1068" s="23" t="s">
        <v>70</v>
      </c>
      <c r="BK1068" s="149">
        <f>ROUND(I1068*H1068,2)</f>
        <v>0</v>
      </c>
      <c r="BL1068" s="23" t="s">
        <v>233</v>
      </c>
      <c r="BM1068" s="23" t="s">
        <v>1356</v>
      </c>
    </row>
    <row r="1069" spans="2:65" s="12" customFormat="1" x14ac:dyDescent="0.3">
      <c r="B1069" s="158"/>
      <c r="D1069" s="150" t="s">
        <v>161</v>
      </c>
      <c r="F1069" s="160" t="s">
        <v>1357</v>
      </c>
      <c r="H1069" s="161">
        <v>0.187</v>
      </c>
      <c r="L1069" s="158"/>
      <c r="M1069" s="162"/>
      <c r="T1069" s="163"/>
      <c r="W1069" s="1"/>
      <c r="AT1069" s="159" t="s">
        <v>161</v>
      </c>
      <c r="AU1069" s="159" t="s">
        <v>72</v>
      </c>
      <c r="AV1069" s="12" t="s">
        <v>72</v>
      </c>
      <c r="AW1069" s="12" t="s">
        <v>6</v>
      </c>
      <c r="AX1069" s="12" t="s">
        <v>70</v>
      </c>
      <c r="AY1069" s="159" t="s">
        <v>150</v>
      </c>
    </row>
    <row r="1070" spans="2:65" s="1" customFormat="1" ht="25.5" customHeight="1" x14ac:dyDescent="0.3">
      <c r="B1070" s="138"/>
      <c r="C1070" s="139" t="s">
        <v>1358</v>
      </c>
      <c r="D1070" s="139" t="s">
        <v>152</v>
      </c>
      <c r="E1070" s="140" t="s">
        <v>1359</v>
      </c>
      <c r="F1070" s="141" t="s">
        <v>1360</v>
      </c>
      <c r="G1070" s="142" t="s">
        <v>155</v>
      </c>
      <c r="H1070" s="143">
        <v>7.42</v>
      </c>
      <c r="I1070" s="303"/>
      <c r="J1070" s="144">
        <f>ROUND(I1070*H1070,2)</f>
        <v>0</v>
      </c>
      <c r="K1070" s="141" t="s">
        <v>156</v>
      </c>
      <c r="L1070" s="36"/>
      <c r="M1070" s="145" t="s">
        <v>5</v>
      </c>
      <c r="N1070" s="146" t="s">
        <v>35</v>
      </c>
      <c r="O1070" s="147">
        <v>5.3999999999999999E-2</v>
      </c>
      <c r="P1070" s="147">
        <f>O1070*H1070</f>
        <v>0.40067999999999998</v>
      </c>
      <c r="Q1070" s="147">
        <v>0</v>
      </c>
      <c r="R1070" s="147">
        <f>Q1070*H1070</f>
        <v>0</v>
      </c>
      <c r="S1070" s="147">
        <v>0</v>
      </c>
      <c r="T1070" s="148">
        <f>S1070*H1070</f>
        <v>0</v>
      </c>
      <c r="AR1070" s="23" t="s">
        <v>233</v>
      </c>
      <c r="AT1070" s="23" t="s">
        <v>152</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1361</v>
      </c>
    </row>
    <row r="1071" spans="2:65" s="1" customFormat="1" ht="54" x14ac:dyDescent="0.3">
      <c r="B1071" s="36"/>
      <c r="D1071" s="150" t="s">
        <v>159</v>
      </c>
      <c r="F1071" s="151" t="s">
        <v>1352</v>
      </c>
      <c r="L1071" s="36"/>
      <c r="M1071" s="152"/>
      <c r="T1071" s="61"/>
      <c r="AT1071" s="23" t="s">
        <v>159</v>
      </c>
      <c r="AU1071" s="23" t="s">
        <v>72</v>
      </c>
    </row>
    <row r="1072" spans="2:65" s="1" customFormat="1" ht="16.5" customHeight="1" x14ac:dyDescent="0.3">
      <c r="B1072" s="138"/>
      <c r="C1072" s="171" t="s">
        <v>1362</v>
      </c>
      <c r="D1072" s="171" t="s">
        <v>251</v>
      </c>
      <c r="E1072" s="172" t="s">
        <v>1354</v>
      </c>
      <c r="F1072" s="173" t="s">
        <v>1355</v>
      </c>
      <c r="G1072" s="174" t="s">
        <v>241</v>
      </c>
      <c r="H1072" s="175">
        <v>3.0000000000000001E-3</v>
      </c>
      <c r="I1072" s="521"/>
      <c r="J1072" s="176">
        <f>ROUND(I1072*H1072,2)</f>
        <v>0</v>
      </c>
      <c r="K1072" s="173" t="s">
        <v>156</v>
      </c>
      <c r="L1072" s="177"/>
      <c r="M1072" s="178" t="s">
        <v>5</v>
      </c>
      <c r="N1072" s="179" t="s">
        <v>35</v>
      </c>
      <c r="O1072" s="147">
        <v>0</v>
      </c>
      <c r="P1072" s="147">
        <f>O1072*H1072</f>
        <v>0</v>
      </c>
      <c r="Q1072" s="147">
        <v>1</v>
      </c>
      <c r="R1072" s="147">
        <f>Q1072*H1072</f>
        <v>3.0000000000000001E-3</v>
      </c>
      <c r="S1072" s="147">
        <v>0</v>
      </c>
      <c r="T1072" s="148">
        <f>S1072*H1072</f>
        <v>0</v>
      </c>
      <c r="AR1072" s="23" t="s">
        <v>323</v>
      </c>
      <c r="AT1072" s="23" t="s">
        <v>251</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1363</v>
      </c>
    </row>
    <row r="1073" spans="2:65" s="12" customFormat="1" x14ac:dyDescent="0.3">
      <c r="B1073" s="158"/>
      <c r="D1073" s="150" t="s">
        <v>161</v>
      </c>
      <c r="F1073" s="160" t="s">
        <v>1364</v>
      </c>
      <c r="H1073" s="161">
        <v>3.0000000000000001E-3</v>
      </c>
      <c r="L1073" s="158"/>
      <c r="M1073" s="162"/>
      <c r="T1073" s="163"/>
      <c r="W1073" s="1"/>
      <c r="AT1073" s="159" t="s">
        <v>161</v>
      </c>
      <c r="AU1073" s="159" t="s">
        <v>72</v>
      </c>
      <c r="AV1073" s="12" t="s">
        <v>72</v>
      </c>
      <c r="AW1073" s="12" t="s">
        <v>6</v>
      </c>
      <c r="AX1073" s="12" t="s">
        <v>70</v>
      </c>
      <c r="AY1073" s="159" t="s">
        <v>150</v>
      </c>
    </row>
    <row r="1074" spans="2:65" s="1" customFormat="1" ht="25.5" customHeight="1" x14ac:dyDescent="0.3">
      <c r="B1074" s="138"/>
      <c r="C1074" s="139" t="s">
        <v>1365</v>
      </c>
      <c r="D1074" s="139" t="s">
        <v>152</v>
      </c>
      <c r="E1074" s="140" t="s">
        <v>1359</v>
      </c>
      <c r="F1074" s="141" t="s">
        <v>1360</v>
      </c>
      <c r="G1074" s="142" t="s">
        <v>155</v>
      </c>
      <c r="H1074" s="143">
        <v>55.328000000000003</v>
      </c>
      <c r="I1074" s="303"/>
      <c r="J1074" s="144">
        <f>ROUND(I1074*H1074,2)</f>
        <v>0</v>
      </c>
      <c r="K1074" s="141" t="s">
        <v>156</v>
      </c>
      <c r="L1074" s="36"/>
      <c r="M1074" s="145" t="s">
        <v>5</v>
      </c>
      <c r="N1074" s="146" t="s">
        <v>35</v>
      </c>
      <c r="O1074" s="147">
        <v>5.3999999999999999E-2</v>
      </c>
      <c r="P1074" s="147">
        <f>O1074*H1074</f>
        <v>2.9877120000000001</v>
      </c>
      <c r="Q1074" s="147">
        <v>0</v>
      </c>
      <c r="R1074" s="147">
        <f>Q1074*H1074</f>
        <v>0</v>
      </c>
      <c r="S1074" s="147">
        <v>0</v>
      </c>
      <c r="T1074" s="148">
        <f>S1074*H1074</f>
        <v>0</v>
      </c>
      <c r="AR1074" s="23" t="s">
        <v>233</v>
      </c>
      <c r="AT1074" s="23" t="s">
        <v>152</v>
      </c>
      <c r="AU1074" s="23" t="s">
        <v>72</v>
      </c>
      <c r="AY1074" s="23" t="s">
        <v>150</v>
      </c>
      <c r="BE1074" s="149">
        <f>IF(N1074="základní",J1074,0)</f>
        <v>0</v>
      </c>
      <c r="BF1074" s="149">
        <f>IF(N1074="snížená",J1074,0)</f>
        <v>0</v>
      </c>
      <c r="BG1074" s="149">
        <f>IF(N1074="zákl. přenesená",J1074,0)</f>
        <v>0</v>
      </c>
      <c r="BH1074" s="149">
        <f>IF(N1074="sníž. přenesená",J1074,0)</f>
        <v>0</v>
      </c>
      <c r="BI1074" s="149">
        <f>IF(N1074="nulová",J1074,0)</f>
        <v>0</v>
      </c>
      <c r="BJ1074" s="23" t="s">
        <v>70</v>
      </c>
      <c r="BK1074" s="149">
        <f>ROUND(I1074*H1074,2)</f>
        <v>0</v>
      </c>
      <c r="BL1074" s="23" t="s">
        <v>233</v>
      </c>
      <c r="BM1074" s="23" t="s">
        <v>1366</v>
      </c>
    </row>
    <row r="1075" spans="2:65" s="1" customFormat="1" ht="54" x14ac:dyDescent="0.3">
      <c r="B1075" s="36"/>
      <c r="D1075" s="150" t="s">
        <v>159</v>
      </c>
      <c r="F1075" s="151" t="s">
        <v>1352</v>
      </c>
      <c r="L1075" s="36"/>
      <c r="M1075" s="152"/>
      <c r="T1075" s="61"/>
      <c r="AT1075" s="23" t="s">
        <v>159</v>
      </c>
      <c r="AU1075" s="23" t="s">
        <v>72</v>
      </c>
    </row>
    <row r="1076" spans="2:65" s="12" customFormat="1" x14ac:dyDescent="0.3">
      <c r="B1076" s="158"/>
      <c r="D1076" s="150" t="s">
        <v>161</v>
      </c>
      <c r="E1076" s="159" t="s">
        <v>5</v>
      </c>
      <c r="F1076" s="160" t="s">
        <v>1367</v>
      </c>
      <c r="H1076" s="161">
        <v>55.328000000000003</v>
      </c>
      <c r="L1076" s="158"/>
      <c r="M1076" s="162"/>
      <c r="T1076" s="163"/>
      <c r="W1076" s="1"/>
      <c r="AT1076" s="159" t="s">
        <v>161</v>
      </c>
      <c r="AU1076" s="159" t="s">
        <v>72</v>
      </c>
      <c r="AV1076" s="12" t="s">
        <v>72</v>
      </c>
      <c r="AW1076" s="12" t="s">
        <v>27</v>
      </c>
      <c r="AX1076" s="12" t="s">
        <v>64</v>
      </c>
      <c r="AY1076" s="159" t="s">
        <v>150</v>
      </c>
    </row>
    <row r="1077" spans="2:65" s="11" customFormat="1" x14ac:dyDescent="0.3">
      <c r="B1077" s="153"/>
      <c r="D1077" s="150" t="s">
        <v>161</v>
      </c>
      <c r="E1077" s="154" t="s">
        <v>5</v>
      </c>
      <c r="F1077" s="155" t="s">
        <v>1368</v>
      </c>
      <c r="H1077" s="154" t="s">
        <v>5</v>
      </c>
      <c r="L1077" s="153"/>
      <c r="M1077" s="156"/>
      <c r="T1077" s="157"/>
      <c r="W1077" s="1"/>
      <c r="AT1077" s="154" t="s">
        <v>161</v>
      </c>
      <c r="AU1077" s="154" t="s">
        <v>72</v>
      </c>
      <c r="AV1077" s="11" t="s">
        <v>70</v>
      </c>
      <c r="AW1077" s="11" t="s">
        <v>27</v>
      </c>
      <c r="AX1077" s="11" t="s">
        <v>64</v>
      </c>
      <c r="AY1077" s="154" t="s">
        <v>150</v>
      </c>
    </row>
    <row r="1078" spans="2:65" s="13" customFormat="1" x14ac:dyDescent="0.3">
      <c r="B1078" s="164"/>
      <c r="D1078" s="150" t="s">
        <v>161</v>
      </c>
      <c r="E1078" s="165" t="s">
        <v>5</v>
      </c>
      <c r="F1078" s="166" t="s">
        <v>164</v>
      </c>
      <c r="H1078" s="167">
        <v>55.328000000000003</v>
      </c>
      <c r="L1078" s="164"/>
      <c r="M1078" s="168"/>
      <c r="T1078" s="169"/>
      <c r="W1078" s="1"/>
      <c r="AT1078" s="165" t="s">
        <v>161</v>
      </c>
      <c r="AU1078" s="165" t="s">
        <v>72</v>
      </c>
      <c r="AV1078" s="13" t="s">
        <v>157</v>
      </c>
      <c r="AW1078" s="13" t="s">
        <v>27</v>
      </c>
      <c r="AX1078" s="13" t="s">
        <v>70</v>
      </c>
      <c r="AY1078" s="165" t="s">
        <v>150</v>
      </c>
    </row>
    <row r="1079" spans="2:65" s="1" customFormat="1" ht="16.5" customHeight="1" x14ac:dyDescent="0.3">
      <c r="B1079" s="138"/>
      <c r="C1079" s="171" t="s">
        <v>1369</v>
      </c>
      <c r="D1079" s="171" t="s">
        <v>251</v>
      </c>
      <c r="E1079" s="172" t="s">
        <v>1354</v>
      </c>
      <c r="F1079" s="173" t="s">
        <v>1355</v>
      </c>
      <c r="G1079" s="174" t="s">
        <v>241</v>
      </c>
      <c r="H1079" s="175">
        <v>1.9E-2</v>
      </c>
      <c r="I1079" s="521"/>
      <c r="J1079" s="176">
        <f>ROUND(I1079*H1079,2)</f>
        <v>0</v>
      </c>
      <c r="K1079" s="173" t="s">
        <v>156</v>
      </c>
      <c r="L1079" s="177"/>
      <c r="M1079" s="178" t="s">
        <v>5</v>
      </c>
      <c r="N1079" s="179" t="s">
        <v>35</v>
      </c>
      <c r="O1079" s="147">
        <v>0</v>
      </c>
      <c r="P1079" s="147">
        <f>O1079*H1079</f>
        <v>0</v>
      </c>
      <c r="Q1079" s="147">
        <v>1</v>
      </c>
      <c r="R1079" s="147">
        <f>Q1079*H1079</f>
        <v>1.9E-2</v>
      </c>
      <c r="S1079" s="147">
        <v>0</v>
      </c>
      <c r="T1079" s="148">
        <f>S1079*H1079</f>
        <v>0</v>
      </c>
      <c r="AR1079" s="23" t="s">
        <v>323</v>
      </c>
      <c r="AT1079" s="23" t="s">
        <v>251</v>
      </c>
      <c r="AU1079" s="23" t="s">
        <v>72</v>
      </c>
      <c r="AY1079" s="23" t="s">
        <v>150</v>
      </c>
      <c r="BE1079" s="149">
        <f>IF(N1079="základní",J1079,0)</f>
        <v>0</v>
      </c>
      <c r="BF1079" s="149">
        <f>IF(N1079="snížená",J1079,0)</f>
        <v>0</v>
      </c>
      <c r="BG1079" s="149">
        <f>IF(N1079="zákl. přenesená",J1079,0)</f>
        <v>0</v>
      </c>
      <c r="BH1079" s="149">
        <f>IF(N1079="sníž. přenesená",J1079,0)</f>
        <v>0</v>
      </c>
      <c r="BI1079" s="149">
        <f>IF(N1079="nulová",J1079,0)</f>
        <v>0</v>
      </c>
      <c r="BJ1079" s="23" t="s">
        <v>70</v>
      </c>
      <c r="BK1079" s="149">
        <f>ROUND(I1079*H1079,2)</f>
        <v>0</v>
      </c>
      <c r="BL1079" s="23" t="s">
        <v>233</v>
      </c>
      <c r="BM1079" s="23" t="s">
        <v>1370</v>
      </c>
    </row>
    <row r="1080" spans="2:65" s="12" customFormat="1" x14ac:dyDescent="0.3">
      <c r="B1080" s="158"/>
      <c r="D1080" s="150" t="s">
        <v>161</v>
      </c>
      <c r="F1080" s="160" t="s">
        <v>1371</v>
      </c>
      <c r="H1080" s="161">
        <v>1.9E-2</v>
      </c>
      <c r="L1080" s="158"/>
      <c r="M1080" s="162"/>
      <c r="T1080" s="163"/>
      <c r="W1080" s="1"/>
      <c r="AT1080" s="159" t="s">
        <v>161</v>
      </c>
      <c r="AU1080" s="159" t="s">
        <v>72</v>
      </c>
      <c r="AV1080" s="12" t="s">
        <v>72</v>
      </c>
      <c r="AW1080" s="12" t="s">
        <v>6</v>
      </c>
      <c r="AX1080" s="12" t="s">
        <v>70</v>
      </c>
      <c r="AY1080" s="159" t="s">
        <v>150</v>
      </c>
    </row>
    <row r="1081" spans="2:65" s="1" customFormat="1" ht="25.5" customHeight="1" x14ac:dyDescent="0.3">
      <c r="B1081" s="138"/>
      <c r="C1081" s="139" t="s">
        <v>1372</v>
      </c>
      <c r="D1081" s="139" t="s">
        <v>152</v>
      </c>
      <c r="E1081" s="140" t="s">
        <v>1373</v>
      </c>
      <c r="F1081" s="141" t="s">
        <v>1374</v>
      </c>
      <c r="G1081" s="142" t="s">
        <v>155</v>
      </c>
      <c r="H1081" s="143">
        <v>14.744999999999999</v>
      </c>
      <c r="I1081" s="303"/>
      <c r="J1081" s="144">
        <f>ROUND(I1081*H1081,2)</f>
        <v>0</v>
      </c>
      <c r="K1081" s="141" t="s">
        <v>156</v>
      </c>
      <c r="L1081" s="36"/>
      <c r="M1081" s="145" t="s">
        <v>5</v>
      </c>
      <c r="N1081" s="146" t="s">
        <v>35</v>
      </c>
      <c r="O1081" s="147">
        <v>0.15</v>
      </c>
      <c r="P1081" s="147">
        <f>O1081*H1081</f>
        <v>2.2117499999999999</v>
      </c>
      <c r="Q1081" s="147">
        <v>3.5000000000000001E-3</v>
      </c>
      <c r="R1081" s="147">
        <f>Q1081*H1081</f>
        <v>5.1607500000000001E-2</v>
      </c>
      <c r="S1081" s="147">
        <v>0</v>
      </c>
      <c r="T1081" s="148">
        <f>S1081*H1081</f>
        <v>0</v>
      </c>
      <c r="AR1081" s="23" t="s">
        <v>233</v>
      </c>
      <c r="AT1081" s="23" t="s">
        <v>152</v>
      </c>
      <c r="AU1081" s="23" t="s">
        <v>72</v>
      </c>
      <c r="AY1081" s="23" t="s">
        <v>150</v>
      </c>
      <c r="BE1081" s="149">
        <f>IF(N1081="základní",J1081,0)</f>
        <v>0</v>
      </c>
      <c r="BF1081" s="149">
        <f>IF(N1081="snížená",J1081,0)</f>
        <v>0</v>
      </c>
      <c r="BG1081" s="149">
        <f>IF(N1081="zákl. přenesená",J1081,0)</f>
        <v>0</v>
      </c>
      <c r="BH1081" s="149">
        <f>IF(N1081="sníž. přenesená",J1081,0)</f>
        <v>0</v>
      </c>
      <c r="BI1081" s="149">
        <f>IF(N1081="nulová",J1081,0)</f>
        <v>0</v>
      </c>
      <c r="BJ1081" s="23" t="s">
        <v>70</v>
      </c>
      <c r="BK1081" s="149">
        <f>ROUND(I1081*H1081,2)</f>
        <v>0</v>
      </c>
      <c r="BL1081" s="23" t="s">
        <v>233</v>
      </c>
      <c r="BM1081" s="23" t="s">
        <v>1375</v>
      </c>
    </row>
    <row r="1082" spans="2:65" s="12" customFormat="1" x14ac:dyDescent="0.3">
      <c r="B1082" s="158"/>
      <c r="D1082" s="150" t="s">
        <v>161</v>
      </c>
      <c r="E1082" s="159" t="s">
        <v>5</v>
      </c>
      <c r="F1082" s="160" t="s">
        <v>1376</v>
      </c>
      <c r="H1082" s="161">
        <v>5.88</v>
      </c>
      <c r="L1082" s="158"/>
      <c r="M1082" s="162"/>
      <c r="T1082" s="163"/>
      <c r="W1082" s="1"/>
      <c r="AT1082" s="159" t="s">
        <v>161</v>
      </c>
      <c r="AU1082" s="159" t="s">
        <v>72</v>
      </c>
      <c r="AV1082" s="12" t="s">
        <v>72</v>
      </c>
      <c r="AW1082" s="12" t="s">
        <v>27</v>
      </c>
      <c r="AX1082" s="12" t="s">
        <v>64</v>
      </c>
      <c r="AY1082" s="159" t="s">
        <v>150</v>
      </c>
    </row>
    <row r="1083" spans="2:65" s="12" customFormat="1" x14ac:dyDescent="0.3">
      <c r="B1083" s="158"/>
      <c r="D1083" s="150" t="s">
        <v>161</v>
      </c>
      <c r="E1083" s="159" t="s">
        <v>5</v>
      </c>
      <c r="F1083" s="160" t="s">
        <v>1377</v>
      </c>
      <c r="H1083" s="161">
        <v>5.3650000000000002</v>
      </c>
      <c r="L1083" s="158"/>
      <c r="M1083" s="162"/>
      <c r="T1083" s="163"/>
      <c r="W1083" s="1"/>
      <c r="AT1083" s="159" t="s">
        <v>161</v>
      </c>
      <c r="AU1083" s="159" t="s">
        <v>72</v>
      </c>
      <c r="AV1083" s="12" t="s">
        <v>72</v>
      </c>
      <c r="AW1083" s="12" t="s">
        <v>27</v>
      </c>
      <c r="AX1083" s="12" t="s">
        <v>64</v>
      </c>
      <c r="AY1083" s="159" t="s">
        <v>150</v>
      </c>
    </row>
    <row r="1084" spans="2:65" s="12" customFormat="1" x14ac:dyDescent="0.3">
      <c r="B1084" s="158"/>
      <c r="D1084" s="150" t="s">
        <v>161</v>
      </c>
      <c r="E1084" s="159" t="s">
        <v>5</v>
      </c>
      <c r="F1084" s="160" t="s">
        <v>1378</v>
      </c>
      <c r="H1084" s="161">
        <v>1.78</v>
      </c>
      <c r="L1084" s="158"/>
      <c r="M1084" s="162"/>
      <c r="T1084" s="163"/>
      <c r="W1084" s="1"/>
      <c r="AT1084" s="159" t="s">
        <v>161</v>
      </c>
      <c r="AU1084" s="159" t="s">
        <v>72</v>
      </c>
      <c r="AV1084" s="12" t="s">
        <v>72</v>
      </c>
      <c r="AW1084" s="12" t="s">
        <v>27</v>
      </c>
      <c r="AX1084" s="12" t="s">
        <v>64</v>
      </c>
      <c r="AY1084" s="159" t="s">
        <v>150</v>
      </c>
    </row>
    <row r="1085" spans="2:65" s="12" customFormat="1" x14ac:dyDescent="0.3">
      <c r="B1085" s="158"/>
      <c r="D1085" s="150" t="s">
        <v>161</v>
      </c>
      <c r="E1085" s="159" t="s">
        <v>5</v>
      </c>
      <c r="F1085" s="160" t="s">
        <v>1379</v>
      </c>
      <c r="H1085" s="161">
        <v>1.72</v>
      </c>
      <c r="L1085" s="158"/>
      <c r="M1085" s="162"/>
      <c r="T1085" s="163"/>
      <c r="W1085" s="1"/>
      <c r="AT1085" s="159" t="s">
        <v>161</v>
      </c>
      <c r="AU1085" s="159" t="s">
        <v>72</v>
      </c>
      <c r="AV1085" s="12" t="s">
        <v>72</v>
      </c>
      <c r="AW1085" s="12" t="s">
        <v>27</v>
      </c>
      <c r="AX1085" s="12" t="s">
        <v>64</v>
      </c>
      <c r="AY1085" s="159" t="s">
        <v>150</v>
      </c>
    </row>
    <row r="1086" spans="2:65" s="11" customFormat="1" x14ac:dyDescent="0.3">
      <c r="B1086" s="153"/>
      <c r="D1086" s="150" t="s">
        <v>161</v>
      </c>
      <c r="E1086" s="154" t="s">
        <v>5</v>
      </c>
      <c r="F1086" s="155" t="s">
        <v>1380</v>
      </c>
      <c r="H1086" s="154" t="s">
        <v>5</v>
      </c>
      <c r="L1086" s="153"/>
      <c r="M1086" s="156"/>
      <c r="T1086" s="157"/>
      <c r="W1086" s="1"/>
      <c r="AT1086" s="154" t="s">
        <v>161</v>
      </c>
      <c r="AU1086" s="154" t="s">
        <v>72</v>
      </c>
      <c r="AV1086" s="11" t="s">
        <v>70</v>
      </c>
      <c r="AW1086" s="11" t="s">
        <v>27</v>
      </c>
      <c r="AX1086" s="11" t="s">
        <v>64</v>
      </c>
      <c r="AY1086" s="154" t="s">
        <v>150</v>
      </c>
    </row>
    <row r="1087" spans="2:65" s="13" customFormat="1" x14ac:dyDescent="0.3">
      <c r="B1087" s="164"/>
      <c r="D1087" s="150" t="s">
        <v>161</v>
      </c>
      <c r="E1087" s="165" t="s">
        <v>5</v>
      </c>
      <c r="F1087" s="166" t="s">
        <v>164</v>
      </c>
      <c r="H1087" s="167">
        <v>14.744999999999999</v>
      </c>
      <c r="L1087" s="164"/>
      <c r="M1087" s="168"/>
      <c r="T1087" s="169"/>
      <c r="W1087" s="1"/>
      <c r="AT1087" s="165" t="s">
        <v>161</v>
      </c>
      <c r="AU1087" s="165" t="s">
        <v>72</v>
      </c>
      <c r="AV1087" s="13" t="s">
        <v>157</v>
      </c>
      <c r="AW1087" s="13" t="s">
        <v>27</v>
      </c>
      <c r="AX1087" s="13" t="s">
        <v>70</v>
      </c>
      <c r="AY1087" s="165" t="s">
        <v>150</v>
      </c>
    </row>
    <row r="1088" spans="2:65" s="1" customFormat="1" ht="16.5" customHeight="1" x14ac:dyDescent="0.3">
      <c r="B1088" s="138"/>
      <c r="C1088" s="139" t="s">
        <v>1381</v>
      </c>
      <c r="D1088" s="139" t="s">
        <v>152</v>
      </c>
      <c r="E1088" s="140" t="s">
        <v>1382</v>
      </c>
      <c r="F1088" s="141" t="s">
        <v>1383</v>
      </c>
      <c r="G1088" s="142" t="s">
        <v>155</v>
      </c>
      <c r="H1088" s="143">
        <v>591.17999999999995</v>
      </c>
      <c r="I1088" s="303"/>
      <c r="J1088" s="144">
        <f>ROUND(I1088*H1088,2)</f>
        <v>0</v>
      </c>
      <c r="K1088" s="141" t="s">
        <v>156</v>
      </c>
      <c r="L1088" s="36"/>
      <c r="M1088" s="145" t="s">
        <v>5</v>
      </c>
      <c r="N1088" s="146" t="s">
        <v>35</v>
      </c>
      <c r="O1088" s="147">
        <v>3.5000000000000003E-2</v>
      </c>
      <c r="P1088" s="147">
        <f>O1088*H1088</f>
        <v>20.691300000000002</v>
      </c>
      <c r="Q1088" s="147">
        <v>0</v>
      </c>
      <c r="R1088" s="147">
        <f>Q1088*H1088</f>
        <v>0</v>
      </c>
      <c r="S1088" s="147">
        <v>4.0000000000000001E-3</v>
      </c>
      <c r="T1088" s="148">
        <f>S1088*H1088</f>
        <v>2.3647199999999997</v>
      </c>
      <c r="AR1088" s="23" t="s">
        <v>233</v>
      </c>
      <c r="AT1088" s="23" t="s">
        <v>152</v>
      </c>
      <c r="AU1088" s="23" t="s">
        <v>72</v>
      </c>
      <c r="AY1088" s="23" t="s">
        <v>150</v>
      </c>
      <c r="BE1088" s="149">
        <f>IF(N1088="základní",J1088,0)</f>
        <v>0</v>
      </c>
      <c r="BF1088" s="149">
        <f>IF(N1088="snížená",J1088,0)</f>
        <v>0</v>
      </c>
      <c r="BG1088" s="149">
        <f>IF(N1088="zákl. přenesená",J1088,0)</f>
        <v>0</v>
      </c>
      <c r="BH1088" s="149">
        <f>IF(N1088="sníž. přenesená",J1088,0)</f>
        <v>0</v>
      </c>
      <c r="BI1088" s="149">
        <f>IF(N1088="nulová",J1088,0)</f>
        <v>0</v>
      </c>
      <c r="BJ1088" s="23" t="s">
        <v>70</v>
      </c>
      <c r="BK1088" s="149">
        <f>ROUND(I1088*H1088,2)</f>
        <v>0</v>
      </c>
      <c r="BL1088" s="23" t="s">
        <v>233</v>
      </c>
      <c r="BM1088" s="23" t="s">
        <v>1384</v>
      </c>
    </row>
    <row r="1089" spans="2:65" s="1" customFormat="1" ht="54" x14ac:dyDescent="0.3">
      <c r="B1089" s="36"/>
      <c r="D1089" s="150" t="s">
        <v>159</v>
      </c>
      <c r="F1089" s="151" t="s">
        <v>1385</v>
      </c>
      <c r="L1089" s="36"/>
      <c r="M1089" s="152"/>
      <c r="T1089" s="61"/>
      <c r="AT1089" s="23" t="s">
        <v>159</v>
      </c>
      <c r="AU1089" s="23" t="s">
        <v>72</v>
      </c>
    </row>
    <row r="1090" spans="2:65" s="12" customFormat="1" x14ac:dyDescent="0.3">
      <c r="B1090" s="158"/>
      <c r="D1090" s="150" t="s">
        <v>161</v>
      </c>
      <c r="E1090" s="159" t="s">
        <v>5</v>
      </c>
      <c r="F1090" s="160" t="s">
        <v>1386</v>
      </c>
      <c r="H1090" s="161">
        <v>591.17999999999995</v>
      </c>
      <c r="L1090" s="158"/>
      <c r="M1090" s="162"/>
      <c r="T1090" s="163"/>
      <c r="W1090" s="1"/>
      <c r="AT1090" s="159" t="s">
        <v>161</v>
      </c>
      <c r="AU1090" s="159" t="s">
        <v>72</v>
      </c>
      <c r="AV1090" s="12" t="s">
        <v>72</v>
      </c>
      <c r="AW1090" s="12" t="s">
        <v>27</v>
      </c>
      <c r="AX1090" s="12" t="s">
        <v>64</v>
      </c>
      <c r="AY1090" s="159" t="s">
        <v>150</v>
      </c>
    </row>
    <row r="1091" spans="2:65" s="13" customFormat="1" x14ac:dyDescent="0.3">
      <c r="B1091" s="164"/>
      <c r="D1091" s="150" t="s">
        <v>161</v>
      </c>
      <c r="E1091" s="165" t="s">
        <v>5</v>
      </c>
      <c r="F1091" s="166" t="s">
        <v>164</v>
      </c>
      <c r="H1091" s="167">
        <v>591.17999999999995</v>
      </c>
      <c r="L1091" s="164"/>
      <c r="M1091" s="168"/>
      <c r="T1091" s="169"/>
      <c r="W1091" s="1"/>
      <c r="AT1091" s="165" t="s">
        <v>161</v>
      </c>
      <c r="AU1091" s="165" t="s">
        <v>72</v>
      </c>
      <c r="AV1091" s="13" t="s">
        <v>157</v>
      </c>
      <c r="AW1091" s="13" t="s">
        <v>27</v>
      </c>
      <c r="AX1091" s="13" t="s">
        <v>70</v>
      </c>
      <c r="AY1091" s="165" t="s">
        <v>150</v>
      </c>
    </row>
    <row r="1092" spans="2:65" s="1" customFormat="1" ht="25.5" customHeight="1" x14ac:dyDescent="0.3">
      <c r="B1092" s="138"/>
      <c r="C1092" s="139" t="s">
        <v>1387</v>
      </c>
      <c r="D1092" s="139" t="s">
        <v>152</v>
      </c>
      <c r="E1092" s="140" t="s">
        <v>1388</v>
      </c>
      <c r="F1092" s="141" t="s">
        <v>1389</v>
      </c>
      <c r="G1092" s="142" t="s">
        <v>155</v>
      </c>
      <c r="H1092" s="143">
        <v>623.18499999999995</v>
      </c>
      <c r="I1092" s="303"/>
      <c r="J1092" s="144">
        <f>ROUND(I1092*H1092,2)</f>
        <v>0</v>
      </c>
      <c r="K1092" s="141" t="s">
        <v>156</v>
      </c>
      <c r="L1092" s="36"/>
      <c r="M1092" s="145" t="s">
        <v>5</v>
      </c>
      <c r="N1092" s="146" t="s">
        <v>35</v>
      </c>
      <c r="O1092" s="147">
        <v>0.222</v>
      </c>
      <c r="P1092" s="147">
        <f>O1092*H1092</f>
        <v>138.34707</v>
      </c>
      <c r="Q1092" s="147">
        <v>4.0000000000000002E-4</v>
      </c>
      <c r="R1092" s="147">
        <f>Q1092*H1092</f>
        <v>0.249274</v>
      </c>
      <c r="S1092" s="147">
        <v>0</v>
      </c>
      <c r="T1092" s="148">
        <f>S1092*H1092</f>
        <v>0</v>
      </c>
      <c r="AR1092" s="23" t="s">
        <v>233</v>
      </c>
      <c r="AT1092" s="23" t="s">
        <v>152</v>
      </c>
      <c r="AU1092" s="23" t="s">
        <v>72</v>
      </c>
      <c r="AY1092" s="23" t="s">
        <v>150</v>
      </c>
      <c r="BE1092" s="149">
        <f>IF(N1092="základní",J1092,0)</f>
        <v>0</v>
      </c>
      <c r="BF1092" s="149">
        <f>IF(N1092="snížená",J1092,0)</f>
        <v>0</v>
      </c>
      <c r="BG1092" s="149">
        <f>IF(N1092="zákl. přenesená",J1092,0)</f>
        <v>0</v>
      </c>
      <c r="BH1092" s="149">
        <f>IF(N1092="sníž. přenesená",J1092,0)</f>
        <v>0</v>
      </c>
      <c r="BI1092" s="149">
        <f>IF(N1092="nulová",J1092,0)</f>
        <v>0</v>
      </c>
      <c r="BJ1092" s="23" t="s">
        <v>70</v>
      </c>
      <c r="BK1092" s="149">
        <f>ROUND(I1092*H1092,2)</f>
        <v>0</v>
      </c>
      <c r="BL1092" s="23" t="s">
        <v>233</v>
      </c>
      <c r="BM1092" s="23" t="s">
        <v>1390</v>
      </c>
    </row>
    <row r="1093" spans="2:65" s="1" customFormat="1" ht="54" x14ac:dyDescent="0.3">
      <c r="B1093" s="36"/>
      <c r="D1093" s="150" t="s">
        <v>159</v>
      </c>
      <c r="F1093" s="151" t="s">
        <v>1391</v>
      </c>
      <c r="L1093" s="36"/>
      <c r="M1093" s="152"/>
      <c r="T1093" s="61"/>
      <c r="AT1093" s="23" t="s">
        <v>159</v>
      </c>
      <c r="AU1093" s="23" t="s">
        <v>72</v>
      </c>
    </row>
    <row r="1094" spans="2:65" s="12" customFormat="1" x14ac:dyDescent="0.3">
      <c r="B1094" s="158"/>
      <c r="D1094" s="150" t="s">
        <v>161</v>
      </c>
      <c r="E1094" s="159" t="s">
        <v>5</v>
      </c>
      <c r="F1094" s="160" t="s">
        <v>1392</v>
      </c>
      <c r="H1094" s="161">
        <v>623.18499999999995</v>
      </c>
      <c r="L1094" s="158"/>
      <c r="M1094" s="162"/>
      <c r="T1094" s="163"/>
      <c r="W1094" s="1"/>
      <c r="AT1094" s="159" t="s">
        <v>161</v>
      </c>
      <c r="AU1094" s="159" t="s">
        <v>72</v>
      </c>
      <c r="AV1094" s="12" t="s">
        <v>72</v>
      </c>
      <c r="AW1094" s="12" t="s">
        <v>27</v>
      </c>
      <c r="AX1094" s="12" t="s">
        <v>64</v>
      </c>
      <c r="AY1094" s="159" t="s">
        <v>150</v>
      </c>
    </row>
    <row r="1095" spans="2:65" s="13" customFormat="1" x14ac:dyDescent="0.3">
      <c r="B1095" s="164"/>
      <c r="D1095" s="150" t="s">
        <v>161</v>
      </c>
      <c r="E1095" s="165" t="s">
        <v>5</v>
      </c>
      <c r="F1095" s="166" t="s">
        <v>164</v>
      </c>
      <c r="H1095" s="167">
        <v>623.18499999999995</v>
      </c>
      <c r="L1095" s="164"/>
      <c r="M1095" s="168"/>
      <c r="T1095" s="169"/>
      <c r="W1095" s="1"/>
      <c r="AT1095" s="165" t="s">
        <v>161</v>
      </c>
      <c r="AU1095" s="165" t="s">
        <v>72</v>
      </c>
      <c r="AV1095" s="13" t="s">
        <v>157</v>
      </c>
      <c r="AW1095" s="13" t="s">
        <v>27</v>
      </c>
      <c r="AX1095" s="13" t="s">
        <v>70</v>
      </c>
      <c r="AY1095" s="165" t="s">
        <v>150</v>
      </c>
    </row>
    <row r="1096" spans="2:65" s="1" customFormat="1" ht="25.5" customHeight="1" x14ac:dyDescent="0.3">
      <c r="B1096" s="138"/>
      <c r="C1096" s="171" t="s">
        <v>1393</v>
      </c>
      <c r="D1096" s="171" t="s">
        <v>251</v>
      </c>
      <c r="E1096" s="172" t="s">
        <v>1394</v>
      </c>
      <c r="F1096" s="173" t="s">
        <v>1395</v>
      </c>
      <c r="G1096" s="174" t="s">
        <v>155</v>
      </c>
      <c r="H1096" s="175">
        <v>716.66300000000001</v>
      </c>
      <c r="I1096" s="521"/>
      <c r="J1096" s="176">
        <f>ROUND(I1096*H1096,2)</f>
        <v>0</v>
      </c>
      <c r="K1096" s="173" t="s">
        <v>156</v>
      </c>
      <c r="L1096" s="177"/>
      <c r="M1096" s="178" t="s">
        <v>5</v>
      </c>
      <c r="N1096" s="179" t="s">
        <v>35</v>
      </c>
      <c r="O1096" s="147">
        <v>0</v>
      </c>
      <c r="P1096" s="147">
        <f>O1096*H1096</f>
        <v>0</v>
      </c>
      <c r="Q1096" s="147">
        <v>5.0000000000000001E-3</v>
      </c>
      <c r="R1096" s="147">
        <f>Q1096*H1096</f>
        <v>3.5833150000000002</v>
      </c>
      <c r="S1096" s="147">
        <v>0</v>
      </c>
      <c r="T1096" s="148">
        <f>S1096*H1096</f>
        <v>0</v>
      </c>
      <c r="AR1096" s="23" t="s">
        <v>323</v>
      </c>
      <c r="AT1096" s="23" t="s">
        <v>251</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1396</v>
      </c>
    </row>
    <row r="1097" spans="2:65" s="12" customFormat="1" x14ac:dyDescent="0.3">
      <c r="B1097" s="158"/>
      <c r="D1097" s="150" t="s">
        <v>161</v>
      </c>
      <c r="F1097" s="160" t="s">
        <v>1397</v>
      </c>
      <c r="H1097" s="161">
        <v>716.66300000000001</v>
      </c>
      <c r="L1097" s="158"/>
      <c r="M1097" s="162"/>
      <c r="T1097" s="163"/>
      <c r="W1097" s="1"/>
      <c r="AT1097" s="159" t="s">
        <v>161</v>
      </c>
      <c r="AU1097" s="159" t="s">
        <v>72</v>
      </c>
      <c r="AV1097" s="12" t="s">
        <v>72</v>
      </c>
      <c r="AW1097" s="12" t="s">
        <v>6</v>
      </c>
      <c r="AX1097" s="12" t="s">
        <v>70</v>
      </c>
      <c r="AY1097" s="159" t="s">
        <v>150</v>
      </c>
    </row>
    <row r="1098" spans="2:65" s="1" customFormat="1" ht="25.5" customHeight="1" x14ac:dyDescent="0.3">
      <c r="B1098" s="138"/>
      <c r="C1098" s="139" t="s">
        <v>1398</v>
      </c>
      <c r="D1098" s="139" t="s">
        <v>152</v>
      </c>
      <c r="E1098" s="140" t="s">
        <v>1388</v>
      </c>
      <c r="F1098" s="141" t="s">
        <v>1389</v>
      </c>
      <c r="G1098" s="142" t="s">
        <v>155</v>
      </c>
      <c r="H1098" s="143">
        <v>623.19000000000005</v>
      </c>
      <c r="I1098" s="303"/>
      <c r="J1098" s="144">
        <f>ROUND(I1098*H1098,2)</f>
        <v>0</v>
      </c>
      <c r="K1098" s="141" t="s">
        <v>156</v>
      </c>
      <c r="L1098" s="36"/>
      <c r="M1098" s="145" t="s">
        <v>5</v>
      </c>
      <c r="N1098" s="146" t="s">
        <v>35</v>
      </c>
      <c r="O1098" s="147">
        <v>0.222</v>
      </c>
      <c r="P1098" s="147">
        <f>O1098*H1098</f>
        <v>138.34818000000001</v>
      </c>
      <c r="Q1098" s="147">
        <v>4.0000000000000002E-4</v>
      </c>
      <c r="R1098" s="147">
        <f>Q1098*H1098</f>
        <v>0.24927600000000003</v>
      </c>
      <c r="S1098" s="147">
        <v>0</v>
      </c>
      <c r="T1098" s="148">
        <f>S1098*H1098</f>
        <v>0</v>
      </c>
      <c r="AR1098" s="23" t="s">
        <v>233</v>
      </c>
      <c r="AT1098" s="23" t="s">
        <v>152</v>
      </c>
      <c r="AU1098" s="23" t="s">
        <v>72</v>
      </c>
      <c r="AY1098" s="23" t="s">
        <v>150</v>
      </c>
      <c r="BE1098" s="149">
        <f>IF(N1098="základní",J1098,0)</f>
        <v>0</v>
      </c>
      <c r="BF1098" s="149">
        <f>IF(N1098="snížená",J1098,0)</f>
        <v>0</v>
      </c>
      <c r="BG1098" s="149">
        <f>IF(N1098="zákl. přenesená",J1098,0)</f>
        <v>0</v>
      </c>
      <c r="BH1098" s="149">
        <f>IF(N1098="sníž. přenesená",J1098,0)</f>
        <v>0</v>
      </c>
      <c r="BI1098" s="149">
        <f>IF(N1098="nulová",J1098,0)</f>
        <v>0</v>
      </c>
      <c r="BJ1098" s="23" t="s">
        <v>70</v>
      </c>
      <c r="BK1098" s="149">
        <f>ROUND(I1098*H1098,2)</f>
        <v>0</v>
      </c>
      <c r="BL1098" s="23" t="s">
        <v>233</v>
      </c>
      <c r="BM1098" s="23" t="s">
        <v>1399</v>
      </c>
    </row>
    <row r="1099" spans="2:65" s="1" customFormat="1" ht="54" x14ac:dyDescent="0.3">
      <c r="B1099" s="36"/>
      <c r="D1099" s="150" t="s">
        <v>159</v>
      </c>
      <c r="F1099" s="151" t="s">
        <v>1391</v>
      </c>
      <c r="L1099" s="36"/>
      <c r="M1099" s="152"/>
      <c r="T1099" s="61"/>
      <c r="AT1099" s="23" t="s">
        <v>159</v>
      </c>
      <c r="AU1099" s="23" t="s">
        <v>72</v>
      </c>
    </row>
    <row r="1100" spans="2:65" s="1" customFormat="1" ht="25.5" customHeight="1" x14ac:dyDescent="0.3">
      <c r="B1100" s="138"/>
      <c r="C1100" s="171" t="s">
        <v>1400</v>
      </c>
      <c r="D1100" s="171" t="s">
        <v>251</v>
      </c>
      <c r="E1100" s="172" t="s">
        <v>1401</v>
      </c>
      <c r="F1100" s="173" t="s">
        <v>1402</v>
      </c>
      <c r="G1100" s="174" t="s">
        <v>155</v>
      </c>
      <c r="H1100" s="175">
        <v>716.66899999999998</v>
      </c>
      <c r="I1100" s="521"/>
      <c r="J1100" s="176">
        <f>ROUND(I1100*H1100,2)</f>
        <v>0</v>
      </c>
      <c r="K1100" s="173" t="s">
        <v>5</v>
      </c>
      <c r="L1100" s="177"/>
      <c r="M1100" s="178" t="s">
        <v>5</v>
      </c>
      <c r="N1100" s="179" t="s">
        <v>35</v>
      </c>
      <c r="O1100" s="147">
        <v>0</v>
      </c>
      <c r="P1100" s="147">
        <f>O1100*H1100</f>
        <v>0</v>
      </c>
      <c r="Q1100" s="147">
        <v>4.8999999999999998E-3</v>
      </c>
      <c r="R1100" s="147">
        <f>Q1100*H1100</f>
        <v>3.5116780999999997</v>
      </c>
      <c r="S1100" s="147">
        <v>0</v>
      </c>
      <c r="T1100" s="148">
        <f>S1100*H1100</f>
        <v>0</v>
      </c>
      <c r="AR1100" s="23" t="s">
        <v>323</v>
      </c>
      <c r="AT1100" s="23" t="s">
        <v>251</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1403</v>
      </c>
    </row>
    <row r="1101" spans="2:65" s="12" customFormat="1" x14ac:dyDescent="0.3">
      <c r="B1101" s="158"/>
      <c r="D1101" s="150" t="s">
        <v>161</v>
      </c>
      <c r="F1101" s="160" t="s">
        <v>1404</v>
      </c>
      <c r="H1101" s="161">
        <v>716.66899999999998</v>
      </c>
      <c r="L1101" s="158"/>
      <c r="M1101" s="162"/>
      <c r="T1101" s="163"/>
      <c r="W1101" s="1"/>
      <c r="AT1101" s="159" t="s">
        <v>161</v>
      </c>
      <c r="AU1101" s="159" t="s">
        <v>72</v>
      </c>
      <c r="AV1101" s="12" t="s">
        <v>72</v>
      </c>
      <c r="AW1101" s="12" t="s">
        <v>6</v>
      </c>
      <c r="AX1101" s="12" t="s">
        <v>70</v>
      </c>
      <c r="AY1101" s="159" t="s">
        <v>150</v>
      </c>
    </row>
    <row r="1102" spans="2:65" s="1" customFormat="1" ht="25.5" customHeight="1" x14ac:dyDescent="0.3">
      <c r="B1102" s="138"/>
      <c r="C1102" s="139" t="s">
        <v>1405</v>
      </c>
      <c r="D1102" s="139" t="s">
        <v>152</v>
      </c>
      <c r="E1102" s="140" t="s">
        <v>1406</v>
      </c>
      <c r="F1102" s="141" t="s">
        <v>1407</v>
      </c>
      <c r="G1102" s="142" t="s">
        <v>155</v>
      </c>
      <c r="H1102" s="143">
        <v>7.4160000000000004</v>
      </c>
      <c r="I1102" s="303"/>
      <c r="J1102" s="144">
        <f>ROUND(I1102*H1102,2)</f>
        <v>0</v>
      </c>
      <c r="K1102" s="141" t="s">
        <v>156</v>
      </c>
      <c r="L1102" s="36"/>
      <c r="M1102" s="145" t="s">
        <v>5</v>
      </c>
      <c r="N1102" s="146" t="s">
        <v>35</v>
      </c>
      <c r="O1102" s="147">
        <v>0.26</v>
      </c>
      <c r="P1102" s="147">
        <f>O1102*H1102</f>
        <v>1.9281600000000001</v>
      </c>
      <c r="Q1102" s="147">
        <v>4.0000000000000002E-4</v>
      </c>
      <c r="R1102" s="147">
        <f>Q1102*H1102</f>
        <v>2.9664000000000001E-3</v>
      </c>
      <c r="S1102" s="147">
        <v>0</v>
      </c>
      <c r="T1102" s="148">
        <f>S1102*H1102</f>
        <v>0</v>
      </c>
      <c r="AR1102" s="23" t="s">
        <v>233</v>
      </c>
      <c r="AT1102" s="23" t="s">
        <v>152</v>
      </c>
      <c r="AU1102" s="23" t="s">
        <v>72</v>
      </c>
      <c r="AY1102" s="23" t="s">
        <v>150</v>
      </c>
      <c r="BE1102" s="149">
        <f>IF(N1102="základní",J1102,0)</f>
        <v>0</v>
      </c>
      <c r="BF1102" s="149">
        <f>IF(N1102="snížená",J1102,0)</f>
        <v>0</v>
      </c>
      <c r="BG1102" s="149">
        <f>IF(N1102="zákl. přenesená",J1102,0)</f>
        <v>0</v>
      </c>
      <c r="BH1102" s="149">
        <f>IF(N1102="sníž. přenesená",J1102,0)</f>
        <v>0</v>
      </c>
      <c r="BI1102" s="149">
        <f>IF(N1102="nulová",J1102,0)</f>
        <v>0</v>
      </c>
      <c r="BJ1102" s="23" t="s">
        <v>70</v>
      </c>
      <c r="BK1102" s="149">
        <f>ROUND(I1102*H1102,2)</f>
        <v>0</v>
      </c>
      <c r="BL1102" s="23" t="s">
        <v>233</v>
      </c>
      <c r="BM1102" s="23" t="s">
        <v>1408</v>
      </c>
    </row>
    <row r="1103" spans="2:65" s="1" customFormat="1" ht="54" x14ac:dyDescent="0.3">
      <c r="B1103" s="36"/>
      <c r="D1103" s="150" t="s">
        <v>159</v>
      </c>
      <c r="F1103" s="151" t="s">
        <v>1391</v>
      </c>
      <c r="L1103" s="36"/>
      <c r="M1103" s="152"/>
      <c r="T1103" s="61"/>
      <c r="AT1103" s="23" t="s">
        <v>159</v>
      </c>
      <c r="AU1103" s="23" t="s">
        <v>72</v>
      </c>
    </row>
    <row r="1104" spans="2:65" s="12" customFormat="1" x14ac:dyDescent="0.3">
      <c r="B1104" s="158"/>
      <c r="D1104" s="150" t="s">
        <v>161</v>
      </c>
      <c r="E1104" s="159" t="s">
        <v>5</v>
      </c>
      <c r="F1104" s="160" t="s">
        <v>336</v>
      </c>
      <c r="H1104" s="161">
        <v>7.4160000000000004</v>
      </c>
      <c r="L1104" s="158"/>
      <c r="M1104" s="162"/>
      <c r="T1104" s="163"/>
      <c r="W1104" s="1"/>
      <c r="AT1104" s="159" t="s">
        <v>161</v>
      </c>
      <c r="AU1104" s="159" t="s">
        <v>72</v>
      </c>
      <c r="AV1104" s="12" t="s">
        <v>72</v>
      </c>
      <c r="AW1104" s="12" t="s">
        <v>27</v>
      </c>
      <c r="AX1104" s="12" t="s">
        <v>64</v>
      </c>
      <c r="AY1104" s="159" t="s">
        <v>150</v>
      </c>
    </row>
    <row r="1105" spans="2:65" s="13" customFormat="1" x14ac:dyDescent="0.3">
      <c r="B1105" s="164"/>
      <c r="D1105" s="150" t="s">
        <v>161</v>
      </c>
      <c r="E1105" s="165" t="s">
        <v>5</v>
      </c>
      <c r="F1105" s="166" t="s">
        <v>164</v>
      </c>
      <c r="H1105" s="167">
        <v>7.4160000000000004</v>
      </c>
      <c r="L1105" s="164"/>
      <c r="M1105" s="168"/>
      <c r="T1105" s="169"/>
      <c r="W1105" s="1"/>
      <c r="AT1105" s="165" t="s">
        <v>161</v>
      </c>
      <c r="AU1105" s="165" t="s">
        <v>72</v>
      </c>
      <c r="AV1105" s="13" t="s">
        <v>157</v>
      </c>
      <c r="AW1105" s="13" t="s">
        <v>27</v>
      </c>
      <c r="AX1105" s="13" t="s">
        <v>70</v>
      </c>
      <c r="AY1105" s="165" t="s">
        <v>150</v>
      </c>
    </row>
    <row r="1106" spans="2:65" s="1" customFormat="1" ht="25.5" customHeight="1" x14ac:dyDescent="0.3">
      <c r="B1106" s="138"/>
      <c r="C1106" s="171" t="s">
        <v>1409</v>
      </c>
      <c r="D1106" s="171" t="s">
        <v>251</v>
      </c>
      <c r="E1106" s="172" t="s">
        <v>1394</v>
      </c>
      <c r="F1106" s="173" t="s">
        <v>1395</v>
      </c>
      <c r="G1106" s="174" t="s">
        <v>155</v>
      </c>
      <c r="H1106" s="175">
        <v>8.8989999999999991</v>
      </c>
      <c r="I1106" s="521"/>
      <c r="J1106" s="176">
        <f>ROUND(I1106*H1106,2)</f>
        <v>0</v>
      </c>
      <c r="K1106" s="173" t="s">
        <v>156</v>
      </c>
      <c r="L1106" s="177"/>
      <c r="M1106" s="178" t="s">
        <v>5</v>
      </c>
      <c r="N1106" s="179" t="s">
        <v>35</v>
      </c>
      <c r="O1106" s="147">
        <v>0</v>
      </c>
      <c r="P1106" s="147">
        <f>O1106*H1106</f>
        <v>0</v>
      </c>
      <c r="Q1106" s="147">
        <v>5.0000000000000001E-3</v>
      </c>
      <c r="R1106" s="147">
        <f>Q1106*H1106</f>
        <v>4.4495E-2</v>
      </c>
      <c r="S1106" s="147">
        <v>0</v>
      </c>
      <c r="T1106" s="148">
        <f>S1106*H1106</f>
        <v>0</v>
      </c>
      <c r="AR1106" s="23" t="s">
        <v>323</v>
      </c>
      <c r="AT1106" s="23" t="s">
        <v>251</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1410</v>
      </c>
    </row>
    <row r="1107" spans="2:65" s="12" customFormat="1" x14ac:dyDescent="0.3">
      <c r="B1107" s="158"/>
      <c r="D1107" s="150" t="s">
        <v>161</v>
      </c>
      <c r="F1107" s="160" t="s">
        <v>1411</v>
      </c>
      <c r="H1107" s="161">
        <v>8.8989999999999991</v>
      </c>
      <c r="L1107" s="158"/>
      <c r="M1107" s="162"/>
      <c r="T1107" s="163"/>
      <c r="W1107" s="1"/>
      <c r="AT1107" s="159" t="s">
        <v>161</v>
      </c>
      <c r="AU1107" s="159" t="s">
        <v>72</v>
      </c>
      <c r="AV1107" s="12" t="s">
        <v>72</v>
      </c>
      <c r="AW1107" s="12" t="s">
        <v>6</v>
      </c>
      <c r="AX1107" s="12" t="s">
        <v>70</v>
      </c>
      <c r="AY1107" s="159" t="s">
        <v>150</v>
      </c>
    </row>
    <row r="1108" spans="2:65" s="1" customFormat="1" ht="25.5" customHeight="1" x14ac:dyDescent="0.3">
      <c r="B1108" s="138"/>
      <c r="C1108" s="139" t="s">
        <v>1412</v>
      </c>
      <c r="D1108" s="139" t="s">
        <v>152</v>
      </c>
      <c r="E1108" s="140" t="s">
        <v>1406</v>
      </c>
      <c r="F1108" s="141" t="s">
        <v>1407</v>
      </c>
      <c r="G1108" s="142" t="s">
        <v>155</v>
      </c>
      <c r="H1108" s="143">
        <v>7.42</v>
      </c>
      <c r="I1108" s="303"/>
      <c r="J1108" s="144">
        <f>ROUND(I1108*H1108,2)</f>
        <v>0</v>
      </c>
      <c r="K1108" s="141" t="s">
        <v>156</v>
      </c>
      <c r="L1108" s="36"/>
      <c r="M1108" s="145" t="s">
        <v>5</v>
      </c>
      <c r="N1108" s="146" t="s">
        <v>35</v>
      </c>
      <c r="O1108" s="147">
        <v>0.26</v>
      </c>
      <c r="P1108" s="147">
        <f>O1108*H1108</f>
        <v>1.9292</v>
      </c>
      <c r="Q1108" s="147">
        <v>4.0000000000000002E-4</v>
      </c>
      <c r="R1108" s="147">
        <f>Q1108*H1108</f>
        <v>2.9680000000000002E-3</v>
      </c>
      <c r="S1108" s="147">
        <v>0</v>
      </c>
      <c r="T1108" s="148">
        <f>S1108*H1108</f>
        <v>0</v>
      </c>
      <c r="AR1108" s="23" t="s">
        <v>233</v>
      </c>
      <c r="AT1108" s="23" t="s">
        <v>152</v>
      </c>
      <c r="AU1108" s="23" t="s">
        <v>72</v>
      </c>
      <c r="AY1108" s="23" t="s">
        <v>150</v>
      </c>
      <c r="BE1108" s="149">
        <f>IF(N1108="základní",J1108,0)</f>
        <v>0</v>
      </c>
      <c r="BF1108" s="149">
        <f>IF(N1108="snížená",J1108,0)</f>
        <v>0</v>
      </c>
      <c r="BG1108" s="149">
        <f>IF(N1108="zákl. přenesená",J1108,0)</f>
        <v>0</v>
      </c>
      <c r="BH1108" s="149">
        <f>IF(N1108="sníž. přenesená",J1108,0)</f>
        <v>0</v>
      </c>
      <c r="BI1108" s="149">
        <f>IF(N1108="nulová",J1108,0)</f>
        <v>0</v>
      </c>
      <c r="BJ1108" s="23" t="s">
        <v>70</v>
      </c>
      <c r="BK1108" s="149">
        <f>ROUND(I1108*H1108,2)</f>
        <v>0</v>
      </c>
      <c r="BL1108" s="23" t="s">
        <v>233</v>
      </c>
      <c r="BM1108" s="23" t="s">
        <v>1413</v>
      </c>
    </row>
    <row r="1109" spans="2:65" s="1" customFormat="1" ht="54" x14ac:dyDescent="0.3">
      <c r="B1109" s="36"/>
      <c r="D1109" s="150" t="s">
        <v>159</v>
      </c>
      <c r="F1109" s="151" t="s">
        <v>1391</v>
      </c>
      <c r="L1109" s="36"/>
      <c r="M1109" s="152"/>
      <c r="T1109" s="61"/>
      <c r="AT1109" s="23" t="s">
        <v>159</v>
      </c>
      <c r="AU1109" s="23" t="s">
        <v>72</v>
      </c>
    </row>
    <row r="1110" spans="2:65" s="1" customFormat="1" ht="25.5" customHeight="1" x14ac:dyDescent="0.3">
      <c r="B1110" s="138"/>
      <c r="C1110" s="171" t="s">
        <v>1414</v>
      </c>
      <c r="D1110" s="171" t="s">
        <v>251</v>
      </c>
      <c r="E1110" s="172" t="s">
        <v>1401</v>
      </c>
      <c r="F1110" s="173" t="s">
        <v>1402</v>
      </c>
      <c r="G1110" s="174" t="s">
        <v>155</v>
      </c>
      <c r="H1110" s="175">
        <v>7.42</v>
      </c>
      <c r="I1110" s="521"/>
      <c r="J1110" s="176">
        <f>ROUND(I1110*H1110,2)</f>
        <v>0</v>
      </c>
      <c r="K1110" s="173" t="s">
        <v>5</v>
      </c>
      <c r="L1110" s="177"/>
      <c r="M1110" s="178" t="s">
        <v>5</v>
      </c>
      <c r="N1110" s="179" t="s">
        <v>35</v>
      </c>
      <c r="O1110" s="147">
        <v>0</v>
      </c>
      <c r="P1110" s="147">
        <f>O1110*H1110</f>
        <v>0</v>
      </c>
      <c r="Q1110" s="147">
        <v>4.8999999999999998E-3</v>
      </c>
      <c r="R1110" s="147">
        <f>Q1110*H1110</f>
        <v>3.6358000000000001E-2</v>
      </c>
      <c r="S1110" s="147">
        <v>0</v>
      </c>
      <c r="T1110" s="148">
        <f>S1110*H1110</f>
        <v>0</v>
      </c>
      <c r="AR1110" s="23" t="s">
        <v>323</v>
      </c>
      <c r="AT1110" s="23" t="s">
        <v>251</v>
      </c>
      <c r="AU1110" s="23" t="s">
        <v>72</v>
      </c>
      <c r="AY1110" s="23" t="s">
        <v>150</v>
      </c>
      <c r="BE1110" s="149">
        <f>IF(N1110="základní",J1110,0)</f>
        <v>0</v>
      </c>
      <c r="BF1110" s="149">
        <f>IF(N1110="snížená",J1110,0)</f>
        <v>0</v>
      </c>
      <c r="BG1110" s="149">
        <f>IF(N1110="zákl. přenesená",J1110,0)</f>
        <v>0</v>
      </c>
      <c r="BH1110" s="149">
        <f>IF(N1110="sníž. přenesená",J1110,0)</f>
        <v>0</v>
      </c>
      <c r="BI1110" s="149">
        <f>IF(N1110="nulová",J1110,0)</f>
        <v>0</v>
      </c>
      <c r="BJ1110" s="23" t="s">
        <v>70</v>
      </c>
      <c r="BK1110" s="149">
        <f>ROUND(I1110*H1110,2)</f>
        <v>0</v>
      </c>
      <c r="BL1110" s="23" t="s">
        <v>233</v>
      </c>
      <c r="BM1110" s="23" t="s">
        <v>1415</v>
      </c>
    </row>
    <row r="1111" spans="2:65" s="1" customFormat="1" ht="25.5" customHeight="1" x14ac:dyDescent="0.3">
      <c r="B1111" s="138"/>
      <c r="C1111" s="139" t="s">
        <v>1416</v>
      </c>
      <c r="D1111" s="139" t="s">
        <v>152</v>
      </c>
      <c r="E1111" s="140" t="s">
        <v>1406</v>
      </c>
      <c r="F1111" s="141" t="s">
        <v>1407</v>
      </c>
      <c r="G1111" s="142" t="s">
        <v>155</v>
      </c>
      <c r="H1111" s="143">
        <v>55.328000000000003</v>
      </c>
      <c r="I1111" s="303"/>
      <c r="J1111" s="144">
        <f>ROUND(I1111*H1111,2)</f>
        <v>0</v>
      </c>
      <c r="K1111" s="141" t="s">
        <v>156</v>
      </c>
      <c r="L1111" s="36"/>
      <c r="M1111" s="145" t="s">
        <v>5</v>
      </c>
      <c r="N1111" s="146" t="s">
        <v>35</v>
      </c>
      <c r="O1111" s="147">
        <v>0.26</v>
      </c>
      <c r="P1111" s="147">
        <f>O1111*H1111</f>
        <v>14.385280000000002</v>
      </c>
      <c r="Q1111" s="147">
        <v>4.0000000000000002E-4</v>
      </c>
      <c r="R1111" s="147">
        <f>Q1111*H1111</f>
        <v>2.2131200000000004E-2</v>
      </c>
      <c r="S1111" s="147">
        <v>0</v>
      </c>
      <c r="T1111" s="148">
        <f>S1111*H1111</f>
        <v>0</v>
      </c>
      <c r="AR1111" s="23" t="s">
        <v>233</v>
      </c>
      <c r="AT1111" s="23" t="s">
        <v>152</v>
      </c>
      <c r="AU1111" s="23" t="s">
        <v>72</v>
      </c>
      <c r="AY1111" s="23" t="s">
        <v>150</v>
      </c>
      <c r="BE1111" s="149">
        <f>IF(N1111="základní",J1111,0)</f>
        <v>0</v>
      </c>
      <c r="BF1111" s="149">
        <f>IF(N1111="snížená",J1111,0)</f>
        <v>0</v>
      </c>
      <c r="BG1111" s="149">
        <f>IF(N1111="zákl. přenesená",J1111,0)</f>
        <v>0</v>
      </c>
      <c r="BH1111" s="149">
        <f>IF(N1111="sníž. přenesená",J1111,0)</f>
        <v>0</v>
      </c>
      <c r="BI1111" s="149">
        <f>IF(N1111="nulová",J1111,0)</f>
        <v>0</v>
      </c>
      <c r="BJ1111" s="23" t="s">
        <v>70</v>
      </c>
      <c r="BK1111" s="149">
        <f>ROUND(I1111*H1111,2)</f>
        <v>0</v>
      </c>
      <c r="BL1111" s="23" t="s">
        <v>233</v>
      </c>
      <c r="BM1111" s="23" t="s">
        <v>1417</v>
      </c>
    </row>
    <row r="1112" spans="2:65" s="1" customFormat="1" ht="54" x14ac:dyDescent="0.3">
      <c r="B1112" s="36"/>
      <c r="D1112" s="150" t="s">
        <v>159</v>
      </c>
      <c r="F1112" s="151" t="s">
        <v>1391</v>
      </c>
      <c r="L1112" s="36"/>
      <c r="M1112" s="152"/>
      <c r="T1112" s="61"/>
      <c r="AT1112" s="23" t="s">
        <v>159</v>
      </c>
      <c r="AU1112" s="23" t="s">
        <v>72</v>
      </c>
    </row>
    <row r="1113" spans="2:65" s="12" customFormat="1" x14ac:dyDescent="0.3">
      <c r="B1113" s="158"/>
      <c r="D1113" s="150" t="s">
        <v>161</v>
      </c>
      <c r="E1113" s="159" t="s">
        <v>5</v>
      </c>
      <c r="F1113" s="160" t="s">
        <v>1418</v>
      </c>
      <c r="H1113" s="161">
        <v>55.328000000000003</v>
      </c>
      <c r="L1113" s="158"/>
      <c r="M1113" s="162"/>
      <c r="T1113" s="163"/>
      <c r="W1113" s="1"/>
      <c r="AT1113" s="159" t="s">
        <v>161</v>
      </c>
      <c r="AU1113" s="159" t="s">
        <v>72</v>
      </c>
      <c r="AV1113" s="12" t="s">
        <v>72</v>
      </c>
      <c r="AW1113" s="12" t="s">
        <v>27</v>
      </c>
      <c r="AX1113" s="12" t="s">
        <v>64</v>
      </c>
      <c r="AY1113" s="159" t="s">
        <v>150</v>
      </c>
    </row>
    <row r="1114" spans="2:65" s="11" customFormat="1" x14ac:dyDescent="0.3">
      <c r="B1114" s="153"/>
      <c r="D1114" s="150" t="s">
        <v>161</v>
      </c>
      <c r="E1114" s="154" t="s">
        <v>5</v>
      </c>
      <c r="F1114" s="155" t="s">
        <v>1419</v>
      </c>
      <c r="H1114" s="154" t="s">
        <v>5</v>
      </c>
      <c r="L1114" s="153"/>
      <c r="M1114" s="156"/>
      <c r="T1114" s="157"/>
      <c r="W1114" s="1"/>
      <c r="AT1114" s="154" t="s">
        <v>161</v>
      </c>
      <c r="AU1114" s="154" t="s">
        <v>72</v>
      </c>
      <c r="AV1114" s="11" t="s">
        <v>70</v>
      </c>
      <c r="AW1114" s="11" t="s">
        <v>27</v>
      </c>
      <c r="AX1114" s="11" t="s">
        <v>64</v>
      </c>
      <c r="AY1114" s="154" t="s">
        <v>150</v>
      </c>
    </row>
    <row r="1115" spans="2:65" s="13" customFormat="1" x14ac:dyDescent="0.3">
      <c r="B1115" s="164"/>
      <c r="D1115" s="150" t="s">
        <v>161</v>
      </c>
      <c r="E1115" s="165" t="s">
        <v>5</v>
      </c>
      <c r="F1115" s="166" t="s">
        <v>164</v>
      </c>
      <c r="H1115" s="167">
        <v>55.328000000000003</v>
      </c>
      <c r="L1115" s="164"/>
      <c r="M1115" s="168"/>
      <c r="T1115" s="169"/>
      <c r="W1115" s="1"/>
      <c r="AT1115" s="165" t="s">
        <v>161</v>
      </c>
      <c r="AU1115" s="165" t="s">
        <v>72</v>
      </c>
      <c r="AV1115" s="13" t="s">
        <v>157</v>
      </c>
      <c r="AW1115" s="13" t="s">
        <v>27</v>
      </c>
      <c r="AX1115" s="13" t="s">
        <v>70</v>
      </c>
      <c r="AY1115" s="165" t="s">
        <v>150</v>
      </c>
    </row>
    <row r="1116" spans="2:65" s="1" customFormat="1" ht="25.5" customHeight="1" x14ac:dyDescent="0.3">
      <c r="B1116" s="138"/>
      <c r="C1116" s="171" t="s">
        <v>1420</v>
      </c>
      <c r="D1116" s="171" t="s">
        <v>251</v>
      </c>
      <c r="E1116" s="172" t="s">
        <v>1401</v>
      </c>
      <c r="F1116" s="173" t="s">
        <v>1402</v>
      </c>
      <c r="G1116" s="174" t="s">
        <v>155</v>
      </c>
      <c r="H1116" s="175">
        <v>66.394000000000005</v>
      </c>
      <c r="I1116" s="521"/>
      <c r="J1116" s="176">
        <f>ROUND(I1116*H1116,2)</f>
        <v>0</v>
      </c>
      <c r="K1116" s="173" t="s">
        <v>5</v>
      </c>
      <c r="L1116" s="177"/>
      <c r="M1116" s="178" t="s">
        <v>5</v>
      </c>
      <c r="N1116" s="179" t="s">
        <v>35</v>
      </c>
      <c r="O1116" s="147">
        <v>0</v>
      </c>
      <c r="P1116" s="147">
        <f>O1116*H1116</f>
        <v>0</v>
      </c>
      <c r="Q1116" s="147">
        <v>4.8999999999999998E-3</v>
      </c>
      <c r="R1116" s="147">
        <f>Q1116*H1116</f>
        <v>0.32533060000000003</v>
      </c>
      <c r="S1116" s="147">
        <v>0</v>
      </c>
      <c r="T1116" s="148">
        <f>S1116*H1116</f>
        <v>0</v>
      </c>
      <c r="AR1116" s="23" t="s">
        <v>323</v>
      </c>
      <c r="AT1116" s="23" t="s">
        <v>251</v>
      </c>
      <c r="AU1116" s="23" t="s">
        <v>72</v>
      </c>
      <c r="AY1116" s="23" t="s">
        <v>150</v>
      </c>
      <c r="BE1116" s="149">
        <f>IF(N1116="základní",J1116,0)</f>
        <v>0</v>
      </c>
      <c r="BF1116" s="149">
        <f>IF(N1116="snížená",J1116,0)</f>
        <v>0</v>
      </c>
      <c r="BG1116" s="149">
        <f>IF(N1116="zákl. přenesená",J1116,0)</f>
        <v>0</v>
      </c>
      <c r="BH1116" s="149">
        <f>IF(N1116="sníž. přenesená",J1116,0)</f>
        <v>0</v>
      </c>
      <c r="BI1116" s="149">
        <f>IF(N1116="nulová",J1116,0)</f>
        <v>0</v>
      </c>
      <c r="BJ1116" s="23" t="s">
        <v>70</v>
      </c>
      <c r="BK1116" s="149">
        <f>ROUND(I1116*H1116,2)</f>
        <v>0</v>
      </c>
      <c r="BL1116" s="23" t="s">
        <v>233</v>
      </c>
      <c r="BM1116" s="23" t="s">
        <v>1421</v>
      </c>
    </row>
    <row r="1117" spans="2:65" s="12" customFormat="1" x14ac:dyDescent="0.3">
      <c r="B1117" s="158"/>
      <c r="D1117" s="150" t="s">
        <v>161</v>
      </c>
      <c r="F1117" s="160" t="s">
        <v>1422</v>
      </c>
      <c r="H1117" s="161">
        <v>66.394000000000005</v>
      </c>
      <c r="L1117" s="158"/>
      <c r="M1117" s="162"/>
      <c r="T1117" s="163"/>
      <c r="W1117" s="1"/>
      <c r="AT1117" s="159" t="s">
        <v>161</v>
      </c>
      <c r="AU1117" s="159" t="s">
        <v>72</v>
      </c>
      <c r="AV1117" s="12" t="s">
        <v>72</v>
      </c>
      <c r="AW1117" s="12" t="s">
        <v>6</v>
      </c>
      <c r="AX1117" s="12" t="s">
        <v>70</v>
      </c>
      <c r="AY1117" s="159" t="s">
        <v>150</v>
      </c>
    </row>
    <row r="1118" spans="2:65" s="1" customFormat="1" ht="25.5" customHeight="1" x14ac:dyDescent="0.3">
      <c r="B1118" s="138"/>
      <c r="C1118" s="139" t="s">
        <v>1423</v>
      </c>
      <c r="D1118" s="139" t="s">
        <v>152</v>
      </c>
      <c r="E1118" s="140" t="s">
        <v>1424</v>
      </c>
      <c r="F1118" s="141" t="s">
        <v>1425</v>
      </c>
      <c r="G1118" s="142" t="s">
        <v>155</v>
      </c>
      <c r="H1118" s="143">
        <v>23.16</v>
      </c>
      <c r="I1118" s="303"/>
      <c r="J1118" s="144">
        <f>ROUND(I1118*H1118,2)</f>
        <v>0</v>
      </c>
      <c r="K1118" s="141" t="s">
        <v>156</v>
      </c>
      <c r="L1118" s="36"/>
      <c r="M1118" s="145" t="s">
        <v>5</v>
      </c>
      <c r="N1118" s="146" t="s">
        <v>35</v>
      </c>
      <c r="O1118" s="147">
        <v>0.18</v>
      </c>
      <c r="P1118" s="147">
        <f>O1118*H1118</f>
        <v>4.1688000000000001</v>
      </c>
      <c r="Q1118" s="147">
        <v>3.5000000000000001E-3</v>
      </c>
      <c r="R1118" s="147">
        <f>Q1118*H1118</f>
        <v>8.1060000000000007E-2</v>
      </c>
      <c r="S1118" s="147">
        <v>0</v>
      </c>
      <c r="T1118" s="148">
        <f>S1118*H1118</f>
        <v>0</v>
      </c>
      <c r="AR1118" s="23" t="s">
        <v>233</v>
      </c>
      <c r="AT1118" s="23" t="s">
        <v>152</v>
      </c>
      <c r="AU1118" s="23" t="s">
        <v>72</v>
      </c>
      <c r="AY1118" s="23" t="s">
        <v>150</v>
      </c>
      <c r="BE1118" s="149">
        <f>IF(N1118="základní",J1118,0)</f>
        <v>0</v>
      </c>
      <c r="BF1118" s="149">
        <f>IF(N1118="snížená",J1118,0)</f>
        <v>0</v>
      </c>
      <c r="BG1118" s="149">
        <f>IF(N1118="zákl. přenesená",J1118,0)</f>
        <v>0</v>
      </c>
      <c r="BH1118" s="149">
        <f>IF(N1118="sníž. přenesená",J1118,0)</f>
        <v>0</v>
      </c>
      <c r="BI1118" s="149">
        <f>IF(N1118="nulová",J1118,0)</f>
        <v>0</v>
      </c>
      <c r="BJ1118" s="23" t="s">
        <v>70</v>
      </c>
      <c r="BK1118" s="149">
        <f>ROUND(I1118*H1118,2)</f>
        <v>0</v>
      </c>
      <c r="BL1118" s="23" t="s">
        <v>233</v>
      </c>
      <c r="BM1118" s="23" t="s">
        <v>1426</v>
      </c>
    </row>
    <row r="1119" spans="2:65" s="12" customFormat="1" x14ac:dyDescent="0.3">
      <c r="B1119" s="158"/>
      <c r="D1119" s="150" t="s">
        <v>161</v>
      </c>
      <c r="E1119" s="159" t="s">
        <v>5</v>
      </c>
      <c r="F1119" s="160" t="s">
        <v>250</v>
      </c>
      <c r="H1119" s="161">
        <v>19</v>
      </c>
      <c r="L1119" s="158"/>
      <c r="M1119" s="162"/>
      <c r="T1119" s="163"/>
      <c r="W1119" s="1"/>
      <c r="AT1119" s="159" t="s">
        <v>161</v>
      </c>
      <c r="AU1119" s="159" t="s">
        <v>72</v>
      </c>
      <c r="AV1119" s="12" t="s">
        <v>72</v>
      </c>
      <c r="AW1119" s="12" t="s">
        <v>27</v>
      </c>
      <c r="AX1119" s="12" t="s">
        <v>64</v>
      </c>
      <c r="AY1119" s="159" t="s">
        <v>150</v>
      </c>
    </row>
    <row r="1120" spans="2:65" s="12" customFormat="1" x14ac:dyDescent="0.3">
      <c r="B1120" s="158"/>
      <c r="D1120" s="150" t="s">
        <v>161</v>
      </c>
      <c r="E1120" s="159" t="s">
        <v>5</v>
      </c>
      <c r="F1120" s="160" t="s">
        <v>1427</v>
      </c>
      <c r="H1120" s="161">
        <v>4.16</v>
      </c>
      <c r="L1120" s="158"/>
      <c r="M1120" s="162"/>
      <c r="T1120" s="163"/>
      <c r="W1120" s="1"/>
      <c r="AT1120" s="159" t="s">
        <v>161</v>
      </c>
      <c r="AU1120" s="159" t="s">
        <v>72</v>
      </c>
      <c r="AV1120" s="12" t="s">
        <v>72</v>
      </c>
      <c r="AW1120" s="12" t="s">
        <v>27</v>
      </c>
      <c r="AX1120" s="12" t="s">
        <v>64</v>
      </c>
      <c r="AY1120" s="159" t="s">
        <v>150</v>
      </c>
    </row>
    <row r="1121" spans="2:65" s="11" customFormat="1" x14ac:dyDescent="0.3">
      <c r="B1121" s="153"/>
      <c r="D1121" s="150" t="s">
        <v>161</v>
      </c>
      <c r="E1121" s="154" t="s">
        <v>5</v>
      </c>
      <c r="F1121" s="155" t="s">
        <v>1428</v>
      </c>
      <c r="H1121" s="154" t="s">
        <v>5</v>
      </c>
      <c r="L1121" s="153"/>
      <c r="M1121" s="156"/>
      <c r="T1121" s="157"/>
      <c r="W1121" s="1"/>
      <c r="AT1121" s="154" t="s">
        <v>161</v>
      </c>
      <c r="AU1121" s="154" t="s">
        <v>72</v>
      </c>
      <c r="AV1121" s="11" t="s">
        <v>70</v>
      </c>
      <c r="AW1121" s="11" t="s">
        <v>27</v>
      </c>
      <c r="AX1121" s="11" t="s">
        <v>64</v>
      </c>
      <c r="AY1121" s="154" t="s">
        <v>150</v>
      </c>
    </row>
    <row r="1122" spans="2:65" s="13" customFormat="1" x14ac:dyDescent="0.3">
      <c r="B1122" s="164"/>
      <c r="D1122" s="150" t="s">
        <v>161</v>
      </c>
      <c r="E1122" s="165" t="s">
        <v>5</v>
      </c>
      <c r="F1122" s="166" t="s">
        <v>164</v>
      </c>
      <c r="H1122" s="167">
        <v>23.16</v>
      </c>
      <c r="L1122" s="164"/>
      <c r="M1122" s="168"/>
      <c r="T1122" s="169"/>
      <c r="W1122" s="1"/>
      <c r="AT1122" s="165" t="s">
        <v>161</v>
      </c>
      <c r="AU1122" s="165" t="s">
        <v>72</v>
      </c>
      <c r="AV1122" s="13" t="s">
        <v>157</v>
      </c>
      <c r="AW1122" s="13" t="s">
        <v>27</v>
      </c>
      <c r="AX1122" s="13" t="s">
        <v>70</v>
      </c>
      <c r="AY1122" s="165" t="s">
        <v>150</v>
      </c>
    </row>
    <row r="1123" spans="2:65" s="1" customFormat="1" ht="25.5" customHeight="1" x14ac:dyDescent="0.3">
      <c r="B1123" s="138"/>
      <c r="C1123" s="139" t="s">
        <v>1429</v>
      </c>
      <c r="D1123" s="139" t="s">
        <v>152</v>
      </c>
      <c r="E1123" s="140" t="s">
        <v>1430</v>
      </c>
      <c r="F1123" s="141" t="s">
        <v>1431</v>
      </c>
      <c r="G1123" s="142" t="s">
        <v>155</v>
      </c>
      <c r="H1123" s="143">
        <v>623.19000000000005</v>
      </c>
      <c r="I1123" s="303"/>
      <c r="J1123" s="144">
        <f>ROUND(I1123*H1123,2)</f>
        <v>0</v>
      </c>
      <c r="K1123" s="141" t="s">
        <v>156</v>
      </c>
      <c r="L1123" s="36"/>
      <c r="M1123" s="145" t="s">
        <v>5</v>
      </c>
      <c r="N1123" s="146" t="s">
        <v>35</v>
      </c>
      <c r="O1123" s="147">
        <v>0.11</v>
      </c>
      <c r="P1123" s="147">
        <f>O1123*H1123</f>
        <v>68.550900000000013</v>
      </c>
      <c r="Q1123" s="147">
        <v>0</v>
      </c>
      <c r="R1123" s="147">
        <f>Q1123*H1123</f>
        <v>0</v>
      </c>
      <c r="S1123" s="147">
        <v>0</v>
      </c>
      <c r="T1123" s="148">
        <f>S1123*H1123</f>
        <v>0</v>
      </c>
      <c r="AR1123" s="23" t="s">
        <v>233</v>
      </c>
      <c r="AT1123" s="23" t="s">
        <v>152</v>
      </c>
      <c r="AU1123" s="23" t="s">
        <v>72</v>
      </c>
      <c r="AY1123" s="23" t="s">
        <v>150</v>
      </c>
      <c r="BE1123" s="149">
        <f>IF(N1123="základní",J1123,0)</f>
        <v>0</v>
      </c>
      <c r="BF1123" s="149">
        <f>IF(N1123="snížená",J1123,0)</f>
        <v>0</v>
      </c>
      <c r="BG1123" s="149">
        <f>IF(N1123="zákl. přenesená",J1123,0)</f>
        <v>0</v>
      </c>
      <c r="BH1123" s="149">
        <f>IF(N1123="sníž. přenesená",J1123,0)</f>
        <v>0</v>
      </c>
      <c r="BI1123" s="149">
        <f>IF(N1123="nulová",J1123,0)</f>
        <v>0</v>
      </c>
      <c r="BJ1123" s="23" t="s">
        <v>70</v>
      </c>
      <c r="BK1123" s="149">
        <f>ROUND(I1123*H1123,2)</f>
        <v>0</v>
      </c>
      <c r="BL1123" s="23" t="s">
        <v>233</v>
      </c>
      <c r="BM1123" s="23" t="s">
        <v>1432</v>
      </c>
    </row>
    <row r="1124" spans="2:65" s="1" customFormat="1" ht="94.5" x14ac:dyDescent="0.3">
      <c r="B1124" s="36"/>
      <c r="D1124" s="150" t="s">
        <v>159</v>
      </c>
      <c r="F1124" s="151" t="s">
        <v>1433</v>
      </c>
      <c r="L1124" s="36"/>
      <c r="M1124" s="152"/>
      <c r="T1124" s="61"/>
      <c r="AT1124" s="23" t="s">
        <v>159</v>
      </c>
      <c r="AU1124" s="23" t="s">
        <v>72</v>
      </c>
    </row>
    <row r="1125" spans="2:65" s="1" customFormat="1" ht="16.5" customHeight="1" x14ac:dyDescent="0.3">
      <c r="B1125" s="138"/>
      <c r="C1125" s="171" t="s">
        <v>1434</v>
      </c>
      <c r="D1125" s="171" t="s">
        <v>251</v>
      </c>
      <c r="E1125" s="172" t="s">
        <v>1435</v>
      </c>
      <c r="F1125" s="173" t="s">
        <v>1436</v>
      </c>
      <c r="G1125" s="174" t="s">
        <v>155</v>
      </c>
      <c r="H1125" s="175">
        <v>654.35</v>
      </c>
      <c r="I1125" s="521"/>
      <c r="J1125" s="176">
        <f>ROUND(I1125*H1125,2)</f>
        <v>0</v>
      </c>
      <c r="K1125" s="173" t="s">
        <v>156</v>
      </c>
      <c r="L1125" s="177"/>
      <c r="M1125" s="178" t="s">
        <v>5</v>
      </c>
      <c r="N1125" s="179" t="s">
        <v>35</v>
      </c>
      <c r="O1125" s="147">
        <v>0</v>
      </c>
      <c r="P1125" s="147">
        <f>O1125*H1125</f>
        <v>0</v>
      </c>
      <c r="Q1125" s="147">
        <v>2.3000000000000001E-4</v>
      </c>
      <c r="R1125" s="147">
        <f>Q1125*H1125</f>
        <v>0.15050050000000001</v>
      </c>
      <c r="S1125" s="147">
        <v>0</v>
      </c>
      <c r="T1125" s="148">
        <f>S1125*H1125</f>
        <v>0</v>
      </c>
      <c r="AR1125" s="23" t="s">
        <v>323</v>
      </c>
      <c r="AT1125" s="23" t="s">
        <v>251</v>
      </c>
      <c r="AU1125" s="23" t="s">
        <v>72</v>
      </c>
      <c r="AY1125" s="23" t="s">
        <v>150</v>
      </c>
      <c r="BE1125" s="149">
        <f>IF(N1125="základní",J1125,0)</f>
        <v>0</v>
      </c>
      <c r="BF1125" s="149">
        <f>IF(N1125="snížená",J1125,0)</f>
        <v>0</v>
      </c>
      <c r="BG1125" s="149">
        <f>IF(N1125="zákl. přenesená",J1125,0)</f>
        <v>0</v>
      </c>
      <c r="BH1125" s="149">
        <f>IF(N1125="sníž. přenesená",J1125,0)</f>
        <v>0</v>
      </c>
      <c r="BI1125" s="149">
        <f>IF(N1125="nulová",J1125,0)</f>
        <v>0</v>
      </c>
      <c r="BJ1125" s="23" t="s">
        <v>70</v>
      </c>
      <c r="BK1125" s="149">
        <f>ROUND(I1125*H1125,2)</f>
        <v>0</v>
      </c>
      <c r="BL1125" s="23" t="s">
        <v>233</v>
      </c>
      <c r="BM1125" s="23" t="s">
        <v>1437</v>
      </c>
    </row>
    <row r="1126" spans="2:65" s="12" customFormat="1" x14ac:dyDescent="0.3">
      <c r="B1126" s="158"/>
      <c r="D1126" s="150" t="s">
        <v>161</v>
      </c>
      <c r="F1126" s="160" t="s">
        <v>1438</v>
      </c>
      <c r="H1126" s="161">
        <v>654.35</v>
      </c>
      <c r="L1126" s="158"/>
      <c r="M1126" s="162"/>
      <c r="T1126" s="163"/>
      <c r="W1126" s="1"/>
      <c r="AT1126" s="159" t="s">
        <v>161</v>
      </c>
      <c r="AU1126" s="159" t="s">
        <v>72</v>
      </c>
      <c r="AV1126" s="12" t="s">
        <v>72</v>
      </c>
      <c r="AW1126" s="12" t="s">
        <v>6</v>
      </c>
      <c r="AX1126" s="12" t="s">
        <v>70</v>
      </c>
      <c r="AY1126" s="159" t="s">
        <v>150</v>
      </c>
    </row>
    <row r="1127" spans="2:65" s="1" customFormat="1" ht="25.5" customHeight="1" x14ac:dyDescent="0.3">
      <c r="B1127" s="138"/>
      <c r="C1127" s="139" t="s">
        <v>1439</v>
      </c>
      <c r="D1127" s="139" t="s">
        <v>152</v>
      </c>
      <c r="E1127" s="140" t="s">
        <v>1440</v>
      </c>
      <c r="F1127" s="141" t="s">
        <v>1441</v>
      </c>
      <c r="G1127" s="142" t="s">
        <v>155</v>
      </c>
      <c r="H1127" s="143">
        <v>7.42</v>
      </c>
      <c r="I1127" s="303"/>
      <c r="J1127" s="144">
        <f>ROUND(I1127*H1127,2)</f>
        <v>0</v>
      </c>
      <c r="K1127" s="141" t="s">
        <v>156</v>
      </c>
      <c r="L1127" s="36"/>
      <c r="M1127" s="145" t="s">
        <v>5</v>
      </c>
      <c r="N1127" s="146" t="s">
        <v>35</v>
      </c>
      <c r="O1127" s="147">
        <v>0.19600000000000001</v>
      </c>
      <c r="P1127" s="147">
        <f>O1127*H1127</f>
        <v>1.4543200000000001</v>
      </c>
      <c r="Q1127" s="147">
        <v>0</v>
      </c>
      <c r="R1127" s="147">
        <f>Q1127*H1127</f>
        <v>0</v>
      </c>
      <c r="S1127" s="147">
        <v>0</v>
      </c>
      <c r="T1127" s="148">
        <f>S1127*H1127</f>
        <v>0</v>
      </c>
      <c r="AR1127" s="23" t="s">
        <v>233</v>
      </c>
      <c r="AT1127" s="23" t="s">
        <v>152</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1442</v>
      </c>
    </row>
    <row r="1128" spans="2:65" s="1" customFormat="1" ht="94.5" x14ac:dyDescent="0.3">
      <c r="B1128" s="36"/>
      <c r="D1128" s="150" t="s">
        <v>159</v>
      </c>
      <c r="F1128" s="151" t="s">
        <v>1433</v>
      </c>
      <c r="L1128" s="36"/>
      <c r="M1128" s="152"/>
      <c r="T1128" s="61"/>
      <c r="AT1128" s="23" t="s">
        <v>159</v>
      </c>
      <c r="AU1128" s="23" t="s">
        <v>72</v>
      </c>
    </row>
    <row r="1129" spans="2:65" s="1" customFormat="1" ht="16.5" customHeight="1" x14ac:dyDescent="0.3">
      <c r="B1129" s="138"/>
      <c r="C1129" s="171" t="s">
        <v>1443</v>
      </c>
      <c r="D1129" s="171" t="s">
        <v>251</v>
      </c>
      <c r="E1129" s="172" t="s">
        <v>1435</v>
      </c>
      <c r="F1129" s="173" t="s">
        <v>1436</v>
      </c>
      <c r="G1129" s="174" t="s">
        <v>155</v>
      </c>
      <c r="H1129" s="175">
        <v>7.7910000000000004</v>
      </c>
      <c r="I1129" s="521"/>
      <c r="J1129" s="176">
        <f>ROUND(I1129*H1129,2)</f>
        <v>0</v>
      </c>
      <c r="K1129" s="173" t="s">
        <v>156</v>
      </c>
      <c r="L1129" s="177"/>
      <c r="M1129" s="178" t="s">
        <v>5</v>
      </c>
      <c r="N1129" s="179" t="s">
        <v>35</v>
      </c>
      <c r="O1129" s="147">
        <v>0</v>
      </c>
      <c r="P1129" s="147">
        <f>O1129*H1129</f>
        <v>0</v>
      </c>
      <c r="Q1129" s="147">
        <v>2.3000000000000001E-4</v>
      </c>
      <c r="R1129" s="147">
        <f>Q1129*H1129</f>
        <v>1.7919300000000002E-3</v>
      </c>
      <c r="S1129" s="147">
        <v>0</v>
      </c>
      <c r="T1129" s="148">
        <f>S1129*H1129</f>
        <v>0</v>
      </c>
      <c r="AR1129" s="23" t="s">
        <v>323</v>
      </c>
      <c r="AT1129" s="23" t="s">
        <v>251</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1444</v>
      </c>
    </row>
    <row r="1130" spans="2:65" s="12" customFormat="1" x14ac:dyDescent="0.3">
      <c r="B1130" s="158"/>
      <c r="D1130" s="150" t="s">
        <v>161</v>
      </c>
      <c r="F1130" s="160" t="s">
        <v>1445</v>
      </c>
      <c r="H1130" s="161">
        <v>7.7910000000000004</v>
      </c>
      <c r="L1130" s="158"/>
      <c r="M1130" s="162"/>
      <c r="T1130" s="163"/>
      <c r="W1130" s="1"/>
      <c r="AT1130" s="159" t="s">
        <v>161</v>
      </c>
      <c r="AU1130" s="159" t="s">
        <v>72</v>
      </c>
      <c r="AV1130" s="12" t="s">
        <v>72</v>
      </c>
      <c r="AW1130" s="12" t="s">
        <v>6</v>
      </c>
      <c r="AX1130" s="12" t="s">
        <v>70</v>
      </c>
      <c r="AY1130" s="159" t="s">
        <v>150</v>
      </c>
    </row>
    <row r="1131" spans="2:65" s="1" customFormat="1" ht="16.5" customHeight="1" x14ac:dyDescent="0.3">
      <c r="B1131" s="138"/>
      <c r="C1131" s="139" t="s">
        <v>1446</v>
      </c>
      <c r="D1131" s="139" t="s">
        <v>152</v>
      </c>
      <c r="E1131" s="140" t="s">
        <v>1447</v>
      </c>
      <c r="F1131" s="141" t="s">
        <v>1448</v>
      </c>
      <c r="G1131" s="142" t="s">
        <v>155</v>
      </c>
      <c r="H1131" s="143">
        <v>1246.58</v>
      </c>
      <c r="I1131" s="303"/>
      <c r="J1131" s="144">
        <f>ROUND(I1131*H1131,2)</f>
        <v>0</v>
      </c>
      <c r="K1131" s="141" t="s">
        <v>5</v>
      </c>
      <c r="L1131" s="36"/>
      <c r="M1131" s="145" t="s">
        <v>5</v>
      </c>
      <c r="N1131" s="146" t="s">
        <v>35</v>
      </c>
      <c r="O1131" s="147">
        <v>6.9000000000000006E-2</v>
      </c>
      <c r="P1131" s="147">
        <f>O1131*H1131</f>
        <v>86.014020000000002</v>
      </c>
      <c r="Q1131" s="147">
        <v>1.8000000000000001E-4</v>
      </c>
      <c r="R1131" s="147">
        <f>Q1131*H1131</f>
        <v>0.22438440000000001</v>
      </c>
      <c r="S1131" s="147">
        <v>0</v>
      </c>
      <c r="T1131" s="148">
        <f>S1131*H1131</f>
        <v>0</v>
      </c>
      <c r="AR1131" s="23" t="s">
        <v>233</v>
      </c>
      <c r="AT1131" s="23" t="s">
        <v>152</v>
      </c>
      <c r="AU1131" s="23" t="s">
        <v>72</v>
      </c>
      <c r="AY1131" s="23" t="s">
        <v>150</v>
      </c>
      <c r="BE1131" s="149">
        <f>IF(N1131="základní",J1131,0)</f>
        <v>0</v>
      </c>
      <c r="BF1131" s="149">
        <f>IF(N1131="snížená",J1131,0)</f>
        <v>0</v>
      </c>
      <c r="BG1131" s="149">
        <f>IF(N1131="zákl. přenesená",J1131,0)</f>
        <v>0</v>
      </c>
      <c r="BH1131" s="149">
        <f>IF(N1131="sníž. přenesená",J1131,0)</f>
        <v>0</v>
      </c>
      <c r="BI1131" s="149">
        <f>IF(N1131="nulová",J1131,0)</f>
        <v>0</v>
      </c>
      <c r="BJ1131" s="23" t="s">
        <v>70</v>
      </c>
      <c r="BK1131" s="149">
        <f>ROUND(I1131*H1131,2)</f>
        <v>0</v>
      </c>
      <c r="BL1131" s="23" t="s">
        <v>233</v>
      </c>
      <c r="BM1131" s="23" t="s">
        <v>1449</v>
      </c>
    </row>
    <row r="1132" spans="2:65" s="1" customFormat="1" ht="67.5" x14ac:dyDescent="0.3">
      <c r="B1132" s="36"/>
      <c r="D1132" s="150" t="s">
        <v>159</v>
      </c>
      <c r="F1132" s="151" t="s">
        <v>1450</v>
      </c>
      <c r="L1132" s="36"/>
      <c r="M1132" s="152"/>
      <c r="T1132" s="61"/>
      <c r="AT1132" s="23" t="s">
        <v>159</v>
      </c>
      <c r="AU1132" s="23" t="s">
        <v>72</v>
      </c>
    </row>
    <row r="1133" spans="2:65" s="12" customFormat="1" x14ac:dyDescent="0.3">
      <c r="B1133" s="158"/>
      <c r="D1133" s="150" t="s">
        <v>161</v>
      </c>
      <c r="E1133" s="159" t="s">
        <v>5</v>
      </c>
      <c r="F1133" s="160" t="s">
        <v>1451</v>
      </c>
      <c r="H1133" s="161">
        <v>1246.58</v>
      </c>
      <c r="L1133" s="158"/>
      <c r="M1133" s="162"/>
      <c r="T1133" s="163"/>
      <c r="W1133" s="1"/>
      <c r="AT1133" s="159" t="s">
        <v>161</v>
      </c>
      <c r="AU1133" s="159" t="s">
        <v>72</v>
      </c>
      <c r="AV1133" s="12" t="s">
        <v>72</v>
      </c>
      <c r="AW1133" s="12" t="s">
        <v>27</v>
      </c>
      <c r="AX1133" s="12" t="s">
        <v>64</v>
      </c>
      <c r="AY1133" s="159" t="s">
        <v>150</v>
      </c>
    </row>
    <row r="1134" spans="2:65" s="11" customFormat="1" x14ac:dyDescent="0.3">
      <c r="B1134" s="153"/>
      <c r="D1134" s="150" t="s">
        <v>161</v>
      </c>
      <c r="E1134" s="154" t="s">
        <v>5</v>
      </c>
      <c r="F1134" s="155" t="s">
        <v>1452</v>
      </c>
      <c r="H1134" s="154" t="s">
        <v>5</v>
      </c>
      <c r="L1134" s="153"/>
      <c r="M1134" s="156"/>
      <c r="T1134" s="157"/>
      <c r="W1134" s="1"/>
      <c r="AT1134" s="154" t="s">
        <v>161</v>
      </c>
      <c r="AU1134" s="154" t="s">
        <v>72</v>
      </c>
      <c r="AV1134" s="11" t="s">
        <v>70</v>
      </c>
      <c r="AW1134" s="11" t="s">
        <v>27</v>
      </c>
      <c r="AX1134" s="11" t="s">
        <v>64</v>
      </c>
      <c r="AY1134" s="154" t="s">
        <v>150</v>
      </c>
    </row>
    <row r="1135" spans="2:65" s="13" customFormat="1" x14ac:dyDescent="0.3">
      <c r="B1135" s="164"/>
      <c r="D1135" s="150" t="s">
        <v>161</v>
      </c>
      <c r="E1135" s="165" t="s">
        <v>5</v>
      </c>
      <c r="F1135" s="166" t="s">
        <v>164</v>
      </c>
      <c r="H1135" s="167">
        <v>1246.58</v>
      </c>
      <c r="L1135" s="164"/>
      <c r="M1135" s="168"/>
      <c r="T1135" s="169"/>
      <c r="W1135" s="1"/>
      <c r="AT1135" s="165" t="s">
        <v>161</v>
      </c>
      <c r="AU1135" s="165" t="s">
        <v>72</v>
      </c>
      <c r="AV1135" s="13" t="s">
        <v>157</v>
      </c>
      <c r="AW1135" s="13" t="s">
        <v>27</v>
      </c>
      <c r="AX1135" s="13" t="s">
        <v>70</v>
      </c>
      <c r="AY1135" s="165" t="s">
        <v>150</v>
      </c>
    </row>
    <row r="1136" spans="2:65" s="1" customFormat="1" ht="16.5" customHeight="1" x14ac:dyDescent="0.3">
      <c r="B1136" s="138"/>
      <c r="C1136" s="171" t="s">
        <v>1453</v>
      </c>
      <c r="D1136" s="171" t="s">
        <v>251</v>
      </c>
      <c r="E1136" s="172" t="s">
        <v>1454</v>
      </c>
      <c r="F1136" s="173" t="s">
        <v>1455</v>
      </c>
      <c r="G1136" s="174" t="s">
        <v>155</v>
      </c>
      <c r="H1136" s="175">
        <v>1558.2249999999999</v>
      </c>
      <c r="I1136" s="521"/>
      <c r="J1136" s="176">
        <f>ROUND(I1136*H1136,2)</f>
        <v>0</v>
      </c>
      <c r="K1136" s="173" t="s">
        <v>156</v>
      </c>
      <c r="L1136" s="177"/>
      <c r="M1136" s="178" t="s">
        <v>5</v>
      </c>
      <c r="N1136" s="179" t="s">
        <v>35</v>
      </c>
      <c r="O1136" s="147">
        <v>0</v>
      </c>
      <c r="P1136" s="147">
        <f>O1136*H1136</f>
        <v>0</v>
      </c>
      <c r="Q1136" s="147">
        <v>4.0000000000000002E-4</v>
      </c>
      <c r="R1136" s="147">
        <f>Q1136*H1136</f>
        <v>0.62329000000000001</v>
      </c>
      <c r="S1136" s="147">
        <v>0</v>
      </c>
      <c r="T1136" s="148">
        <f>S1136*H1136</f>
        <v>0</v>
      </c>
      <c r="AR1136" s="23" t="s">
        <v>323</v>
      </c>
      <c r="AT1136" s="23" t="s">
        <v>251</v>
      </c>
      <c r="AU1136" s="23" t="s">
        <v>72</v>
      </c>
      <c r="AY1136" s="23" t="s">
        <v>150</v>
      </c>
      <c r="BE1136" s="149">
        <f>IF(N1136="základní",J1136,0)</f>
        <v>0</v>
      </c>
      <c r="BF1136" s="149">
        <f>IF(N1136="snížená",J1136,0)</f>
        <v>0</v>
      </c>
      <c r="BG1136" s="149">
        <f>IF(N1136="zákl. přenesená",J1136,0)</f>
        <v>0</v>
      </c>
      <c r="BH1136" s="149">
        <f>IF(N1136="sníž. přenesená",J1136,0)</f>
        <v>0</v>
      </c>
      <c r="BI1136" s="149">
        <f>IF(N1136="nulová",J1136,0)</f>
        <v>0</v>
      </c>
      <c r="BJ1136" s="23" t="s">
        <v>70</v>
      </c>
      <c r="BK1136" s="149">
        <f>ROUND(I1136*H1136,2)</f>
        <v>0</v>
      </c>
      <c r="BL1136" s="23" t="s">
        <v>233</v>
      </c>
      <c r="BM1136" s="23" t="s">
        <v>1456</v>
      </c>
    </row>
    <row r="1137" spans="2:65" s="12" customFormat="1" x14ac:dyDescent="0.3">
      <c r="B1137" s="158"/>
      <c r="D1137" s="150" t="s">
        <v>161</v>
      </c>
      <c r="F1137" s="160" t="s">
        <v>1457</v>
      </c>
      <c r="H1137" s="161">
        <v>1558.2249999999999</v>
      </c>
      <c r="L1137" s="158"/>
      <c r="M1137" s="162"/>
      <c r="T1137" s="163"/>
      <c r="W1137" s="1"/>
      <c r="AT1137" s="159" t="s">
        <v>161</v>
      </c>
      <c r="AU1137" s="159" t="s">
        <v>72</v>
      </c>
      <c r="AV1137" s="12" t="s">
        <v>72</v>
      </c>
      <c r="AW1137" s="12" t="s">
        <v>6</v>
      </c>
      <c r="AX1137" s="12" t="s">
        <v>70</v>
      </c>
      <c r="AY1137" s="159" t="s">
        <v>150</v>
      </c>
    </row>
    <row r="1138" spans="2:65" s="1" customFormat="1" ht="38.25" customHeight="1" x14ac:dyDescent="0.3">
      <c r="B1138" s="138"/>
      <c r="C1138" s="139" t="s">
        <v>1458</v>
      </c>
      <c r="D1138" s="139" t="s">
        <v>152</v>
      </c>
      <c r="E1138" s="140" t="s">
        <v>1459</v>
      </c>
      <c r="F1138" s="141" t="s">
        <v>1460</v>
      </c>
      <c r="G1138" s="142" t="s">
        <v>241</v>
      </c>
      <c r="H1138" s="143">
        <v>9.3689999999999998</v>
      </c>
      <c r="I1138" s="303"/>
      <c r="J1138" s="144">
        <f>ROUND(I1138*H1138,2)</f>
        <v>0</v>
      </c>
      <c r="K1138" s="141" t="s">
        <v>156</v>
      </c>
      <c r="L1138" s="36"/>
      <c r="M1138" s="145" t="s">
        <v>5</v>
      </c>
      <c r="N1138" s="146" t="s">
        <v>35</v>
      </c>
      <c r="O1138" s="147">
        <v>1.637</v>
      </c>
      <c r="P1138" s="147">
        <f>O1138*H1138</f>
        <v>15.337052999999999</v>
      </c>
      <c r="Q1138" s="147">
        <v>0</v>
      </c>
      <c r="R1138" s="147">
        <f>Q1138*H1138</f>
        <v>0</v>
      </c>
      <c r="S1138" s="147">
        <v>0</v>
      </c>
      <c r="T1138" s="148">
        <f>S1138*H1138</f>
        <v>0</v>
      </c>
      <c r="AR1138" s="23" t="s">
        <v>233</v>
      </c>
      <c r="AT1138" s="23" t="s">
        <v>152</v>
      </c>
      <c r="AU1138" s="23" t="s">
        <v>72</v>
      </c>
      <c r="AY1138" s="23" t="s">
        <v>150</v>
      </c>
      <c r="BE1138" s="149">
        <f>IF(N1138="základní",J1138,0)</f>
        <v>0</v>
      </c>
      <c r="BF1138" s="149">
        <f>IF(N1138="snížená",J1138,0)</f>
        <v>0</v>
      </c>
      <c r="BG1138" s="149">
        <f>IF(N1138="zákl. přenesená",J1138,0)</f>
        <v>0</v>
      </c>
      <c r="BH1138" s="149">
        <f>IF(N1138="sníž. přenesená",J1138,0)</f>
        <v>0</v>
      </c>
      <c r="BI1138" s="149">
        <f>IF(N1138="nulová",J1138,0)</f>
        <v>0</v>
      </c>
      <c r="BJ1138" s="23" t="s">
        <v>70</v>
      </c>
      <c r="BK1138" s="149">
        <f>ROUND(I1138*H1138,2)</f>
        <v>0</v>
      </c>
      <c r="BL1138" s="23" t="s">
        <v>233</v>
      </c>
      <c r="BM1138" s="23" t="s">
        <v>1461</v>
      </c>
    </row>
    <row r="1139" spans="2:65" s="1" customFormat="1" ht="148.5" x14ac:dyDescent="0.3">
      <c r="B1139" s="36"/>
      <c r="D1139" s="150" t="s">
        <v>159</v>
      </c>
      <c r="F1139" s="151" t="s">
        <v>1462</v>
      </c>
      <c r="L1139" s="36"/>
      <c r="M1139" s="152"/>
      <c r="T1139" s="61"/>
      <c r="AT1139" s="23" t="s">
        <v>159</v>
      </c>
      <c r="AU1139" s="23" t="s">
        <v>72</v>
      </c>
    </row>
    <row r="1140" spans="2:65" s="10" customFormat="1" ht="29.85" customHeight="1" x14ac:dyDescent="0.3">
      <c r="B1140" s="127"/>
      <c r="D1140" s="128" t="s">
        <v>63</v>
      </c>
      <c r="E1140" s="136" t="s">
        <v>1463</v>
      </c>
      <c r="F1140" s="136" t="s">
        <v>1464</v>
      </c>
      <c r="J1140" s="137">
        <f>BK1140</f>
        <v>0</v>
      </c>
      <c r="L1140" s="127"/>
      <c r="M1140" s="131"/>
      <c r="P1140" s="132">
        <f>SUM(P1141:P1180)</f>
        <v>308.83059399999996</v>
      </c>
      <c r="R1140" s="132">
        <f>SUM(R1141:R1180)</f>
        <v>6.3317765799999997</v>
      </c>
      <c r="T1140" s="133">
        <f>SUM(T1141:T1180)</f>
        <v>0</v>
      </c>
      <c r="W1140" s="1"/>
      <c r="AR1140" s="128" t="s">
        <v>72</v>
      </c>
      <c r="AT1140" s="134" t="s">
        <v>63</v>
      </c>
      <c r="AU1140" s="134" t="s">
        <v>70</v>
      </c>
      <c r="AY1140" s="128" t="s">
        <v>150</v>
      </c>
      <c r="BK1140" s="135">
        <f>SUM(BK1141:BK1180)</f>
        <v>0</v>
      </c>
    </row>
    <row r="1141" spans="2:65" s="1" customFormat="1" ht="25.5" customHeight="1" x14ac:dyDescent="0.3">
      <c r="B1141" s="138"/>
      <c r="C1141" s="139" t="s">
        <v>1465</v>
      </c>
      <c r="D1141" s="139" t="s">
        <v>152</v>
      </c>
      <c r="E1141" s="140" t="s">
        <v>1466</v>
      </c>
      <c r="F1141" s="141" t="s">
        <v>1467</v>
      </c>
      <c r="G1141" s="142" t="s">
        <v>155</v>
      </c>
      <c r="H1141" s="143">
        <v>559.41999999999996</v>
      </c>
      <c r="I1141" s="303"/>
      <c r="J1141" s="144">
        <f>ROUND(I1141*H1141,2)</f>
        <v>0</v>
      </c>
      <c r="K1141" s="141" t="s">
        <v>156</v>
      </c>
      <c r="L1141" s="36"/>
      <c r="M1141" s="145" t="s">
        <v>5</v>
      </c>
      <c r="N1141" s="146" t="s">
        <v>35</v>
      </c>
      <c r="O1141" s="147">
        <v>2.9000000000000001E-2</v>
      </c>
      <c r="P1141" s="147">
        <f>O1141*H1141</f>
        <v>16.223179999999999</v>
      </c>
      <c r="Q1141" s="147">
        <v>0</v>
      </c>
      <c r="R1141" s="147">
        <f>Q1141*H1141</f>
        <v>0</v>
      </c>
      <c r="S1141" s="147">
        <v>0</v>
      </c>
      <c r="T1141" s="148">
        <f>S1141*H1141</f>
        <v>0</v>
      </c>
      <c r="AR1141" s="23" t="s">
        <v>233</v>
      </c>
      <c r="AT1141" s="23" t="s">
        <v>152</v>
      </c>
      <c r="AU1141" s="23" t="s">
        <v>72</v>
      </c>
      <c r="AY1141" s="23" t="s">
        <v>150</v>
      </c>
      <c r="BE1141" s="149">
        <f>IF(N1141="základní",J1141,0)</f>
        <v>0</v>
      </c>
      <c r="BF1141" s="149">
        <f>IF(N1141="snížená",J1141,0)</f>
        <v>0</v>
      </c>
      <c r="BG1141" s="149">
        <f>IF(N1141="zákl. přenesená",J1141,0)</f>
        <v>0</v>
      </c>
      <c r="BH1141" s="149">
        <f>IF(N1141="sníž. přenesená",J1141,0)</f>
        <v>0</v>
      </c>
      <c r="BI1141" s="149">
        <f>IF(N1141="nulová",J1141,0)</f>
        <v>0</v>
      </c>
      <c r="BJ1141" s="23" t="s">
        <v>70</v>
      </c>
      <c r="BK1141" s="149">
        <f>ROUND(I1141*H1141,2)</f>
        <v>0</v>
      </c>
      <c r="BL1141" s="23" t="s">
        <v>233</v>
      </c>
      <c r="BM1141" s="23" t="s">
        <v>1468</v>
      </c>
    </row>
    <row r="1142" spans="2:65" s="1" customFormat="1" ht="54" x14ac:dyDescent="0.3">
      <c r="B1142" s="36"/>
      <c r="D1142" s="150" t="s">
        <v>159</v>
      </c>
      <c r="F1142" s="151" t="s">
        <v>1469</v>
      </c>
      <c r="L1142" s="36"/>
      <c r="M1142" s="152"/>
      <c r="T1142" s="61"/>
      <c r="AT1142" s="23" t="s">
        <v>159</v>
      </c>
      <c r="AU1142" s="23" t="s">
        <v>72</v>
      </c>
    </row>
    <row r="1143" spans="2:65" s="1" customFormat="1" ht="16.5" customHeight="1" x14ac:dyDescent="0.3">
      <c r="B1143" s="138"/>
      <c r="C1143" s="171" t="s">
        <v>1470</v>
      </c>
      <c r="D1143" s="171" t="s">
        <v>251</v>
      </c>
      <c r="E1143" s="172" t="s">
        <v>1354</v>
      </c>
      <c r="F1143" s="173" t="s">
        <v>1355</v>
      </c>
      <c r="G1143" s="174" t="s">
        <v>241</v>
      </c>
      <c r="H1143" s="175">
        <v>0.16800000000000001</v>
      </c>
      <c r="I1143" s="521"/>
      <c r="J1143" s="176">
        <f>ROUND(I1143*H1143,2)</f>
        <v>0</v>
      </c>
      <c r="K1143" s="173" t="s">
        <v>156</v>
      </c>
      <c r="L1143" s="177"/>
      <c r="M1143" s="178" t="s">
        <v>5</v>
      </c>
      <c r="N1143" s="179" t="s">
        <v>35</v>
      </c>
      <c r="O1143" s="147">
        <v>0</v>
      </c>
      <c r="P1143" s="147">
        <f>O1143*H1143</f>
        <v>0</v>
      </c>
      <c r="Q1143" s="147">
        <v>1</v>
      </c>
      <c r="R1143" s="147">
        <f>Q1143*H1143</f>
        <v>0.16800000000000001</v>
      </c>
      <c r="S1143" s="147">
        <v>0</v>
      </c>
      <c r="T1143" s="148">
        <f>S1143*H1143</f>
        <v>0</v>
      </c>
      <c r="AR1143" s="23" t="s">
        <v>323</v>
      </c>
      <c r="AT1143" s="23" t="s">
        <v>251</v>
      </c>
      <c r="AU1143" s="23" t="s">
        <v>72</v>
      </c>
      <c r="AY1143" s="23" t="s">
        <v>150</v>
      </c>
      <c r="BE1143" s="149">
        <f>IF(N1143="základní",J1143,0)</f>
        <v>0</v>
      </c>
      <c r="BF1143" s="149">
        <f>IF(N1143="snížená",J1143,0)</f>
        <v>0</v>
      </c>
      <c r="BG1143" s="149">
        <f>IF(N1143="zákl. přenesená",J1143,0)</f>
        <v>0</v>
      </c>
      <c r="BH1143" s="149">
        <f>IF(N1143="sníž. přenesená",J1143,0)</f>
        <v>0</v>
      </c>
      <c r="BI1143" s="149">
        <f>IF(N1143="nulová",J1143,0)</f>
        <v>0</v>
      </c>
      <c r="BJ1143" s="23" t="s">
        <v>70</v>
      </c>
      <c r="BK1143" s="149">
        <f>ROUND(I1143*H1143,2)</f>
        <v>0</v>
      </c>
      <c r="BL1143" s="23" t="s">
        <v>233</v>
      </c>
      <c r="BM1143" s="23" t="s">
        <v>1471</v>
      </c>
    </row>
    <row r="1144" spans="2:65" s="12" customFormat="1" x14ac:dyDescent="0.3">
      <c r="B1144" s="158"/>
      <c r="D1144" s="150" t="s">
        <v>161</v>
      </c>
      <c r="F1144" s="160" t="s">
        <v>1472</v>
      </c>
      <c r="H1144" s="161">
        <v>0.16800000000000001</v>
      </c>
      <c r="L1144" s="158"/>
      <c r="M1144" s="162"/>
      <c r="T1144" s="163"/>
      <c r="W1144" s="1"/>
      <c r="AT1144" s="159" t="s">
        <v>161</v>
      </c>
      <c r="AU1144" s="159" t="s">
        <v>72</v>
      </c>
      <c r="AV1144" s="12" t="s">
        <v>72</v>
      </c>
      <c r="AW1144" s="12" t="s">
        <v>6</v>
      </c>
      <c r="AX1144" s="12" t="s">
        <v>70</v>
      </c>
      <c r="AY1144" s="159" t="s">
        <v>150</v>
      </c>
    </row>
    <row r="1145" spans="2:65" s="1" customFormat="1" ht="25.5" customHeight="1" x14ac:dyDescent="0.3">
      <c r="B1145" s="138"/>
      <c r="C1145" s="139" t="s">
        <v>1473</v>
      </c>
      <c r="D1145" s="139" t="s">
        <v>152</v>
      </c>
      <c r="E1145" s="140" t="s">
        <v>1474</v>
      </c>
      <c r="F1145" s="141" t="s">
        <v>1475</v>
      </c>
      <c r="G1145" s="142" t="s">
        <v>155</v>
      </c>
      <c r="H1145" s="143">
        <v>724.90599999999995</v>
      </c>
      <c r="I1145" s="303"/>
      <c r="J1145" s="144">
        <f>ROUND(I1145*H1145,2)</f>
        <v>0</v>
      </c>
      <c r="K1145" s="141" t="s">
        <v>156</v>
      </c>
      <c r="L1145" s="36"/>
      <c r="M1145" s="145" t="s">
        <v>5</v>
      </c>
      <c r="N1145" s="146" t="s">
        <v>35</v>
      </c>
      <c r="O1145" s="147">
        <v>0.17899999999999999</v>
      </c>
      <c r="P1145" s="147">
        <f>O1145*H1145</f>
        <v>129.758174</v>
      </c>
      <c r="Q1145" s="147">
        <v>8.8000000000000003E-4</v>
      </c>
      <c r="R1145" s="147">
        <f>Q1145*H1145</f>
        <v>0.63791728000000003</v>
      </c>
      <c r="S1145" s="147">
        <v>0</v>
      </c>
      <c r="T1145" s="148">
        <f>S1145*H1145</f>
        <v>0</v>
      </c>
      <c r="AR1145" s="23" t="s">
        <v>233</v>
      </c>
      <c r="AT1145" s="23" t="s">
        <v>152</v>
      </c>
      <c r="AU1145" s="23" t="s">
        <v>72</v>
      </c>
      <c r="AY1145" s="23" t="s">
        <v>150</v>
      </c>
      <c r="BE1145" s="149">
        <f>IF(N1145="základní",J1145,0)</f>
        <v>0</v>
      </c>
      <c r="BF1145" s="149">
        <f>IF(N1145="snížená",J1145,0)</f>
        <v>0</v>
      </c>
      <c r="BG1145" s="149">
        <f>IF(N1145="zákl. přenesená",J1145,0)</f>
        <v>0</v>
      </c>
      <c r="BH1145" s="149">
        <f>IF(N1145="sníž. přenesená",J1145,0)</f>
        <v>0</v>
      </c>
      <c r="BI1145" s="149">
        <f>IF(N1145="nulová",J1145,0)</f>
        <v>0</v>
      </c>
      <c r="BJ1145" s="23" t="s">
        <v>70</v>
      </c>
      <c r="BK1145" s="149">
        <f>ROUND(I1145*H1145,2)</f>
        <v>0</v>
      </c>
      <c r="BL1145" s="23" t="s">
        <v>233</v>
      </c>
      <c r="BM1145" s="23" t="s">
        <v>1476</v>
      </c>
    </row>
    <row r="1146" spans="2:65" s="1" customFormat="1" ht="54" x14ac:dyDescent="0.3">
      <c r="B1146" s="36"/>
      <c r="D1146" s="150" t="s">
        <v>159</v>
      </c>
      <c r="F1146" s="151" t="s">
        <v>1477</v>
      </c>
      <c r="L1146" s="36"/>
      <c r="M1146" s="152"/>
      <c r="T1146" s="61"/>
      <c r="AT1146" s="23" t="s">
        <v>159</v>
      </c>
      <c r="AU1146" s="23" t="s">
        <v>72</v>
      </c>
    </row>
    <row r="1147" spans="2:65" s="12" customFormat="1" x14ac:dyDescent="0.3">
      <c r="B1147" s="158"/>
      <c r="D1147" s="150" t="s">
        <v>161</v>
      </c>
      <c r="E1147" s="159" t="s">
        <v>5</v>
      </c>
      <c r="F1147" s="160" t="s">
        <v>1478</v>
      </c>
      <c r="H1147" s="161">
        <v>618.77</v>
      </c>
      <c r="L1147" s="158"/>
      <c r="M1147" s="162"/>
      <c r="T1147" s="163"/>
      <c r="W1147" s="1"/>
      <c r="AT1147" s="159" t="s">
        <v>161</v>
      </c>
      <c r="AU1147" s="159" t="s">
        <v>72</v>
      </c>
      <c r="AV1147" s="12" t="s">
        <v>72</v>
      </c>
      <c r="AW1147" s="12" t="s">
        <v>27</v>
      </c>
      <c r="AX1147" s="12" t="s">
        <v>64</v>
      </c>
      <c r="AY1147" s="159" t="s">
        <v>150</v>
      </c>
    </row>
    <row r="1148" spans="2:65" s="12" customFormat="1" x14ac:dyDescent="0.3">
      <c r="B1148" s="158"/>
      <c r="D1148" s="150" t="s">
        <v>161</v>
      </c>
      <c r="E1148" s="159" t="s">
        <v>5</v>
      </c>
      <c r="F1148" s="160" t="s">
        <v>1479</v>
      </c>
      <c r="H1148" s="161">
        <v>106.136</v>
      </c>
      <c r="L1148" s="158"/>
      <c r="M1148" s="162"/>
      <c r="T1148" s="163"/>
      <c r="W1148" s="1"/>
      <c r="AT1148" s="159" t="s">
        <v>161</v>
      </c>
      <c r="AU1148" s="159" t="s">
        <v>72</v>
      </c>
      <c r="AV1148" s="12" t="s">
        <v>72</v>
      </c>
      <c r="AW1148" s="12" t="s">
        <v>27</v>
      </c>
      <c r="AX1148" s="12" t="s">
        <v>64</v>
      </c>
      <c r="AY1148" s="159" t="s">
        <v>150</v>
      </c>
    </row>
    <row r="1149" spans="2:65" s="11" customFormat="1" x14ac:dyDescent="0.3">
      <c r="B1149" s="153"/>
      <c r="D1149" s="150" t="s">
        <v>161</v>
      </c>
      <c r="E1149" s="154" t="s">
        <v>5</v>
      </c>
      <c r="F1149" s="155" t="s">
        <v>1480</v>
      </c>
      <c r="H1149" s="154" t="s">
        <v>5</v>
      </c>
      <c r="L1149" s="153"/>
      <c r="M1149" s="156"/>
      <c r="T1149" s="157"/>
      <c r="W1149" s="1"/>
      <c r="AT1149" s="154" t="s">
        <v>161</v>
      </c>
      <c r="AU1149" s="154" t="s">
        <v>72</v>
      </c>
      <c r="AV1149" s="11" t="s">
        <v>70</v>
      </c>
      <c r="AW1149" s="11" t="s">
        <v>27</v>
      </c>
      <c r="AX1149" s="11" t="s">
        <v>64</v>
      </c>
      <c r="AY1149" s="154" t="s">
        <v>150</v>
      </c>
    </row>
    <row r="1150" spans="2:65" s="13" customFormat="1" x14ac:dyDescent="0.3">
      <c r="B1150" s="164"/>
      <c r="D1150" s="150" t="s">
        <v>161</v>
      </c>
      <c r="E1150" s="165" t="s">
        <v>5</v>
      </c>
      <c r="F1150" s="166" t="s">
        <v>164</v>
      </c>
      <c r="H1150" s="167">
        <v>724.90599999999995</v>
      </c>
      <c r="L1150" s="164"/>
      <c r="M1150" s="168"/>
      <c r="T1150" s="169"/>
      <c r="W1150" s="1"/>
      <c r="AT1150" s="165" t="s">
        <v>161</v>
      </c>
      <c r="AU1150" s="165" t="s">
        <v>72</v>
      </c>
      <c r="AV1150" s="13" t="s">
        <v>157</v>
      </c>
      <c r="AW1150" s="13" t="s">
        <v>27</v>
      </c>
      <c r="AX1150" s="13" t="s">
        <v>70</v>
      </c>
      <c r="AY1150" s="165" t="s">
        <v>150</v>
      </c>
    </row>
    <row r="1151" spans="2:65" s="1" customFormat="1" ht="25.5" customHeight="1" x14ac:dyDescent="0.3">
      <c r="B1151" s="138"/>
      <c r="C1151" s="171" t="s">
        <v>1481</v>
      </c>
      <c r="D1151" s="171" t="s">
        <v>251</v>
      </c>
      <c r="E1151" s="172" t="s">
        <v>1482</v>
      </c>
      <c r="F1151" s="173" t="s">
        <v>1483</v>
      </c>
      <c r="G1151" s="174" t="s">
        <v>155</v>
      </c>
      <c r="H1151" s="175">
        <v>833.64200000000005</v>
      </c>
      <c r="I1151" s="521"/>
      <c r="J1151" s="176">
        <f>ROUND(I1151*H1151,2)</f>
        <v>0</v>
      </c>
      <c r="K1151" s="173" t="s">
        <v>5</v>
      </c>
      <c r="L1151" s="177"/>
      <c r="M1151" s="178" t="s">
        <v>5</v>
      </c>
      <c r="N1151" s="179" t="s">
        <v>35</v>
      </c>
      <c r="O1151" s="147">
        <v>0</v>
      </c>
      <c r="P1151" s="147">
        <f>O1151*H1151</f>
        <v>0</v>
      </c>
      <c r="Q1151" s="147">
        <v>4.4000000000000003E-3</v>
      </c>
      <c r="R1151" s="147">
        <f>Q1151*H1151</f>
        <v>3.6680248000000004</v>
      </c>
      <c r="S1151" s="147">
        <v>0</v>
      </c>
      <c r="T1151" s="148">
        <f>S1151*H1151</f>
        <v>0</v>
      </c>
      <c r="AR1151" s="23" t="s">
        <v>323</v>
      </c>
      <c r="AT1151" s="23" t="s">
        <v>251</v>
      </c>
      <c r="AU1151" s="23" t="s">
        <v>72</v>
      </c>
      <c r="AY1151" s="23" t="s">
        <v>150</v>
      </c>
      <c r="BE1151" s="149">
        <f>IF(N1151="základní",J1151,0)</f>
        <v>0</v>
      </c>
      <c r="BF1151" s="149">
        <f>IF(N1151="snížená",J1151,0)</f>
        <v>0</v>
      </c>
      <c r="BG1151" s="149">
        <f>IF(N1151="zákl. přenesená",J1151,0)</f>
        <v>0</v>
      </c>
      <c r="BH1151" s="149">
        <f>IF(N1151="sníž. přenesená",J1151,0)</f>
        <v>0</v>
      </c>
      <c r="BI1151" s="149">
        <f>IF(N1151="nulová",J1151,0)</f>
        <v>0</v>
      </c>
      <c r="BJ1151" s="23" t="s">
        <v>70</v>
      </c>
      <c r="BK1151" s="149">
        <f>ROUND(I1151*H1151,2)</f>
        <v>0</v>
      </c>
      <c r="BL1151" s="23" t="s">
        <v>233</v>
      </c>
      <c r="BM1151" s="23" t="s">
        <v>1484</v>
      </c>
    </row>
    <row r="1152" spans="2:65" s="12" customFormat="1" x14ac:dyDescent="0.3">
      <c r="B1152" s="158"/>
      <c r="D1152" s="150" t="s">
        <v>161</v>
      </c>
      <c r="F1152" s="160" t="s">
        <v>1485</v>
      </c>
      <c r="H1152" s="161">
        <v>833.64200000000005</v>
      </c>
      <c r="L1152" s="158"/>
      <c r="M1152" s="162"/>
      <c r="T1152" s="163"/>
      <c r="W1152" s="1"/>
      <c r="AT1152" s="159" t="s">
        <v>161</v>
      </c>
      <c r="AU1152" s="159" t="s">
        <v>72</v>
      </c>
      <c r="AV1152" s="12" t="s">
        <v>72</v>
      </c>
      <c r="AW1152" s="12" t="s">
        <v>6</v>
      </c>
      <c r="AX1152" s="12" t="s">
        <v>70</v>
      </c>
      <c r="AY1152" s="159" t="s">
        <v>150</v>
      </c>
    </row>
    <row r="1153" spans="2:65" s="1" customFormat="1" ht="25.5" customHeight="1" x14ac:dyDescent="0.3">
      <c r="B1153" s="138"/>
      <c r="C1153" s="139" t="s">
        <v>1486</v>
      </c>
      <c r="D1153" s="139" t="s">
        <v>152</v>
      </c>
      <c r="E1153" s="140" t="s">
        <v>1487</v>
      </c>
      <c r="F1153" s="141" t="s">
        <v>1488</v>
      </c>
      <c r="G1153" s="142" t="s">
        <v>155</v>
      </c>
      <c r="H1153" s="143">
        <v>19.78</v>
      </c>
      <c r="I1153" s="303"/>
      <c r="J1153" s="144">
        <f>ROUND(I1153*H1153,2)</f>
        <v>0</v>
      </c>
      <c r="K1153" s="141" t="s">
        <v>5</v>
      </c>
      <c r="L1153" s="36"/>
      <c r="M1153" s="145" t="s">
        <v>5</v>
      </c>
      <c r="N1153" s="146" t="s">
        <v>35</v>
      </c>
      <c r="O1153" s="147">
        <v>0.17899999999999999</v>
      </c>
      <c r="P1153" s="147">
        <f>O1153*H1153</f>
        <v>3.5406200000000001</v>
      </c>
      <c r="Q1153" s="147">
        <v>8.8000000000000003E-4</v>
      </c>
      <c r="R1153" s="147">
        <f>Q1153*H1153</f>
        <v>1.7406400000000002E-2</v>
      </c>
      <c r="S1153" s="147">
        <v>0</v>
      </c>
      <c r="T1153" s="148">
        <f>S1153*H1153</f>
        <v>0</v>
      </c>
      <c r="AR1153" s="23" t="s">
        <v>233</v>
      </c>
      <c r="AT1153" s="23" t="s">
        <v>152</v>
      </c>
      <c r="AU1153" s="23" t="s">
        <v>72</v>
      </c>
      <c r="AY1153" s="23" t="s">
        <v>150</v>
      </c>
      <c r="BE1153" s="149">
        <f>IF(N1153="základní",J1153,0)</f>
        <v>0</v>
      </c>
      <c r="BF1153" s="149">
        <f>IF(N1153="snížená",J1153,0)</f>
        <v>0</v>
      </c>
      <c r="BG1153" s="149">
        <f>IF(N1153="zákl. přenesená",J1153,0)</f>
        <v>0</v>
      </c>
      <c r="BH1153" s="149">
        <f>IF(N1153="sníž. přenesená",J1153,0)</f>
        <v>0</v>
      </c>
      <c r="BI1153" s="149">
        <f>IF(N1153="nulová",J1153,0)</f>
        <v>0</v>
      </c>
      <c r="BJ1153" s="23" t="s">
        <v>70</v>
      </c>
      <c r="BK1153" s="149">
        <f>ROUND(I1153*H1153,2)</f>
        <v>0</v>
      </c>
      <c r="BL1153" s="23" t="s">
        <v>233</v>
      </c>
      <c r="BM1153" s="23" t="s">
        <v>1489</v>
      </c>
    </row>
    <row r="1154" spans="2:65" s="1" customFormat="1" ht="54" x14ac:dyDescent="0.3">
      <c r="B1154" s="36"/>
      <c r="D1154" s="150" t="s">
        <v>159</v>
      </c>
      <c r="F1154" s="151" t="s">
        <v>1477</v>
      </c>
      <c r="L1154" s="36"/>
      <c r="M1154" s="152"/>
      <c r="T1154" s="61"/>
      <c r="AT1154" s="23" t="s">
        <v>159</v>
      </c>
      <c r="AU1154" s="23" t="s">
        <v>72</v>
      </c>
    </row>
    <row r="1155" spans="2:65" s="11" customFormat="1" x14ac:dyDescent="0.3">
      <c r="B1155" s="153"/>
      <c r="D1155" s="150" t="s">
        <v>161</v>
      </c>
      <c r="E1155" s="154" t="s">
        <v>5</v>
      </c>
      <c r="F1155" s="155" t="s">
        <v>1490</v>
      </c>
      <c r="H1155" s="154" t="s">
        <v>5</v>
      </c>
      <c r="L1155" s="153"/>
      <c r="M1155" s="156"/>
      <c r="T1155" s="157"/>
      <c r="W1155" s="1"/>
      <c r="AT1155" s="154" t="s">
        <v>161</v>
      </c>
      <c r="AU1155" s="154" t="s">
        <v>72</v>
      </c>
      <c r="AV1155" s="11" t="s">
        <v>70</v>
      </c>
      <c r="AW1155" s="11" t="s">
        <v>27</v>
      </c>
      <c r="AX1155" s="11" t="s">
        <v>64</v>
      </c>
      <c r="AY1155" s="154" t="s">
        <v>150</v>
      </c>
    </row>
    <row r="1156" spans="2:65" s="12" customFormat="1" x14ac:dyDescent="0.3">
      <c r="B1156" s="158"/>
      <c r="D1156" s="150" t="s">
        <v>161</v>
      </c>
      <c r="E1156" s="159" t="s">
        <v>5</v>
      </c>
      <c r="F1156" s="160" t="s">
        <v>847</v>
      </c>
      <c r="H1156" s="161">
        <v>19.78</v>
      </c>
      <c r="L1156" s="158"/>
      <c r="M1156" s="162"/>
      <c r="T1156" s="163"/>
      <c r="W1156" s="1"/>
      <c r="AT1156" s="159" t="s">
        <v>161</v>
      </c>
      <c r="AU1156" s="159" t="s">
        <v>72</v>
      </c>
      <c r="AV1156" s="12" t="s">
        <v>72</v>
      </c>
      <c r="AW1156" s="12" t="s">
        <v>27</v>
      </c>
      <c r="AX1156" s="12" t="s">
        <v>64</v>
      </c>
      <c r="AY1156" s="159" t="s">
        <v>150</v>
      </c>
    </row>
    <row r="1157" spans="2:65" s="13" customFormat="1" x14ac:dyDescent="0.3">
      <c r="B1157" s="164"/>
      <c r="D1157" s="150" t="s">
        <v>161</v>
      </c>
      <c r="E1157" s="165" t="s">
        <v>5</v>
      </c>
      <c r="F1157" s="166" t="s">
        <v>164</v>
      </c>
      <c r="H1157" s="167">
        <v>19.78</v>
      </c>
      <c r="L1157" s="164"/>
      <c r="M1157" s="168"/>
      <c r="T1157" s="169"/>
      <c r="W1157" s="1"/>
      <c r="AT1157" s="165" t="s">
        <v>161</v>
      </c>
      <c r="AU1157" s="165" t="s">
        <v>72</v>
      </c>
      <c r="AV1157" s="13" t="s">
        <v>157</v>
      </c>
      <c r="AW1157" s="13" t="s">
        <v>27</v>
      </c>
      <c r="AX1157" s="13" t="s">
        <v>70</v>
      </c>
      <c r="AY1157" s="165" t="s">
        <v>150</v>
      </c>
    </row>
    <row r="1158" spans="2:65" s="1" customFormat="1" ht="25.5" customHeight="1" x14ac:dyDescent="0.3">
      <c r="B1158" s="138"/>
      <c r="C1158" s="171" t="s">
        <v>1491</v>
      </c>
      <c r="D1158" s="171" t="s">
        <v>251</v>
      </c>
      <c r="E1158" s="172" t="s">
        <v>1482</v>
      </c>
      <c r="F1158" s="173" t="s">
        <v>1483</v>
      </c>
      <c r="G1158" s="174" t="s">
        <v>155</v>
      </c>
      <c r="H1158" s="175">
        <v>23.736000000000001</v>
      </c>
      <c r="I1158" s="521"/>
      <c r="J1158" s="176">
        <f>ROUND(I1158*H1158,2)</f>
        <v>0</v>
      </c>
      <c r="K1158" s="173" t="s">
        <v>5</v>
      </c>
      <c r="L1158" s="177"/>
      <c r="M1158" s="178" t="s">
        <v>5</v>
      </c>
      <c r="N1158" s="179" t="s">
        <v>35</v>
      </c>
      <c r="O1158" s="147">
        <v>0</v>
      </c>
      <c r="P1158" s="147">
        <f>O1158*H1158</f>
        <v>0</v>
      </c>
      <c r="Q1158" s="147">
        <v>4.4000000000000003E-3</v>
      </c>
      <c r="R1158" s="147">
        <f>Q1158*H1158</f>
        <v>0.10443840000000001</v>
      </c>
      <c r="S1158" s="147">
        <v>0</v>
      </c>
      <c r="T1158" s="148">
        <f>S1158*H1158</f>
        <v>0</v>
      </c>
      <c r="AR1158" s="23" t="s">
        <v>323</v>
      </c>
      <c r="AT1158" s="23" t="s">
        <v>251</v>
      </c>
      <c r="AU1158" s="23" t="s">
        <v>72</v>
      </c>
      <c r="AY1158" s="23" t="s">
        <v>150</v>
      </c>
      <c r="BE1158" s="149">
        <f>IF(N1158="základní",J1158,0)</f>
        <v>0</v>
      </c>
      <c r="BF1158" s="149">
        <f>IF(N1158="snížená",J1158,0)</f>
        <v>0</v>
      </c>
      <c r="BG1158" s="149">
        <f>IF(N1158="zákl. přenesená",J1158,0)</f>
        <v>0</v>
      </c>
      <c r="BH1158" s="149">
        <f>IF(N1158="sníž. přenesená",J1158,0)</f>
        <v>0</v>
      </c>
      <c r="BI1158" s="149">
        <f>IF(N1158="nulová",J1158,0)</f>
        <v>0</v>
      </c>
      <c r="BJ1158" s="23" t="s">
        <v>70</v>
      </c>
      <c r="BK1158" s="149">
        <f>ROUND(I1158*H1158,2)</f>
        <v>0</v>
      </c>
      <c r="BL1158" s="23" t="s">
        <v>233</v>
      </c>
      <c r="BM1158" s="23" t="s">
        <v>1492</v>
      </c>
    </row>
    <row r="1159" spans="2:65" s="12" customFormat="1" x14ac:dyDescent="0.3">
      <c r="B1159" s="158"/>
      <c r="D1159" s="150" t="s">
        <v>161</v>
      </c>
      <c r="F1159" s="160" t="s">
        <v>1493</v>
      </c>
      <c r="H1159" s="161">
        <v>23.736000000000001</v>
      </c>
      <c r="L1159" s="158"/>
      <c r="M1159" s="162"/>
      <c r="T1159" s="163"/>
      <c r="W1159" s="1"/>
      <c r="AT1159" s="159" t="s">
        <v>161</v>
      </c>
      <c r="AU1159" s="159" t="s">
        <v>72</v>
      </c>
      <c r="AV1159" s="12" t="s">
        <v>72</v>
      </c>
      <c r="AW1159" s="12" t="s">
        <v>6</v>
      </c>
      <c r="AX1159" s="12" t="s">
        <v>70</v>
      </c>
      <c r="AY1159" s="159" t="s">
        <v>150</v>
      </c>
    </row>
    <row r="1160" spans="2:65" s="1" customFormat="1" ht="25.5" customHeight="1" x14ac:dyDescent="0.3">
      <c r="B1160" s="138"/>
      <c r="C1160" s="139" t="s">
        <v>1494</v>
      </c>
      <c r="D1160" s="139" t="s">
        <v>152</v>
      </c>
      <c r="E1160" s="140" t="s">
        <v>1495</v>
      </c>
      <c r="F1160" s="141" t="s">
        <v>1496</v>
      </c>
      <c r="G1160" s="142" t="s">
        <v>155</v>
      </c>
      <c r="H1160" s="143">
        <v>58.2</v>
      </c>
      <c r="I1160" s="303"/>
      <c r="J1160" s="144">
        <f>ROUND(I1160*H1160,2)</f>
        <v>0</v>
      </c>
      <c r="K1160" s="141" t="s">
        <v>156</v>
      </c>
      <c r="L1160" s="36"/>
      <c r="M1160" s="145" t="s">
        <v>5</v>
      </c>
      <c r="N1160" s="146" t="s">
        <v>35</v>
      </c>
      <c r="O1160" s="147">
        <v>0.14099999999999999</v>
      </c>
      <c r="P1160" s="147">
        <f>O1160*H1160</f>
        <v>8.2061999999999991</v>
      </c>
      <c r="Q1160" s="147">
        <v>7.2000000000000005E-4</v>
      </c>
      <c r="R1160" s="147">
        <f>Q1160*H1160</f>
        <v>4.1904000000000004E-2</v>
      </c>
      <c r="S1160" s="147">
        <v>0</v>
      </c>
      <c r="T1160" s="148">
        <f>S1160*H1160</f>
        <v>0</v>
      </c>
      <c r="AR1160" s="23" t="s">
        <v>233</v>
      </c>
      <c r="AT1160" s="23" t="s">
        <v>152</v>
      </c>
      <c r="AU1160" s="23" t="s">
        <v>72</v>
      </c>
      <c r="AY1160" s="23" t="s">
        <v>150</v>
      </c>
      <c r="BE1160" s="149">
        <f>IF(N1160="základní",J1160,0)</f>
        <v>0</v>
      </c>
      <c r="BF1160" s="149">
        <f>IF(N1160="snížená",J1160,0)</f>
        <v>0</v>
      </c>
      <c r="BG1160" s="149">
        <f>IF(N1160="zákl. přenesená",J1160,0)</f>
        <v>0</v>
      </c>
      <c r="BH1160" s="149">
        <f>IF(N1160="sníž. přenesená",J1160,0)</f>
        <v>0</v>
      </c>
      <c r="BI1160" s="149">
        <f>IF(N1160="nulová",J1160,0)</f>
        <v>0</v>
      </c>
      <c r="BJ1160" s="23" t="s">
        <v>70</v>
      </c>
      <c r="BK1160" s="149">
        <f>ROUND(I1160*H1160,2)</f>
        <v>0</v>
      </c>
      <c r="BL1160" s="23" t="s">
        <v>233</v>
      </c>
      <c r="BM1160" s="23" t="s">
        <v>1497</v>
      </c>
    </row>
    <row r="1161" spans="2:65" s="1" customFormat="1" ht="54" x14ac:dyDescent="0.3">
      <c r="B1161" s="36"/>
      <c r="D1161" s="150" t="s">
        <v>159</v>
      </c>
      <c r="F1161" s="151" t="s">
        <v>1477</v>
      </c>
      <c r="L1161" s="36"/>
      <c r="M1161" s="152"/>
      <c r="T1161" s="61"/>
      <c r="AT1161" s="23" t="s">
        <v>159</v>
      </c>
      <c r="AU1161" s="23" t="s">
        <v>72</v>
      </c>
    </row>
    <row r="1162" spans="2:65" s="12" customFormat="1" x14ac:dyDescent="0.3">
      <c r="B1162" s="158"/>
      <c r="D1162" s="150" t="s">
        <v>161</v>
      </c>
      <c r="E1162" s="159" t="s">
        <v>5</v>
      </c>
      <c r="F1162" s="160" t="s">
        <v>1498</v>
      </c>
      <c r="H1162" s="161">
        <v>16.2</v>
      </c>
      <c r="L1162" s="158"/>
      <c r="M1162" s="162"/>
      <c r="T1162" s="163"/>
      <c r="W1162" s="1"/>
      <c r="AT1162" s="159" t="s">
        <v>161</v>
      </c>
      <c r="AU1162" s="159" t="s">
        <v>72</v>
      </c>
      <c r="AV1162" s="12" t="s">
        <v>72</v>
      </c>
      <c r="AW1162" s="12" t="s">
        <v>27</v>
      </c>
      <c r="AX1162" s="12" t="s">
        <v>64</v>
      </c>
      <c r="AY1162" s="159" t="s">
        <v>150</v>
      </c>
    </row>
    <row r="1163" spans="2:65" s="12" customFormat="1" x14ac:dyDescent="0.3">
      <c r="B1163" s="158"/>
      <c r="D1163" s="150" t="s">
        <v>161</v>
      </c>
      <c r="E1163" s="159" t="s">
        <v>5</v>
      </c>
      <c r="F1163" s="160" t="s">
        <v>1499</v>
      </c>
      <c r="H1163" s="161">
        <v>12.8</v>
      </c>
      <c r="L1163" s="158"/>
      <c r="M1163" s="162"/>
      <c r="T1163" s="163"/>
      <c r="W1163" s="1"/>
      <c r="AT1163" s="159" t="s">
        <v>161</v>
      </c>
      <c r="AU1163" s="159" t="s">
        <v>72</v>
      </c>
      <c r="AV1163" s="12" t="s">
        <v>72</v>
      </c>
      <c r="AW1163" s="12" t="s">
        <v>27</v>
      </c>
      <c r="AX1163" s="12" t="s">
        <v>64</v>
      </c>
      <c r="AY1163" s="159" t="s">
        <v>150</v>
      </c>
    </row>
    <row r="1164" spans="2:65" s="12" customFormat="1" x14ac:dyDescent="0.3">
      <c r="B1164" s="158"/>
      <c r="D1164" s="150" t="s">
        <v>161</v>
      </c>
      <c r="E1164" s="159" t="s">
        <v>5</v>
      </c>
      <c r="F1164" s="160" t="s">
        <v>1500</v>
      </c>
      <c r="H1164" s="161">
        <v>29.2</v>
      </c>
      <c r="L1164" s="158"/>
      <c r="M1164" s="162"/>
      <c r="T1164" s="163"/>
      <c r="W1164" s="1"/>
      <c r="AT1164" s="159" t="s">
        <v>161</v>
      </c>
      <c r="AU1164" s="159" t="s">
        <v>72</v>
      </c>
      <c r="AV1164" s="12" t="s">
        <v>72</v>
      </c>
      <c r="AW1164" s="12" t="s">
        <v>27</v>
      </c>
      <c r="AX1164" s="12" t="s">
        <v>64</v>
      </c>
      <c r="AY1164" s="159" t="s">
        <v>150</v>
      </c>
    </row>
    <row r="1165" spans="2:65" s="11" customFormat="1" x14ac:dyDescent="0.3">
      <c r="B1165" s="153"/>
      <c r="D1165" s="150" t="s">
        <v>161</v>
      </c>
      <c r="E1165" s="154" t="s">
        <v>5</v>
      </c>
      <c r="F1165" s="155" t="s">
        <v>1501</v>
      </c>
      <c r="H1165" s="154" t="s">
        <v>5</v>
      </c>
      <c r="L1165" s="153"/>
      <c r="M1165" s="156"/>
      <c r="T1165" s="157"/>
      <c r="W1165" s="1"/>
      <c r="AT1165" s="154" t="s">
        <v>161</v>
      </c>
      <c r="AU1165" s="154" t="s">
        <v>72</v>
      </c>
      <c r="AV1165" s="11" t="s">
        <v>70</v>
      </c>
      <c r="AW1165" s="11" t="s">
        <v>27</v>
      </c>
      <c r="AX1165" s="11" t="s">
        <v>64</v>
      </c>
      <c r="AY1165" s="154" t="s">
        <v>150</v>
      </c>
    </row>
    <row r="1166" spans="2:65" s="13" customFormat="1" x14ac:dyDescent="0.3">
      <c r="B1166" s="164"/>
      <c r="D1166" s="150" t="s">
        <v>161</v>
      </c>
      <c r="E1166" s="165" t="s">
        <v>5</v>
      </c>
      <c r="F1166" s="166" t="s">
        <v>164</v>
      </c>
      <c r="H1166" s="167">
        <v>58.2</v>
      </c>
      <c r="L1166" s="164"/>
      <c r="M1166" s="168"/>
      <c r="T1166" s="169"/>
      <c r="W1166" s="1"/>
      <c r="AT1166" s="165" t="s">
        <v>161</v>
      </c>
      <c r="AU1166" s="165" t="s">
        <v>72</v>
      </c>
      <c r="AV1166" s="13" t="s">
        <v>157</v>
      </c>
      <c r="AW1166" s="13" t="s">
        <v>27</v>
      </c>
      <c r="AX1166" s="13" t="s">
        <v>70</v>
      </c>
      <c r="AY1166" s="165" t="s">
        <v>150</v>
      </c>
    </row>
    <row r="1167" spans="2:65" s="1" customFormat="1" ht="16.5" customHeight="1" x14ac:dyDescent="0.3">
      <c r="B1167" s="138"/>
      <c r="C1167" s="171" t="s">
        <v>1502</v>
      </c>
      <c r="D1167" s="171" t="s">
        <v>251</v>
      </c>
      <c r="E1167" s="172" t="s">
        <v>1503</v>
      </c>
      <c r="F1167" s="173" t="s">
        <v>1504</v>
      </c>
      <c r="G1167" s="174" t="s">
        <v>155</v>
      </c>
      <c r="H1167" s="175">
        <v>66.930000000000007</v>
      </c>
      <c r="I1167" s="521"/>
      <c r="J1167" s="176">
        <f>ROUND(I1167*H1167,2)</f>
        <v>0</v>
      </c>
      <c r="K1167" s="173" t="s">
        <v>156</v>
      </c>
      <c r="L1167" s="177"/>
      <c r="M1167" s="178" t="s">
        <v>5</v>
      </c>
      <c r="N1167" s="179" t="s">
        <v>35</v>
      </c>
      <c r="O1167" s="147">
        <v>0</v>
      </c>
      <c r="P1167" s="147">
        <f>O1167*H1167</f>
        <v>0</v>
      </c>
      <c r="Q1167" s="147">
        <v>5.0000000000000001E-4</v>
      </c>
      <c r="R1167" s="147">
        <f>Q1167*H1167</f>
        <v>3.3465000000000002E-2</v>
      </c>
      <c r="S1167" s="147">
        <v>0</v>
      </c>
      <c r="T1167" s="148">
        <f>S1167*H1167</f>
        <v>0</v>
      </c>
      <c r="AR1167" s="23" t="s">
        <v>323</v>
      </c>
      <c r="AT1167" s="23" t="s">
        <v>251</v>
      </c>
      <c r="AU1167" s="23" t="s">
        <v>72</v>
      </c>
      <c r="AY1167" s="23" t="s">
        <v>150</v>
      </c>
      <c r="BE1167" s="149">
        <f>IF(N1167="základní",J1167,0)</f>
        <v>0</v>
      </c>
      <c r="BF1167" s="149">
        <f>IF(N1167="snížená",J1167,0)</f>
        <v>0</v>
      </c>
      <c r="BG1167" s="149">
        <f>IF(N1167="zákl. přenesená",J1167,0)</f>
        <v>0</v>
      </c>
      <c r="BH1167" s="149">
        <f>IF(N1167="sníž. přenesená",J1167,0)</f>
        <v>0</v>
      </c>
      <c r="BI1167" s="149">
        <f>IF(N1167="nulová",J1167,0)</f>
        <v>0</v>
      </c>
      <c r="BJ1167" s="23" t="s">
        <v>70</v>
      </c>
      <c r="BK1167" s="149">
        <f>ROUND(I1167*H1167,2)</f>
        <v>0</v>
      </c>
      <c r="BL1167" s="23" t="s">
        <v>233</v>
      </c>
      <c r="BM1167" s="23" t="s">
        <v>1505</v>
      </c>
    </row>
    <row r="1168" spans="2:65" s="12" customFormat="1" x14ac:dyDescent="0.3">
      <c r="B1168" s="158"/>
      <c r="D1168" s="150" t="s">
        <v>161</v>
      </c>
      <c r="F1168" s="160" t="s">
        <v>1506</v>
      </c>
      <c r="H1168" s="161">
        <v>66.930000000000007</v>
      </c>
      <c r="L1168" s="158"/>
      <c r="M1168" s="162"/>
      <c r="T1168" s="163"/>
      <c r="W1168" s="1"/>
      <c r="AT1168" s="159" t="s">
        <v>161</v>
      </c>
      <c r="AU1168" s="159" t="s">
        <v>72</v>
      </c>
      <c r="AV1168" s="12" t="s">
        <v>72</v>
      </c>
      <c r="AW1168" s="12" t="s">
        <v>6</v>
      </c>
      <c r="AX1168" s="12" t="s">
        <v>70</v>
      </c>
      <c r="AY1168" s="159" t="s">
        <v>150</v>
      </c>
    </row>
    <row r="1169" spans="2:65" s="1" customFormat="1" ht="38.25" customHeight="1" x14ac:dyDescent="0.3">
      <c r="B1169" s="138"/>
      <c r="C1169" s="139" t="s">
        <v>1507</v>
      </c>
      <c r="D1169" s="139" t="s">
        <v>152</v>
      </c>
      <c r="E1169" s="140" t="s">
        <v>1508</v>
      </c>
      <c r="F1169" s="141" t="s">
        <v>1509</v>
      </c>
      <c r="G1169" s="142" t="s">
        <v>155</v>
      </c>
      <c r="H1169" s="143">
        <v>702.16499999999996</v>
      </c>
      <c r="I1169" s="303"/>
      <c r="J1169" s="144">
        <f>ROUND(I1169*H1169,2)</f>
        <v>0</v>
      </c>
      <c r="K1169" s="141" t="s">
        <v>156</v>
      </c>
      <c r="L1169" s="36"/>
      <c r="M1169" s="145" t="s">
        <v>5</v>
      </c>
      <c r="N1169" s="146" t="s">
        <v>35</v>
      </c>
      <c r="O1169" s="147">
        <v>0.2</v>
      </c>
      <c r="P1169" s="147">
        <f>O1169*H1169</f>
        <v>140.43299999999999</v>
      </c>
      <c r="Q1169" s="147">
        <v>1.8000000000000001E-4</v>
      </c>
      <c r="R1169" s="147">
        <f>Q1169*H1169</f>
        <v>0.12638969999999999</v>
      </c>
      <c r="S1169" s="147">
        <v>0</v>
      </c>
      <c r="T1169" s="148">
        <f>S1169*H1169</f>
        <v>0</v>
      </c>
      <c r="AR1169" s="23" t="s">
        <v>233</v>
      </c>
      <c r="AT1169" s="23" t="s">
        <v>152</v>
      </c>
      <c r="AU1169" s="23" t="s">
        <v>72</v>
      </c>
      <c r="AY1169" s="23" t="s">
        <v>150</v>
      </c>
      <c r="BE1169" s="149">
        <f>IF(N1169="základní",J1169,0)</f>
        <v>0</v>
      </c>
      <c r="BF1169" s="149">
        <f>IF(N1169="snížená",J1169,0)</f>
        <v>0</v>
      </c>
      <c r="BG1169" s="149">
        <f>IF(N1169="zákl. přenesená",J1169,0)</f>
        <v>0</v>
      </c>
      <c r="BH1169" s="149">
        <f>IF(N1169="sníž. přenesená",J1169,0)</f>
        <v>0</v>
      </c>
      <c r="BI1169" s="149">
        <f>IF(N1169="nulová",J1169,0)</f>
        <v>0</v>
      </c>
      <c r="BJ1169" s="23" t="s">
        <v>70</v>
      </c>
      <c r="BK1169" s="149">
        <f>ROUND(I1169*H1169,2)</f>
        <v>0</v>
      </c>
      <c r="BL1169" s="23" t="s">
        <v>233</v>
      </c>
      <c r="BM1169" s="23" t="s">
        <v>1510</v>
      </c>
    </row>
    <row r="1170" spans="2:65" s="1" customFormat="1" ht="108" x14ac:dyDescent="0.3">
      <c r="B1170" s="36"/>
      <c r="D1170" s="150" t="s">
        <v>159</v>
      </c>
      <c r="F1170" s="151" t="s">
        <v>1511</v>
      </c>
      <c r="L1170" s="36"/>
      <c r="M1170" s="152"/>
      <c r="T1170" s="61"/>
      <c r="AT1170" s="23" t="s">
        <v>159</v>
      </c>
      <c r="AU1170" s="23" t="s">
        <v>72</v>
      </c>
    </row>
    <row r="1171" spans="2:65" s="12" customFormat="1" x14ac:dyDescent="0.3">
      <c r="B1171" s="158"/>
      <c r="D1171" s="150" t="s">
        <v>161</v>
      </c>
      <c r="E1171" s="159" t="s">
        <v>5</v>
      </c>
      <c r="F1171" s="160" t="s">
        <v>1512</v>
      </c>
      <c r="H1171" s="161">
        <v>107.36</v>
      </c>
      <c r="L1171" s="158"/>
      <c r="M1171" s="162"/>
      <c r="T1171" s="163"/>
      <c r="W1171" s="1"/>
      <c r="AT1171" s="159" t="s">
        <v>161</v>
      </c>
      <c r="AU1171" s="159" t="s">
        <v>72</v>
      </c>
      <c r="AV1171" s="12" t="s">
        <v>72</v>
      </c>
      <c r="AW1171" s="12" t="s">
        <v>27</v>
      </c>
      <c r="AX1171" s="12" t="s">
        <v>64</v>
      </c>
      <c r="AY1171" s="159" t="s">
        <v>150</v>
      </c>
    </row>
    <row r="1172" spans="2:65" s="12" customFormat="1" x14ac:dyDescent="0.3">
      <c r="B1172" s="158"/>
      <c r="D1172" s="150" t="s">
        <v>161</v>
      </c>
      <c r="E1172" s="159" t="s">
        <v>5</v>
      </c>
      <c r="F1172" s="160" t="s">
        <v>1513</v>
      </c>
      <c r="H1172" s="161">
        <v>255.2</v>
      </c>
      <c r="L1172" s="158"/>
      <c r="M1172" s="162"/>
      <c r="T1172" s="163"/>
      <c r="W1172" s="1"/>
      <c r="AT1172" s="159" t="s">
        <v>161</v>
      </c>
      <c r="AU1172" s="159" t="s">
        <v>72</v>
      </c>
      <c r="AV1172" s="12" t="s">
        <v>72</v>
      </c>
      <c r="AW1172" s="12" t="s">
        <v>27</v>
      </c>
      <c r="AX1172" s="12" t="s">
        <v>64</v>
      </c>
      <c r="AY1172" s="159" t="s">
        <v>150</v>
      </c>
    </row>
    <row r="1173" spans="2:65" s="12" customFormat="1" x14ac:dyDescent="0.3">
      <c r="B1173" s="158"/>
      <c r="D1173" s="150" t="s">
        <v>161</v>
      </c>
      <c r="E1173" s="159" t="s">
        <v>5</v>
      </c>
      <c r="F1173" s="160" t="s">
        <v>1514</v>
      </c>
      <c r="H1173" s="161">
        <v>25.414999999999999</v>
      </c>
      <c r="L1173" s="158"/>
      <c r="M1173" s="162"/>
      <c r="T1173" s="163"/>
      <c r="W1173" s="1"/>
      <c r="AT1173" s="159" t="s">
        <v>161</v>
      </c>
      <c r="AU1173" s="159" t="s">
        <v>72</v>
      </c>
      <c r="AV1173" s="12" t="s">
        <v>72</v>
      </c>
      <c r="AW1173" s="12" t="s">
        <v>27</v>
      </c>
      <c r="AX1173" s="12" t="s">
        <v>64</v>
      </c>
      <c r="AY1173" s="159" t="s">
        <v>150</v>
      </c>
    </row>
    <row r="1174" spans="2:65" s="12" customFormat="1" x14ac:dyDescent="0.3">
      <c r="B1174" s="158"/>
      <c r="D1174" s="150" t="s">
        <v>161</v>
      </c>
      <c r="E1174" s="159" t="s">
        <v>5</v>
      </c>
      <c r="F1174" s="160" t="s">
        <v>1515</v>
      </c>
      <c r="H1174" s="161">
        <v>278.08</v>
      </c>
      <c r="L1174" s="158"/>
      <c r="M1174" s="162"/>
      <c r="T1174" s="163"/>
      <c r="W1174" s="1"/>
      <c r="AT1174" s="159" t="s">
        <v>161</v>
      </c>
      <c r="AU1174" s="159" t="s">
        <v>72</v>
      </c>
      <c r="AV1174" s="12" t="s">
        <v>72</v>
      </c>
      <c r="AW1174" s="12" t="s">
        <v>27</v>
      </c>
      <c r="AX1174" s="12" t="s">
        <v>64</v>
      </c>
      <c r="AY1174" s="159" t="s">
        <v>150</v>
      </c>
    </row>
    <row r="1175" spans="2:65" s="12" customFormat="1" x14ac:dyDescent="0.3">
      <c r="B1175" s="158"/>
      <c r="D1175" s="150" t="s">
        <v>161</v>
      </c>
      <c r="E1175" s="159" t="s">
        <v>5</v>
      </c>
      <c r="F1175" s="160" t="s">
        <v>1516</v>
      </c>
      <c r="H1175" s="161">
        <v>36.11</v>
      </c>
      <c r="L1175" s="158"/>
      <c r="M1175" s="162"/>
      <c r="T1175" s="163"/>
      <c r="W1175" s="1"/>
      <c r="AT1175" s="159" t="s">
        <v>161</v>
      </c>
      <c r="AU1175" s="159" t="s">
        <v>72</v>
      </c>
      <c r="AV1175" s="12" t="s">
        <v>72</v>
      </c>
      <c r="AW1175" s="12" t="s">
        <v>27</v>
      </c>
      <c r="AX1175" s="12" t="s">
        <v>64</v>
      </c>
      <c r="AY1175" s="159" t="s">
        <v>150</v>
      </c>
    </row>
    <row r="1176" spans="2:65" s="13" customFormat="1" x14ac:dyDescent="0.3">
      <c r="B1176" s="164"/>
      <c r="D1176" s="150" t="s">
        <v>161</v>
      </c>
      <c r="E1176" s="165" t="s">
        <v>5</v>
      </c>
      <c r="F1176" s="166" t="s">
        <v>164</v>
      </c>
      <c r="H1176" s="167">
        <v>702.16499999999996</v>
      </c>
      <c r="L1176" s="164"/>
      <c r="M1176" s="168"/>
      <c r="T1176" s="169"/>
      <c r="W1176" s="1"/>
      <c r="AT1176" s="165" t="s">
        <v>161</v>
      </c>
      <c r="AU1176" s="165" t="s">
        <v>72</v>
      </c>
      <c r="AV1176" s="13" t="s">
        <v>157</v>
      </c>
      <c r="AW1176" s="13" t="s">
        <v>27</v>
      </c>
      <c r="AX1176" s="13" t="s">
        <v>70</v>
      </c>
      <c r="AY1176" s="165" t="s">
        <v>150</v>
      </c>
    </row>
    <row r="1177" spans="2:65" s="1" customFormat="1" ht="16.5" customHeight="1" x14ac:dyDescent="0.3">
      <c r="B1177" s="138"/>
      <c r="C1177" s="171" t="s">
        <v>1517</v>
      </c>
      <c r="D1177" s="171" t="s">
        <v>251</v>
      </c>
      <c r="E1177" s="172" t="s">
        <v>1518</v>
      </c>
      <c r="F1177" s="173" t="s">
        <v>1519</v>
      </c>
      <c r="G1177" s="174" t="s">
        <v>155</v>
      </c>
      <c r="H1177" s="175">
        <v>807.49</v>
      </c>
      <c r="I1177" s="521"/>
      <c r="J1177" s="176">
        <f>ROUND(I1177*H1177,2)</f>
        <v>0</v>
      </c>
      <c r="K1177" s="173" t="s">
        <v>5</v>
      </c>
      <c r="L1177" s="177"/>
      <c r="M1177" s="178" t="s">
        <v>5</v>
      </c>
      <c r="N1177" s="179" t="s">
        <v>35</v>
      </c>
      <c r="O1177" s="147">
        <v>0</v>
      </c>
      <c r="P1177" s="147">
        <f>O1177*H1177</f>
        <v>0</v>
      </c>
      <c r="Q1177" s="147">
        <v>1.9E-3</v>
      </c>
      <c r="R1177" s="147">
        <f>Q1177*H1177</f>
        <v>1.5342310000000001</v>
      </c>
      <c r="S1177" s="147">
        <v>0</v>
      </c>
      <c r="T1177" s="148">
        <f>S1177*H1177</f>
        <v>0</v>
      </c>
      <c r="AR1177" s="23" t="s">
        <v>323</v>
      </c>
      <c r="AT1177" s="23" t="s">
        <v>251</v>
      </c>
      <c r="AU1177" s="23" t="s">
        <v>72</v>
      </c>
      <c r="AY1177" s="23" t="s">
        <v>150</v>
      </c>
      <c r="BE1177" s="149">
        <f>IF(N1177="základní",J1177,0)</f>
        <v>0</v>
      </c>
      <c r="BF1177" s="149">
        <f>IF(N1177="snížená",J1177,0)</f>
        <v>0</v>
      </c>
      <c r="BG1177" s="149">
        <f>IF(N1177="zákl. přenesená",J1177,0)</f>
        <v>0</v>
      </c>
      <c r="BH1177" s="149">
        <f>IF(N1177="sníž. přenesená",J1177,0)</f>
        <v>0</v>
      </c>
      <c r="BI1177" s="149">
        <f>IF(N1177="nulová",J1177,0)</f>
        <v>0</v>
      </c>
      <c r="BJ1177" s="23" t="s">
        <v>70</v>
      </c>
      <c r="BK1177" s="149">
        <f>ROUND(I1177*H1177,2)</f>
        <v>0</v>
      </c>
      <c r="BL1177" s="23" t="s">
        <v>233</v>
      </c>
      <c r="BM1177" s="23" t="s">
        <v>1520</v>
      </c>
    </row>
    <row r="1178" spans="2:65" s="12" customFormat="1" x14ac:dyDescent="0.3">
      <c r="B1178" s="158"/>
      <c r="D1178" s="150" t="s">
        <v>161</v>
      </c>
      <c r="F1178" s="160" t="s">
        <v>1521</v>
      </c>
      <c r="H1178" s="161">
        <v>807.49</v>
      </c>
      <c r="L1178" s="158"/>
      <c r="M1178" s="162"/>
      <c r="T1178" s="163"/>
      <c r="W1178" s="1"/>
      <c r="AT1178" s="159" t="s">
        <v>161</v>
      </c>
      <c r="AU1178" s="159" t="s">
        <v>72</v>
      </c>
      <c r="AV1178" s="12" t="s">
        <v>72</v>
      </c>
      <c r="AW1178" s="12" t="s">
        <v>6</v>
      </c>
      <c r="AX1178" s="12" t="s">
        <v>70</v>
      </c>
      <c r="AY1178" s="159" t="s">
        <v>150</v>
      </c>
    </row>
    <row r="1179" spans="2:65" s="1" customFormat="1" ht="38.25" customHeight="1" x14ac:dyDescent="0.3">
      <c r="B1179" s="138"/>
      <c r="C1179" s="139" t="s">
        <v>1522</v>
      </c>
      <c r="D1179" s="139" t="s">
        <v>152</v>
      </c>
      <c r="E1179" s="140" t="s">
        <v>1523</v>
      </c>
      <c r="F1179" s="141" t="s">
        <v>1524</v>
      </c>
      <c r="G1179" s="142" t="s">
        <v>241</v>
      </c>
      <c r="H1179" s="143">
        <v>6.3319999999999999</v>
      </c>
      <c r="I1179" s="303"/>
      <c r="J1179" s="144">
        <f>ROUND(I1179*H1179,2)</f>
        <v>0</v>
      </c>
      <c r="K1179" s="141" t="s">
        <v>156</v>
      </c>
      <c r="L1179" s="36"/>
      <c r="M1179" s="145" t="s">
        <v>5</v>
      </c>
      <c r="N1179" s="146" t="s">
        <v>35</v>
      </c>
      <c r="O1179" s="147">
        <v>1.6850000000000001</v>
      </c>
      <c r="P1179" s="147">
        <f>O1179*H1179</f>
        <v>10.669420000000001</v>
      </c>
      <c r="Q1179" s="147">
        <v>0</v>
      </c>
      <c r="R1179" s="147">
        <f>Q1179*H1179</f>
        <v>0</v>
      </c>
      <c r="S1179" s="147">
        <v>0</v>
      </c>
      <c r="T1179" s="148">
        <f>S1179*H1179</f>
        <v>0</v>
      </c>
      <c r="AR1179" s="23" t="s">
        <v>233</v>
      </c>
      <c r="AT1179" s="23" t="s">
        <v>152</v>
      </c>
      <c r="AU1179" s="23" t="s">
        <v>72</v>
      </c>
      <c r="AY1179" s="23" t="s">
        <v>150</v>
      </c>
      <c r="BE1179" s="149">
        <f>IF(N1179="základní",J1179,0)</f>
        <v>0</v>
      </c>
      <c r="BF1179" s="149">
        <f>IF(N1179="snížená",J1179,0)</f>
        <v>0</v>
      </c>
      <c r="BG1179" s="149">
        <f>IF(N1179="zákl. přenesená",J1179,0)</f>
        <v>0</v>
      </c>
      <c r="BH1179" s="149">
        <f>IF(N1179="sníž. přenesená",J1179,0)</f>
        <v>0</v>
      </c>
      <c r="BI1179" s="149">
        <f>IF(N1179="nulová",J1179,0)</f>
        <v>0</v>
      </c>
      <c r="BJ1179" s="23" t="s">
        <v>70</v>
      </c>
      <c r="BK1179" s="149">
        <f>ROUND(I1179*H1179,2)</f>
        <v>0</v>
      </c>
      <c r="BL1179" s="23" t="s">
        <v>233</v>
      </c>
      <c r="BM1179" s="23" t="s">
        <v>1525</v>
      </c>
    </row>
    <row r="1180" spans="2:65" s="1" customFormat="1" ht="148.5" x14ac:dyDescent="0.3">
      <c r="B1180" s="36"/>
      <c r="D1180" s="150" t="s">
        <v>159</v>
      </c>
      <c r="F1180" s="151" t="s">
        <v>1526</v>
      </c>
      <c r="L1180" s="36"/>
      <c r="M1180" s="152"/>
      <c r="T1180" s="61"/>
      <c r="AT1180" s="23" t="s">
        <v>159</v>
      </c>
      <c r="AU1180" s="23" t="s">
        <v>72</v>
      </c>
    </row>
    <row r="1181" spans="2:65" s="10" customFormat="1" ht="29.85" customHeight="1" x14ac:dyDescent="0.3">
      <c r="B1181" s="127"/>
      <c r="D1181" s="128" t="s">
        <v>63</v>
      </c>
      <c r="E1181" s="136" t="s">
        <v>1527</v>
      </c>
      <c r="F1181" s="136" t="s">
        <v>1528</v>
      </c>
      <c r="J1181" s="137">
        <f>BK1181</f>
        <v>0</v>
      </c>
      <c r="L1181" s="127"/>
      <c r="M1181" s="131"/>
      <c r="P1181" s="132">
        <f>SUM(P1182:P1281)</f>
        <v>522.945515</v>
      </c>
      <c r="R1181" s="132">
        <f>SUM(R1182:R1281)</f>
        <v>31.754577840000003</v>
      </c>
      <c r="T1181" s="133">
        <f>SUM(T1182:T1281)</f>
        <v>1.0374875000000001</v>
      </c>
      <c r="W1181" s="1"/>
      <c r="AR1181" s="128" t="s">
        <v>72</v>
      </c>
      <c r="AT1181" s="134" t="s">
        <v>63</v>
      </c>
      <c r="AU1181" s="134" t="s">
        <v>70</v>
      </c>
      <c r="AY1181" s="128" t="s">
        <v>150</v>
      </c>
      <c r="BK1181" s="135">
        <f>SUM(BK1182:BK1281)</f>
        <v>0</v>
      </c>
    </row>
    <row r="1182" spans="2:65" s="1" customFormat="1" ht="38.25" customHeight="1" x14ac:dyDescent="0.3">
      <c r="B1182" s="138"/>
      <c r="C1182" s="139" t="s">
        <v>1529</v>
      </c>
      <c r="D1182" s="139" t="s">
        <v>152</v>
      </c>
      <c r="E1182" s="140" t="s">
        <v>1530</v>
      </c>
      <c r="F1182" s="141" t="s">
        <v>1531</v>
      </c>
      <c r="G1182" s="142" t="s">
        <v>155</v>
      </c>
      <c r="H1182" s="143">
        <v>592.85</v>
      </c>
      <c r="I1182" s="303"/>
      <c r="J1182" s="144">
        <f>ROUND(I1182*H1182,2)</f>
        <v>0</v>
      </c>
      <c r="K1182" s="141" t="s">
        <v>156</v>
      </c>
      <c r="L1182" s="36"/>
      <c r="M1182" s="145" t="s">
        <v>5</v>
      </c>
      <c r="N1182" s="146" t="s">
        <v>35</v>
      </c>
      <c r="O1182" s="147">
        <v>0.08</v>
      </c>
      <c r="P1182" s="147">
        <f>O1182*H1182</f>
        <v>47.428000000000004</v>
      </c>
      <c r="Q1182" s="147">
        <v>0</v>
      </c>
      <c r="R1182" s="147">
        <f>Q1182*H1182</f>
        <v>0</v>
      </c>
      <c r="S1182" s="147">
        <v>1.75E-3</v>
      </c>
      <c r="T1182" s="148">
        <f>S1182*H1182</f>
        <v>1.0374875000000001</v>
      </c>
      <c r="AR1182" s="23" t="s">
        <v>233</v>
      </c>
      <c r="AT1182" s="23" t="s">
        <v>152</v>
      </c>
      <c r="AU1182" s="23" t="s">
        <v>72</v>
      </c>
      <c r="AY1182" s="23" t="s">
        <v>150</v>
      </c>
      <c r="BE1182" s="149">
        <f>IF(N1182="základní",J1182,0)</f>
        <v>0</v>
      </c>
      <c r="BF1182" s="149">
        <f>IF(N1182="snížená",J1182,0)</f>
        <v>0</v>
      </c>
      <c r="BG1182" s="149">
        <f>IF(N1182="zákl. přenesená",J1182,0)</f>
        <v>0</v>
      </c>
      <c r="BH1182" s="149">
        <f>IF(N1182="sníž. přenesená",J1182,0)</f>
        <v>0</v>
      </c>
      <c r="BI1182" s="149">
        <f>IF(N1182="nulová",J1182,0)</f>
        <v>0</v>
      </c>
      <c r="BJ1182" s="23" t="s">
        <v>70</v>
      </c>
      <c r="BK1182" s="149">
        <f>ROUND(I1182*H1182,2)</f>
        <v>0</v>
      </c>
      <c r="BL1182" s="23" t="s">
        <v>233</v>
      </c>
      <c r="BM1182" s="23" t="s">
        <v>1532</v>
      </c>
    </row>
    <row r="1183" spans="2:65" s="1" customFormat="1" ht="94.5" x14ac:dyDescent="0.3">
      <c r="B1183" s="36"/>
      <c r="D1183" s="150" t="s">
        <v>159</v>
      </c>
      <c r="F1183" s="151" t="s">
        <v>1533</v>
      </c>
      <c r="L1183" s="36"/>
      <c r="M1183" s="152"/>
      <c r="T1183" s="61"/>
      <c r="AT1183" s="23" t="s">
        <v>159</v>
      </c>
      <c r="AU1183" s="23" t="s">
        <v>72</v>
      </c>
    </row>
    <row r="1184" spans="2:65" s="12" customFormat="1" x14ac:dyDescent="0.3">
      <c r="B1184" s="158"/>
      <c r="D1184" s="150" t="s">
        <v>161</v>
      </c>
      <c r="E1184" s="159" t="s">
        <v>5</v>
      </c>
      <c r="F1184" s="160" t="s">
        <v>1534</v>
      </c>
      <c r="H1184" s="161">
        <v>592.85</v>
      </c>
      <c r="L1184" s="158"/>
      <c r="M1184" s="162"/>
      <c r="T1184" s="163"/>
      <c r="W1184" s="1"/>
      <c r="AT1184" s="159" t="s">
        <v>161</v>
      </c>
      <c r="AU1184" s="159" t="s">
        <v>72</v>
      </c>
      <c r="AV1184" s="12" t="s">
        <v>72</v>
      </c>
      <c r="AW1184" s="12" t="s">
        <v>27</v>
      </c>
      <c r="AX1184" s="12" t="s">
        <v>64</v>
      </c>
      <c r="AY1184" s="159" t="s">
        <v>150</v>
      </c>
    </row>
    <row r="1185" spans="2:65" s="13" customFormat="1" x14ac:dyDescent="0.3">
      <c r="B1185" s="164"/>
      <c r="D1185" s="150" t="s">
        <v>161</v>
      </c>
      <c r="E1185" s="165" t="s">
        <v>5</v>
      </c>
      <c r="F1185" s="166" t="s">
        <v>164</v>
      </c>
      <c r="H1185" s="167">
        <v>592.85</v>
      </c>
      <c r="L1185" s="164"/>
      <c r="M1185" s="168"/>
      <c r="T1185" s="169"/>
      <c r="W1185" s="1"/>
      <c r="AT1185" s="165" t="s">
        <v>161</v>
      </c>
      <c r="AU1185" s="165" t="s">
        <v>72</v>
      </c>
      <c r="AV1185" s="13" t="s">
        <v>157</v>
      </c>
      <c r="AW1185" s="13" t="s">
        <v>27</v>
      </c>
      <c r="AX1185" s="13" t="s">
        <v>70</v>
      </c>
      <c r="AY1185" s="165" t="s">
        <v>150</v>
      </c>
    </row>
    <row r="1186" spans="2:65" s="1" customFormat="1" ht="25.5" customHeight="1" x14ac:dyDescent="0.3">
      <c r="B1186" s="138"/>
      <c r="C1186" s="139" t="s">
        <v>1535</v>
      </c>
      <c r="D1186" s="139" t="s">
        <v>152</v>
      </c>
      <c r="E1186" s="140" t="s">
        <v>1536</v>
      </c>
      <c r="F1186" s="141" t="s">
        <v>1537</v>
      </c>
      <c r="G1186" s="142" t="s">
        <v>155</v>
      </c>
      <c r="H1186" s="143">
        <v>583.9</v>
      </c>
      <c r="I1186" s="303"/>
      <c r="J1186" s="144">
        <f>ROUND(I1186*H1186,2)</f>
        <v>0</v>
      </c>
      <c r="K1186" s="141" t="s">
        <v>156</v>
      </c>
      <c r="L1186" s="36"/>
      <c r="M1186" s="145" t="s">
        <v>5</v>
      </c>
      <c r="N1186" s="146" t="s">
        <v>35</v>
      </c>
      <c r="O1186" s="147">
        <v>0.06</v>
      </c>
      <c r="P1186" s="147">
        <f>O1186*H1186</f>
        <v>35.033999999999999</v>
      </c>
      <c r="Q1186" s="147">
        <v>0</v>
      </c>
      <c r="R1186" s="147">
        <f>Q1186*H1186</f>
        <v>0</v>
      </c>
      <c r="S1186" s="147">
        <v>0</v>
      </c>
      <c r="T1186" s="148">
        <f>S1186*H1186</f>
        <v>0</v>
      </c>
      <c r="AR1186" s="23" t="s">
        <v>233</v>
      </c>
      <c r="AT1186" s="23" t="s">
        <v>152</v>
      </c>
      <c r="AU1186" s="23" t="s">
        <v>72</v>
      </c>
      <c r="AY1186" s="23" t="s">
        <v>150</v>
      </c>
      <c r="BE1186" s="149">
        <f>IF(N1186="základní",J1186,0)</f>
        <v>0</v>
      </c>
      <c r="BF1186" s="149">
        <f>IF(N1186="snížená",J1186,0)</f>
        <v>0</v>
      </c>
      <c r="BG1186" s="149">
        <f>IF(N1186="zákl. přenesená",J1186,0)</f>
        <v>0</v>
      </c>
      <c r="BH1186" s="149">
        <f>IF(N1186="sníž. přenesená",J1186,0)</f>
        <v>0</v>
      </c>
      <c r="BI1186" s="149">
        <f>IF(N1186="nulová",J1186,0)</f>
        <v>0</v>
      </c>
      <c r="BJ1186" s="23" t="s">
        <v>70</v>
      </c>
      <c r="BK1186" s="149">
        <f>ROUND(I1186*H1186,2)</f>
        <v>0</v>
      </c>
      <c r="BL1186" s="23" t="s">
        <v>233</v>
      </c>
      <c r="BM1186" s="23" t="s">
        <v>1538</v>
      </c>
    </row>
    <row r="1187" spans="2:65" s="1" customFormat="1" ht="54" x14ac:dyDescent="0.3">
      <c r="B1187" s="36"/>
      <c r="D1187" s="150" t="s">
        <v>159</v>
      </c>
      <c r="F1187" s="151" t="s">
        <v>1539</v>
      </c>
      <c r="L1187" s="36"/>
      <c r="M1187" s="152"/>
      <c r="T1187" s="61"/>
      <c r="AT1187" s="23" t="s">
        <v>159</v>
      </c>
      <c r="AU1187" s="23" t="s">
        <v>72</v>
      </c>
    </row>
    <row r="1188" spans="2:65" s="12" customFormat="1" x14ac:dyDescent="0.3">
      <c r="B1188" s="158"/>
      <c r="D1188" s="150" t="s">
        <v>161</v>
      </c>
      <c r="E1188" s="159" t="s">
        <v>5</v>
      </c>
      <c r="F1188" s="160" t="s">
        <v>1540</v>
      </c>
      <c r="H1188" s="161">
        <v>583.9</v>
      </c>
      <c r="L1188" s="158"/>
      <c r="M1188" s="162"/>
      <c r="T1188" s="163"/>
      <c r="W1188" s="1"/>
      <c r="AT1188" s="159" t="s">
        <v>161</v>
      </c>
      <c r="AU1188" s="159" t="s">
        <v>72</v>
      </c>
      <c r="AV1188" s="12" t="s">
        <v>72</v>
      </c>
      <c r="AW1188" s="12" t="s">
        <v>27</v>
      </c>
      <c r="AX1188" s="12" t="s">
        <v>64</v>
      </c>
      <c r="AY1188" s="159" t="s">
        <v>150</v>
      </c>
    </row>
    <row r="1189" spans="2:65" s="11" customFormat="1" x14ac:dyDescent="0.3">
      <c r="B1189" s="153"/>
      <c r="D1189" s="150" t="s">
        <v>161</v>
      </c>
      <c r="E1189" s="154" t="s">
        <v>5</v>
      </c>
      <c r="F1189" s="155" t="s">
        <v>955</v>
      </c>
      <c r="H1189" s="154" t="s">
        <v>5</v>
      </c>
      <c r="L1189" s="153"/>
      <c r="M1189" s="156"/>
      <c r="T1189" s="157"/>
      <c r="W1189" s="1"/>
      <c r="AT1189" s="154" t="s">
        <v>161</v>
      </c>
      <c r="AU1189" s="154" t="s">
        <v>72</v>
      </c>
      <c r="AV1189" s="11" t="s">
        <v>70</v>
      </c>
      <c r="AW1189" s="11" t="s">
        <v>27</v>
      </c>
      <c r="AX1189" s="11" t="s">
        <v>64</v>
      </c>
      <c r="AY1189" s="154" t="s">
        <v>150</v>
      </c>
    </row>
    <row r="1190" spans="2:65" s="13" customFormat="1" x14ac:dyDescent="0.3">
      <c r="B1190" s="164"/>
      <c r="D1190" s="150" t="s">
        <v>161</v>
      </c>
      <c r="E1190" s="165" t="s">
        <v>5</v>
      </c>
      <c r="F1190" s="166" t="s">
        <v>164</v>
      </c>
      <c r="H1190" s="167">
        <v>583.9</v>
      </c>
      <c r="L1190" s="164"/>
      <c r="M1190" s="168"/>
      <c r="T1190" s="169"/>
      <c r="W1190" s="1"/>
      <c r="AT1190" s="165" t="s">
        <v>161</v>
      </c>
      <c r="AU1190" s="165" t="s">
        <v>72</v>
      </c>
      <c r="AV1190" s="13" t="s">
        <v>157</v>
      </c>
      <c r="AW1190" s="13" t="s">
        <v>27</v>
      </c>
      <c r="AX1190" s="13" t="s">
        <v>70</v>
      </c>
      <c r="AY1190" s="165" t="s">
        <v>150</v>
      </c>
    </row>
    <row r="1191" spans="2:65" s="1" customFormat="1" ht="16.5" customHeight="1" x14ac:dyDescent="0.3">
      <c r="B1191" s="138"/>
      <c r="C1191" s="171" t="s">
        <v>1541</v>
      </c>
      <c r="D1191" s="171" t="s">
        <v>251</v>
      </c>
      <c r="E1191" s="633" t="s">
        <v>5094</v>
      </c>
      <c r="F1191" s="634" t="s">
        <v>5095</v>
      </c>
      <c r="G1191" s="174" t="s">
        <v>155</v>
      </c>
      <c r="H1191" s="175">
        <v>595.57799999999997</v>
      </c>
      <c r="I1191" s="521"/>
      <c r="J1191" s="176">
        <f>ROUND(I1191*H1191,2)</f>
        <v>0</v>
      </c>
      <c r="K1191" s="173" t="s">
        <v>156</v>
      </c>
      <c r="L1191" s="177"/>
      <c r="M1191" s="178" t="s">
        <v>5</v>
      </c>
      <c r="N1191" s="179" t="s">
        <v>35</v>
      </c>
      <c r="O1191" s="147">
        <v>0</v>
      </c>
      <c r="P1191" s="147">
        <f>O1191*H1191</f>
        <v>0</v>
      </c>
      <c r="Q1191" s="147">
        <v>2.5000000000000001E-3</v>
      </c>
      <c r="R1191" s="147">
        <f>Q1191*H1191</f>
        <v>1.488945</v>
      </c>
      <c r="S1191" s="147">
        <v>0</v>
      </c>
      <c r="T1191" s="148">
        <f>S1191*H1191</f>
        <v>0</v>
      </c>
      <c r="AR1191" s="23" t="s">
        <v>323</v>
      </c>
      <c r="AT1191" s="23" t="s">
        <v>251</v>
      </c>
      <c r="AU1191" s="23" t="s">
        <v>72</v>
      </c>
      <c r="AY1191" s="23" t="s">
        <v>150</v>
      </c>
      <c r="BE1191" s="149">
        <f>IF(N1191="základní",J1191,0)</f>
        <v>0</v>
      </c>
      <c r="BF1191" s="149">
        <f>IF(N1191="snížená",J1191,0)</f>
        <v>0</v>
      </c>
      <c r="BG1191" s="149">
        <f>IF(N1191="zákl. přenesená",J1191,0)</f>
        <v>0</v>
      </c>
      <c r="BH1191" s="149">
        <f>IF(N1191="sníž. přenesená",J1191,0)</f>
        <v>0</v>
      </c>
      <c r="BI1191" s="149">
        <f>IF(N1191="nulová",J1191,0)</f>
        <v>0</v>
      </c>
      <c r="BJ1191" s="23" t="s">
        <v>70</v>
      </c>
      <c r="BK1191" s="149">
        <f>ROUND(I1191*H1191,2)</f>
        <v>0</v>
      </c>
      <c r="BL1191" s="23" t="s">
        <v>233</v>
      </c>
      <c r="BM1191" s="23" t="s">
        <v>1542</v>
      </c>
    </row>
    <row r="1192" spans="2:65" s="12" customFormat="1" x14ac:dyDescent="0.3">
      <c r="B1192" s="158"/>
      <c r="D1192" s="150" t="s">
        <v>161</v>
      </c>
      <c r="F1192" s="160" t="s">
        <v>1543</v>
      </c>
      <c r="H1192" s="161">
        <v>595.57799999999997</v>
      </c>
      <c r="L1192" s="158"/>
      <c r="M1192" s="162"/>
      <c r="T1192" s="163"/>
      <c r="W1192" s="1"/>
      <c r="AT1192" s="159" t="s">
        <v>161</v>
      </c>
      <c r="AU1192" s="159" t="s">
        <v>72</v>
      </c>
      <c r="AV1192" s="12" t="s">
        <v>72</v>
      </c>
      <c r="AW1192" s="12" t="s">
        <v>6</v>
      </c>
      <c r="AX1192" s="12" t="s">
        <v>70</v>
      </c>
      <c r="AY1192" s="159" t="s">
        <v>150</v>
      </c>
    </row>
    <row r="1193" spans="2:65" s="1" customFormat="1" ht="16.5" customHeight="1" x14ac:dyDescent="0.3">
      <c r="B1193" s="138"/>
      <c r="C1193" s="139" t="s">
        <v>1544</v>
      </c>
      <c r="D1193" s="139" t="s">
        <v>152</v>
      </c>
      <c r="E1193" s="140" t="s">
        <v>1545</v>
      </c>
      <c r="F1193" s="141" t="s">
        <v>1546</v>
      </c>
      <c r="G1193" s="142" t="s">
        <v>268</v>
      </c>
      <c r="H1193" s="143">
        <v>1076.81</v>
      </c>
      <c r="I1193" s="303"/>
      <c r="J1193" s="144">
        <f>ROUND(I1193*H1193,2)</f>
        <v>0</v>
      </c>
      <c r="K1193" s="141" t="s">
        <v>156</v>
      </c>
      <c r="L1193" s="36"/>
      <c r="M1193" s="145" t="s">
        <v>5</v>
      </c>
      <c r="N1193" s="146" t="s">
        <v>35</v>
      </c>
      <c r="O1193" s="147">
        <v>0.04</v>
      </c>
      <c r="P1193" s="147">
        <f>O1193*H1193</f>
        <v>43.072400000000002</v>
      </c>
      <c r="Q1193" s="147">
        <v>0</v>
      </c>
      <c r="R1193" s="147">
        <f>Q1193*H1193</f>
        <v>0</v>
      </c>
      <c r="S1193" s="147">
        <v>0</v>
      </c>
      <c r="T1193" s="148">
        <f>S1193*H1193</f>
        <v>0</v>
      </c>
      <c r="AR1193" s="23" t="s">
        <v>233</v>
      </c>
      <c r="AT1193" s="23" t="s">
        <v>152</v>
      </c>
      <c r="AU1193" s="23" t="s">
        <v>72</v>
      </c>
      <c r="AY1193" s="23" t="s">
        <v>150</v>
      </c>
      <c r="BE1193" s="149">
        <f>IF(N1193="základní",J1193,0)</f>
        <v>0</v>
      </c>
      <c r="BF1193" s="149">
        <f>IF(N1193="snížená",J1193,0)</f>
        <v>0</v>
      </c>
      <c r="BG1193" s="149">
        <f>IF(N1193="zákl. přenesená",J1193,0)</f>
        <v>0</v>
      </c>
      <c r="BH1193" s="149">
        <f>IF(N1193="sníž. přenesená",J1193,0)</f>
        <v>0</v>
      </c>
      <c r="BI1193" s="149">
        <f>IF(N1193="nulová",J1193,0)</f>
        <v>0</v>
      </c>
      <c r="BJ1193" s="23" t="s">
        <v>70</v>
      </c>
      <c r="BK1193" s="149">
        <f>ROUND(I1193*H1193,2)</f>
        <v>0</v>
      </c>
      <c r="BL1193" s="23" t="s">
        <v>233</v>
      </c>
      <c r="BM1193" s="23" t="s">
        <v>1547</v>
      </c>
    </row>
    <row r="1194" spans="2:65" s="1" customFormat="1" ht="54" x14ac:dyDescent="0.3">
      <c r="B1194" s="36"/>
      <c r="D1194" s="150" t="s">
        <v>159</v>
      </c>
      <c r="F1194" s="151" t="s">
        <v>1539</v>
      </c>
      <c r="L1194" s="36"/>
      <c r="M1194" s="152"/>
      <c r="T1194" s="61"/>
      <c r="AT1194" s="23" t="s">
        <v>159</v>
      </c>
      <c r="AU1194" s="23" t="s">
        <v>72</v>
      </c>
    </row>
    <row r="1195" spans="2:65" s="12" customFormat="1" x14ac:dyDescent="0.3">
      <c r="B1195" s="158"/>
      <c r="D1195" s="150" t="s">
        <v>161</v>
      </c>
      <c r="E1195" s="159" t="s">
        <v>5</v>
      </c>
      <c r="F1195" s="160" t="s">
        <v>1548</v>
      </c>
      <c r="H1195" s="161">
        <v>392.85</v>
      </c>
      <c r="L1195" s="158"/>
      <c r="M1195" s="162"/>
      <c r="T1195" s="163"/>
      <c r="W1195" s="1"/>
      <c r="AT1195" s="159" t="s">
        <v>161</v>
      </c>
      <c r="AU1195" s="159" t="s">
        <v>72</v>
      </c>
      <c r="AV1195" s="12" t="s">
        <v>72</v>
      </c>
      <c r="AW1195" s="12" t="s">
        <v>27</v>
      </c>
      <c r="AX1195" s="12" t="s">
        <v>64</v>
      </c>
      <c r="AY1195" s="159" t="s">
        <v>150</v>
      </c>
    </row>
    <row r="1196" spans="2:65" s="12" customFormat="1" x14ac:dyDescent="0.3">
      <c r="B1196" s="158"/>
      <c r="D1196" s="150" t="s">
        <v>161</v>
      </c>
      <c r="E1196" s="159" t="s">
        <v>5</v>
      </c>
      <c r="F1196" s="160" t="s">
        <v>1549</v>
      </c>
      <c r="H1196" s="161">
        <v>683.96</v>
      </c>
      <c r="L1196" s="158"/>
      <c r="M1196" s="162"/>
      <c r="T1196" s="163"/>
      <c r="W1196" s="1"/>
      <c r="AT1196" s="159" t="s">
        <v>161</v>
      </c>
      <c r="AU1196" s="159" t="s">
        <v>72</v>
      </c>
      <c r="AV1196" s="12" t="s">
        <v>72</v>
      </c>
      <c r="AW1196" s="12" t="s">
        <v>27</v>
      </c>
      <c r="AX1196" s="12" t="s">
        <v>64</v>
      </c>
      <c r="AY1196" s="159" t="s">
        <v>150</v>
      </c>
    </row>
    <row r="1197" spans="2:65" s="13" customFormat="1" x14ac:dyDescent="0.3">
      <c r="B1197" s="164"/>
      <c r="D1197" s="150" t="s">
        <v>161</v>
      </c>
      <c r="E1197" s="165" t="s">
        <v>5</v>
      </c>
      <c r="F1197" s="166" t="s">
        <v>164</v>
      </c>
      <c r="H1197" s="167">
        <v>1076.81</v>
      </c>
      <c r="L1197" s="164"/>
      <c r="M1197" s="168"/>
      <c r="T1197" s="169"/>
      <c r="W1197" s="1"/>
      <c r="AT1197" s="165" t="s">
        <v>161</v>
      </c>
      <c r="AU1197" s="165" t="s">
        <v>72</v>
      </c>
      <c r="AV1197" s="13" t="s">
        <v>157</v>
      </c>
      <c r="AW1197" s="13" t="s">
        <v>27</v>
      </c>
      <c r="AX1197" s="13" t="s">
        <v>70</v>
      </c>
      <c r="AY1197" s="165" t="s">
        <v>150</v>
      </c>
    </row>
    <row r="1198" spans="2:65" s="1" customFormat="1" ht="16.5" customHeight="1" x14ac:dyDescent="0.3">
      <c r="B1198" s="138"/>
      <c r="C1198" s="171" t="s">
        <v>1550</v>
      </c>
      <c r="D1198" s="171" t="s">
        <v>251</v>
      </c>
      <c r="E1198" s="172" t="s">
        <v>1551</v>
      </c>
      <c r="F1198" s="173" t="s">
        <v>1552</v>
      </c>
      <c r="G1198" s="174" t="s">
        <v>268</v>
      </c>
      <c r="H1198" s="175">
        <v>1098.346</v>
      </c>
      <c r="I1198" s="521"/>
      <c r="J1198" s="176">
        <f>ROUND(I1198*H1198,2)</f>
        <v>0</v>
      </c>
      <c r="K1198" s="173" t="s">
        <v>156</v>
      </c>
      <c r="L1198" s="177"/>
      <c r="M1198" s="178" t="s">
        <v>5</v>
      </c>
      <c r="N1198" s="179" t="s">
        <v>35</v>
      </c>
      <c r="O1198" s="147">
        <v>0</v>
      </c>
      <c r="P1198" s="147">
        <f>O1198*H1198</f>
        <v>0</v>
      </c>
      <c r="Q1198" s="147">
        <v>2.0000000000000002E-5</v>
      </c>
      <c r="R1198" s="147">
        <f>Q1198*H1198</f>
        <v>2.1966920000000001E-2</v>
      </c>
      <c r="S1198" s="147">
        <v>0</v>
      </c>
      <c r="T1198" s="148">
        <f>S1198*H1198</f>
        <v>0</v>
      </c>
      <c r="AR1198" s="23" t="s">
        <v>323</v>
      </c>
      <c r="AT1198" s="23" t="s">
        <v>251</v>
      </c>
      <c r="AU1198" s="23" t="s">
        <v>72</v>
      </c>
      <c r="AY1198" s="23" t="s">
        <v>150</v>
      </c>
      <c r="BE1198" s="149">
        <f>IF(N1198="základní",J1198,0)</f>
        <v>0</v>
      </c>
      <c r="BF1198" s="149">
        <f>IF(N1198="snížená",J1198,0)</f>
        <v>0</v>
      </c>
      <c r="BG1198" s="149">
        <f>IF(N1198="zákl. přenesená",J1198,0)</f>
        <v>0</v>
      </c>
      <c r="BH1198" s="149">
        <f>IF(N1198="sníž. přenesená",J1198,0)</f>
        <v>0</v>
      </c>
      <c r="BI1198" s="149">
        <f>IF(N1198="nulová",J1198,0)</f>
        <v>0</v>
      </c>
      <c r="BJ1198" s="23" t="s">
        <v>70</v>
      </c>
      <c r="BK1198" s="149">
        <f>ROUND(I1198*H1198,2)</f>
        <v>0</v>
      </c>
      <c r="BL1198" s="23" t="s">
        <v>233</v>
      </c>
      <c r="BM1198" s="23" t="s">
        <v>1553</v>
      </c>
    </row>
    <row r="1199" spans="2:65" s="12" customFormat="1" x14ac:dyDescent="0.3">
      <c r="B1199" s="158"/>
      <c r="D1199" s="150" t="s">
        <v>161</v>
      </c>
      <c r="F1199" s="160" t="s">
        <v>1554</v>
      </c>
      <c r="H1199" s="161">
        <v>1098.346</v>
      </c>
      <c r="L1199" s="158"/>
      <c r="M1199" s="162"/>
      <c r="T1199" s="163"/>
      <c r="W1199" s="1"/>
      <c r="AT1199" s="159" t="s">
        <v>161</v>
      </c>
      <c r="AU1199" s="159" t="s">
        <v>72</v>
      </c>
      <c r="AV1199" s="12" t="s">
        <v>72</v>
      </c>
      <c r="AW1199" s="12" t="s">
        <v>6</v>
      </c>
      <c r="AX1199" s="12" t="s">
        <v>70</v>
      </c>
      <c r="AY1199" s="159" t="s">
        <v>150</v>
      </c>
    </row>
    <row r="1200" spans="2:65" s="1" customFormat="1" ht="25.5" customHeight="1" x14ac:dyDescent="0.3">
      <c r="B1200" s="138"/>
      <c r="C1200" s="139" t="s">
        <v>1555</v>
      </c>
      <c r="D1200" s="139" t="s">
        <v>152</v>
      </c>
      <c r="E1200" s="140" t="s">
        <v>1556</v>
      </c>
      <c r="F1200" s="141" t="s">
        <v>1557</v>
      </c>
      <c r="G1200" s="142" t="s">
        <v>155</v>
      </c>
      <c r="H1200" s="143">
        <v>160.33500000000001</v>
      </c>
      <c r="I1200" s="303"/>
      <c r="J1200" s="144">
        <f>ROUND(I1200*H1200,2)</f>
        <v>0</v>
      </c>
      <c r="K1200" s="141" t="s">
        <v>156</v>
      </c>
      <c r="L1200" s="36"/>
      <c r="M1200" s="145" t="s">
        <v>5</v>
      </c>
      <c r="N1200" s="146" t="s">
        <v>35</v>
      </c>
      <c r="O1200" s="147">
        <v>0.17100000000000001</v>
      </c>
      <c r="P1200" s="147">
        <f>O1200*H1200</f>
        <v>27.417285000000003</v>
      </c>
      <c r="Q1200" s="147">
        <v>2.9999999999999997E-4</v>
      </c>
      <c r="R1200" s="147">
        <f>Q1200*H1200</f>
        <v>4.8100499999999997E-2</v>
      </c>
      <c r="S1200" s="147">
        <v>0</v>
      </c>
      <c r="T1200" s="148">
        <f>S1200*H1200</f>
        <v>0</v>
      </c>
      <c r="AR1200" s="23" t="s">
        <v>157</v>
      </c>
      <c r="AT1200" s="23" t="s">
        <v>152</v>
      </c>
      <c r="AU1200" s="23" t="s">
        <v>72</v>
      </c>
      <c r="AY1200" s="23" t="s">
        <v>150</v>
      </c>
      <c r="BE1200" s="149">
        <f>IF(N1200="základní",J1200,0)</f>
        <v>0</v>
      </c>
      <c r="BF1200" s="149">
        <f>IF(N1200="snížená",J1200,0)</f>
        <v>0</v>
      </c>
      <c r="BG1200" s="149">
        <f>IF(N1200="zákl. přenesená",J1200,0)</f>
        <v>0</v>
      </c>
      <c r="BH1200" s="149">
        <f>IF(N1200="sníž. přenesená",J1200,0)</f>
        <v>0</v>
      </c>
      <c r="BI1200" s="149">
        <f>IF(N1200="nulová",J1200,0)</f>
        <v>0</v>
      </c>
      <c r="BJ1200" s="23" t="s">
        <v>70</v>
      </c>
      <c r="BK1200" s="149">
        <f>ROUND(I1200*H1200,2)</f>
        <v>0</v>
      </c>
      <c r="BL1200" s="23" t="s">
        <v>157</v>
      </c>
      <c r="BM1200" s="23" t="s">
        <v>1558</v>
      </c>
    </row>
    <row r="1201" spans="2:51" s="1" customFormat="1" ht="94.5" x14ac:dyDescent="0.3">
      <c r="B1201" s="36"/>
      <c r="D1201" s="150" t="s">
        <v>159</v>
      </c>
      <c r="F1201" s="151" t="s">
        <v>1559</v>
      </c>
      <c r="L1201" s="36"/>
      <c r="M1201" s="152"/>
      <c r="T1201" s="61"/>
      <c r="AT1201" s="23" t="s">
        <v>159</v>
      </c>
      <c r="AU1201" s="23" t="s">
        <v>72</v>
      </c>
    </row>
    <row r="1202" spans="2:51" s="11" customFormat="1" x14ac:dyDescent="0.3">
      <c r="B1202" s="153"/>
      <c r="D1202" s="150" t="s">
        <v>161</v>
      </c>
      <c r="E1202" s="154" t="s">
        <v>5</v>
      </c>
      <c r="F1202" s="155" t="s">
        <v>1560</v>
      </c>
      <c r="H1202" s="154" t="s">
        <v>5</v>
      </c>
      <c r="L1202" s="153"/>
      <c r="M1202" s="156"/>
      <c r="T1202" s="157"/>
      <c r="W1202" s="1"/>
      <c r="AT1202" s="154" t="s">
        <v>161</v>
      </c>
      <c r="AU1202" s="154" t="s">
        <v>72</v>
      </c>
      <c r="AV1202" s="11" t="s">
        <v>70</v>
      </c>
      <c r="AW1202" s="11" t="s">
        <v>27</v>
      </c>
      <c r="AX1202" s="11" t="s">
        <v>64</v>
      </c>
      <c r="AY1202" s="154" t="s">
        <v>150</v>
      </c>
    </row>
    <row r="1203" spans="2:51" s="12" customFormat="1" x14ac:dyDescent="0.3">
      <c r="B1203" s="158"/>
      <c r="D1203" s="150" t="s">
        <v>161</v>
      </c>
      <c r="E1203" s="159" t="s">
        <v>5</v>
      </c>
      <c r="F1203" s="160" t="s">
        <v>1561</v>
      </c>
      <c r="H1203" s="161">
        <v>34.020000000000003</v>
      </c>
      <c r="L1203" s="158"/>
      <c r="M1203" s="162"/>
      <c r="T1203" s="163"/>
      <c r="W1203" s="1"/>
      <c r="AT1203" s="159" t="s">
        <v>161</v>
      </c>
      <c r="AU1203" s="159" t="s">
        <v>72</v>
      </c>
      <c r="AV1203" s="12" t="s">
        <v>72</v>
      </c>
      <c r="AW1203" s="12" t="s">
        <v>27</v>
      </c>
      <c r="AX1203" s="12" t="s">
        <v>64</v>
      </c>
      <c r="AY1203" s="159" t="s">
        <v>150</v>
      </c>
    </row>
    <row r="1204" spans="2:51" s="12" customFormat="1" x14ac:dyDescent="0.3">
      <c r="B1204" s="158"/>
      <c r="D1204" s="150" t="s">
        <v>161</v>
      </c>
      <c r="E1204" s="159" t="s">
        <v>5</v>
      </c>
      <c r="F1204" s="160" t="s">
        <v>1562</v>
      </c>
      <c r="H1204" s="161">
        <v>11.7</v>
      </c>
      <c r="L1204" s="158"/>
      <c r="M1204" s="162"/>
      <c r="T1204" s="163"/>
      <c r="W1204" s="1"/>
      <c r="AT1204" s="159" t="s">
        <v>161</v>
      </c>
      <c r="AU1204" s="159" t="s">
        <v>72</v>
      </c>
      <c r="AV1204" s="12" t="s">
        <v>72</v>
      </c>
      <c r="AW1204" s="12" t="s">
        <v>27</v>
      </c>
      <c r="AX1204" s="12" t="s">
        <v>64</v>
      </c>
      <c r="AY1204" s="159" t="s">
        <v>150</v>
      </c>
    </row>
    <row r="1205" spans="2:51" s="12" customFormat="1" x14ac:dyDescent="0.3">
      <c r="B1205" s="158"/>
      <c r="D1205" s="150" t="s">
        <v>161</v>
      </c>
      <c r="E1205" s="159" t="s">
        <v>5</v>
      </c>
      <c r="F1205" s="160" t="s">
        <v>1563</v>
      </c>
      <c r="H1205" s="161">
        <v>2.8</v>
      </c>
      <c r="L1205" s="158"/>
      <c r="M1205" s="162"/>
      <c r="T1205" s="163"/>
      <c r="W1205" s="1"/>
      <c r="AT1205" s="159" t="s">
        <v>161</v>
      </c>
      <c r="AU1205" s="159" t="s">
        <v>72</v>
      </c>
      <c r="AV1205" s="12" t="s">
        <v>72</v>
      </c>
      <c r="AW1205" s="12" t="s">
        <v>27</v>
      </c>
      <c r="AX1205" s="12" t="s">
        <v>64</v>
      </c>
      <c r="AY1205" s="159" t="s">
        <v>150</v>
      </c>
    </row>
    <row r="1206" spans="2:51" s="11" customFormat="1" x14ac:dyDescent="0.3">
      <c r="B1206" s="153"/>
      <c r="D1206" s="150" t="s">
        <v>161</v>
      </c>
      <c r="E1206" s="154" t="s">
        <v>5</v>
      </c>
      <c r="F1206" s="155" t="s">
        <v>434</v>
      </c>
      <c r="H1206" s="154" t="s">
        <v>5</v>
      </c>
      <c r="L1206" s="153"/>
      <c r="M1206" s="156"/>
      <c r="T1206" s="157"/>
      <c r="W1206" s="1"/>
      <c r="AT1206" s="154" t="s">
        <v>161</v>
      </c>
      <c r="AU1206" s="154" t="s">
        <v>72</v>
      </c>
      <c r="AV1206" s="11" t="s">
        <v>70</v>
      </c>
      <c r="AW1206" s="11" t="s">
        <v>27</v>
      </c>
      <c r="AX1206" s="11" t="s">
        <v>64</v>
      </c>
      <c r="AY1206" s="154" t="s">
        <v>150</v>
      </c>
    </row>
    <row r="1207" spans="2:51" s="12" customFormat="1" x14ac:dyDescent="0.3">
      <c r="B1207" s="158"/>
      <c r="D1207" s="150" t="s">
        <v>161</v>
      </c>
      <c r="E1207" s="159" t="s">
        <v>5</v>
      </c>
      <c r="F1207" s="160" t="s">
        <v>1561</v>
      </c>
      <c r="H1207" s="161">
        <v>34.020000000000003</v>
      </c>
      <c r="L1207" s="158"/>
      <c r="M1207" s="162"/>
      <c r="T1207" s="163"/>
      <c r="W1207" s="1"/>
      <c r="AT1207" s="159" t="s">
        <v>161</v>
      </c>
      <c r="AU1207" s="159" t="s">
        <v>72</v>
      </c>
      <c r="AV1207" s="12" t="s">
        <v>72</v>
      </c>
      <c r="AW1207" s="12" t="s">
        <v>27</v>
      </c>
      <c r="AX1207" s="12" t="s">
        <v>64</v>
      </c>
      <c r="AY1207" s="159" t="s">
        <v>150</v>
      </c>
    </row>
    <row r="1208" spans="2:51" s="12" customFormat="1" x14ac:dyDescent="0.3">
      <c r="B1208" s="158"/>
      <c r="D1208" s="150" t="s">
        <v>161</v>
      </c>
      <c r="E1208" s="159" t="s">
        <v>5</v>
      </c>
      <c r="F1208" s="160" t="s">
        <v>1562</v>
      </c>
      <c r="H1208" s="161">
        <v>11.7</v>
      </c>
      <c r="L1208" s="158"/>
      <c r="M1208" s="162"/>
      <c r="T1208" s="163"/>
      <c r="W1208" s="1"/>
      <c r="AT1208" s="159" t="s">
        <v>161</v>
      </c>
      <c r="AU1208" s="159" t="s">
        <v>72</v>
      </c>
      <c r="AV1208" s="12" t="s">
        <v>72</v>
      </c>
      <c r="AW1208" s="12" t="s">
        <v>27</v>
      </c>
      <c r="AX1208" s="12" t="s">
        <v>64</v>
      </c>
      <c r="AY1208" s="159" t="s">
        <v>150</v>
      </c>
    </row>
    <row r="1209" spans="2:51" s="12" customFormat="1" x14ac:dyDescent="0.3">
      <c r="B1209" s="158"/>
      <c r="D1209" s="150" t="s">
        <v>161</v>
      </c>
      <c r="E1209" s="159" t="s">
        <v>5</v>
      </c>
      <c r="F1209" s="160" t="s">
        <v>1564</v>
      </c>
      <c r="H1209" s="161">
        <v>2.7120000000000002</v>
      </c>
      <c r="L1209" s="158"/>
      <c r="M1209" s="162"/>
      <c r="T1209" s="163"/>
      <c r="W1209" s="1"/>
      <c r="AT1209" s="159" t="s">
        <v>161</v>
      </c>
      <c r="AU1209" s="159" t="s">
        <v>72</v>
      </c>
      <c r="AV1209" s="12" t="s">
        <v>72</v>
      </c>
      <c r="AW1209" s="12" t="s">
        <v>27</v>
      </c>
      <c r="AX1209" s="12" t="s">
        <v>64</v>
      </c>
      <c r="AY1209" s="159" t="s">
        <v>150</v>
      </c>
    </row>
    <row r="1210" spans="2:51" s="11" customFormat="1" x14ac:dyDescent="0.3">
      <c r="B1210" s="153"/>
      <c r="D1210" s="150" t="s">
        <v>161</v>
      </c>
      <c r="E1210" s="154" t="s">
        <v>5</v>
      </c>
      <c r="F1210" s="155" t="s">
        <v>465</v>
      </c>
      <c r="H1210" s="154" t="s">
        <v>5</v>
      </c>
      <c r="L1210" s="153"/>
      <c r="M1210" s="156"/>
      <c r="T1210" s="157"/>
      <c r="W1210" s="1"/>
      <c r="AT1210" s="154" t="s">
        <v>161</v>
      </c>
      <c r="AU1210" s="154" t="s">
        <v>72</v>
      </c>
      <c r="AV1210" s="11" t="s">
        <v>70</v>
      </c>
      <c r="AW1210" s="11" t="s">
        <v>27</v>
      </c>
      <c r="AX1210" s="11" t="s">
        <v>64</v>
      </c>
      <c r="AY1210" s="154" t="s">
        <v>150</v>
      </c>
    </row>
    <row r="1211" spans="2:51" s="12" customFormat="1" x14ac:dyDescent="0.3">
      <c r="B1211" s="158"/>
      <c r="D1211" s="150" t="s">
        <v>161</v>
      </c>
      <c r="E1211" s="159" t="s">
        <v>5</v>
      </c>
      <c r="F1211" s="160" t="s">
        <v>1565</v>
      </c>
      <c r="H1211" s="161">
        <v>22.68</v>
      </c>
      <c r="L1211" s="158"/>
      <c r="M1211" s="162"/>
      <c r="T1211" s="163"/>
      <c r="W1211" s="1"/>
      <c r="AT1211" s="159" t="s">
        <v>161</v>
      </c>
      <c r="AU1211" s="159" t="s">
        <v>72</v>
      </c>
      <c r="AV1211" s="12" t="s">
        <v>72</v>
      </c>
      <c r="AW1211" s="12" t="s">
        <v>27</v>
      </c>
      <c r="AX1211" s="12" t="s">
        <v>64</v>
      </c>
      <c r="AY1211" s="159" t="s">
        <v>150</v>
      </c>
    </row>
    <row r="1212" spans="2:51" s="12" customFormat="1" x14ac:dyDescent="0.3">
      <c r="B1212" s="158"/>
      <c r="D1212" s="150" t="s">
        <v>161</v>
      </c>
      <c r="E1212" s="159" t="s">
        <v>5</v>
      </c>
      <c r="F1212" s="160" t="s">
        <v>1566</v>
      </c>
      <c r="H1212" s="161">
        <v>7.3129999999999997</v>
      </c>
      <c r="L1212" s="158"/>
      <c r="M1212" s="162"/>
      <c r="T1212" s="163"/>
      <c r="W1212" s="1"/>
      <c r="AT1212" s="159" t="s">
        <v>161</v>
      </c>
      <c r="AU1212" s="159" t="s">
        <v>72</v>
      </c>
      <c r="AV1212" s="12" t="s">
        <v>72</v>
      </c>
      <c r="AW1212" s="12" t="s">
        <v>27</v>
      </c>
      <c r="AX1212" s="12" t="s">
        <v>64</v>
      </c>
      <c r="AY1212" s="159" t="s">
        <v>150</v>
      </c>
    </row>
    <row r="1213" spans="2:51" s="12" customFormat="1" x14ac:dyDescent="0.3">
      <c r="B1213" s="158"/>
      <c r="D1213" s="150" t="s">
        <v>161</v>
      </c>
      <c r="E1213" s="159" t="s">
        <v>5</v>
      </c>
      <c r="F1213" s="160" t="s">
        <v>1567</v>
      </c>
      <c r="H1213" s="161">
        <v>2.7040000000000002</v>
      </c>
      <c r="L1213" s="158"/>
      <c r="M1213" s="162"/>
      <c r="T1213" s="163"/>
      <c r="W1213" s="1"/>
      <c r="AT1213" s="159" t="s">
        <v>161</v>
      </c>
      <c r="AU1213" s="159" t="s">
        <v>72</v>
      </c>
      <c r="AV1213" s="12" t="s">
        <v>72</v>
      </c>
      <c r="AW1213" s="12" t="s">
        <v>27</v>
      </c>
      <c r="AX1213" s="12" t="s">
        <v>64</v>
      </c>
      <c r="AY1213" s="159" t="s">
        <v>150</v>
      </c>
    </row>
    <row r="1214" spans="2:51" s="11" customFormat="1" x14ac:dyDescent="0.3">
      <c r="B1214" s="153"/>
      <c r="D1214" s="150" t="s">
        <v>161</v>
      </c>
      <c r="E1214" s="154" t="s">
        <v>5</v>
      </c>
      <c r="F1214" s="155" t="s">
        <v>469</v>
      </c>
      <c r="H1214" s="154" t="s">
        <v>5</v>
      </c>
      <c r="L1214" s="153"/>
      <c r="M1214" s="156"/>
      <c r="T1214" s="157"/>
      <c r="W1214" s="1"/>
      <c r="AT1214" s="154" t="s">
        <v>161</v>
      </c>
      <c r="AU1214" s="154" t="s">
        <v>72</v>
      </c>
      <c r="AV1214" s="11" t="s">
        <v>70</v>
      </c>
      <c r="AW1214" s="11" t="s">
        <v>27</v>
      </c>
      <c r="AX1214" s="11" t="s">
        <v>64</v>
      </c>
      <c r="AY1214" s="154" t="s">
        <v>150</v>
      </c>
    </row>
    <row r="1215" spans="2:51" s="12" customFormat="1" x14ac:dyDescent="0.3">
      <c r="B1215" s="158"/>
      <c r="D1215" s="150" t="s">
        <v>161</v>
      </c>
      <c r="E1215" s="159" t="s">
        <v>5</v>
      </c>
      <c r="F1215" s="160" t="s">
        <v>1568</v>
      </c>
      <c r="H1215" s="161">
        <v>27.838000000000001</v>
      </c>
      <c r="L1215" s="158"/>
      <c r="M1215" s="162"/>
      <c r="T1215" s="163"/>
      <c r="W1215" s="1"/>
      <c r="AT1215" s="159" t="s">
        <v>161</v>
      </c>
      <c r="AU1215" s="159" t="s">
        <v>72</v>
      </c>
      <c r="AV1215" s="12" t="s">
        <v>72</v>
      </c>
      <c r="AW1215" s="12" t="s">
        <v>27</v>
      </c>
      <c r="AX1215" s="12" t="s">
        <v>64</v>
      </c>
      <c r="AY1215" s="159" t="s">
        <v>150</v>
      </c>
    </row>
    <row r="1216" spans="2:51" s="12" customFormat="1" x14ac:dyDescent="0.3">
      <c r="B1216" s="158"/>
      <c r="D1216" s="150" t="s">
        <v>161</v>
      </c>
      <c r="E1216" s="159" t="s">
        <v>5</v>
      </c>
      <c r="F1216" s="160" t="s">
        <v>1569</v>
      </c>
      <c r="H1216" s="161">
        <v>2.8479999999999999</v>
      </c>
      <c r="L1216" s="158"/>
      <c r="M1216" s="162"/>
      <c r="T1216" s="163"/>
      <c r="W1216" s="1"/>
      <c r="AT1216" s="159" t="s">
        <v>161</v>
      </c>
      <c r="AU1216" s="159" t="s">
        <v>72</v>
      </c>
      <c r="AV1216" s="12" t="s">
        <v>72</v>
      </c>
      <c r="AW1216" s="12" t="s">
        <v>27</v>
      </c>
      <c r="AX1216" s="12" t="s">
        <v>64</v>
      </c>
      <c r="AY1216" s="159" t="s">
        <v>150</v>
      </c>
    </row>
    <row r="1217" spans="2:65" s="11" customFormat="1" x14ac:dyDescent="0.3">
      <c r="B1217" s="153"/>
      <c r="D1217" s="150" t="s">
        <v>161</v>
      </c>
      <c r="E1217" s="154" t="s">
        <v>5</v>
      </c>
      <c r="F1217" s="155" t="s">
        <v>426</v>
      </c>
      <c r="H1217" s="154" t="s">
        <v>5</v>
      </c>
      <c r="L1217" s="153"/>
      <c r="M1217" s="156"/>
      <c r="T1217" s="157"/>
      <c r="W1217" s="1"/>
      <c r="AT1217" s="154" t="s">
        <v>161</v>
      </c>
      <c r="AU1217" s="154" t="s">
        <v>72</v>
      </c>
      <c r="AV1217" s="11" t="s">
        <v>70</v>
      </c>
      <c r="AW1217" s="11" t="s">
        <v>27</v>
      </c>
      <c r="AX1217" s="11" t="s">
        <v>64</v>
      </c>
      <c r="AY1217" s="154" t="s">
        <v>150</v>
      </c>
    </row>
    <row r="1218" spans="2:65" s="13" customFormat="1" x14ac:dyDescent="0.3">
      <c r="B1218" s="164"/>
      <c r="D1218" s="150" t="s">
        <v>161</v>
      </c>
      <c r="E1218" s="165" t="s">
        <v>5</v>
      </c>
      <c r="F1218" s="166" t="s">
        <v>164</v>
      </c>
      <c r="H1218" s="167">
        <v>160.33500000000001</v>
      </c>
      <c r="L1218" s="164"/>
      <c r="M1218" s="168"/>
      <c r="T1218" s="169"/>
      <c r="W1218" s="1"/>
      <c r="AT1218" s="165" t="s">
        <v>161</v>
      </c>
      <c r="AU1218" s="165" t="s">
        <v>72</v>
      </c>
      <c r="AV1218" s="13" t="s">
        <v>157</v>
      </c>
      <c r="AW1218" s="13" t="s">
        <v>27</v>
      </c>
      <c r="AX1218" s="13" t="s">
        <v>70</v>
      </c>
      <c r="AY1218" s="165" t="s">
        <v>150</v>
      </c>
    </row>
    <row r="1219" spans="2:65" s="1" customFormat="1" ht="16.5" customHeight="1" x14ac:dyDescent="0.3">
      <c r="B1219" s="138"/>
      <c r="C1219" s="171" t="s">
        <v>1570</v>
      </c>
      <c r="D1219" s="171" t="s">
        <v>251</v>
      </c>
      <c r="E1219" s="172" t="s">
        <v>1571</v>
      </c>
      <c r="F1219" s="173" t="s">
        <v>1572</v>
      </c>
      <c r="G1219" s="174" t="s">
        <v>167</v>
      </c>
      <c r="H1219" s="175">
        <v>13.083</v>
      </c>
      <c r="I1219" s="521"/>
      <c r="J1219" s="176">
        <f>ROUND(I1219*H1219,2)</f>
        <v>0</v>
      </c>
      <c r="K1219" s="173" t="s">
        <v>156</v>
      </c>
      <c r="L1219" s="177"/>
      <c r="M1219" s="178" t="s">
        <v>5</v>
      </c>
      <c r="N1219" s="179" t="s">
        <v>35</v>
      </c>
      <c r="O1219" s="147">
        <v>0</v>
      </c>
      <c r="P1219" s="147">
        <f>O1219*H1219</f>
        <v>0</v>
      </c>
      <c r="Q1219" s="147">
        <v>5.5E-2</v>
      </c>
      <c r="R1219" s="147">
        <f>Q1219*H1219</f>
        <v>0.71956500000000001</v>
      </c>
      <c r="S1219" s="147">
        <v>0</v>
      </c>
      <c r="T1219" s="148">
        <f>S1219*H1219</f>
        <v>0</v>
      </c>
      <c r="AR1219" s="23" t="s">
        <v>196</v>
      </c>
      <c r="AT1219" s="23" t="s">
        <v>251</v>
      </c>
      <c r="AU1219" s="23" t="s">
        <v>72</v>
      </c>
      <c r="AY1219" s="23" t="s">
        <v>150</v>
      </c>
      <c r="BE1219" s="149">
        <f>IF(N1219="základní",J1219,0)</f>
        <v>0</v>
      </c>
      <c r="BF1219" s="149">
        <f>IF(N1219="snížená",J1219,0)</f>
        <v>0</v>
      </c>
      <c r="BG1219" s="149">
        <f>IF(N1219="zákl. přenesená",J1219,0)</f>
        <v>0</v>
      </c>
      <c r="BH1219" s="149">
        <f>IF(N1219="sníž. přenesená",J1219,0)</f>
        <v>0</v>
      </c>
      <c r="BI1219" s="149">
        <f>IF(N1219="nulová",J1219,0)</f>
        <v>0</v>
      </c>
      <c r="BJ1219" s="23" t="s">
        <v>70</v>
      </c>
      <c r="BK1219" s="149">
        <f>ROUND(I1219*H1219,2)</f>
        <v>0</v>
      </c>
      <c r="BL1219" s="23" t="s">
        <v>157</v>
      </c>
      <c r="BM1219" s="23" t="s">
        <v>1573</v>
      </c>
    </row>
    <row r="1220" spans="2:65" s="12" customFormat="1" x14ac:dyDescent="0.3">
      <c r="B1220" s="158"/>
      <c r="D1220" s="150" t="s">
        <v>161</v>
      </c>
      <c r="E1220" s="159" t="s">
        <v>5</v>
      </c>
      <c r="F1220" s="160" t="s">
        <v>1574</v>
      </c>
      <c r="H1220" s="161">
        <v>13.083</v>
      </c>
      <c r="L1220" s="158"/>
      <c r="M1220" s="162"/>
      <c r="T1220" s="163"/>
      <c r="W1220" s="1"/>
      <c r="AT1220" s="159" t="s">
        <v>161</v>
      </c>
      <c r="AU1220" s="159" t="s">
        <v>72</v>
      </c>
      <c r="AV1220" s="12" t="s">
        <v>72</v>
      </c>
      <c r="AW1220" s="12" t="s">
        <v>27</v>
      </c>
      <c r="AX1220" s="12" t="s">
        <v>64</v>
      </c>
      <c r="AY1220" s="159" t="s">
        <v>150</v>
      </c>
    </row>
    <row r="1221" spans="2:65" s="13" customFormat="1" x14ac:dyDescent="0.3">
      <c r="B1221" s="164"/>
      <c r="D1221" s="150" t="s">
        <v>161</v>
      </c>
      <c r="E1221" s="165" t="s">
        <v>5</v>
      </c>
      <c r="F1221" s="166" t="s">
        <v>164</v>
      </c>
      <c r="H1221" s="167">
        <v>13.083</v>
      </c>
      <c r="L1221" s="164"/>
      <c r="M1221" s="168"/>
      <c r="T1221" s="169"/>
      <c r="W1221" s="1"/>
      <c r="AT1221" s="165" t="s">
        <v>161</v>
      </c>
      <c r="AU1221" s="165" t="s">
        <v>72</v>
      </c>
      <c r="AV1221" s="13" t="s">
        <v>157</v>
      </c>
      <c r="AW1221" s="13" t="s">
        <v>27</v>
      </c>
      <c r="AX1221" s="13" t="s">
        <v>70</v>
      </c>
      <c r="AY1221" s="165" t="s">
        <v>150</v>
      </c>
    </row>
    <row r="1222" spans="2:65" s="1" customFormat="1" ht="25.5" customHeight="1" x14ac:dyDescent="0.3">
      <c r="B1222" s="138"/>
      <c r="C1222" s="139" t="s">
        <v>1575</v>
      </c>
      <c r="D1222" s="139" t="s">
        <v>152</v>
      </c>
      <c r="E1222" s="140" t="s">
        <v>1576</v>
      </c>
      <c r="F1222" s="141" t="s">
        <v>1577</v>
      </c>
      <c r="G1222" s="142" t="s">
        <v>155</v>
      </c>
      <c r="H1222" s="143">
        <v>6.984</v>
      </c>
      <c r="I1222" s="303"/>
      <c r="J1222" s="144">
        <f>ROUND(I1222*H1222,2)</f>
        <v>0</v>
      </c>
      <c r="K1222" s="141" t="s">
        <v>156</v>
      </c>
      <c r="L1222" s="36"/>
      <c r="M1222" s="145" t="s">
        <v>5</v>
      </c>
      <c r="N1222" s="146" t="s">
        <v>35</v>
      </c>
      <c r="O1222" s="147">
        <v>0.21099999999999999</v>
      </c>
      <c r="P1222" s="147">
        <f>O1222*H1222</f>
        <v>1.473624</v>
      </c>
      <c r="Q1222" s="147">
        <v>6.0000000000000001E-3</v>
      </c>
      <c r="R1222" s="147">
        <f>Q1222*H1222</f>
        <v>4.1904000000000004E-2</v>
      </c>
      <c r="S1222" s="147">
        <v>0</v>
      </c>
      <c r="T1222" s="148">
        <f>S1222*H1222</f>
        <v>0</v>
      </c>
      <c r="AR1222" s="23" t="s">
        <v>233</v>
      </c>
      <c r="AT1222" s="23" t="s">
        <v>152</v>
      </c>
      <c r="AU1222" s="23" t="s">
        <v>72</v>
      </c>
      <c r="AY1222" s="23" t="s">
        <v>150</v>
      </c>
      <c r="BE1222" s="149">
        <f>IF(N1222="základní",J1222,0)</f>
        <v>0</v>
      </c>
      <c r="BF1222" s="149">
        <f>IF(N1222="snížená",J1222,0)</f>
        <v>0</v>
      </c>
      <c r="BG1222" s="149">
        <f>IF(N1222="zákl. přenesená",J1222,0)</f>
        <v>0</v>
      </c>
      <c r="BH1222" s="149">
        <f>IF(N1222="sníž. přenesená",J1222,0)</f>
        <v>0</v>
      </c>
      <c r="BI1222" s="149">
        <f>IF(N1222="nulová",J1222,0)</f>
        <v>0</v>
      </c>
      <c r="BJ1222" s="23" t="s">
        <v>70</v>
      </c>
      <c r="BK1222" s="149">
        <f>ROUND(I1222*H1222,2)</f>
        <v>0</v>
      </c>
      <c r="BL1222" s="23" t="s">
        <v>233</v>
      </c>
      <c r="BM1222" s="23" t="s">
        <v>1578</v>
      </c>
    </row>
    <row r="1223" spans="2:65" s="1" customFormat="1" ht="94.5" x14ac:dyDescent="0.3">
      <c r="B1223" s="36"/>
      <c r="D1223" s="150" t="s">
        <v>159</v>
      </c>
      <c r="F1223" s="151" t="s">
        <v>1559</v>
      </c>
      <c r="L1223" s="36"/>
      <c r="M1223" s="152"/>
      <c r="T1223" s="61"/>
      <c r="AT1223" s="23" t="s">
        <v>159</v>
      </c>
      <c r="AU1223" s="23" t="s">
        <v>72</v>
      </c>
    </row>
    <row r="1224" spans="2:65" s="12" customFormat="1" x14ac:dyDescent="0.3">
      <c r="B1224" s="158"/>
      <c r="D1224" s="150" t="s">
        <v>161</v>
      </c>
      <c r="E1224" s="159" t="s">
        <v>5</v>
      </c>
      <c r="F1224" s="160" t="s">
        <v>1579</v>
      </c>
      <c r="H1224" s="161">
        <v>6.984</v>
      </c>
      <c r="L1224" s="158"/>
      <c r="M1224" s="162"/>
      <c r="T1224" s="163"/>
      <c r="W1224" s="1"/>
      <c r="AT1224" s="159" t="s">
        <v>161</v>
      </c>
      <c r="AU1224" s="159" t="s">
        <v>72</v>
      </c>
      <c r="AV1224" s="12" t="s">
        <v>72</v>
      </c>
      <c r="AW1224" s="12" t="s">
        <v>27</v>
      </c>
      <c r="AX1224" s="12" t="s">
        <v>64</v>
      </c>
      <c r="AY1224" s="159" t="s">
        <v>150</v>
      </c>
    </row>
    <row r="1225" spans="2:65" s="11" customFormat="1" x14ac:dyDescent="0.3">
      <c r="B1225" s="153"/>
      <c r="D1225" s="150" t="s">
        <v>161</v>
      </c>
      <c r="E1225" s="154" t="s">
        <v>5</v>
      </c>
      <c r="F1225" s="155" t="s">
        <v>1580</v>
      </c>
      <c r="H1225" s="154" t="s">
        <v>5</v>
      </c>
      <c r="L1225" s="153"/>
      <c r="M1225" s="156"/>
      <c r="T1225" s="157"/>
      <c r="W1225" s="1"/>
      <c r="AT1225" s="154" t="s">
        <v>161</v>
      </c>
      <c r="AU1225" s="154" t="s">
        <v>72</v>
      </c>
      <c r="AV1225" s="11" t="s">
        <v>70</v>
      </c>
      <c r="AW1225" s="11" t="s">
        <v>27</v>
      </c>
      <c r="AX1225" s="11" t="s">
        <v>64</v>
      </c>
      <c r="AY1225" s="154" t="s">
        <v>150</v>
      </c>
    </row>
    <row r="1226" spans="2:65" s="13" customFormat="1" x14ac:dyDescent="0.3">
      <c r="B1226" s="164"/>
      <c r="D1226" s="150" t="s">
        <v>161</v>
      </c>
      <c r="E1226" s="165" t="s">
        <v>5</v>
      </c>
      <c r="F1226" s="166" t="s">
        <v>164</v>
      </c>
      <c r="H1226" s="167">
        <v>6.984</v>
      </c>
      <c r="L1226" s="164"/>
      <c r="M1226" s="168"/>
      <c r="T1226" s="169"/>
      <c r="W1226" s="1"/>
      <c r="AT1226" s="165" t="s">
        <v>161</v>
      </c>
      <c r="AU1226" s="165" t="s">
        <v>72</v>
      </c>
      <c r="AV1226" s="13" t="s">
        <v>157</v>
      </c>
      <c r="AW1226" s="13" t="s">
        <v>27</v>
      </c>
      <c r="AX1226" s="13" t="s">
        <v>70</v>
      </c>
      <c r="AY1226" s="165" t="s">
        <v>150</v>
      </c>
    </row>
    <row r="1227" spans="2:65" s="1" customFormat="1" ht="25.5" customHeight="1" x14ac:dyDescent="0.3">
      <c r="B1227" s="138"/>
      <c r="C1227" s="171" t="s">
        <v>1581</v>
      </c>
      <c r="D1227" s="171" t="s">
        <v>251</v>
      </c>
      <c r="E1227" s="172" t="s">
        <v>1582</v>
      </c>
      <c r="F1227" s="173" t="s">
        <v>1583</v>
      </c>
      <c r="G1227" s="174" t="s">
        <v>167</v>
      </c>
      <c r="H1227" s="175">
        <v>1.071</v>
      </c>
      <c r="I1227" s="521"/>
      <c r="J1227" s="176">
        <f>ROUND(I1227*H1227,2)</f>
        <v>0</v>
      </c>
      <c r="K1227" s="173" t="s">
        <v>156</v>
      </c>
      <c r="L1227" s="177"/>
      <c r="M1227" s="178" t="s">
        <v>5</v>
      </c>
      <c r="N1227" s="179" t="s">
        <v>35</v>
      </c>
      <c r="O1227" s="147">
        <v>0</v>
      </c>
      <c r="P1227" s="147">
        <f>O1227*H1227</f>
        <v>0</v>
      </c>
      <c r="Q1227" s="147">
        <v>3.2000000000000001E-2</v>
      </c>
      <c r="R1227" s="147">
        <f>Q1227*H1227</f>
        <v>3.4271999999999997E-2</v>
      </c>
      <c r="S1227" s="147">
        <v>0</v>
      </c>
      <c r="T1227" s="148">
        <f>S1227*H1227</f>
        <v>0</v>
      </c>
      <c r="AR1227" s="23" t="s">
        <v>323</v>
      </c>
      <c r="AT1227" s="23" t="s">
        <v>251</v>
      </c>
      <c r="AU1227" s="23" t="s">
        <v>72</v>
      </c>
      <c r="AY1227" s="23" t="s">
        <v>150</v>
      </c>
      <c r="BE1227" s="149">
        <f>IF(N1227="základní",J1227,0)</f>
        <v>0</v>
      </c>
      <c r="BF1227" s="149">
        <f>IF(N1227="snížená",J1227,0)</f>
        <v>0</v>
      </c>
      <c r="BG1227" s="149">
        <f>IF(N1227="zákl. přenesená",J1227,0)</f>
        <v>0</v>
      </c>
      <c r="BH1227" s="149">
        <f>IF(N1227="sníž. přenesená",J1227,0)</f>
        <v>0</v>
      </c>
      <c r="BI1227" s="149">
        <f>IF(N1227="nulová",J1227,0)</f>
        <v>0</v>
      </c>
      <c r="BJ1227" s="23" t="s">
        <v>70</v>
      </c>
      <c r="BK1227" s="149">
        <f>ROUND(I1227*H1227,2)</f>
        <v>0</v>
      </c>
      <c r="BL1227" s="23" t="s">
        <v>233</v>
      </c>
      <c r="BM1227" s="23" t="s">
        <v>1584</v>
      </c>
    </row>
    <row r="1228" spans="2:65" s="1" customFormat="1" ht="25.5" customHeight="1" x14ac:dyDescent="0.3">
      <c r="B1228" s="138"/>
      <c r="C1228" s="139" t="s">
        <v>1585</v>
      </c>
      <c r="D1228" s="139" t="s">
        <v>152</v>
      </c>
      <c r="E1228" s="140" t="s">
        <v>1576</v>
      </c>
      <c r="F1228" s="141" t="s">
        <v>1577</v>
      </c>
      <c r="G1228" s="142" t="s">
        <v>155</v>
      </c>
      <c r="H1228" s="143">
        <v>104.44</v>
      </c>
      <c r="I1228" s="303"/>
      <c r="J1228" s="144">
        <f>ROUND(I1228*H1228,2)</f>
        <v>0</v>
      </c>
      <c r="K1228" s="141" t="s">
        <v>156</v>
      </c>
      <c r="L1228" s="36"/>
      <c r="M1228" s="145" t="s">
        <v>5</v>
      </c>
      <c r="N1228" s="146" t="s">
        <v>35</v>
      </c>
      <c r="O1228" s="147">
        <v>0.21099999999999999</v>
      </c>
      <c r="P1228" s="147">
        <f>O1228*H1228</f>
        <v>22.036839999999998</v>
      </c>
      <c r="Q1228" s="147">
        <v>6.0000000000000001E-3</v>
      </c>
      <c r="R1228" s="147">
        <f>Q1228*H1228</f>
        <v>0.62663999999999997</v>
      </c>
      <c r="S1228" s="147">
        <v>0</v>
      </c>
      <c r="T1228" s="148">
        <f>S1228*H1228</f>
        <v>0</v>
      </c>
      <c r="AR1228" s="23" t="s">
        <v>233</v>
      </c>
      <c r="AT1228" s="23" t="s">
        <v>152</v>
      </c>
      <c r="AU1228" s="23" t="s">
        <v>72</v>
      </c>
      <c r="AY1228" s="23" t="s">
        <v>150</v>
      </c>
      <c r="BE1228" s="149">
        <f>IF(N1228="základní",J1228,0)</f>
        <v>0</v>
      </c>
      <c r="BF1228" s="149">
        <f>IF(N1228="snížená",J1228,0)</f>
        <v>0</v>
      </c>
      <c r="BG1228" s="149">
        <f>IF(N1228="zákl. přenesená",J1228,0)</f>
        <v>0</v>
      </c>
      <c r="BH1228" s="149">
        <f>IF(N1228="sníž. přenesená",J1228,0)</f>
        <v>0</v>
      </c>
      <c r="BI1228" s="149">
        <f>IF(N1228="nulová",J1228,0)</f>
        <v>0</v>
      </c>
      <c r="BJ1228" s="23" t="s">
        <v>70</v>
      </c>
      <c r="BK1228" s="149">
        <f>ROUND(I1228*H1228,2)</f>
        <v>0</v>
      </c>
      <c r="BL1228" s="23" t="s">
        <v>233</v>
      </c>
      <c r="BM1228" s="23" t="s">
        <v>1586</v>
      </c>
    </row>
    <row r="1229" spans="2:65" s="1" customFormat="1" ht="94.5" x14ac:dyDescent="0.3">
      <c r="B1229" s="36"/>
      <c r="D1229" s="150" t="s">
        <v>159</v>
      </c>
      <c r="F1229" s="151" t="s">
        <v>1559</v>
      </c>
      <c r="L1229" s="36"/>
      <c r="M1229" s="152"/>
      <c r="T1229" s="61"/>
      <c r="AT1229" s="23" t="s">
        <v>159</v>
      </c>
      <c r="AU1229" s="23" t="s">
        <v>72</v>
      </c>
    </row>
    <row r="1230" spans="2:65" s="12" customFormat="1" x14ac:dyDescent="0.3">
      <c r="B1230" s="158"/>
      <c r="D1230" s="150" t="s">
        <v>161</v>
      </c>
      <c r="E1230" s="159" t="s">
        <v>5</v>
      </c>
      <c r="F1230" s="160" t="s">
        <v>1587</v>
      </c>
      <c r="H1230" s="161">
        <v>78.33</v>
      </c>
      <c r="L1230" s="158"/>
      <c r="M1230" s="162"/>
      <c r="T1230" s="163"/>
      <c r="W1230" s="1"/>
      <c r="AT1230" s="159" t="s">
        <v>161</v>
      </c>
      <c r="AU1230" s="159" t="s">
        <v>72</v>
      </c>
      <c r="AV1230" s="12" t="s">
        <v>72</v>
      </c>
      <c r="AW1230" s="12" t="s">
        <v>27</v>
      </c>
      <c r="AX1230" s="12" t="s">
        <v>64</v>
      </c>
      <c r="AY1230" s="159" t="s">
        <v>150</v>
      </c>
    </row>
    <row r="1231" spans="2:65" s="12" customFormat="1" x14ac:dyDescent="0.3">
      <c r="B1231" s="158"/>
      <c r="D1231" s="150" t="s">
        <v>161</v>
      </c>
      <c r="E1231" s="159" t="s">
        <v>5</v>
      </c>
      <c r="F1231" s="160" t="s">
        <v>1588</v>
      </c>
      <c r="H1231" s="161">
        <v>26.11</v>
      </c>
      <c r="L1231" s="158"/>
      <c r="M1231" s="162"/>
      <c r="T1231" s="163"/>
      <c r="W1231" s="1"/>
      <c r="AT1231" s="159" t="s">
        <v>161</v>
      </c>
      <c r="AU1231" s="159" t="s">
        <v>72</v>
      </c>
      <c r="AV1231" s="12" t="s">
        <v>72</v>
      </c>
      <c r="AW1231" s="12" t="s">
        <v>27</v>
      </c>
      <c r="AX1231" s="12" t="s">
        <v>64</v>
      </c>
      <c r="AY1231" s="159" t="s">
        <v>150</v>
      </c>
    </row>
    <row r="1232" spans="2:65" s="11" customFormat="1" x14ac:dyDescent="0.3">
      <c r="B1232" s="153"/>
      <c r="D1232" s="150" t="s">
        <v>161</v>
      </c>
      <c r="E1232" s="154" t="s">
        <v>5</v>
      </c>
      <c r="F1232" s="155" t="s">
        <v>551</v>
      </c>
      <c r="H1232" s="154" t="s">
        <v>5</v>
      </c>
      <c r="L1232" s="153"/>
      <c r="M1232" s="156"/>
      <c r="T1232" s="157"/>
      <c r="W1232" s="1"/>
      <c r="AT1232" s="154" t="s">
        <v>161</v>
      </c>
      <c r="AU1232" s="154" t="s">
        <v>72</v>
      </c>
      <c r="AV1232" s="11" t="s">
        <v>70</v>
      </c>
      <c r="AW1232" s="11" t="s">
        <v>27</v>
      </c>
      <c r="AX1232" s="11" t="s">
        <v>64</v>
      </c>
      <c r="AY1232" s="154" t="s">
        <v>150</v>
      </c>
    </row>
    <row r="1233" spans="2:65" s="13" customFormat="1" x14ac:dyDescent="0.3">
      <c r="B1233" s="164"/>
      <c r="D1233" s="150" t="s">
        <v>161</v>
      </c>
      <c r="E1233" s="165" t="s">
        <v>5</v>
      </c>
      <c r="F1233" s="166" t="s">
        <v>164</v>
      </c>
      <c r="H1233" s="167">
        <v>104.44</v>
      </c>
      <c r="L1233" s="164"/>
      <c r="M1233" s="168"/>
      <c r="T1233" s="169"/>
      <c r="W1233" s="1"/>
      <c r="AT1233" s="165" t="s">
        <v>161</v>
      </c>
      <c r="AU1233" s="165" t="s">
        <v>72</v>
      </c>
      <c r="AV1233" s="13" t="s">
        <v>157</v>
      </c>
      <c r="AW1233" s="13" t="s">
        <v>27</v>
      </c>
      <c r="AX1233" s="13" t="s">
        <v>70</v>
      </c>
      <c r="AY1233" s="165" t="s">
        <v>150</v>
      </c>
    </row>
    <row r="1234" spans="2:65" s="1" customFormat="1" ht="25.5" customHeight="1" x14ac:dyDescent="0.3">
      <c r="B1234" s="138"/>
      <c r="C1234" s="171" t="s">
        <v>1589</v>
      </c>
      <c r="D1234" s="171" t="s">
        <v>251</v>
      </c>
      <c r="E1234" s="172" t="s">
        <v>838</v>
      </c>
      <c r="F1234" s="173" t="s">
        <v>839</v>
      </c>
      <c r="G1234" s="174" t="s">
        <v>155</v>
      </c>
      <c r="H1234" s="175">
        <v>106.529</v>
      </c>
      <c r="I1234" s="521"/>
      <c r="J1234" s="176">
        <f>ROUND(I1234*H1234,2)</f>
        <v>0</v>
      </c>
      <c r="K1234" s="173" t="s">
        <v>156</v>
      </c>
      <c r="L1234" s="177"/>
      <c r="M1234" s="178" t="s">
        <v>5</v>
      </c>
      <c r="N1234" s="179" t="s">
        <v>35</v>
      </c>
      <c r="O1234" s="147">
        <v>0</v>
      </c>
      <c r="P1234" s="147">
        <f>O1234*H1234</f>
        <v>0</v>
      </c>
      <c r="Q1234" s="147">
        <v>1.6E-2</v>
      </c>
      <c r="R1234" s="147">
        <f>Q1234*H1234</f>
        <v>1.704464</v>
      </c>
      <c r="S1234" s="147">
        <v>0</v>
      </c>
      <c r="T1234" s="148">
        <f>S1234*H1234</f>
        <v>0</v>
      </c>
      <c r="AR1234" s="23" t="s">
        <v>323</v>
      </c>
      <c r="AT1234" s="23" t="s">
        <v>251</v>
      </c>
      <c r="AU1234" s="23" t="s">
        <v>72</v>
      </c>
      <c r="AY1234" s="23" t="s">
        <v>150</v>
      </c>
      <c r="BE1234" s="149">
        <f>IF(N1234="základní",J1234,0)</f>
        <v>0</v>
      </c>
      <c r="BF1234" s="149">
        <f>IF(N1234="snížená",J1234,0)</f>
        <v>0</v>
      </c>
      <c r="BG1234" s="149">
        <f>IF(N1234="zákl. přenesená",J1234,0)</f>
        <v>0</v>
      </c>
      <c r="BH1234" s="149">
        <f>IF(N1234="sníž. přenesená",J1234,0)</f>
        <v>0</v>
      </c>
      <c r="BI1234" s="149">
        <f>IF(N1234="nulová",J1234,0)</f>
        <v>0</v>
      </c>
      <c r="BJ1234" s="23" t="s">
        <v>70</v>
      </c>
      <c r="BK1234" s="149">
        <f>ROUND(I1234*H1234,2)</f>
        <v>0</v>
      </c>
      <c r="BL1234" s="23" t="s">
        <v>233</v>
      </c>
      <c r="BM1234" s="23" t="s">
        <v>1590</v>
      </c>
    </row>
    <row r="1235" spans="2:65" s="12" customFormat="1" x14ac:dyDescent="0.3">
      <c r="B1235" s="158"/>
      <c r="D1235" s="150" t="s">
        <v>161</v>
      </c>
      <c r="F1235" s="160" t="s">
        <v>1591</v>
      </c>
      <c r="H1235" s="161">
        <v>106.529</v>
      </c>
      <c r="L1235" s="158"/>
      <c r="M1235" s="162"/>
      <c r="T1235" s="163"/>
      <c r="W1235" s="1"/>
      <c r="AT1235" s="159" t="s">
        <v>161</v>
      </c>
      <c r="AU1235" s="159" t="s">
        <v>72</v>
      </c>
      <c r="AV1235" s="12" t="s">
        <v>72</v>
      </c>
      <c r="AW1235" s="12" t="s">
        <v>6</v>
      </c>
      <c r="AX1235" s="12" t="s">
        <v>70</v>
      </c>
      <c r="AY1235" s="159" t="s">
        <v>150</v>
      </c>
    </row>
    <row r="1236" spans="2:65" s="1" customFormat="1" ht="25.5" customHeight="1" x14ac:dyDescent="0.3">
      <c r="B1236" s="138"/>
      <c r="C1236" s="139" t="s">
        <v>1592</v>
      </c>
      <c r="D1236" s="139" t="s">
        <v>152</v>
      </c>
      <c r="E1236" s="140" t="s">
        <v>1593</v>
      </c>
      <c r="F1236" s="141" t="s">
        <v>1594</v>
      </c>
      <c r="G1236" s="142" t="s">
        <v>155</v>
      </c>
      <c r="H1236" s="143">
        <v>81.927999999999997</v>
      </c>
      <c r="I1236" s="303"/>
      <c r="J1236" s="144">
        <f>ROUND(I1236*H1236,2)</f>
        <v>0</v>
      </c>
      <c r="K1236" s="141" t="s">
        <v>156</v>
      </c>
      <c r="L1236" s="36"/>
      <c r="M1236" s="145" t="s">
        <v>5</v>
      </c>
      <c r="N1236" s="146" t="s">
        <v>35</v>
      </c>
      <c r="O1236" s="147">
        <v>0.19900000000000001</v>
      </c>
      <c r="P1236" s="147">
        <f>O1236*H1236</f>
        <v>16.303671999999999</v>
      </c>
      <c r="Q1236" s="147">
        <v>3.0000000000000001E-3</v>
      </c>
      <c r="R1236" s="147">
        <f>Q1236*H1236</f>
        <v>0.245784</v>
      </c>
      <c r="S1236" s="147">
        <v>0</v>
      </c>
      <c r="T1236" s="148">
        <f>S1236*H1236</f>
        <v>0</v>
      </c>
      <c r="AR1236" s="23" t="s">
        <v>233</v>
      </c>
      <c r="AT1236" s="23" t="s">
        <v>152</v>
      </c>
      <c r="AU1236" s="23" t="s">
        <v>72</v>
      </c>
      <c r="AY1236" s="23" t="s">
        <v>150</v>
      </c>
      <c r="BE1236" s="149">
        <f>IF(N1236="základní",J1236,0)</f>
        <v>0</v>
      </c>
      <c r="BF1236" s="149">
        <f>IF(N1236="snížená",J1236,0)</f>
        <v>0</v>
      </c>
      <c r="BG1236" s="149">
        <f>IF(N1236="zákl. přenesená",J1236,0)</f>
        <v>0</v>
      </c>
      <c r="BH1236" s="149">
        <f>IF(N1236="sníž. přenesená",J1236,0)</f>
        <v>0</v>
      </c>
      <c r="BI1236" s="149">
        <f>IF(N1236="nulová",J1236,0)</f>
        <v>0</v>
      </c>
      <c r="BJ1236" s="23" t="s">
        <v>70</v>
      </c>
      <c r="BK1236" s="149">
        <f>ROUND(I1236*H1236,2)</f>
        <v>0</v>
      </c>
      <c r="BL1236" s="23" t="s">
        <v>233</v>
      </c>
      <c r="BM1236" s="23" t="s">
        <v>1595</v>
      </c>
    </row>
    <row r="1237" spans="2:65" s="1" customFormat="1" ht="94.5" x14ac:dyDescent="0.3">
      <c r="B1237" s="36"/>
      <c r="D1237" s="150" t="s">
        <v>159</v>
      </c>
      <c r="F1237" s="151" t="s">
        <v>1559</v>
      </c>
      <c r="L1237" s="36"/>
      <c r="M1237" s="152"/>
      <c r="T1237" s="61"/>
      <c r="AT1237" s="23" t="s">
        <v>159</v>
      </c>
      <c r="AU1237" s="23" t="s">
        <v>72</v>
      </c>
    </row>
    <row r="1238" spans="2:65" s="12" customFormat="1" x14ac:dyDescent="0.3">
      <c r="B1238" s="158"/>
      <c r="D1238" s="150" t="s">
        <v>161</v>
      </c>
      <c r="E1238" s="159" t="s">
        <v>5</v>
      </c>
      <c r="F1238" s="160" t="s">
        <v>1596</v>
      </c>
      <c r="H1238" s="161">
        <v>81.927999999999997</v>
      </c>
      <c r="L1238" s="158"/>
      <c r="M1238" s="162"/>
      <c r="T1238" s="163"/>
      <c r="W1238" s="1"/>
      <c r="AT1238" s="159" t="s">
        <v>161</v>
      </c>
      <c r="AU1238" s="159" t="s">
        <v>72</v>
      </c>
      <c r="AV1238" s="12" t="s">
        <v>72</v>
      </c>
      <c r="AW1238" s="12" t="s">
        <v>27</v>
      </c>
      <c r="AX1238" s="12" t="s">
        <v>64</v>
      </c>
      <c r="AY1238" s="159" t="s">
        <v>150</v>
      </c>
    </row>
    <row r="1239" spans="2:65" s="11" customFormat="1" x14ac:dyDescent="0.3">
      <c r="B1239" s="153"/>
      <c r="D1239" s="150" t="s">
        <v>161</v>
      </c>
      <c r="E1239" s="154" t="s">
        <v>5</v>
      </c>
      <c r="F1239" s="155" t="s">
        <v>1597</v>
      </c>
      <c r="H1239" s="154" t="s">
        <v>5</v>
      </c>
      <c r="L1239" s="153"/>
      <c r="M1239" s="156"/>
      <c r="T1239" s="157"/>
      <c r="W1239" s="1"/>
      <c r="AT1239" s="154" t="s">
        <v>161</v>
      </c>
      <c r="AU1239" s="154" t="s">
        <v>72</v>
      </c>
      <c r="AV1239" s="11" t="s">
        <v>70</v>
      </c>
      <c r="AW1239" s="11" t="s">
        <v>27</v>
      </c>
      <c r="AX1239" s="11" t="s">
        <v>64</v>
      </c>
      <c r="AY1239" s="154" t="s">
        <v>150</v>
      </c>
    </row>
    <row r="1240" spans="2:65" s="13" customFormat="1" x14ac:dyDescent="0.3">
      <c r="B1240" s="164"/>
      <c r="D1240" s="150" t="s">
        <v>161</v>
      </c>
      <c r="E1240" s="165" t="s">
        <v>5</v>
      </c>
      <c r="F1240" s="166" t="s">
        <v>164</v>
      </c>
      <c r="H1240" s="167">
        <v>81.927999999999997</v>
      </c>
      <c r="L1240" s="164"/>
      <c r="M1240" s="168"/>
      <c r="T1240" s="169"/>
      <c r="W1240" s="1"/>
      <c r="AT1240" s="165" t="s">
        <v>161</v>
      </c>
      <c r="AU1240" s="165" t="s">
        <v>72</v>
      </c>
      <c r="AV1240" s="13" t="s">
        <v>157</v>
      </c>
      <c r="AW1240" s="13" t="s">
        <v>27</v>
      </c>
      <c r="AX1240" s="13" t="s">
        <v>70</v>
      </c>
      <c r="AY1240" s="165" t="s">
        <v>150</v>
      </c>
    </row>
    <row r="1241" spans="2:65" s="1" customFormat="1" ht="16.5" customHeight="1" x14ac:dyDescent="0.3">
      <c r="B1241" s="138"/>
      <c r="C1241" s="171" t="s">
        <v>1598</v>
      </c>
      <c r="D1241" s="171" t="s">
        <v>251</v>
      </c>
      <c r="E1241" s="172" t="s">
        <v>1599</v>
      </c>
      <c r="F1241" s="173" t="s">
        <v>1600</v>
      </c>
      <c r="G1241" s="174" t="s">
        <v>155</v>
      </c>
      <c r="H1241" s="175">
        <v>83.566999999999993</v>
      </c>
      <c r="I1241" s="521"/>
      <c r="J1241" s="176">
        <f>ROUND(I1241*H1241,2)</f>
        <v>0</v>
      </c>
      <c r="K1241" s="173" t="s">
        <v>156</v>
      </c>
      <c r="L1241" s="177"/>
      <c r="M1241" s="178" t="s">
        <v>5</v>
      </c>
      <c r="N1241" s="179" t="s">
        <v>35</v>
      </c>
      <c r="O1241" s="147">
        <v>0</v>
      </c>
      <c r="P1241" s="147">
        <f>O1241*H1241</f>
        <v>0</v>
      </c>
      <c r="Q1241" s="147">
        <v>6.9999999999999999E-4</v>
      </c>
      <c r="R1241" s="147">
        <f>Q1241*H1241</f>
        <v>5.8496899999999998E-2</v>
      </c>
      <c r="S1241" s="147">
        <v>0</v>
      </c>
      <c r="T1241" s="148">
        <f>S1241*H1241</f>
        <v>0</v>
      </c>
      <c r="AR1241" s="23" t="s">
        <v>323</v>
      </c>
      <c r="AT1241" s="23" t="s">
        <v>251</v>
      </c>
      <c r="AU1241" s="23" t="s">
        <v>72</v>
      </c>
      <c r="AY1241" s="23" t="s">
        <v>150</v>
      </c>
      <c r="BE1241" s="149">
        <f>IF(N1241="základní",J1241,0)</f>
        <v>0</v>
      </c>
      <c r="BF1241" s="149">
        <f>IF(N1241="snížená",J1241,0)</f>
        <v>0</v>
      </c>
      <c r="BG1241" s="149">
        <f>IF(N1241="zákl. přenesená",J1241,0)</f>
        <v>0</v>
      </c>
      <c r="BH1241" s="149">
        <f>IF(N1241="sníž. přenesená",J1241,0)</f>
        <v>0</v>
      </c>
      <c r="BI1241" s="149">
        <f>IF(N1241="nulová",J1241,0)</f>
        <v>0</v>
      </c>
      <c r="BJ1241" s="23" t="s">
        <v>70</v>
      </c>
      <c r="BK1241" s="149">
        <f>ROUND(I1241*H1241,2)</f>
        <v>0</v>
      </c>
      <c r="BL1241" s="23" t="s">
        <v>233</v>
      </c>
      <c r="BM1241" s="23" t="s">
        <v>1601</v>
      </c>
    </row>
    <row r="1242" spans="2:65" s="12" customFormat="1" x14ac:dyDescent="0.3">
      <c r="B1242" s="158"/>
      <c r="D1242" s="150" t="s">
        <v>161</v>
      </c>
      <c r="F1242" s="160" t="s">
        <v>1602</v>
      </c>
      <c r="H1242" s="161">
        <v>83.566999999999993</v>
      </c>
      <c r="L1242" s="158"/>
      <c r="M1242" s="162"/>
      <c r="T1242" s="163"/>
      <c r="W1242" s="1"/>
      <c r="AT1242" s="159" t="s">
        <v>161</v>
      </c>
      <c r="AU1242" s="159" t="s">
        <v>72</v>
      </c>
      <c r="AV1242" s="12" t="s">
        <v>72</v>
      </c>
      <c r="AW1242" s="12" t="s">
        <v>6</v>
      </c>
      <c r="AX1242" s="12" t="s">
        <v>70</v>
      </c>
      <c r="AY1242" s="159" t="s">
        <v>150</v>
      </c>
    </row>
    <row r="1243" spans="2:65" s="1" customFormat="1" ht="38.25" customHeight="1" x14ac:dyDescent="0.3">
      <c r="B1243" s="138"/>
      <c r="C1243" s="139" t="s">
        <v>1603</v>
      </c>
      <c r="D1243" s="139" t="s">
        <v>152</v>
      </c>
      <c r="E1243" s="140" t="s">
        <v>1604</v>
      </c>
      <c r="F1243" s="141" t="s">
        <v>1605</v>
      </c>
      <c r="G1243" s="142" t="s">
        <v>155</v>
      </c>
      <c r="H1243" s="143">
        <v>27.47</v>
      </c>
      <c r="I1243" s="303"/>
      <c r="J1243" s="144">
        <f>ROUND(I1243*H1243,2)</f>
        <v>0</v>
      </c>
      <c r="K1243" s="141" t="s">
        <v>156</v>
      </c>
      <c r="L1243" s="36"/>
      <c r="M1243" s="145" t="s">
        <v>5</v>
      </c>
      <c r="N1243" s="146" t="s">
        <v>35</v>
      </c>
      <c r="O1243" s="147">
        <v>0.12</v>
      </c>
      <c r="P1243" s="147">
        <f>O1243*H1243</f>
        <v>3.2963999999999998</v>
      </c>
      <c r="Q1243" s="147">
        <v>3.0000000000000001E-5</v>
      </c>
      <c r="R1243" s="147">
        <f>Q1243*H1243</f>
        <v>8.2410000000000003E-4</v>
      </c>
      <c r="S1243" s="147">
        <v>0</v>
      </c>
      <c r="T1243" s="148">
        <f>S1243*H1243</f>
        <v>0</v>
      </c>
      <c r="AR1243" s="23" t="s">
        <v>233</v>
      </c>
      <c r="AT1243" s="23" t="s">
        <v>152</v>
      </c>
      <c r="AU1243" s="23" t="s">
        <v>72</v>
      </c>
      <c r="AY1243" s="23" t="s">
        <v>150</v>
      </c>
      <c r="BE1243" s="149">
        <f>IF(N1243="základní",J1243,0)</f>
        <v>0</v>
      </c>
      <c r="BF1243" s="149">
        <f>IF(N1243="snížená",J1243,0)</f>
        <v>0</v>
      </c>
      <c r="BG1243" s="149">
        <f>IF(N1243="zákl. přenesená",J1243,0)</f>
        <v>0</v>
      </c>
      <c r="BH1243" s="149">
        <f>IF(N1243="sníž. přenesená",J1243,0)</f>
        <v>0</v>
      </c>
      <c r="BI1243" s="149">
        <f>IF(N1243="nulová",J1243,0)</f>
        <v>0</v>
      </c>
      <c r="BJ1243" s="23" t="s">
        <v>70</v>
      </c>
      <c r="BK1243" s="149">
        <f>ROUND(I1243*H1243,2)</f>
        <v>0</v>
      </c>
      <c r="BL1243" s="23" t="s">
        <v>233</v>
      </c>
      <c r="BM1243" s="23" t="s">
        <v>1606</v>
      </c>
    </row>
    <row r="1244" spans="2:65" s="1" customFormat="1" ht="121.5" x14ac:dyDescent="0.3">
      <c r="B1244" s="36"/>
      <c r="D1244" s="150" t="s">
        <v>159</v>
      </c>
      <c r="F1244" s="151" t="s">
        <v>1607</v>
      </c>
      <c r="L1244" s="36"/>
      <c r="M1244" s="152"/>
      <c r="T1244" s="61"/>
      <c r="AT1244" s="23" t="s">
        <v>159</v>
      </c>
      <c r="AU1244" s="23" t="s">
        <v>72</v>
      </c>
    </row>
    <row r="1245" spans="2:65" s="11" customFormat="1" x14ac:dyDescent="0.3">
      <c r="B1245" s="153"/>
      <c r="D1245" s="150" t="s">
        <v>161</v>
      </c>
      <c r="E1245" s="154" t="s">
        <v>5</v>
      </c>
      <c r="F1245" s="155" t="s">
        <v>1608</v>
      </c>
      <c r="H1245" s="154" t="s">
        <v>5</v>
      </c>
      <c r="L1245" s="153"/>
      <c r="M1245" s="156"/>
      <c r="T1245" s="157"/>
      <c r="W1245" s="1"/>
      <c r="AT1245" s="154" t="s">
        <v>161</v>
      </c>
      <c r="AU1245" s="154" t="s">
        <v>72</v>
      </c>
      <c r="AV1245" s="11" t="s">
        <v>70</v>
      </c>
      <c r="AW1245" s="11" t="s">
        <v>27</v>
      </c>
      <c r="AX1245" s="11" t="s">
        <v>64</v>
      </c>
      <c r="AY1245" s="154" t="s">
        <v>150</v>
      </c>
    </row>
    <row r="1246" spans="2:65" s="12" customFormat="1" x14ac:dyDescent="0.3">
      <c r="B1246" s="158"/>
      <c r="D1246" s="150" t="s">
        <v>161</v>
      </c>
      <c r="E1246" s="159" t="s">
        <v>5</v>
      </c>
      <c r="F1246" s="160" t="s">
        <v>1609</v>
      </c>
      <c r="H1246" s="161">
        <v>12.72</v>
      </c>
      <c r="L1246" s="158"/>
      <c r="M1246" s="162"/>
      <c r="T1246" s="163"/>
      <c r="W1246" s="1"/>
      <c r="AT1246" s="159" t="s">
        <v>161</v>
      </c>
      <c r="AU1246" s="159" t="s">
        <v>72</v>
      </c>
      <c r="AV1246" s="12" t="s">
        <v>72</v>
      </c>
      <c r="AW1246" s="12" t="s">
        <v>27</v>
      </c>
      <c r="AX1246" s="12" t="s">
        <v>64</v>
      </c>
      <c r="AY1246" s="159" t="s">
        <v>150</v>
      </c>
    </row>
    <row r="1247" spans="2:65" s="12" customFormat="1" x14ac:dyDescent="0.3">
      <c r="B1247" s="158"/>
      <c r="D1247" s="150" t="s">
        <v>161</v>
      </c>
      <c r="E1247" s="159" t="s">
        <v>5</v>
      </c>
      <c r="F1247" s="160" t="s">
        <v>1610</v>
      </c>
      <c r="H1247" s="161">
        <v>5.4</v>
      </c>
      <c r="L1247" s="158"/>
      <c r="M1247" s="162"/>
      <c r="T1247" s="163"/>
      <c r="W1247" s="1"/>
      <c r="AT1247" s="159" t="s">
        <v>161</v>
      </c>
      <c r="AU1247" s="159" t="s">
        <v>72</v>
      </c>
      <c r="AV1247" s="12" t="s">
        <v>72</v>
      </c>
      <c r="AW1247" s="12" t="s">
        <v>27</v>
      </c>
      <c r="AX1247" s="12" t="s">
        <v>64</v>
      </c>
      <c r="AY1247" s="159" t="s">
        <v>150</v>
      </c>
    </row>
    <row r="1248" spans="2:65" s="12" customFormat="1" x14ac:dyDescent="0.3">
      <c r="B1248" s="158"/>
      <c r="D1248" s="150" t="s">
        <v>161</v>
      </c>
      <c r="E1248" s="159" t="s">
        <v>5</v>
      </c>
      <c r="F1248" s="160" t="s">
        <v>1611</v>
      </c>
      <c r="H1248" s="161">
        <v>9.35</v>
      </c>
      <c r="L1248" s="158"/>
      <c r="M1248" s="162"/>
      <c r="T1248" s="163"/>
      <c r="W1248" s="1"/>
      <c r="AT1248" s="159" t="s">
        <v>161</v>
      </c>
      <c r="AU1248" s="159" t="s">
        <v>72</v>
      </c>
      <c r="AV1248" s="12" t="s">
        <v>72</v>
      </c>
      <c r="AW1248" s="12" t="s">
        <v>27</v>
      </c>
      <c r="AX1248" s="12" t="s">
        <v>64</v>
      </c>
      <c r="AY1248" s="159" t="s">
        <v>150</v>
      </c>
    </row>
    <row r="1249" spans="2:65" s="13" customFormat="1" x14ac:dyDescent="0.3">
      <c r="B1249" s="164"/>
      <c r="D1249" s="150" t="s">
        <v>161</v>
      </c>
      <c r="E1249" s="165" t="s">
        <v>5</v>
      </c>
      <c r="F1249" s="166" t="s">
        <v>164</v>
      </c>
      <c r="H1249" s="167">
        <v>27.47</v>
      </c>
      <c r="L1249" s="164"/>
      <c r="M1249" s="168"/>
      <c r="T1249" s="169"/>
      <c r="W1249" s="1"/>
      <c r="AT1249" s="165" t="s">
        <v>161</v>
      </c>
      <c r="AU1249" s="165" t="s">
        <v>72</v>
      </c>
      <c r="AV1249" s="13" t="s">
        <v>157</v>
      </c>
      <c r="AW1249" s="13" t="s">
        <v>27</v>
      </c>
      <c r="AX1249" s="13" t="s">
        <v>70</v>
      </c>
      <c r="AY1249" s="165" t="s">
        <v>150</v>
      </c>
    </row>
    <row r="1250" spans="2:65" s="1" customFormat="1" ht="25.5" customHeight="1" x14ac:dyDescent="0.3">
      <c r="B1250" s="138"/>
      <c r="C1250" s="171" t="s">
        <v>1612</v>
      </c>
      <c r="D1250" s="171" t="s">
        <v>251</v>
      </c>
      <c r="E1250" s="172" t="s">
        <v>1613</v>
      </c>
      <c r="F1250" s="173" t="s">
        <v>1614</v>
      </c>
      <c r="G1250" s="174" t="s">
        <v>155</v>
      </c>
      <c r="H1250" s="175">
        <v>28.018999999999998</v>
      </c>
      <c r="I1250" s="521"/>
      <c r="J1250" s="176">
        <f>ROUND(I1250*H1250,2)</f>
        <v>0</v>
      </c>
      <c r="K1250" s="173" t="s">
        <v>5</v>
      </c>
      <c r="L1250" s="177"/>
      <c r="M1250" s="178" t="s">
        <v>5</v>
      </c>
      <c r="N1250" s="179" t="s">
        <v>35</v>
      </c>
      <c r="O1250" s="147">
        <v>0</v>
      </c>
      <c r="P1250" s="147">
        <f>O1250*H1250</f>
        <v>0</v>
      </c>
      <c r="Q1250" s="147">
        <v>1.0699999999999999E-2</v>
      </c>
      <c r="R1250" s="147">
        <f>Q1250*H1250</f>
        <v>0.29980329999999994</v>
      </c>
      <c r="S1250" s="147">
        <v>0</v>
      </c>
      <c r="T1250" s="148">
        <f>S1250*H1250</f>
        <v>0</v>
      </c>
      <c r="AR1250" s="23" t="s">
        <v>323</v>
      </c>
      <c r="AT1250" s="23" t="s">
        <v>251</v>
      </c>
      <c r="AU1250" s="23" t="s">
        <v>72</v>
      </c>
      <c r="AY1250" s="23" t="s">
        <v>150</v>
      </c>
      <c r="BE1250" s="149">
        <f>IF(N1250="základní",J1250,0)</f>
        <v>0</v>
      </c>
      <c r="BF1250" s="149">
        <f>IF(N1250="snížená",J1250,0)</f>
        <v>0</v>
      </c>
      <c r="BG1250" s="149">
        <f>IF(N1250="zákl. přenesená",J1250,0)</f>
        <v>0</v>
      </c>
      <c r="BH1250" s="149">
        <f>IF(N1250="sníž. přenesená",J1250,0)</f>
        <v>0</v>
      </c>
      <c r="BI1250" s="149">
        <f>IF(N1250="nulová",J1250,0)</f>
        <v>0</v>
      </c>
      <c r="BJ1250" s="23" t="s">
        <v>70</v>
      </c>
      <c r="BK1250" s="149">
        <f>ROUND(I1250*H1250,2)</f>
        <v>0</v>
      </c>
      <c r="BL1250" s="23" t="s">
        <v>233</v>
      </c>
      <c r="BM1250" s="23" t="s">
        <v>1615</v>
      </c>
    </row>
    <row r="1251" spans="2:65" s="12" customFormat="1" x14ac:dyDescent="0.3">
      <c r="B1251" s="158"/>
      <c r="D1251" s="150" t="s">
        <v>161</v>
      </c>
      <c r="F1251" s="160" t="s">
        <v>1616</v>
      </c>
      <c r="H1251" s="161">
        <v>28.018999999999998</v>
      </c>
      <c r="L1251" s="158"/>
      <c r="M1251" s="162"/>
      <c r="T1251" s="163"/>
      <c r="W1251" s="1"/>
      <c r="AT1251" s="159" t="s">
        <v>161</v>
      </c>
      <c r="AU1251" s="159" t="s">
        <v>72</v>
      </c>
      <c r="AV1251" s="12" t="s">
        <v>72</v>
      </c>
      <c r="AW1251" s="12" t="s">
        <v>6</v>
      </c>
      <c r="AX1251" s="12" t="s">
        <v>70</v>
      </c>
      <c r="AY1251" s="159" t="s">
        <v>150</v>
      </c>
    </row>
    <row r="1252" spans="2:65" s="1" customFormat="1" ht="38.25" customHeight="1" x14ac:dyDescent="0.3">
      <c r="B1252" s="138"/>
      <c r="C1252" s="139" t="s">
        <v>1617</v>
      </c>
      <c r="D1252" s="139" t="s">
        <v>152</v>
      </c>
      <c r="E1252" s="140" t="s">
        <v>1618</v>
      </c>
      <c r="F1252" s="141" t="s">
        <v>1619</v>
      </c>
      <c r="G1252" s="142" t="s">
        <v>155</v>
      </c>
      <c r="H1252" s="143">
        <v>564.4</v>
      </c>
      <c r="I1252" s="303"/>
      <c r="J1252" s="144">
        <f>ROUND(I1252*H1252,2)</f>
        <v>0</v>
      </c>
      <c r="K1252" s="141" t="s">
        <v>156</v>
      </c>
      <c r="L1252" s="36"/>
      <c r="M1252" s="145" t="s">
        <v>5</v>
      </c>
      <c r="N1252" s="146" t="s">
        <v>35</v>
      </c>
      <c r="O1252" s="147">
        <v>0.12</v>
      </c>
      <c r="P1252" s="147">
        <f>O1252*H1252</f>
        <v>67.727999999999994</v>
      </c>
      <c r="Q1252" s="147">
        <v>5.0000000000000002E-5</v>
      </c>
      <c r="R1252" s="147">
        <f>Q1252*H1252</f>
        <v>2.8219999999999999E-2</v>
      </c>
      <c r="S1252" s="147">
        <v>0</v>
      </c>
      <c r="T1252" s="148">
        <f>S1252*H1252</f>
        <v>0</v>
      </c>
      <c r="AR1252" s="23" t="s">
        <v>233</v>
      </c>
      <c r="AT1252" s="23" t="s">
        <v>152</v>
      </c>
      <c r="AU1252" s="23" t="s">
        <v>72</v>
      </c>
      <c r="AY1252" s="23" t="s">
        <v>150</v>
      </c>
      <c r="BE1252" s="149">
        <f>IF(N1252="základní",J1252,0)</f>
        <v>0</v>
      </c>
      <c r="BF1252" s="149">
        <f>IF(N1252="snížená",J1252,0)</f>
        <v>0</v>
      </c>
      <c r="BG1252" s="149">
        <f>IF(N1252="zákl. přenesená",J1252,0)</f>
        <v>0</v>
      </c>
      <c r="BH1252" s="149">
        <f>IF(N1252="sníž. přenesená",J1252,0)</f>
        <v>0</v>
      </c>
      <c r="BI1252" s="149">
        <f>IF(N1252="nulová",J1252,0)</f>
        <v>0</v>
      </c>
      <c r="BJ1252" s="23" t="s">
        <v>70</v>
      </c>
      <c r="BK1252" s="149">
        <f>ROUND(I1252*H1252,2)</f>
        <v>0</v>
      </c>
      <c r="BL1252" s="23" t="s">
        <v>233</v>
      </c>
      <c r="BM1252" s="23" t="s">
        <v>1620</v>
      </c>
    </row>
    <row r="1253" spans="2:65" s="1" customFormat="1" ht="121.5" x14ac:dyDescent="0.3">
      <c r="B1253" s="36"/>
      <c r="D1253" s="150" t="s">
        <v>159</v>
      </c>
      <c r="F1253" s="151" t="s">
        <v>1607</v>
      </c>
      <c r="L1253" s="36"/>
      <c r="M1253" s="152"/>
      <c r="T1253" s="61"/>
      <c r="AT1253" s="23" t="s">
        <v>159</v>
      </c>
      <c r="AU1253" s="23" t="s">
        <v>72</v>
      </c>
    </row>
    <row r="1254" spans="2:65" s="12" customFormat="1" x14ac:dyDescent="0.3">
      <c r="B1254" s="158"/>
      <c r="D1254" s="150" t="s">
        <v>161</v>
      </c>
      <c r="E1254" s="159" t="s">
        <v>5</v>
      </c>
      <c r="F1254" s="160" t="s">
        <v>1621</v>
      </c>
      <c r="H1254" s="161">
        <v>564.4</v>
      </c>
      <c r="L1254" s="158"/>
      <c r="M1254" s="162"/>
      <c r="T1254" s="163"/>
      <c r="W1254" s="1"/>
      <c r="AT1254" s="159" t="s">
        <v>161</v>
      </c>
      <c r="AU1254" s="159" t="s">
        <v>72</v>
      </c>
      <c r="AV1254" s="12" t="s">
        <v>72</v>
      </c>
      <c r="AW1254" s="12" t="s">
        <v>27</v>
      </c>
      <c r="AX1254" s="12" t="s">
        <v>64</v>
      </c>
      <c r="AY1254" s="159" t="s">
        <v>150</v>
      </c>
    </row>
    <row r="1255" spans="2:65" s="11" customFormat="1" x14ac:dyDescent="0.3">
      <c r="B1255" s="153"/>
      <c r="D1255" s="150" t="s">
        <v>161</v>
      </c>
      <c r="E1255" s="154" t="s">
        <v>5</v>
      </c>
      <c r="F1255" s="155" t="s">
        <v>1622</v>
      </c>
      <c r="H1255" s="154" t="s">
        <v>5</v>
      </c>
      <c r="L1255" s="153"/>
      <c r="M1255" s="156"/>
      <c r="T1255" s="157"/>
      <c r="W1255" s="1"/>
      <c r="AT1255" s="154" t="s">
        <v>161</v>
      </c>
      <c r="AU1255" s="154" t="s">
        <v>72</v>
      </c>
      <c r="AV1255" s="11" t="s">
        <v>70</v>
      </c>
      <c r="AW1255" s="11" t="s">
        <v>27</v>
      </c>
      <c r="AX1255" s="11" t="s">
        <v>64</v>
      </c>
      <c r="AY1255" s="154" t="s">
        <v>150</v>
      </c>
    </row>
    <row r="1256" spans="2:65" s="13" customFormat="1" x14ac:dyDescent="0.3">
      <c r="B1256" s="164"/>
      <c r="D1256" s="150" t="s">
        <v>161</v>
      </c>
      <c r="E1256" s="165" t="s">
        <v>5</v>
      </c>
      <c r="F1256" s="166" t="s">
        <v>164</v>
      </c>
      <c r="H1256" s="167">
        <v>564.4</v>
      </c>
      <c r="L1256" s="164"/>
      <c r="M1256" s="168"/>
      <c r="T1256" s="169"/>
      <c r="W1256" s="1"/>
      <c r="AT1256" s="165" t="s">
        <v>161</v>
      </c>
      <c r="AU1256" s="165" t="s">
        <v>72</v>
      </c>
      <c r="AV1256" s="13" t="s">
        <v>157</v>
      </c>
      <c r="AW1256" s="13" t="s">
        <v>27</v>
      </c>
      <c r="AX1256" s="13" t="s">
        <v>70</v>
      </c>
      <c r="AY1256" s="165" t="s">
        <v>150</v>
      </c>
    </row>
    <row r="1257" spans="2:65" s="1" customFormat="1" ht="25.5" customHeight="1" x14ac:dyDescent="0.3">
      <c r="B1257" s="138"/>
      <c r="C1257" s="171" t="s">
        <v>1623</v>
      </c>
      <c r="D1257" s="171" t="s">
        <v>251</v>
      </c>
      <c r="E1257" s="172" t="s">
        <v>1624</v>
      </c>
      <c r="F1257" s="173" t="s">
        <v>1614</v>
      </c>
      <c r="G1257" s="174" t="s">
        <v>155</v>
      </c>
      <c r="H1257" s="175">
        <v>575.68799999999999</v>
      </c>
      <c r="I1257" s="521"/>
      <c r="J1257" s="176">
        <f>ROUND(I1257*H1257,2)</f>
        <v>0</v>
      </c>
      <c r="K1257" s="173" t="s">
        <v>156</v>
      </c>
      <c r="L1257" s="177"/>
      <c r="M1257" s="178" t="s">
        <v>5</v>
      </c>
      <c r="N1257" s="179" t="s">
        <v>35</v>
      </c>
      <c r="O1257" s="147">
        <v>0</v>
      </c>
      <c r="P1257" s="147">
        <f>O1257*H1257</f>
        <v>0</v>
      </c>
      <c r="Q1257" s="147">
        <v>1.0699999999999999E-2</v>
      </c>
      <c r="R1257" s="147">
        <f>Q1257*H1257</f>
        <v>6.1598615999999993</v>
      </c>
      <c r="S1257" s="147">
        <v>0</v>
      </c>
      <c r="T1257" s="148">
        <f>S1257*H1257</f>
        <v>0</v>
      </c>
      <c r="AR1257" s="23" t="s">
        <v>323</v>
      </c>
      <c r="AT1257" s="23" t="s">
        <v>251</v>
      </c>
      <c r="AU1257" s="23" t="s">
        <v>72</v>
      </c>
      <c r="AY1257" s="23" t="s">
        <v>150</v>
      </c>
      <c r="BE1257" s="149">
        <f>IF(N1257="základní",J1257,0)</f>
        <v>0</v>
      </c>
      <c r="BF1257" s="149">
        <f>IF(N1257="snížená",J1257,0)</f>
        <v>0</v>
      </c>
      <c r="BG1257" s="149">
        <f>IF(N1257="zákl. přenesená",J1257,0)</f>
        <v>0</v>
      </c>
      <c r="BH1257" s="149">
        <f>IF(N1257="sníž. přenesená",J1257,0)</f>
        <v>0</v>
      </c>
      <c r="BI1257" s="149">
        <f>IF(N1257="nulová",J1257,0)</f>
        <v>0</v>
      </c>
      <c r="BJ1257" s="23" t="s">
        <v>70</v>
      </c>
      <c r="BK1257" s="149">
        <f>ROUND(I1257*H1257,2)</f>
        <v>0</v>
      </c>
      <c r="BL1257" s="23" t="s">
        <v>233</v>
      </c>
      <c r="BM1257" s="23" t="s">
        <v>1625</v>
      </c>
    </row>
    <row r="1258" spans="2:65" s="12" customFormat="1" x14ac:dyDescent="0.3">
      <c r="B1258" s="158"/>
      <c r="D1258" s="150" t="s">
        <v>161</v>
      </c>
      <c r="F1258" s="160" t="s">
        <v>1626</v>
      </c>
      <c r="H1258" s="161">
        <v>575.68799999999999</v>
      </c>
      <c r="L1258" s="158"/>
      <c r="M1258" s="162"/>
      <c r="T1258" s="163"/>
      <c r="W1258" s="1"/>
      <c r="AT1258" s="159" t="s">
        <v>161</v>
      </c>
      <c r="AU1258" s="159" t="s">
        <v>72</v>
      </c>
      <c r="AV1258" s="12" t="s">
        <v>72</v>
      </c>
      <c r="AW1258" s="12" t="s">
        <v>6</v>
      </c>
      <c r="AX1258" s="12" t="s">
        <v>70</v>
      </c>
      <c r="AY1258" s="159" t="s">
        <v>150</v>
      </c>
    </row>
    <row r="1259" spans="2:65" s="1" customFormat="1" ht="38.25" customHeight="1" x14ac:dyDescent="0.3">
      <c r="B1259" s="138"/>
      <c r="C1259" s="139" t="s">
        <v>1627</v>
      </c>
      <c r="D1259" s="139" t="s">
        <v>152</v>
      </c>
      <c r="E1259" s="140" t="s">
        <v>1628</v>
      </c>
      <c r="F1259" s="141" t="s">
        <v>1629</v>
      </c>
      <c r="G1259" s="142" t="s">
        <v>155</v>
      </c>
      <c r="H1259" s="143">
        <v>564.4</v>
      </c>
      <c r="I1259" s="303"/>
      <c r="J1259" s="144">
        <f>ROUND(I1259*H1259,2)</f>
        <v>0</v>
      </c>
      <c r="K1259" s="141" t="s">
        <v>156</v>
      </c>
      <c r="L1259" s="36"/>
      <c r="M1259" s="145" t="s">
        <v>5</v>
      </c>
      <c r="N1259" s="146" t="s">
        <v>35</v>
      </c>
      <c r="O1259" s="147">
        <v>0.12</v>
      </c>
      <c r="P1259" s="147">
        <f>O1259*H1259</f>
        <v>67.727999999999994</v>
      </c>
      <c r="Q1259" s="147">
        <v>8.0000000000000007E-5</v>
      </c>
      <c r="R1259" s="147">
        <f>Q1259*H1259</f>
        <v>4.5152000000000005E-2</v>
      </c>
      <c r="S1259" s="147">
        <v>0</v>
      </c>
      <c r="T1259" s="148">
        <f>S1259*H1259</f>
        <v>0</v>
      </c>
      <c r="AR1259" s="23" t="s">
        <v>233</v>
      </c>
      <c r="AT1259" s="23" t="s">
        <v>152</v>
      </c>
      <c r="AU1259" s="23" t="s">
        <v>72</v>
      </c>
      <c r="AY1259" s="23" t="s">
        <v>150</v>
      </c>
      <c r="BE1259" s="149">
        <f>IF(N1259="základní",J1259,0)</f>
        <v>0</v>
      </c>
      <c r="BF1259" s="149">
        <f>IF(N1259="snížená",J1259,0)</f>
        <v>0</v>
      </c>
      <c r="BG1259" s="149">
        <f>IF(N1259="zákl. přenesená",J1259,0)</f>
        <v>0</v>
      </c>
      <c r="BH1259" s="149">
        <f>IF(N1259="sníž. přenesená",J1259,0)</f>
        <v>0</v>
      </c>
      <c r="BI1259" s="149">
        <f>IF(N1259="nulová",J1259,0)</f>
        <v>0</v>
      </c>
      <c r="BJ1259" s="23" t="s">
        <v>70</v>
      </c>
      <c r="BK1259" s="149">
        <f>ROUND(I1259*H1259,2)</f>
        <v>0</v>
      </c>
      <c r="BL1259" s="23" t="s">
        <v>233</v>
      </c>
      <c r="BM1259" s="23" t="s">
        <v>1630</v>
      </c>
    </row>
    <row r="1260" spans="2:65" s="1" customFormat="1" ht="121.5" x14ac:dyDescent="0.3">
      <c r="B1260" s="36"/>
      <c r="D1260" s="150" t="s">
        <v>159</v>
      </c>
      <c r="F1260" s="151" t="s">
        <v>1607</v>
      </c>
      <c r="L1260" s="36"/>
      <c r="M1260" s="152"/>
      <c r="T1260" s="61"/>
      <c r="AT1260" s="23" t="s">
        <v>159</v>
      </c>
      <c r="AU1260" s="23" t="s">
        <v>72</v>
      </c>
    </row>
    <row r="1261" spans="2:65" s="1" customFormat="1" ht="25.5" customHeight="1" x14ac:dyDescent="0.3">
      <c r="B1261" s="138"/>
      <c r="C1261" s="171" t="s">
        <v>1631</v>
      </c>
      <c r="D1261" s="171" t="s">
        <v>251</v>
      </c>
      <c r="E1261" s="172" t="s">
        <v>1632</v>
      </c>
      <c r="F1261" s="173" t="s">
        <v>5040</v>
      </c>
      <c r="G1261" s="174" t="s">
        <v>155</v>
      </c>
      <c r="H1261" s="175">
        <v>575.68799999999999</v>
      </c>
      <c r="I1261" s="521"/>
      <c r="J1261" s="176">
        <f>ROUND(I1261*H1261,2)</f>
        <v>0</v>
      </c>
      <c r="K1261" s="173" t="s">
        <v>156</v>
      </c>
      <c r="L1261" s="177"/>
      <c r="M1261" s="178" t="s">
        <v>5</v>
      </c>
      <c r="N1261" s="179" t="s">
        <v>35</v>
      </c>
      <c r="O1261" s="147">
        <v>0</v>
      </c>
      <c r="P1261" s="147">
        <f>O1261*H1261</f>
        <v>0</v>
      </c>
      <c r="Q1261" s="147">
        <v>3.209E-2</v>
      </c>
      <c r="R1261" s="147">
        <f>Q1261*H1261</f>
        <v>18.473827920000002</v>
      </c>
      <c r="S1261" s="147">
        <v>0</v>
      </c>
      <c r="T1261" s="148">
        <f>S1261*H1261</f>
        <v>0</v>
      </c>
      <c r="AR1261" s="23" t="s">
        <v>323</v>
      </c>
      <c r="AT1261" s="23" t="s">
        <v>251</v>
      </c>
      <c r="AU1261" s="23" t="s">
        <v>72</v>
      </c>
      <c r="AY1261" s="23" t="s">
        <v>150</v>
      </c>
      <c r="BE1261" s="149">
        <f>IF(N1261="základní",J1261,0)</f>
        <v>0</v>
      </c>
      <c r="BF1261" s="149">
        <f>IF(N1261="snížená",J1261,0)</f>
        <v>0</v>
      </c>
      <c r="BG1261" s="149">
        <f>IF(N1261="zákl. přenesená",J1261,0)</f>
        <v>0</v>
      </c>
      <c r="BH1261" s="149">
        <f>IF(N1261="sníž. přenesená",J1261,0)</f>
        <v>0</v>
      </c>
      <c r="BI1261" s="149">
        <f>IF(N1261="nulová",J1261,0)</f>
        <v>0</v>
      </c>
      <c r="BJ1261" s="23" t="s">
        <v>70</v>
      </c>
      <c r="BK1261" s="149">
        <f>ROUND(I1261*H1261,2)</f>
        <v>0</v>
      </c>
      <c r="BL1261" s="23" t="s">
        <v>233</v>
      </c>
      <c r="BM1261" s="23" t="s">
        <v>1633</v>
      </c>
    </row>
    <row r="1262" spans="2:65" s="12" customFormat="1" x14ac:dyDescent="0.3">
      <c r="B1262" s="158"/>
      <c r="D1262" s="150" t="s">
        <v>161</v>
      </c>
      <c r="F1262" s="160" t="s">
        <v>1626</v>
      </c>
      <c r="H1262" s="161">
        <v>575.68799999999999</v>
      </c>
      <c r="L1262" s="158"/>
      <c r="M1262" s="162"/>
      <c r="T1262" s="163"/>
      <c r="W1262" s="1"/>
      <c r="AT1262" s="159" t="s">
        <v>161</v>
      </c>
      <c r="AU1262" s="159" t="s">
        <v>72</v>
      </c>
      <c r="AV1262" s="12" t="s">
        <v>72</v>
      </c>
      <c r="AW1262" s="12" t="s">
        <v>6</v>
      </c>
      <c r="AX1262" s="12" t="s">
        <v>70</v>
      </c>
      <c r="AY1262" s="159" t="s">
        <v>150</v>
      </c>
    </row>
    <row r="1263" spans="2:65" s="1" customFormat="1" ht="25.5" customHeight="1" x14ac:dyDescent="0.3">
      <c r="B1263" s="138"/>
      <c r="C1263" s="139" t="s">
        <v>1634</v>
      </c>
      <c r="D1263" s="139" t="s">
        <v>152</v>
      </c>
      <c r="E1263" s="140" t="s">
        <v>1635</v>
      </c>
      <c r="F1263" s="141" t="s">
        <v>1636</v>
      </c>
      <c r="G1263" s="142" t="s">
        <v>155</v>
      </c>
      <c r="H1263" s="143">
        <v>564.43499999999995</v>
      </c>
      <c r="I1263" s="303"/>
      <c r="J1263" s="144">
        <f>ROUND(I1263*H1263,2)</f>
        <v>0</v>
      </c>
      <c r="K1263" s="141" t="s">
        <v>156</v>
      </c>
      <c r="L1263" s="36"/>
      <c r="M1263" s="145" t="s">
        <v>5</v>
      </c>
      <c r="N1263" s="146" t="s">
        <v>35</v>
      </c>
      <c r="O1263" s="147">
        <v>0.16</v>
      </c>
      <c r="P1263" s="147">
        <f>O1263*H1263</f>
        <v>90.309599999999989</v>
      </c>
      <c r="Q1263" s="147">
        <v>0</v>
      </c>
      <c r="R1263" s="147">
        <f>Q1263*H1263</f>
        <v>0</v>
      </c>
      <c r="S1263" s="147">
        <v>0</v>
      </c>
      <c r="T1263" s="148">
        <f>S1263*H1263</f>
        <v>0</v>
      </c>
      <c r="AR1263" s="23" t="s">
        <v>157</v>
      </c>
      <c r="AT1263" s="23" t="s">
        <v>152</v>
      </c>
      <c r="AU1263" s="23" t="s">
        <v>72</v>
      </c>
      <c r="AY1263" s="23" t="s">
        <v>150</v>
      </c>
      <c r="BE1263" s="149">
        <f>IF(N1263="základní",J1263,0)</f>
        <v>0</v>
      </c>
      <c r="BF1263" s="149">
        <f>IF(N1263="snížená",J1263,0)</f>
        <v>0</v>
      </c>
      <c r="BG1263" s="149">
        <f>IF(N1263="zákl. přenesená",J1263,0)</f>
        <v>0</v>
      </c>
      <c r="BH1263" s="149">
        <f>IF(N1263="sníž. přenesená",J1263,0)</f>
        <v>0</v>
      </c>
      <c r="BI1263" s="149">
        <f>IF(N1263="nulová",J1263,0)</f>
        <v>0</v>
      </c>
      <c r="BJ1263" s="23" t="s">
        <v>70</v>
      </c>
      <c r="BK1263" s="149">
        <f>ROUND(I1263*H1263,2)</f>
        <v>0</v>
      </c>
      <c r="BL1263" s="23" t="s">
        <v>157</v>
      </c>
      <c r="BM1263" s="23" t="s">
        <v>1637</v>
      </c>
    </row>
    <row r="1264" spans="2:65" s="1" customFormat="1" ht="121.5" x14ac:dyDescent="0.3">
      <c r="B1264" s="36"/>
      <c r="D1264" s="150" t="s">
        <v>159</v>
      </c>
      <c r="F1264" s="151" t="s">
        <v>1607</v>
      </c>
      <c r="L1264" s="36"/>
      <c r="M1264" s="152"/>
      <c r="T1264" s="61"/>
      <c r="AT1264" s="23" t="s">
        <v>159</v>
      </c>
      <c r="AU1264" s="23" t="s">
        <v>72</v>
      </c>
    </row>
    <row r="1265" spans="2:65" s="1" customFormat="1" ht="16.5" customHeight="1" x14ac:dyDescent="0.3">
      <c r="B1265" s="138"/>
      <c r="C1265" s="171" t="s">
        <v>1638</v>
      </c>
      <c r="D1265" s="171" t="s">
        <v>251</v>
      </c>
      <c r="E1265" s="172" t="s">
        <v>1639</v>
      </c>
      <c r="F1265" s="173" t="s">
        <v>1640</v>
      </c>
      <c r="G1265" s="174" t="s">
        <v>167</v>
      </c>
      <c r="H1265" s="175">
        <v>48.933</v>
      </c>
      <c r="I1265" s="521"/>
      <c r="J1265" s="176">
        <f>ROUND(I1265*H1265,2)</f>
        <v>0</v>
      </c>
      <c r="K1265" s="173" t="s">
        <v>156</v>
      </c>
      <c r="L1265" s="177"/>
      <c r="M1265" s="178" t="s">
        <v>5</v>
      </c>
      <c r="N1265" s="179" t="s">
        <v>35</v>
      </c>
      <c r="O1265" s="147">
        <v>0</v>
      </c>
      <c r="P1265" s="147">
        <f>O1265*H1265</f>
        <v>0</v>
      </c>
      <c r="Q1265" s="147">
        <v>0.03</v>
      </c>
      <c r="R1265" s="147">
        <f>Q1265*H1265</f>
        <v>1.4679899999999999</v>
      </c>
      <c r="S1265" s="147">
        <v>0</v>
      </c>
      <c r="T1265" s="148">
        <f>S1265*H1265</f>
        <v>0</v>
      </c>
      <c r="AR1265" s="23" t="s">
        <v>196</v>
      </c>
      <c r="AT1265" s="23" t="s">
        <v>251</v>
      </c>
      <c r="AU1265" s="23" t="s">
        <v>72</v>
      </c>
      <c r="AY1265" s="23" t="s">
        <v>150</v>
      </c>
      <c r="BE1265" s="149">
        <f>IF(N1265="základní",J1265,0)</f>
        <v>0</v>
      </c>
      <c r="BF1265" s="149">
        <f>IF(N1265="snížená",J1265,0)</f>
        <v>0</v>
      </c>
      <c r="BG1265" s="149">
        <f>IF(N1265="zákl. přenesená",J1265,0)</f>
        <v>0</v>
      </c>
      <c r="BH1265" s="149">
        <f>IF(N1265="sníž. přenesená",J1265,0)</f>
        <v>0</v>
      </c>
      <c r="BI1265" s="149">
        <f>IF(N1265="nulová",J1265,0)</f>
        <v>0</v>
      </c>
      <c r="BJ1265" s="23" t="s">
        <v>70</v>
      </c>
      <c r="BK1265" s="149">
        <f>ROUND(I1265*H1265,2)</f>
        <v>0</v>
      </c>
      <c r="BL1265" s="23" t="s">
        <v>157</v>
      </c>
      <c r="BM1265" s="23" t="s">
        <v>1641</v>
      </c>
    </row>
    <row r="1266" spans="2:65" s="12" customFormat="1" x14ac:dyDescent="0.3">
      <c r="B1266" s="158"/>
      <c r="D1266" s="150" t="s">
        <v>161</v>
      </c>
      <c r="E1266" s="159" t="s">
        <v>5</v>
      </c>
      <c r="F1266" s="160" t="s">
        <v>1642</v>
      </c>
      <c r="H1266" s="161">
        <v>48.933</v>
      </c>
      <c r="L1266" s="158"/>
      <c r="M1266" s="162"/>
      <c r="T1266" s="163"/>
      <c r="W1266" s="1"/>
      <c r="AT1266" s="159" t="s">
        <v>161</v>
      </c>
      <c r="AU1266" s="159" t="s">
        <v>72</v>
      </c>
      <c r="AV1266" s="12" t="s">
        <v>72</v>
      </c>
      <c r="AW1266" s="12" t="s">
        <v>27</v>
      </c>
      <c r="AX1266" s="12" t="s">
        <v>64</v>
      </c>
      <c r="AY1266" s="159" t="s">
        <v>150</v>
      </c>
    </row>
    <row r="1267" spans="2:65" s="13" customFormat="1" x14ac:dyDescent="0.3">
      <c r="B1267" s="164"/>
      <c r="D1267" s="150" t="s">
        <v>161</v>
      </c>
      <c r="E1267" s="165" t="s">
        <v>5</v>
      </c>
      <c r="F1267" s="166" t="s">
        <v>164</v>
      </c>
      <c r="H1267" s="167">
        <v>48.933</v>
      </c>
      <c r="L1267" s="164"/>
      <c r="M1267" s="168"/>
      <c r="T1267" s="169"/>
      <c r="W1267" s="1"/>
      <c r="AT1267" s="165" t="s">
        <v>161</v>
      </c>
      <c r="AU1267" s="165" t="s">
        <v>72</v>
      </c>
      <c r="AV1267" s="13" t="s">
        <v>157</v>
      </c>
      <c r="AW1267" s="13" t="s">
        <v>27</v>
      </c>
      <c r="AX1267" s="13" t="s">
        <v>70</v>
      </c>
      <c r="AY1267" s="165" t="s">
        <v>150</v>
      </c>
    </row>
    <row r="1268" spans="2:65" s="1" customFormat="1" ht="38.25" customHeight="1" x14ac:dyDescent="0.3">
      <c r="B1268" s="138"/>
      <c r="C1268" s="139" t="s">
        <v>1643</v>
      </c>
      <c r="D1268" s="139" t="s">
        <v>152</v>
      </c>
      <c r="E1268" s="140" t="s">
        <v>1644</v>
      </c>
      <c r="F1268" s="141" t="s">
        <v>1645</v>
      </c>
      <c r="G1268" s="142" t="s">
        <v>155</v>
      </c>
      <c r="H1268" s="143">
        <v>123.836</v>
      </c>
      <c r="I1268" s="303"/>
      <c r="J1268" s="144">
        <f>ROUND(I1268*H1268,2)</f>
        <v>0</v>
      </c>
      <c r="K1268" s="141" t="s">
        <v>156</v>
      </c>
      <c r="L1268" s="36"/>
      <c r="M1268" s="145" t="s">
        <v>5</v>
      </c>
      <c r="N1268" s="146" t="s">
        <v>35</v>
      </c>
      <c r="O1268" s="147">
        <v>6.5000000000000002E-2</v>
      </c>
      <c r="P1268" s="147">
        <f>O1268*H1268</f>
        <v>8.0493400000000008</v>
      </c>
      <c r="Q1268" s="147">
        <v>0</v>
      </c>
      <c r="R1268" s="147">
        <f>Q1268*H1268</f>
        <v>0</v>
      </c>
      <c r="S1268" s="147">
        <v>0</v>
      </c>
      <c r="T1268" s="148">
        <f>S1268*H1268</f>
        <v>0</v>
      </c>
      <c r="AR1268" s="23" t="s">
        <v>233</v>
      </c>
      <c r="AT1268" s="23" t="s">
        <v>152</v>
      </c>
      <c r="AU1268" s="23" t="s">
        <v>72</v>
      </c>
      <c r="AY1268" s="23" t="s">
        <v>150</v>
      </c>
      <c r="BE1268" s="149">
        <f>IF(N1268="základní",J1268,0)</f>
        <v>0</v>
      </c>
      <c r="BF1268" s="149">
        <f>IF(N1268="snížená",J1268,0)</f>
        <v>0</v>
      </c>
      <c r="BG1268" s="149">
        <f>IF(N1268="zákl. přenesená",J1268,0)</f>
        <v>0</v>
      </c>
      <c r="BH1268" s="149">
        <f>IF(N1268="sníž. přenesená",J1268,0)</f>
        <v>0</v>
      </c>
      <c r="BI1268" s="149">
        <f>IF(N1268="nulová",J1268,0)</f>
        <v>0</v>
      </c>
      <c r="BJ1268" s="23" t="s">
        <v>70</v>
      </c>
      <c r="BK1268" s="149">
        <f>ROUND(I1268*H1268,2)</f>
        <v>0</v>
      </c>
      <c r="BL1268" s="23" t="s">
        <v>233</v>
      </c>
      <c r="BM1268" s="23" t="s">
        <v>1646</v>
      </c>
    </row>
    <row r="1269" spans="2:65" s="1" customFormat="1" ht="108" x14ac:dyDescent="0.3">
      <c r="B1269" s="36"/>
      <c r="D1269" s="150" t="s">
        <v>159</v>
      </c>
      <c r="F1269" s="151" t="s">
        <v>1647</v>
      </c>
      <c r="L1269" s="36"/>
      <c r="M1269" s="152"/>
      <c r="T1269" s="61"/>
      <c r="AT1269" s="23" t="s">
        <v>159</v>
      </c>
      <c r="AU1269" s="23" t="s">
        <v>72</v>
      </c>
    </row>
    <row r="1270" spans="2:65" s="12" customFormat="1" x14ac:dyDescent="0.3">
      <c r="B1270" s="158"/>
      <c r="D1270" s="150" t="s">
        <v>161</v>
      </c>
      <c r="E1270" s="159" t="s">
        <v>5</v>
      </c>
      <c r="F1270" s="160" t="s">
        <v>1648</v>
      </c>
      <c r="H1270" s="161">
        <v>123.836</v>
      </c>
      <c r="L1270" s="158"/>
      <c r="M1270" s="162"/>
      <c r="T1270" s="163"/>
      <c r="W1270" s="1"/>
      <c r="AT1270" s="159" t="s">
        <v>161</v>
      </c>
      <c r="AU1270" s="159" t="s">
        <v>72</v>
      </c>
      <c r="AV1270" s="12" t="s">
        <v>72</v>
      </c>
      <c r="AW1270" s="12" t="s">
        <v>27</v>
      </c>
      <c r="AX1270" s="12" t="s">
        <v>64</v>
      </c>
      <c r="AY1270" s="159" t="s">
        <v>150</v>
      </c>
    </row>
    <row r="1271" spans="2:65" s="13" customFormat="1" x14ac:dyDescent="0.3">
      <c r="B1271" s="164"/>
      <c r="D1271" s="150" t="s">
        <v>161</v>
      </c>
      <c r="E1271" s="165" t="s">
        <v>5</v>
      </c>
      <c r="F1271" s="166" t="s">
        <v>164</v>
      </c>
      <c r="H1271" s="167">
        <v>123.836</v>
      </c>
      <c r="L1271" s="164"/>
      <c r="M1271" s="168"/>
      <c r="T1271" s="169"/>
      <c r="W1271" s="1"/>
      <c r="AT1271" s="165" t="s">
        <v>161</v>
      </c>
      <c r="AU1271" s="165" t="s">
        <v>72</v>
      </c>
      <c r="AV1271" s="13" t="s">
        <v>157</v>
      </c>
      <c r="AW1271" s="13" t="s">
        <v>27</v>
      </c>
      <c r="AX1271" s="13" t="s">
        <v>70</v>
      </c>
      <c r="AY1271" s="165" t="s">
        <v>150</v>
      </c>
    </row>
    <row r="1272" spans="2:65" s="1" customFormat="1" ht="16.5" customHeight="1" x14ac:dyDescent="0.3">
      <c r="B1272" s="138"/>
      <c r="C1272" s="171" t="s">
        <v>1649</v>
      </c>
      <c r="D1272" s="171" t="s">
        <v>251</v>
      </c>
      <c r="E1272" s="172" t="s">
        <v>1650</v>
      </c>
      <c r="F1272" s="173" t="s">
        <v>1651</v>
      </c>
      <c r="G1272" s="174" t="s">
        <v>155</v>
      </c>
      <c r="H1272" s="175">
        <v>130.02799999999999</v>
      </c>
      <c r="I1272" s="521"/>
      <c r="J1272" s="176">
        <f>ROUND(I1272*H1272,2)</f>
        <v>0</v>
      </c>
      <c r="K1272" s="173" t="s">
        <v>156</v>
      </c>
      <c r="L1272" s="177"/>
      <c r="M1272" s="178" t="s">
        <v>5</v>
      </c>
      <c r="N1272" s="179" t="s">
        <v>35</v>
      </c>
      <c r="O1272" s="147">
        <v>0</v>
      </c>
      <c r="P1272" s="147">
        <f>O1272*H1272</f>
        <v>0</v>
      </c>
      <c r="Q1272" s="147">
        <v>2.0000000000000001E-4</v>
      </c>
      <c r="R1272" s="147">
        <f>Q1272*H1272</f>
        <v>2.60056E-2</v>
      </c>
      <c r="S1272" s="147">
        <v>0</v>
      </c>
      <c r="T1272" s="148">
        <f>S1272*H1272</f>
        <v>0</v>
      </c>
      <c r="AR1272" s="23" t="s">
        <v>323</v>
      </c>
      <c r="AT1272" s="23" t="s">
        <v>251</v>
      </c>
      <c r="AU1272" s="23" t="s">
        <v>72</v>
      </c>
      <c r="AY1272" s="23" t="s">
        <v>150</v>
      </c>
      <c r="BE1272" s="149">
        <f>IF(N1272="základní",J1272,0)</f>
        <v>0</v>
      </c>
      <c r="BF1272" s="149">
        <f>IF(N1272="snížená",J1272,0)</f>
        <v>0</v>
      </c>
      <c r="BG1272" s="149">
        <f>IF(N1272="zákl. přenesená",J1272,0)</f>
        <v>0</v>
      </c>
      <c r="BH1272" s="149">
        <f>IF(N1272="sníž. přenesená",J1272,0)</f>
        <v>0</v>
      </c>
      <c r="BI1272" s="149">
        <f>IF(N1272="nulová",J1272,0)</f>
        <v>0</v>
      </c>
      <c r="BJ1272" s="23" t="s">
        <v>70</v>
      </c>
      <c r="BK1272" s="149">
        <f>ROUND(I1272*H1272,2)</f>
        <v>0</v>
      </c>
      <c r="BL1272" s="23" t="s">
        <v>233</v>
      </c>
      <c r="BM1272" s="23" t="s">
        <v>1652</v>
      </c>
    </row>
    <row r="1273" spans="2:65" s="12" customFormat="1" x14ac:dyDescent="0.3">
      <c r="B1273" s="158"/>
      <c r="D1273" s="150" t="s">
        <v>161</v>
      </c>
      <c r="F1273" s="160" t="s">
        <v>1653</v>
      </c>
      <c r="H1273" s="161">
        <v>130.02799999999999</v>
      </c>
      <c r="L1273" s="158"/>
      <c r="M1273" s="162"/>
      <c r="T1273" s="163"/>
      <c r="W1273" s="1"/>
      <c r="AT1273" s="159" t="s">
        <v>161</v>
      </c>
      <c r="AU1273" s="159" t="s">
        <v>72</v>
      </c>
      <c r="AV1273" s="12" t="s">
        <v>72</v>
      </c>
      <c r="AW1273" s="12" t="s">
        <v>6</v>
      </c>
      <c r="AX1273" s="12" t="s">
        <v>70</v>
      </c>
      <c r="AY1273" s="159" t="s">
        <v>150</v>
      </c>
    </row>
    <row r="1274" spans="2:65" s="1" customFormat="1" ht="38.25" customHeight="1" x14ac:dyDescent="0.3">
      <c r="B1274" s="138"/>
      <c r="C1274" s="139" t="s">
        <v>1654</v>
      </c>
      <c r="D1274" s="139" t="s">
        <v>152</v>
      </c>
      <c r="E1274" s="140" t="s">
        <v>1655</v>
      </c>
      <c r="F1274" s="141" t="s">
        <v>1656</v>
      </c>
      <c r="G1274" s="142" t="s">
        <v>155</v>
      </c>
      <c r="H1274" s="143">
        <v>583.9</v>
      </c>
      <c r="I1274" s="303"/>
      <c r="J1274" s="144">
        <f>ROUND(I1274*H1274,2)</f>
        <v>0</v>
      </c>
      <c r="K1274" s="141" t="s">
        <v>156</v>
      </c>
      <c r="L1274" s="36"/>
      <c r="M1274" s="145" t="s">
        <v>5</v>
      </c>
      <c r="N1274" s="146" t="s">
        <v>35</v>
      </c>
      <c r="O1274" s="147">
        <v>0.06</v>
      </c>
      <c r="P1274" s="147">
        <f>O1274*H1274</f>
        <v>35.033999999999999</v>
      </c>
      <c r="Q1274" s="147">
        <v>1.0000000000000001E-5</v>
      </c>
      <c r="R1274" s="147">
        <f>Q1274*H1274</f>
        <v>5.8390000000000004E-3</v>
      </c>
      <c r="S1274" s="147">
        <v>0</v>
      </c>
      <c r="T1274" s="148">
        <f>S1274*H1274</f>
        <v>0</v>
      </c>
      <c r="AR1274" s="23" t="s">
        <v>233</v>
      </c>
      <c r="AT1274" s="23" t="s">
        <v>152</v>
      </c>
      <c r="AU1274" s="23" t="s">
        <v>72</v>
      </c>
      <c r="AY1274" s="23" t="s">
        <v>150</v>
      </c>
      <c r="BE1274" s="149">
        <f>IF(N1274="základní",J1274,0)</f>
        <v>0</v>
      </c>
      <c r="BF1274" s="149">
        <f>IF(N1274="snížená",J1274,0)</f>
        <v>0</v>
      </c>
      <c r="BG1274" s="149">
        <f>IF(N1274="zákl. přenesená",J1274,0)</f>
        <v>0</v>
      </c>
      <c r="BH1274" s="149">
        <f>IF(N1274="sníž. přenesená",J1274,0)</f>
        <v>0</v>
      </c>
      <c r="BI1274" s="149">
        <f>IF(N1274="nulová",J1274,0)</f>
        <v>0</v>
      </c>
      <c r="BJ1274" s="23" t="s">
        <v>70</v>
      </c>
      <c r="BK1274" s="149">
        <f>ROUND(I1274*H1274,2)</f>
        <v>0</v>
      </c>
      <c r="BL1274" s="23" t="s">
        <v>233</v>
      </c>
      <c r="BM1274" s="23" t="s">
        <v>1657</v>
      </c>
    </row>
    <row r="1275" spans="2:65" s="12" customFormat="1" x14ac:dyDescent="0.3">
      <c r="B1275" s="158"/>
      <c r="D1275" s="150" t="s">
        <v>161</v>
      </c>
      <c r="E1275" s="159" t="s">
        <v>5</v>
      </c>
      <c r="F1275" s="160" t="s">
        <v>1540</v>
      </c>
      <c r="H1275" s="161">
        <v>583.9</v>
      </c>
      <c r="L1275" s="158"/>
      <c r="M1275" s="162"/>
      <c r="T1275" s="163"/>
      <c r="W1275" s="1"/>
      <c r="AT1275" s="159" t="s">
        <v>161</v>
      </c>
      <c r="AU1275" s="159" t="s">
        <v>72</v>
      </c>
      <c r="AV1275" s="12" t="s">
        <v>72</v>
      </c>
      <c r="AW1275" s="12" t="s">
        <v>27</v>
      </c>
      <c r="AX1275" s="12" t="s">
        <v>64</v>
      </c>
      <c r="AY1275" s="159" t="s">
        <v>150</v>
      </c>
    </row>
    <row r="1276" spans="2:65" s="11" customFormat="1" x14ac:dyDescent="0.3">
      <c r="B1276" s="153"/>
      <c r="D1276" s="150" t="s">
        <v>161</v>
      </c>
      <c r="E1276" s="154" t="s">
        <v>5</v>
      </c>
      <c r="F1276" s="155" t="s">
        <v>955</v>
      </c>
      <c r="H1276" s="154" t="s">
        <v>5</v>
      </c>
      <c r="L1276" s="153"/>
      <c r="M1276" s="156"/>
      <c r="T1276" s="157"/>
      <c r="W1276" s="1"/>
      <c r="AT1276" s="154" t="s">
        <v>161</v>
      </c>
      <c r="AU1276" s="154" t="s">
        <v>72</v>
      </c>
      <c r="AV1276" s="11" t="s">
        <v>70</v>
      </c>
      <c r="AW1276" s="11" t="s">
        <v>27</v>
      </c>
      <c r="AX1276" s="11" t="s">
        <v>64</v>
      </c>
      <c r="AY1276" s="154" t="s">
        <v>150</v>
      </c>
    </row>
    <row r="1277" spans="2:65" s="13" customFormat="1" x14ac:dyDescent="0.3">
      <c r="B1277" s="164"/>
      <c r="D1277" s="150" t="s">
        <v>161</v>
      </c>
      <c r="E1277" s="165" t="s">
        <v>5</v>
      </c>
      <c r="F1277" s="166" t="s">
        <v>164</v>
      </c>
      <c r="H1277" s="167">
        <v>583.9</v>
      </c>
      <c r="L1277" s="164"/>
      <c r="M1277" s="168"/>
      <c r="T1277" s="169"/>
      <c r="W1277" s="1"/>
      <c r="AT1277" s="165" t="s">
        <v>161</v>
      </c>
      <c r="AU1277" s="165" t="s">
        <v>72</v>
      </c>
      <c r="AV1277" s="13" t="s">
        <v>157</v>
      </c>
      <c r="AW1277" s="13" t="s">
        <v>27</v>
      </c>
      <c r="AX1277" s="13" t="s">
        <v>70</v>
      </c>
      <c r="AY1277" s="165" t="s">
        <v>150</v>
      </c>
    </row>
    <row r="1278" spans="2:65" s="1" customFormat="1" ht="16.5" customHeight="1" x14ac:dyDescent="0.3">
      <c r="B1278" s="138"/>
      <c r="C1278" s="171" t="s">
        <v>1658</v>
      </c>
      <c r="D1278" s="171" t="s">
        <v>251</v>
      </c>
      <c r="E1278" s="172" t="s">
        <v>1454</v>
      </c>
      <c r="F1278" s="173" t="s">
        <v>1455</v>
      </c>
      <c r="G1278" s="174" t="s">
        <v>155</v>
      </c>
      <c r="H1278" s="175">
        <v>642.29</v>
      </c>
      <c r="I1278" s="521"/>
      <c r="J1278" s="176">
        <f>ROUND(I1278*H1278,2)</f>
        <v>0</v>
      </c>
      <c r="K1278" s="173" t="s">
        <v>156</v>
      </c>
      <c r="L1278" s="177"/>
      <c r="M1278" s="178" t="s">
        <v>5</v>
      </c>
      <c r="N1278" s="179" t="s">
        <v>35</v>
      </c>
      <c r="O1278" s="147">
        <v>0</v>
      </c>
      <c r="P1278" s="147">
        <f>O1278*H1278</f>
        <v>0</v>
      </c>
      <c r="Q1278" s="147">
        <v>4.0000000000000002E-4</v>
      </c>
      <c r="R1278" s="147">
        <f>Q1278*H1278</f>
        <v>0.25691599999999998</v>
      </c>
      <c r="S1278" s="147">
        <v>0</v>
      </c>
      <c r="T1278" s="148">
        <f>S1278*H1278</f>
        <v>0</v>
      </c>
      <c r="AR1278" s="23" t="s">
        <v>323</v>
      </c>
      <c r="AT1278" s="23" t="s">
        <v>251</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1659</v>
      </c>
    </row>
    <row r="1279" spans="2:65" s="12" customFormat="1" x14ac:dyDescent="0.3">
      <c r="B1279" s="158"/>
      <c r="D1279" s="150" t="s">
        <v>161</v>
      </c>
      <c r="F1279" s="160" t="s">
        <v>1660</v>
      </c>
      <c r="H1279" s="161">
        <v>642.29</v>
      </c>
      <c r="L1279" s="158"/>
      <c r="M1279" s="162"/>
      <c r="T1279" s="163"/>
      <c r="W1279" s="1"/>
      <c r="AT1279" s="159" t="s">
        <v>161</v>
      </c>
      <c r="AU1279" s="159" t="s">
        <v>72</v>
      </c>
      <c r="AV1279" s="12" t="s">
        <v>72</v>
      </c>
      <c r="AW1279" s="12" t="s">
        <v>6</v>
      </c>
      <c r="AX1279" s="12" t="s">
        <v>70</v>
      </c>
      <c r="AY1279" s="159" t="s">
        <v>150</v>
      </c>
    </row>
    <row r="1280" spans="2:65" s="1" customFormat="1" ht="38.25" customHeight="1" x14ac:dyDescent="0.3">
      <c r="B1280" s="138"/>
      <c r="C1280" s="139" t="s">
        <v>1661</v>
      </c>
      <c r="D1280" s="139" t="s">
        <v>152</v>
      </c>
      <c r="E1280" s="140" t="s">
        <v>1662</v>
      </c>
      <c r="F1280" s="141" t="s">
        <v>1663</v>
      </c>
      <c r="G1280" s="142" t="s">
        <v>241</v>
      </c>
      <c r="H1280" s="143">
        <v>29.518999999999998</v>
      </c>
      <c r="I1280" s="303"/>
      <c r="J1280" s="144">
        <f>ROUND(I1280*H1280,2)</f>
        <v>0</v>
      </c>
      <c r="K1280" s="141" t="s">
        <v>156</v>
      </c>
      <c r="L1280" s="36"/>
      <c r="M1280" s="145" t="s">
        <v>5</v>
      </c>
      <c r="N1280" s="146" t="s">
        <v>35</v>
      </c>
      <c r="O1280" s="147">
        <v>1.966</v>
      </c>
      <c r="P1280" s="147">
        <f>O1280*H1280</f>
        <v>58.034353999999993</v>
      </c>
      <c r="Q1280" s="147">
        <v>0</v>
      </c>
      <c r="R1280" s="147">
        <f>Q1280*H1280</f>
        <v>0</v>
      </c>
      <c r="S1280" s="147">
        <v>0</v>
      </c>
      <c r="T1280" s="148">
        <f>S1280*H1280</f>
        <v>0</v>
      </c>
      <c r="AR1280" s="23" t="s">
        <v>233</v>
      </c>
      <c r="AT1280" s="23" t="s">
        <v>152</v>
      </c>
      <c r="AU1280" s="23" t="s">
        <v>72</v>
      </c>
      <c r="AY1280" s="23" t="s">
        <v>150</v>
      </c>
      <c r="BE1280" s="149">
        <f>IF(N1280="základní",J1280,0)</f>
        <v>0</v>
      </c>
      <c r="BF1280" s="149">
        <f>IF(N1280="snížená",J1280,0)</f>
        <v>0</v>
      </c>
      <c r="BG1280" s="149">
        <f>IF(N1280="zákl. přenesená",J1280,0)</f>
        <v>0</v>
      </c>
      <c r="BH1280" s="149">
        <f>IF(N1280="sníž. přenesená",J1280,0)</f>
        <v>0</v>
      </c>
      <c r="BI1280" s="149">
        <f>IF(N1280="nulová",J1280,0)</f>
        <v>0</v>
      </c>
      <c r="BJ1280" s="23" t="s">
        <v>70</v>
      </c>
      <c r="BK1280" s="149">
        <f>ROUND(I1280*H1280,2)</f>
        <v>0</v>
      </c>
      <c r="BL1280" s="23" t="s">
        <v>233</v>
      </c>
      <c r="BM1280" s="23" t="s">
        <v>1664</v>
      </c>
    </row>
    <row r="1281" spans="2:65" s="1" customFormat="1" ht="148.5" x14ac:dyDescent="0.3">
      <c r="B1281" s="36"/>
      <c r="D1281" s="150" t="s">
        <v>159</v>
      </c>
      <c r="F1281" s="151" t="s">
        <v>1665</v>
      </c>
      <c r="L1281" s="36"/>
      <c r="M1281" s="152"/>
      <c r="T1281" s="61"/>
      <c r="AT1281" s="23" t="s">
        <v>159</v>
      </c>
      <c r="AU1281" s="23" t="s">
        <v>72</v>
      </c>
    </row>
    <row r="1282" spans="2:65" s="10" customFormat="1" ht="29.85" customHeight="1" x14ac:dyDescent="0.3">
      <c r="B1282" s="127"/>
      <c r="D1282" s="128" t="s">
        <v>63</v>
      </c>
      <c r="E1282" s="136" t="s">
        <v>1666</v>
      </c>
      <c r="F1282" s="136" t="s">
        <v>1667</v>
      </c>
      <c r="J1282" s="137">
        <f>BK1282</f>
        <v>0</v>
      </c>
      <c r="L1282" s="127"/>
      <c r="M1282" s="131"/>
      <c r="P1282" s="132">
        <f>SUM(P1283:P1286)</f>
        <v>2.6680000000000001</v>
      </c>
      <c r="R1282" s="132">
        <f>SUM(R1283:R1286)</f>
        <v>0.10607999999999999</v>
      </c>
      <c r="T1282" s="133">
        <f>SUM(T1283:T1286)</f>
        <v>0</v>
      </c>
      <c r="W1282" s="1"/>
      <c r="AR1282" s="128" t="s">
        <v>72</v>
      </c>
      <c r="AT1282" s="134" t="s">
        <v>63</v>
      </c>
      <c r="AU1282" s="134" t="s">
        <v>70</v>
      </c>
      <c r="AY1282" s="128" t="s">
        <v>150</v>
      </c>
      <c r="BK1282" s="135">
        <f>SUM(BK1283:BK1286)</f>
        <v>0</v>
      </c>
    </row>
    <row r="1283" spans="2:65" s="1" customFormat="1" ht="16.5" customHeight="1" x14ac:dyDescent="0.3">
      <c r="B1283" s="138"/>
      <c r="C1283" s="139" t="s">
        <v>1668</v>
      </c>
      <c r="D1283" s="139" t="s">
        <v>152</v>
      </c>
      <c r="E1283" s="140" t="s">
        <v>1669</v>
      </c>
      <c r="F1283" s="141" t="s">
        <v>1670</v>
      </c>
      <c r="G1283" s="142" t="s">
        <v>1054</v>
      </c>
      <c r="H1283" s="143">
        <v>4</v>
      </c>
      <c r="I1283" s="303"/>
      <c r="J1283" s="144">
        <f>ROUND(I1283*H1283,2)</f>
        <v>0</v>
      </c>
      <c r="K1283" s="141" t="s">
        <v>156</v>
      </c>
      <c r="L1283" s="36"/>
      <c r="M1283" s="145" t="s">
        <v>5</v>
      </c>
      <c r="N1283" s="146" t="s">
        <v>35</v>
      </c>
      <c r="O1283" s="147">
        <v>0.66700000000000004</v>
      </c>
      <c r="P1283" s="147">
        <f>O1283*H1283</f>
        <v>2.6680000000000001</v>
      </c>
      <c r="Q1283" s="147">
        <v>2.6519999999999998E-2</v>
      </c>
      <c r="R1283" s="147">
        <f>Q1283*H1283</f>
        <v>0.10607999999999999</v>
      </c>
      <c r="S1283" s="147">
        <v>0</v>
      </c>
      <c r="T1283" s="148">
        <f>S1283*H1283</f>
        <v>0</v>
      </c>
      <c r="AR1283" s="23" t="s">
        <v>233</v>
      </c>
      <c r="AT1283" s="23" t="s">
        <v>152</v>
      </c>
      <c r="AU1283" s="23" t="s">
        <v>72</v>
      </c>
      <c r="AY1283" s="23" t="s">
        <v>150</v>
      </c>
      <c r="BE1283" s="149">
        <f>IF(N1283="základní",J1283,0)</f>
        <v>0</v>
      </c>
      <c r="BF1283" s="149">
        <f>IF(N1283="snížená",J1283,0)</f>
        <v>0</v>
      </c>
      <c r="BG1283" s="149">
        <f>IF(N1283="zákl. přenesená",J1283,0)</f>
        <v>0</v>
      </c>
      <c r="BH1283" s="149">
        <f>IF(N1283="sníž. přenesená",J1283,0)</f>
        <v>0</v>
      </c>
      <c r="BI1283" s="149">
        <f>IF(N1283="nulová",J1283,0)</f>
        <v>0</v>
      </c>
      <c r="BJ1283" s="23" t="s">
        <v>70</v>
      </c>
      <c r="BK1283" s="149">
        <f>ROUND(I1283*H1283,2)</f>
        <v>0</v>
      </c>
      <c r="BL1283" s="23" t="s">
        <v>233</v>
      </c>
      <c r="BM1283" s="23" t="s">
        <v>1671</v>
      </c>
    </row>
    <row r="1284" spans="2:65" s="12" customFormat="1" x14ac:dyDescent="0.3">
      <c r="B1284" s="158"/>
      <c r="D1284" s="150" t="s">
        <v>161</v>
      </c>
      <c r="E1284" s="159" t="s">
        <v>5</v>
      </c>
      <c r="F1284" s="160" t="s">
        <v>157</v>
      </c>
      <c r="H1284" s="161">
        <v>4</v>
      </c>
      <c r="L1284" s="158"/>
      <c r="M1284" s="162"/>
      <c r="T1284" s="163"/>
      <c r="W1284" s="1"/>
      <c r="AT1284" s="159" t="s">
        <v>161</v>
      </c>
      <c r="AU1284" s="159" t="s">
        <v>72</v>
      </c>
      <c r="AV1284" s="12" t="s">
        <v>72</v>
      </c>
      <c r="AW1284" s="12" t="s">
        <v>27</v>
      </c>
      <c r="AX1284" s="12" t="s">
        <v>64</v>
      </c>
      <c r="AY1284" s="159" t="s">
        <v>150</v>
      </c>
    </row>
    <row r="1285" spans="2:65" s="11" customFormat="1" x14ac:dyDescent="0.3">
      <c r="B1285" s="153"/>
      <c r="D1285" s="150" t="s">
        <v>161</v>
      </c>
      <c r="E1285" s="154" t="s">
        <v>5</v>
      </c>
      <c r="F1285" s="155" t="s">
        <v>5067</v>
      </c>
      <c r="H1285" s="154" t="s">
        <v>5</v>
      </c>
      <c r="L1285" s="153"/>
      <c r="M1285" s="156"/>
      <c r="T1285" s="157"/>
      <c r="W1285" s="1"/>
      <c r="AT1285" s="154" t="s">
        <v>161</v>
      </c>
      <c r="AU1285" s="154" t="s">
        <v>72</v>
      </c>
      <c r="AV1285" s="11" t="s">
        <v>70</v>
      </c>
      <c r="AW1285" s="11" t="s">
        <v>27</v>
      </c>
      <c r="AX1285" s="11" t="s">
        <v>64</v>
      </c>
      <c r="AY1285" s="154" t="s">
        <v>150</v>
      </c>
    </row>
    <row r="1286" spans="2:65" s="13" customFormat="1" x14ac:dyDescent="0.3">
      <c r="B1286" s="164"/>
      <c r="D1286" s="150" t="s">
        <v>161</v>
      </c>
      <c r="E1286" s="165" t="s">
        <v>5</v>
      </c>
      <c r="F1286" s="166" t="s">
        <v>164</v>
      </c>
      <c r="H1286" s="167">
        <v>4</v>
      </c>
      <c r="L1286" s="164"/>
      <c r="M1286" s="168"/>
      <c r="T1286" s="169"/>
      <c r="W1286" s="1"/>
      <c r="AT1286" s="165" t="s">
        <v>161</v>
      </c>
      <c r="AU1286" s="165" t="s">
        <v>72</v>
      </c>
      <c r="AV1286" s="13" t="s">
        <v>157</v>
      </c>
      <c r="AW1286" s="13" t="s">
        <v>27</v>
      </c>
      <c r="AX1286" s="13" t="s">
        <v>70</v>
      </c>
      <c r="AY1286" s="165" t="s">
        <v>150</v>
      </c>
    </row>
    <row r="1287" spans="2:65" s="10" customFormat="1" ht="29.85" customHeight="1" x14ac:dyDescent="0.3">
      <c r="B1287" s="127"/>
      <c r="D1287" s="128" t="s">
        <v>63</v>
      </c>
      <c r="E1287" s="136" t="s">
        <v>1672</v>
      </c>
      <c r="F1287" s="136" t="s">
        <v>1673</v>
      </c>
      <c r="J1287" s="137">
        <f>BK1287</f>
        <v>0</v>
      </c>
      <c r="L1287" s="127"/>
      <c r="M1287" s="131"/>
      <c r="P1287" s="132">
        <f>SUM(P1288:P1336)</f>
        <v>550.89977599999997</v>
      </c>
      <c r="R1287" s="132">
        <f>SUM(R1288:R1336)</f>
        <v>18.16387872</v>
      </c>
      <c r="T1287" s="133">
        <f>SUM(T1288:T1336)</f>
        <v>32.886164999999998</v>
      </c>
      <c r="W1287" s="1"/>
      <c r="AR1287" s="128" t="s">
        <v>72</v>
      </c>
      <c r="AT1287" s="134" t="s">
        <v>63</v>
      </c>
      <c r="AU1287" s="134" t="s">
        <v>70</v>
      </c>
      <c r="AY1287" s="128" t="s">
        <v>150</v>
      </c>
      <c r="BK1287" s="135">
        <f>SUM(BK1288:BK1336)</f>
        <v>0</v>
      </c>
    </row>
    <row r="1288" spans="2:65" s="1" customFormat="1" ht="25.5" customHeight="1" x14ac:dyDescent="0.3">
      <c r="B1288" s="138"/>
      <c r="C1288" s="139" t="s">
        <v>1674</v>
      </c>
      <c r="D1288" s="139" t="s">
        <v>152</v>
      </c>
      <c r="E1288" s="140" t="s">
        <v>1675</v>
      </c>
      <c r="F1288" s="141" t="s">
        <v>1676</v>
      </c>
      <c r="G1288" s="142" t="s">
        <v>268</v>
      </c>
      <c r="H1288" s="143">
        <v>966.24</v>
      </c>
      <c r="I1288" s="303"/>
      <c r="J1288" s="144">
        <f>ROUND(I1288*H1288,2)</f>
        <v>0</v>
      </c>
      <c r="K1288" s="141" t="s">
        <v>156</v>
      </c>
      <c r="L1288" s="36"/>
      <c r="M1288" s="145" t="s">
        <v>5</v>
      </c>
      <c r="N1288" s="146" t="s">
        <v>35</v>
      </c>
      <c r="O1288" s="147">
        <v>0.14000000000000001</v>
      </c>
      <c r="P1288" s="147">
        <f>O1288*H1288</f>
        <v>135.27360000000002</v>
      </c>
      <c r="Q1288" s="147">
        <v>0</v>
      </c>
      <c r="R1288" s="147">
        <f>Q1288*H1288</f>
        <v>0</v>
      </c>
      <c r="S1288" s="147">
        <v>1.4E-2</v>
      </c>
      <c r="T1288" s="148">
        <f>S1288*H1288</f>
        <v>13.52736</v>
      </c>
      <c r="AR1288" s="23" t="s">
        <v>233</v>
      </c>
      <c r="AT1288" s="23" t="s">
        <v>152</v>
      </c>
      <c r="AU1288" s="23" t="s">
        <v>72</v>
      </c>
      <c r="AY1288" s="23" t="s">
        <v>150</v>
      </c>
      <c r="BE1288" s="149">
        <f>IF(N1288="základní",J1288,0)</f>
        <v>0</v>
      </c>
      <c r="BF1288" s="149">
        <f>IF(N1288="snížená",J1288,0)</f>
        <v>0</v>
      </c>
      <c r="BG1288" s="149">
        <f>IF(N1288="zákl. přenesená",J1288,0)</f>
        <v>0</v>
      </c>
      <c r="BH1288" s="149">
        <f>IF(N1288="sníž. přenesená",J1288,0)</f>
        <v>0</v>
      </c>
      <c r="BI1288" s="149">
        <f>IF(N1288="nulová",J1288,0)</f>
        <v>0</v>
      </c>
      <c r="BJ1288" s="23" t="s">
        <v>70</v>
      </c>
      <c r="BK1288" s="149">
        <f>ROUND(I1288*H1288,2)</f>
        <v>0</v>
      </c>
      <c r="BL1288" s="23" t="s">
        <v>233</v>
      </c>
      <c r="BM1288" s="23" t="s">
        <v>1677</v>
      </c>
    </row>
    <row r="1289" spans="2:65" s="12" customFormat="1" x14ac:dyDescent="0.3">
      <c r="B1289" s="158"/>
      <c r="D1289" s="150" t="s">
        <v>161</v>
      </c>
      <c r="E1289" s="159" t="s">
        <v>5</v>
      </c>
      <c r="F1289" s="160" t="s">
        <v>1678</v>
      </c>
      <c r="H1289" s="161">
        <v>966.24</v>
      </c>
      <c r="L1289" s="158"/>
      <c r="M1289" s="162"/>
      <c r="T1289" s="163"/>
      <c r="W1289" s="1"/>
      <c r="AT1289" s="159" t="s">
        <v>161</v>
      </c>
      <c r="AU1289" s="159" t="s">
        <v>72</v>
      </c>
      <c r="AV1289" s="12" t="s">
        <v>72</v>
      </c>
      <c r="AW1289" s="12" t="s">
        <v>27</v>
      </c>
      <c r="AX1289" s="12" t="s">
        <v>64</v>
      </c>
      <c r="AY1289" s="159" t="s">
        <v>150</v>
      </c>
    </row>
    <row r="1290" spans="2:65" s="11" customFormat="1" x14ac:dyDescent="0.3">
      <c r="B1290" s="153"/>
      <c r="D1290" s="150" t="s">
        <v>161</v>
      </c>
      <c r="E1290" s="154" t="s">
        <v>5</v>
      </c>
      <c r="F1290" s="155" t="s">
        <v>1679</v>
      </c>
      <c r="H1290" s="154" t="s">
        <v>5</v>
      </c>
      <c r="L1290" s="153"/>
      <c r="M1290" s="156"/>
      <c r="T1290" s="157"/>
      <c r="W1290" s="1"/>
      <c r="AT1290" s="154" t="s">
        <v>161</v>
      </c>
      <c r="AU1290" s="154" t="s">
        <v>72</v>
      </c>
      <c r="AV1290" s="11" t="s">
        <v>70</v>
      </c>
      <c r="AW1290" s="11" t="s">
        <v>27</v>
      </c>
      <c r="AX1290" s="11" t="s">
        <v>64</v>
      </c>
      <c r="AY1290" s="154" t="s">
        <v>150</v>
      </c>
    </row>
    <row r="1291" spans="2:65" s="13" customFormat="1" x14ac:dyDescent="0.3">
      <c r="B1291" s="164"/>
      <c r="D1291" s="150" t="s">
        <v>161</v>
      </c>
      <c r="E1291" s="165" t="s">
        <v>5</v>
      </c>
      <c r="F1291" s="166" t="s">
        <v>164</v>
      </c>
      <c r="H1291" s="167">
        <v>966.24</v>
      </c>
      <c r="L1291" s="164"/>
      <c r="M1291" s="168"/>
      <c r="T1291" s="169"/>
      <c r="W1291" s="1"/>
      <c r="AT1291" s="165" t="s">
        <v>161</v>
      </c>
      <c r="AU1291" s="165" t="s">
        <v>72</v>
      </c>
      <c r="AV1291" s="13" t="s">
        <v>157</v>
      </c>
      <c r="AW1291" s="13" t="s">
        <v>27</v>
      </c>
      <c r="AX1291" s="13" t="s">
        <v>70</v>
      </c>
      <c r="AY1291" s="165" t="s">
        <v>150</v>
      </c>
    </row>
    <row r="1292" spans="2:65" s="1" customFormat="1" ht="25.5" customHeight="1" x14ac:dyDescent="0.3">
      <c r="B1292" s="138"/>
      <c r="C1292" s="139" t="s">
        <v>1680</v>
      </c>
      <c r="D1292" s="139" t="s">
        <v>152</v>
      </c>
      <c r="E1292" s="140" t="s">
        <v>1681</v>
      </c>
      <c r="F1292" s="141" t="s">
        <v>1682</v>
      </c>
      <c r="G1292" s="142" t="s">
        <v>268</v>
      </c>
      <c r="H1292" s="143">
        <v>272.44</v>
      </c>
      <c r="I1292" s="303"/>
      <c r="J1292" s="144">
        <f>ROUND(I1292*H1292,2)</f>
        <v>0</v>
      </c>
      <c r="K1292" s="141" t="s">
        <v>156</v>
      </c>
      <c r="L1292" s="36"/>
      <c r="M1292" s="145" t="s">
        <v>5</v>
      </c>
      <c r="N1292" s="146" t="s">
        <v>35</v>
      </c>
      <c r="O1292" s="147">
        <v>0.17</v>
      </c>
      <c r="P1292" s="147">
        <f>O1292*H1292</f>
        <v>46.314800000000005</v>
      </c>
      <c r="Q1292" s="147">
        <v>0</v>
      </c>
      <c r="R1292" s="147">
        <f>Q1292*H1292</f>
        <v>0</v>
      </c>
      <c r="S1292" s="147">
        <v>2.4E-2</v>
      </c>
      <c r="T1292" s="148">
        <f>S1292*H1292</f>
        <v>6.5385600000000004</v>
      </c>
      <c r="AR1292" s="23" t="s">
        <v>233</v>
      </c>
      <c r="AT1292" s="23" t="s">
        <v>152</v>
      </c>
      <c r="AU1292" s="23" t="s">
        <v>72</v>
      </c>
      <c r="AY1292" s="23" t="s">
        <v>150</v>
      </c>
      <c r="BE1292" s="149">
        <f>IF(N1292="základní",J1292,0)</f>
        <v>0</v>
      </c>
      <c r="BF1292" s="149">
        <f>IF(N1292="snížená",J1292,0)</f>
        <v>0</v>
      </c>
      <c r="BG1292" s="149">
        <f>IF(N1292="zákl. přenesená",J1292,0)</f>
        <v>0</v>
      </c>
      <c r="BH1292" s="149">
        <f>IF(N1292="sníž. přenesená",J1292,0)</f>
        <v>0</v>
      </c>
      <c r="BI1292" s="149">
        <f>IF(N1292="nulová",J1292,0)</f>
        <v>0</v>
      </c>
      <c r="BJ1292" s="23" t="s">
        <v>70</v>
      </c>
      <c r="BK1292" s="149">
        <f>ROUND(I1292*H1292,2)</f>
        <v>0</v>
      </c>
      <c r="BL1292" s="23" t="s">
        <v>233</v>
      </c>
      <c r="BM1292" s="23" t="s">
        <v>1683</v>
      </c>
    </row>
    <row r="1293" spans="2:65" s="12" customFormat="1" x14ac:dyDescent="0.3">
      <c r="B1293" s="158"/>
      <c r="D1293" s="150" t="s">
        <v>161</v>
      </c>
      <c r="E1293" s="159" t="s">
        <v>5</v>
      </c>
      <c r="F1293" s="160" t="s">
        <v>1684</v>
      </c>
      <c r="H1293" s="161">
        <v>272.44</v>
      </c>
      <c r="L1293" s="158"/>
      <c r="M1293" s="162"/>
      <c r="T1293" s="163"/>
      <c r="W1293" s="1"/>
      <c r="AT1293" s="159" t="s">
        <v>161</v>
      </c>
      <c r="AU1293" s="159" t="s">
        <v>72</v>
      </c>
      <c r="AV1293" s="12" t="s">
        <v>72</v>
      </c>
      <c r="AW1293" s="12" t="s">
        <v>27</v>
      </c>
      <c r="AX1293" s="12" t="s">
        <v>64</v>
      </c>
      <c r="AY1293" s="159" t="s">
        <v>150</v>
      </c>
    </row>
    <row r="1294" spans="2:65" s="11" customFormat="1" x14ac:dyDescent="0.3">
      <c r="B1294" s="153"/>
      <c r="D1294" s="150" t="s">
        <v>161</v>
      </c>
      <c r="E1294" s="154" t="s">
        <v>5</v>
      </c>
      <c r="F1294" s="155" t="s">
        <v>1685</v>
      </c>
      <c r="H1294" s="154" t="s">
        <v>5</v>
      </c>
      <c r="L1294" s="153"/>
      <c r="M1294" s="156"/>
      <c r="T1294" s="157"/>
      <c r="W1294" s="1"/>
      <c r="AT1294" s="154" t="s">
        <v>161</v>
      </c>
      <c r="AU1294" s="154" t="s">
        <v>72</v>
      </c>
      <c r="AV1294" s="11" t="s">
        <v>70</v>
      </c>
      <c r="AW1294" s="11" t="s">
        <v>27</v>
      </c>
      <c r="AX1294" s="11" t="s">
        <v>64</v>
      </c>
      <c r="AY1294" s="154" t="s">
        <v>150</v>
      </c>
    </row>
    <row r="1295" spans="2:65" s="13" customFormat="1" x14ac:dyDescent="0.3">
      <c r="B1295" s="164"/>
      <c r="D1295" s="150" t="s">
        <v>161</v>
      </c>
      <c r="E1295" s="165" t="s">
        <v>5</v>
      </c>
      <c r="F1295" s="166" t="s">
        <v>164</v>
      </c>
      <c r="H1295" s="167">
        <v>272.44</v>
      </c>
      <c r="L1295" s="164"/>
      <c r="M1295" s="168"/>
      <c r="T1295" s="169"/>
      <c r="W1295" s="1"/>
      <c r="AT1295" s="165" t="s">
        <v>161</v>
      </c>
      <c r="AU1295" s="165" t="s">
        <v>72</v>
      </c>
      <c r="AV1295" s="13" t="s">
        <v>157</v>
      </c>
      <c r="AW1295" s="13" t="s">
        <v>27</v>
      </c>
      <c r="AX1295" s="13" t="s">
        <v>70</v>
      </c>
      <c r="AY1295" s="165" t="s">
        <v>150</v>
      </c>
    </row>
    <row r="1296" spans="2:65" s="1" customFormat="1" ht="38.25" customHeight="1" x14ac:dyDescent="0.3">
      <c r="B1296" s="138"/>
      <c r="C1296" s="139" t="s">
        <v>1686</v>
      </c>
      <c r="D1296" s="139" t="s">
        <v>152</v>
      </c>
      <c r="E1296" s="140" t="s">
        <v>1687</v>
      </c>
      <c r="F1296" s="141" t="s">
        <v>1688</v>
      </c>
      <c r="G1296" s="142" t="s">
        <v>268</v>
      </c>
      <c r="H1296" s="143">
        <v>171</v>
      </c>
      <c r="I1296" s="303"/>
      <c r="J1296" s="144">
        <f>ROUND(I1296*H1296,2)</f>
        <v>0</v>
      </c>
      <c r="K1296" s="141" t="s">
        <v>156</v>
      </c>
      <c r="L1296" s="36"/>
      <c r="M1296" s="145" t="s">
        <v>5</v>
      </c>
      <c r="N1296" s="146" t="s">
        <v>35</v>
      </c>
      <c r="O1296" s="147">
        <v>0.35399999999999998</v>
      </c>
      <c r="P1296" s="147">
        <f>O1296*H1296</f>
        <v>60.533999999999999</v>
      </c>
      <c r="Q1296" s="147">
        <v>0</v>
      </c>
      <c r="R1296" s="147">
        <f>Q1296*H1296</f>
        <v>0</v>
      </c>
      <c r="S1296" s="147">
        <v>0</v>
      </c>
      <c r="T1296" s="148">
        <f>S1296*H1296</f>
        <v>0</v>
      </c>
      <c r="AR1296" s="23" t="s">
        <v>233</v>
      </c>
      <c r="AT1296" s="23" t="s">
        <v>152</v>
      </c>
      <c r="AU1296" s="23" t="s">
        <v>72</v>
      </c>
      <c r="AY1296" s="23" t="s">
        <v>150</v>
      </c>
      <c r="BE1296" s="149">
        <f>IF(N1296="základní",J1296,0)</f>
        <v>0</v>
      </c>
      <c r="BF1296" s="149">
        <f>IF(N1296="snížená",J1296,0)</f>
        <v>0</v>
      </c>
      <c r="BG1296" s="149">
        <f>IF(N1296="zákl. přenesená",J1296,0)</f>
        <v>0</v>
      </c>
      <c r="BH1296" s="149">
        <f>IF(N1296="sníž. přenesená",J1296,0)</f>
        <v>0</v>
      </c>
      <c r="BI1296" s="149">
        <f>IF(N1296="nulová",J1296,0)</f>
        <v>0</v>
      </c>
      <c r="BJ1296" s="23" t="s">
        <v>70</v>
      </c>
      <c r="BK1296" s="149">
        <f>ROUND(I1296*H1296,2)</f>
        <v>0</v>
      </c>
      <c r="BL1296" s="23" t="s">
        <v>233</v>
      </c>
      <c r="BM1296" s="23" t="s">
        <v>1689</v>
      </c>
    </row>
    <row r="1297" spans="2:65" s="1" customFormat="1" ht="67.5" x14ac:dyDescent="0.3">
      <c r="B1297" s="36"/>
      <c r="D1297" s="150" t="s">
        <v>159</v>
      </c>
      <c r="F1297" s="151" t="s">
        <v>1690</v>
      </c>
      <c r="L1297" s="36"/>
      <c r="M1297" s="152"/>
      <c r="T1297" s="61"/>
      <c r="AT1297" s="23" t="s">
        <v>159</v>
      </c>
      <c r="AU1297" s="23" t="s">
        <v>72</v>
      </c>
    </row>
    <row r="1298" spans="2:65" s="11" customFormat="1" x14ac:dyDescent="0.3">
      <c r="B1298" s="153"/>
      <c r="D1298" s="150" t="s">
        <v>161</v>
      </c>
      <c r="E1298" s="154" t="s">
        <v>5</v>
      </c>
      <c r="F1298" s="155" t="s">
        <v>1691</v>
      </c>
      <c r="H1298" s="154" t="s">
        <v>5</v>
      </c>
      <c r="L1298" s="153"/>
      <c r="M1298" s="156"/>
      <c r="T1298" s="157"/>
      <c r="W1298" s="1"/>
      <c r="AT1298" s="154" t="s">
        <v>161</v>
      </c>
      <c r="AU1298" s="154" t="s">
        <v>72</v>
      </c>
      <c r="AV1298" s="11" t="s">
        <v>70</v>
      </c>
      <c r="AW1298" s="11" t="s">
        <v>27</v>
      </c>
      <c r="AX1298" s="11" t="s">
        <v>64</v>
      </c>
      <c r="AY1298" s="154" t="s">
        <v>150</v>
      </c>
    </row>
    <row r="1299" spans="2:65" s="12" customFormat="1" x14ac:dyDescent="0.3">
      <c r="B1299" s="158"/>
      <c r="D1299" s="150" t="s">
        <v>161</v>
      </c>
      <c r="E1299" s="159" t="s">
        <v>5</v>
      </c>
      <c r="F1299" s="160" t="s">
        <v>1692</v>
      </c>
      <c r="H1299" s="161">
        <v>171</v>
      </c>
      <c r="L1299" s="158"/>
      <c r="M1299" s="162"/>
      <c r="T1299" s="163"/>
      <c r="W1299" s="1"/>
      <c r="AT1299" s="159" t="s">
        <v>161</v>
      </c>
      <c r="AU1299" s="159" t="s">
        <v>72</v>
      </c>
      <c r="AV1299" s="12" t="s">
        <v>72</v>
      </c>
      <c r="AW1299" s="12" t="s">
        <v>27</v>
      </c>
      <c r="AX1299" s="12" t="s">
        <v>64</v>
      </c>
      <c r="AY1299" s="159" t="s">
        <v>150</v>
      </c>
    </row>
    <row r="1300" spans="2:65" s="13" customFormat="1" x14ac:dyDescent="0.3">
      <c r="B1300" s="164"/>
      <c r="D1300" s="150" t="s">
        <v>161</v>
      </c>
      <c r="E1300" s="165" t="s">
        <v>5</v>
      </c>
      <c r="F1300" s="166" t="s">
        <v>164</v>
      </c>
      <c r="H1300" s="167">
        <v>171</v>
      </c>
      <c r="L1300" s="164"/>
      <c r="M1300" s="168"/>
      <c r="T1300" s="169"/>
      <c r="W1300" s="1"/>
      <c r="AT1300" s="165" t="s">
        <v>161</v>
      </c>
      <c r="AU1300" s="165" t="s">
        <v>72</v>
      </c>
      <c r="AV1300" s="13" t="s">
        <v>157</v>
      </c>
      <c r="AW1300" s="13" t="s">
        <v>27</v>
      </c>
      <c r="AX1300" s="13" t="s">
        <v>70</v>
      </c>
      <c r="AY1300" s="165" t="s">
        <v>150</v>
      </c>
    </row>
    <row r="1301" spans="2:65" s="1" customFormat="1" ht="25.5" customHeight="1" x14ac:dyDescent="0.3">
      <c r="B1301" s="138"/>
      <c r="C1301" s="171" t="s">
        <v>1693</v>
      </c>
      <c r="D1301" s="171" t="s">
        <v>251</v>
      </c>
      <c r="E1301" s="172" t="s">
        <v>1694</v>
      </c>
      <c r="F1301" s="173" t="s">
        <v>1695</v>
      </c>
      <c r="G1301" s="174" t="s">
        <v>167</v>
      </c>
      <c r="H1301" s="175">
        <v>1.58</v>
      </c>
      <c r="I1301" s="521"/>
      <c r="J1301" s="176">
        <f>ROUND(I1301*H1301,2)</f>
        <v>0</v>
      </c>
      <c r="K1301" s="173" t="s">
        <v>156</v>
      </c>
      <c r="L1301" s="177"/>
      <c r="M1301" s="178" t="s">
        <v>5</v>
      </c>
      <c r="N1301" s="179" t="s">
        <v>35</v>
      </c>
      <c r="O1301" s="147">
        <v>0</v>
      </c>
      <c r="P1301" s="147">
        <f>O1301*H1301</f>
        <v>0</v>
      </c>
      <c r="Q1301" s="147">
        <v>0.55000000000000004</v>
      </c>
      <c r="R1301" s="147">
        <f>Q1301*H1301</f>
        <v>0.86900000000000011</v>
      </c>
      <c r="S1301" s="147">
        <v>0</v>
      </c>
      <c r="T1301" s="148">
        <f>S1301*H1301</f>
        <v>0</v>
      </c>
      <c r="AR1301" s="23" t="s">
        <v>323</v>
      </c>
      <c r="AT1301" s="23" t="s">
        <v>251</v>
      </c>
      <c r="AU1301" s="23" t="s">
        <v>72</v>
      </c>
      <c r="AY1301" s="23" t="s">
        <v>150</v>
      </c>
      <c r="BE1301" s="149">
        <f>IF(N1301="základní",J1301,0)</f>
        <v>0</v>
      </c>
      <c r="BF1301" s="149">
        <f>IF(N1301="snížená",J1301,0)</f>
        <v>0</v>
      </c>
      <c r="BG1301" s="149">
        <f>IF(N1301="zákl. přenesená",J1301,0)</f>
        <v>0</v>
      </c>
      <c r="BH1301" s="149">
        <f>IF(N1301="sníž. přenesená",J1301,0)</f>
        <v>0</v>
      </c>
      <c r="BI1301" s="149">
        <f>IF(N1301="nulová",J1301,0)</f>
        <v>0</v>
      </c>
      <c r="BJ1301" s="23" t="s">
        <v>70</v>
      </c>
      <c r="BK1301" s="149">
        <f>ROUND(I1301*H1301,2)</f>
        <v>0</v>
      </c>
      <c r="BL1301" s="23" t="s">
        <v>233</v>
      </c>
      <c r="BM1301" s="23" t="s">
        <v>1696</v>
      </c>
    </row>
    <row r="1302" spans="2:65" s="12" customFormat="1" x14ac:dyDescent="0.3">
      <c r="B1302" s="158"/>
      <c r="D1302" s="150" t="s">
        <v>161</v>
      </c>
      <c r="E1302" s="159" t="s">
        <v>5</v>
      </c>
      <c r="F1302" s="160" t="s">
        <v>1697</v>
      </c>
      <c r="H1302" s="161">
        <v>1.58</v>
      </c>
      <c r="L1302" s="158"/>
      <c r="M1302" s="162"/>
      <c r="T1302" s="163"/>
      <c r="W1302" s="1"/>
      <c r="AT1302" s="159" t="s">
        <v>161</v>
      </c>
      <c r="AU1302" s="159" t="s">
        <v>72</v>
      </c>
      <c r="AV1302" s="12" t="s">
        <v>72</v>
      </c>
      <c r="AW1302" s="12" t="s">
        <v>27</v>
      </c>
      <c r="AX1302" s="12" t="s">
        <v>64</v>
      </c>
      <c r="AY1302" s="159" t="s">
        <v>150</v>
      </c>
    </row>
    <row r="1303" spans="2:65" s="13" customFormat="1" x14ac:dyDescent="0.3">
      <c r="B1303" s="164"/>
      <c r="D1303" s="150" t="s">
        <v>161</v>
      </c>
      <c r="E1303" s="165" t="s">
        <v>5</v>
      </c>
      <c r="F1303" s="166" t="s">
        <v>164</v>
      </c>
      <c r="H1303" s="167">
        <v>1.58</v>
      </c>
      <c r="L1303" s="164"/>
      <c r="M1303" s="168"/>
      <c r="T1303" s="169"/>
      <c r="W1303" s="1"/>
      <c r="AT1303" s="165" t="s">
        <v>161</v>
      </c>
      <c r="AU1303" s="165" t="s">
        <v>72</v>
      </c>
      <c r="AV1303" s="13" t="s">
        <v>157</v>
      </c>
      <c r="AW1303" s="13" t="s">
        <v>27</v>
      </c>
      <c r="AX1303" s="13" t="s">
        <v>70</v>
      </c>
      <c r="AY1303" s="165" t="s">
        <v>150</v>
      </c>
    </row>
    <row r="1304" spans="2:65" s="1" customFormat="1" ht="38.25" customHeight="1" x14ac:dyDescent="0.3">
      <c r="B1304" s="138"/>
      <c r="C1304" s="139" t="s">
        <v>1698</v>
      </c>
      <c r="D1304" s="139" t="s">
        <v>152</v>
      </c>
      <c r="E1304" s="140" t="s">
        <v>1699</v>
      </c>
      <c r="F1304" s="141" t="s">
        <v>1700</v>
      </c>
      <c r="G1304" s="142" t="s">
        <v>155</v>
      </c>
      <c r="H1304" s="143">
        <v>35.188000000000002</v>
      </c>
      <c r="I1304" s="303"/>
      <c r="J1304" s="144">
        <f>ROUND(I1304*H1304,2)</f>
        <v>0</v>
      </c>
      <c r="K1304" s="141" t="s">
        <v>156</v>
      </c>
      <c r="L1304" s="36"/>
      <c r="M1304" s="145" t="s">
        <v>5</v>
      </c>
      <c r="N1304" s="146" t="s">
        <v>35</v>
      </c>
      <c r="O1304" s="147">
        <v>0.35399999999999998</v>
      </c>
      <c r="P1304" s="147">
        <f>O1304*H1304</f>
        <v>12.456552</v>
      </c>
      <c r="Q1304" s="147">
        <v>1.159E-2</v>
      </c>
      <c r="R1304" s="147">
        <f>Q1304*H1304</f>
        <v>0.40782892000000004</v>
      </c>
      <c r="S1304" s="147">
        <v>0</v>
      </c>
      <c r="T1304" s="148">
        <f>S1304*H1304</f>
        <v>0</v>
      </c>
      <c r="AR1304" s="23" t="s">
        <v>233</v>
      </c>
      <c r="AT1304" s="23" t="s">
        <v>152</v>
      </c>
      <c r="AU1304" s="23" t="s">
        <v>72</v>
      </c>
      <c r="AY1304" s="23" t="s">
        <v>150</v>
      </c>
      <c r="BE1304" s="149">
        <f>IF(N1304="základní",J1304,0)</f>
        <v>0</v>
      </c>
      <c r="BF1304" s="149">
        <f>IF(N1304="snížená",J1304,0)</f>
        <v>0</v>
      </c>
      <c r="BG1304" s="149">
        <f>IF(N1304="zákl. přenesená",J1304,0)</f>
        <v>0</v>
      </c>
      <c r="BH1304" s="149">
        <f>IF(N1304="sníž. přenesená",J1304,0)</f>
        <v>0</v>
      </c>
      <c r="BI1304" s="149">
        <f>IF(N1304="nulová",J1304,0)</f>
        <v>0</v>
      </c>
      <c r="BJ1304" s="23" t="s">
        <v>70</v>
      </c>
      <c r="BK1304" s="149">
        <f>ROUND(I1304*H1304,2)</f>
        <v>0</v>
      </c>
      <c r="BL1304" s="23" t="s">
        <v>233</v>
      </c>
      <c r="BM1304" s="23" t="s">
        <v>1701</v>
      </c>
    </row>
    <row r="1305" spans="2:65" s="1" customFormat="1" ht="67.5" x14ac:dyDescent="0.3">
      <c r="B1305" s="36"/>
      <c r="D1305" s="150" t="s">
        <v>159</v>
      </c>
      <c r="F1305" s="151" t="s">
        <v>1702</v>
      </c>
      <c r="L1305" s="36"/>
      <c r="M1305" s="152"/>
      <c r="T1305" s="61"/>
      <c r="AT1305" s="23" t="s">
        <v>159</v>
      </c>
      <c r="AU1305" s="23" t="s">
        <v>72</v>
      </c>
    </row>
    <row r="1306" spans="2:65" s="12" customFormat="1" x14ac:dyDescent="0.3">
      <c r="B1306" s="158"/>
      <c r="D1306" s="150" t="s">
        <v>161</v>
      </c>
      <c r="E1306" s="159" t="s">
        <v>5</v>
      </c>
      <c r="F1306" s="160" t="s">
        <v>1703</v>
      </c>
      <c r="H1306" s="161">
        <v>16.5</v>
      </c>
      <c r="L1306" s="158"/>
      <c r="M1306" s="162"/>
      <c r="T1306" s="163"/>
      <c r="W1306" s="1"/>
      <c r="AT1306" s="159" t="s">
        <v>161</v>
      </c>
      <c r="AU1306" s="159" t="s">
        <v>72</v>
      </c>
      <c r="AV1306" s="12" t="s">
        <v>72</v>
      </c>
      <c r="AW1306" s="12" t="s">
        <v>27</v>
      </c>
      <c r="AX1306" s="12" t="s">
        <v>64</v>
      </c>
      <c r="AY1306" s="159" t="s">
        <v>150</v>
      </c>
    </row>
    <row r="1307" spans="2:65" s="12" customFormat="1" x14ac:dyDescent="0.3">
      <c r="B1307" s="158"/>
      <c r="D1307" s="150" t="s">
        <v>161</v>
      </c>
      <c r="E1307" s="159" t="s">
        <v>5</v>
      </c>
      <c r="F1307" s="160" t="s">
        <v>1704</v>
      </c>
      <c r="H1307" s="161">
        <v>6.75</v>
      </c>
      <c r="L1307" s="158"/>
      <c r="M1307" s="162"/>
      <c r="T1307" s="163"/>
      <c r="W1307" s="1"/>
      <c r="AT1307" s="159" t="s">
        <v>161</v>
      </c>
      <c r="AU1307" s="159" t="s">
        <v>72</v>
      </c>
      <c r="AV1307" s="12" t="s">
        <v>72</v>
      </c>
      <c r="AW1307" s="12" t="s">
        <v>27</v>
      </c>
      <c r="AX1307" s="12" t="s">
        <v>64</v>
      </c>
      <c r="AY1307" s="159" t="s">
        <v>150</v>
      </c>
    </row>
    <row r="1308" spans="2:65" s="12" customFormat="1" x14ac:dyDescent="0.3">
      <c r="B1308" s="158"/>
      <c r="D1308" s="150" t="s">
        <v>161</v>
      </c>
      <c r="E1308" s="159" t="s">
        <v>5</v>
      </c>
      <c r="F1308" s="160" t="s">
        <v>1705</v>
      </c>
      <c r="H1308" s="161">
        <v>11.938000000000001</v>
      </c>
      <c r="L1308" s="158"/>
      <c r="M1308" s="162"/>
      <c r="T1308" s="163"/>
      <c r="W1308" s="1"/>
      <c r="AT1308" s="159" t="s">
        <v>161</v>
      </c>
      <c r="AU1308" s="159" t="s">
        <v>72</v>
      </c>
      <c r="AV1308" s="12" t="s">
        <v>72</v>
      </c>
      <c r="AW1308" s="12" t="s">
        <v>27</v>
      </c>
      <c r="AX1308" s="12" t="s">
        <v>64</v>
      </c>
      <c r="AY1308" s="159" t="s">
        <v>150</v>
      </c>
    </row>
    <row r="1309" spans="2:65" s="11" customFormat="1" x14ac:dyDescent="0.3">
      <c r="B1309" s="153"/>
      <c r="D1309" s="150" t="s">
        <v>161</v>
      </c>
      <c r="E1309" s="154" t="s">
        <v>5</v>
      </c>
      <c r="F1309" s="155" t="s">
        <v>423</v>
      </c>
      <c r="H1309" s="154" t="s">
        <v>5</v>
      </c>
      <c r="L1309" s="153"/>
      <c r="M1309" s="156"/>
      <c r="T1309" s="157"/>
      <c r="W1309" s="1"/>
      <c r="AT1309" s="154" t="s">
        <v>161</v>
      </c>
      <c r="AU1309" s="154" t="s">
        <v>72</v>
      </c>
      <c r="AV1309" s="11" t="s">
        <v>70</v>
      </c>
      <c r="AW1309" s="11" t="s">
        <v>27</v>
      </c>
      <c r="AX1309" s="11" t="s">
        <v>64</v>
      </c>
      <c r="AY1309" s="154" t="s">
        <v>150</v>
      </c>
    </row>
    <row r="1310" spans="2:65" s="13" customFormat="1" x14ac:dyDescent="0.3">
      <c r="B1310" s="164"/>
      <c r="D1310" s="150" t="s">
        <v>161</v>
      </c>
      <c r="E1310" s="165" t="s">
        <v>5</v>
      </c>
      <c r="F1310" s="166" t="s">
        <v>164</v>
      </c>
      <c r="H1310" s="167">
        <v>35.188000000000002</v>
      </c>
      <c r="L1310" s="164"/>
      <c r="M1310" s="168"/>
      <c r="T1310" s="169"/>
      <c r="W1310" s="1"/>
      <c r="AT1310" s="165" t="s">
        <v>161</v>
      </c>
      <c r="AU1310" s="165" t="s">
        <v>72</v>
      </c>
      <c r="AV1310" s="13" t="s">
        <v>157</v>
      </c>
      <c r="AW1310" s="13" t="s">
        <v>27</v>
      </c>
      <c r="AX1310" s="13" t="s">
        <v>70</v>
      </c>
      <c r="AY1310" s="165" t="s">
        <v>150</v>
      </c>
    </row>
    <row r="1311" spans="2:65" s="1" customFormat="1" ht="38.25" customHeight="1" x14ac:dyDescent="0.3">
      <c r="B1311" s="138"/>
      <c r="C1311" s="139" t="s">
        <v>1706</v>
      </c>
      <c r="D1311" s="139" t="s">
        <v>152</v>
      </c>
      <c r="E1311" s="140" t="s">
        <v>1707</v>
      </c>
      <c r="F1311" s="141" t="s">
        <v>1708</v>
      </c>
      <c r="G1311" s="142" t="s">
        <v>155</v>
      </c>
      <c r="H1311" s="143">
        <v>854.68299999999999</v>
      </c>
      <c r="I1311" s="303"/>
      <c r="J1311" s="144">
        <f>ROUND(I1311*H1311,2)</f>
        <v>0</v>
      </c>
      <c r="K1311" s="141" t="s">
        <v>156</v>
      </c>
      <c r="L1311" s="36"/>
      <c r="M1311" s="145" t="s">
        <v>5</v>
      </c>
      <c r="N1311" s="146" t="s">
        <v>35</v>
      </c>
      <c r="O1311" s="147">
        <v>0.09</v>
      </c>
      <c r="P1311" s="147">
        <f>O1311*H1311</f>
        <v>76.921469999999999</v>
      </c>
      <c r="Q1311" s="147">
        <v>0</v>
      </c>
      <c r="R1311" s="147">
        <f>Q1311*H1311</f>
        <v>0</v>
      </c>
      <c r="S1311" s="147">
        <v>1.4999999999999999E-2</v>
      </c>
      <c r="T1311" s="148">
        <f>S1311*H1311</f>
        <v>12.820245</v>
      </c>
      <c r="AR1311" s="23" t="s">
        <v>233</v>
      </c>
      <c r="AT1311" s="23" t="s">
        <v>152</v>
      </c>
      <c r="AU1311" s="23" t="s">
        <v>72</v>
      </c>
      <c r="AY1311" s="23" t="s">
        <v>150</v>
      </c>
      <c r="BE1311" s="149">
        <f>IF(N1311="základní",J1311,0)</f>
        <v>0</v>
      </c>
      <c r="BF1311" s="149">
        <f>IF(N1311="snížená",J1311,0)</f>
        <v>0</v>
      </c>
      <c r="BG1311" s="149">
        <f>IF(N1311="zákl. přenesená",J1311,0)</f>
        <v>0</v>
      </c>
      <c r="BH1311" s="149">
        <f>IF(N1311="sníž. přenesená",J1311,0)</f>
        <v>0</v>
      </c>
      <c r="BI1311" s="149">
        <f>IF(N1311="nulová",J1311,0)</f>
        <v>0</v>
      </c>
      <c r="BJ1311" s="23" t="s">
        <v>70</v>
      </c>
      <c r="BK1311" s="149">
        <f>ROUND(I1311*H1311,2)</f>
        <v>0</v>
      </c>
      <c r="BL1311" s="23" t="s">
        <v>233</v>
      </c>
      <c r="BM1311" s="23" t="s">
        <v>1709</v>
      </c>
    </row>
    <row r="1312" spans="2:65" s="12" customFormat="1" x14ac:dyDescent="0.3">
      <c r="B1312" s="158"/>
      <c r="D1312" s="150" t="s">
        <v>161</v>
      </c>
      <c r="E1312" s="159" t="s">
        <v>5</v>
      </c>
      <c r="F1312" s="160" t="s">
        <v>1710</v>
      </c>
      <c r="H1312" s="161">
        <v>854.68299999999999</v>
      </c>
      <c r="L1312" s="158"/>
      <c r="M1312" s="162"/>
      <c r="T1312" s="163"/>
      <c r="W1312" s="1"/>
      <c r="AT1312" s="159" t="s">
        <v>161</v>
      </c>
      <c r="AU1312" s="159" t="s">
        <v>72</v>
      </c>
      <c r="AV1312" s="12" t="s">
        <v>72</v>
      </c>
      <c r="AW1312" s="12" t="s">
        <v>27</v>
      </c>
      <c r="AX1312" s="12" t="s">
        <v>64</v>
      </c>
      <c r="AY1312" s="159" t="s">
        <v>150</v>
      </c>
    </row>
    <row r="1313" spans="2:65" s="13" customFormat="1" x14ac:dyDescent="0.3">
      <c r="B1313" s="164"/>
      <c r="D1313" s="150" t="s">
        <v>161</v>
      </c>
      <c r="E1313" s="165" t="s">
        <v>5</v>
      </c>
      <c r="F1313" s="166" t="s">
        <v>164</v>
      </c>
      <c r="H1313" s="167">
        <v>854.68299999999999</v>
      </c>
      <c r="L1313" s="164"/>
      <c r="M1313" s="168"/>
      <c r="T1313" s="169"/>
      <c r="W1313" s="1"/>
      <c r="AT1313" s="165" t="s">
        <v>161</v>
      </c>
      <c r="AU1313" s="165" t="s">
        <v>72</v>
      </c>
      <c r="AV1313" s="13" t="s">
        <v>157</v>
      </c>
      <c r="AW1313" s="13" t="s">
        <v>27</v>
      </c>
      <c r="AX1313" s="13" t="s">
        <v>70</v>
      </c>
      <c r="AY1313" s="165" t="s">
        <v>150</v>
      </c>
    </row>
    <row r="1314" spans="2:65" s="1" customFormat="1" ht="25.5" customHeight="1" x14ac:dyDescent="0.3">
      <c r="B1314" s="138"/>
      <c r="C1314" s="139" t="s">
        <v>1711</v>
      </c>
      <c r="D1314" s="139" t="s">
        <v>152</v>
      </c>
      <c r="E1314" s="140" t="s">
        <v>1712</v>
      </c>
      <c r="F1314" s="141" t="s">
        <v>1713</v>
      </c>
      <c r="G1314" s="142" t="s">
        <v>167</v>
      </c>
      <c r="H1314" s="143">
        <v>1.58</v>
      </c>
      <c r="I1314" s="303"/>
      <c r="J1314" s="144">
        <f>ROUND(I1314*H1314,2)</f>
        <v>0</v>
      </c>
      <c r="K1314" s="141" t="s">
        <v>156</v>
      </c>
      <c r="L1314" s="36"/>
      <c r="M1314" s="145" t="s">
        <v>5</v>
      </c>
      <c r="N1314" s="146" t="s">
        <v>35</v>
      </c>
      <c r="O1314" s="147">
        <v>0</v>
      </c>
      <c r="P1314" s="147">
        <f>O1314*H1314</f>
        <v>0</v>
      </c>
      <c r="Q1314" s="147">
        <v>2.3369999999999998E-2</v>
      </c>
      <c r="R1314" s="147">
        <f>Q1314*H1314</f>
        <v>3.6924600000000002E-2</v>
      </c>
      <c r="S1314" s="147">
        <v>0</v>
      </c>
      <c r="T1314" s="148">
        <f>S1314*H1314</f>
        <v>0</v>
      </c>
      <c r="AR1314" s="23" t="s">
        <v>233</v>
      </c>
      <c r="AT1314" s="23" t="s">
        <v>152</v>
      </c>
      <c r="AU1314" s="23" t="s">
        <v>72</v>
      </c>
      <c r="AY1314" s="23" t="s">
        <v>150</v>
      </c>
      <c r="BE1314" s="149">
        <f>IF(N1314="základní",J1314,0)</f>
        <v>0</v>
      </c>
      <c r="BF1314" s="149">
        <f>IF(N1314="snížená",J1314,0)</f>
        <v>0</v>
      </c>
      <c r="BG1314" s="149">
        <f>IF(N1314="zákl. přenesená",J1314,0)</f>
        <v>0</v>
      </c>
      <c r="BH1314" s="149">
        <f>IF(N1314="sníž. přenesená",J1314,0)</f>
        <v>0</v>
      </c>
      <c r="BI1314" s="149">
        <f>IF(N1314="nulová",J1314,0)</f>
        <v>0</v>
      </c>
      <c r="BJ1314" s="23" t="s">
        <v>70</v>
      </c>
      <c r="BK1314" s="149">
        <f>ROUND(I1314*H1314,2)</f>
        <v>0</v>
      </c>
      <c r="BL1314" s="23" t="s">
        <v>233</v>
      </c>
      <c r="BM1314" s="23" t="s">
        <v>1714</v>
      </c>
    </row>
    <row r="1315" spans="2:65" s="1" customFormat="1" ht="121.5" x14ac:dyDescent="0.3">
      <c r="B1315" s="36"/>
      <c r="D1315" s="150" t="s">
        <v>159</v>
      </c>
      <c r="F1315" s="151" t="s">
        <v>1715</v>
      </c>
      <c r="L1315" s="36"/>
      <c r="M1315" s="152"/>
      <c r="T1315" s="61"/>
      <c r="AT1315" s="23" t="s">
        <v>159</v>
      </c>
      <c r="AU1315" s="23" t="s">
        <v>72</v>
      </c>
    </row>
    <row r="1316" spans="2:65" s="1" customFormat="1" ht="25.5" customHeight="1" x14ac:dyDescent="0.3">
      <c r="B1316" s="138"/>
      <c r="C1316" s="139" t="s">
        <v>1716</v>
      </c>
      <c r="D1316" s="139" t="s">
        <v>152</v>
      </c>
      <c r="E1316" s="140" t="s">
        <v>1717</v>
      </c>
      <c r="F1316" s="141" t="s">
        <v>1718</v>
      </c>
      <c r="G1316" s="142" t="s">
        <v>155</v>
      </c>
      <c r="H1316" s="143">
        <v>132.98599999999999</v>
      </c>
      <c r="I1316" s="303"/>
      <c r="J1316" s="144">
        <f>ROUND(I1316*H1316,2)</f>
        <v>0</v>
      </c>
      <c r="K1316" s="141" t="s">
        <v>156</v>
      </c>
      <c r="L1316" s="36"/>
      <c r="M1316" s="145" t="s">
        <v>5</v>
      </c>
      <c r="N1316" s="146" t="s">
        <v>35</v>
      </c>
      <c r="O1316" s="147">
        <v>0.24099999999999999</v>
      </c>
      <c r="P1316" s="147">
        <f>O1316*H1316</f>
        <v>32.049625999999996</v>
      </c>
      <c r="Q1316" s="147">
        <v>0</v>
      </c>
      <c r="R1316" s="147">
        <f>Q1316*H1316</f>
        <v>0</v>
      </c>
      <c r="S1316" s="147">
        <v>0</v>
      </c>
      <c r="T1316" s="148">
        <f>S1316*H1316</f>
        <v>0</v>
      </c>
      <c r="AR1316" s="23" t="s">
        <v>233</v>
      </c>
      <c r="AT1316" s="23" t="s">
        <v>152</v>
      </c>
      <c r="AU1316" s="23" t="s">
        <v>72</v>
      </c>
      <c r="AY1316" s="23" t="s">
        <v>150</v>
      </c>
      <c r="BE1316" s="149">
        <f>IF(N1316="základní",J1316,0)</f>
        <v>0</v>
      </c>
      <c r="BF1316" s="149">
        <f>IF(N1316="snížená",J1316,0)</f>
        <v>0</v>
      </c>
      <c r="BG1316" s="149">
        <f>IF(N1316="zákl. přenesená",J1316,0)</f>
        <v>0</v>
      </c>
      <c r="BH1316" s="149">
        <f>IF(N1316="sníž. přenesená",J1316,0)</f>
        <v>0</v>
      </c>
      <c r="BI1316" s="149">
        <f>IF(N1316="nulová",J1316,0)</f>
        <v>0</v>
      </c>
      <c r="BJ1316" s="23" t="s">
        <v>70</v>
      </c>
      <c r="BK1316" s="149">
        <f>ROUND(I1316*H1316,2)</f>
        <v>0</v>
      </c>
      <c r="BL1316" s="23" t="s">
        <v>233</v>
      </c>
      <c r="BM1316" s="23" t="s">
        <v>1719</v>
      </c>
    </row>
    <row r="1317" spans="2:65" s="1" customFormat="1" ht="216" x14ac:dyDescent="0.3">
      <c r="B1317" s="36"/>
      <c r="D1317" s="150" t="s">
        <v>159</v>
      </c>
      <c r="F1317" s="151" t="s">
        <v>1720</v>
      </c>
      <c r="L1317" s="36"/>
      <c r="M1317" s="152"/>
      <c r="T1317" s="61"/>
      <c r="AT1317" s="23" t="s">
        <v>159</v>
      </c>
      <c r="AU1317" s="23" t="s">
        <v>72</v>
      </c>
    </row>
    <row r="1318" spans="2:65" s="12" customFormat="1" x14ac:dyDescent="0.3">
      <c r="B1318" s="158"/>
      <c r="D1318" s="150" t="s">
        <v>161</v>
      </c>
      <c r="E1318" s="159" t="s">
        <v>5</v>
      </c>
      <c r="F1318" s="160" t="s">
        <v>1721</v>
      </c>
      <c r="H1318" s="161">
        <v>130.55000000000001</v>
      </c>
      <c r="L1318" s="158"/>
      <c r="M1318" s="162"/>
      <c r="T1318" s="163"/>
      <c r="W1318" s="1"/>
      <c r="AT1318" s="159" t="s">
        <v>161</v>
      </c>
      <c r="AU1318" s="159" t="s">
        <v>72</v>
      </c>
      <c r="AV1318" s="12" t="s">
        <v>72</v>
      </c>
      <c r="AW1318" s="12" t="s">
        <v>27</v>
      </c>
      <c r="AX1318" s="12" t="s">
        <v>64</v>
      </c>
      <c r="AY1318" s="159" t="s">
        <v>150</v>
      </c>
    </row>
    <row r="1319" spans="2:65" s="12" customFormat="1" x14ac:dyDescent="0.3">
      <c r="B1319" s="158"/>
      <c r="D1319" s="150" t="s">
        <v>161</v>
      </c>
      <c r="E1319" s="159" t="s">
        <v>5</v>
      </c>
      <c r="F1319" s="160" t="s">
        <v>1722</v>
      </c>
      <c r="H1319" s="161">
        <v>2.4359999999999999</v>
      </c>
      <c r="L1319" s="158"/>
      <c r="M1319" s="162"/>
      <c r="T1319" s="163"/>
      <c r="W1319" s="1"/>
      <c r="AT1319" s="159" t="s">
        <v>161</v>
      </c>
      <c r="AU1319" s="159" t="s">
        <v>72</v>
      </c>
      <c r="AV1319" s="12" t="s">
        <v>72</v>
      </c>
      <c r="AW1319" s="12" t="s">
        <v>27</v>
      </c>
      <c r="AX1319" s="12" t="s">
        <v>64</v>
      </c>
      <c r="AY1319" s="159" t="s">
        <v>150</v>
      </c>
    </row>
    <row r="1320" spans="2:65" s="12" customFormat="1" x14ac:dyDescent="0.3">
      <c r="B1320" s="158"/>
      <c r="D1320" s="150" t="s">
        <v>161</v>
      </c>
      <c r="E1320" s="159" t="s">
        <v>5</v>
      </c>
      <c r="F1320" s="160" t="s">
        <v>5</v>
      </c>
      <c r="H1320" s="161">
        <v>0</v>
      </c>
      <c r="L1320" s="158"/>
      <c r="M1320" s="162"/>
      <c r="T1320" s="163"/>
      <c r="W1320" s="1"/>
      <c r="AT1320" s="159" t="s">
        <v>161</v>
      </c>
      <c r="AU1320" s="159" t="s">
        <v>72</v>
      </c>
      <c r="AV1320" s="12" t="s">
        <v>72</v>
      </c>
      <c r="AW1320" s="12" t="s">
        <v>27</v>
      </c>
      <c r="AX1320" s="12" t="s">
        <v>64</v>
      </c>
      <c r="AY1320" s="159" t="s">
        <v>150</v>
      </c>
    </row>
    <row r="1321" spans="2:65" s="11" customFormat="1" x14ac:dyDescent="0.3">
      <c r="B1321" s="153"/>
      <c r="D1321" s="150" t="s">
        <v>161</v>
      </c>
      <c r="E1321" s="154" t="s">
        <v>5</v>
      </c>
      <c r="F1321" s="155" t="s">
        <v>551</v>
      </c>
      <c r="H1321" s="154" t="s">
        <v>5</v>
      </c>
      <c r="L1321" s="153"/>
      <c r="M1321" s="156"/>
      <c r="T1321" s="157"/>
      <c r="W1321" s="1"/>
      <c r="AT1321" s="154" t="s">
        <v>161</v>
      </c>
      <c r="AU1321" s="154" t="s">
        <v>72</v>
      </c>
      <c r="AV1321" s="11" t="s">
        <v>70</v>
      </c>
      <c r="AW1321" s="11" t="s">
        <v>27</v>
      </c>
      <c r="AX1321" s="11" t="s">
        <v>64</v>
      </c>
      <c r="AY1321" s="154" t="s">
        <v>150</v>
      </c>
    </row>
    <row r="1322" spans="2:65" s="13" customFormat="1" x14ac:dyDescent="0.3">
      <c r="B1322" s="164"/>
      <c r="D1322" s="150" t="s">
        <v>161</v>
      </c>
      <c r="E1322" s="165" t="s">
        <v>5</v>
      </c>
      <c r="F1322" s="166" t="s">
        <v>164</v>
      </c>
      <c r="H1322" s="167">
        <v>132.98599999999999</v>
      </c>
      <c r="L1322" s="164"/>
      <c r="M1322" s="168"/>
      <c r="T1322" s="169"/>
      <c r="W1322" s="1"/>
      <c r="AT1322" s="165" t="s">
        <v>161</v>
      </c>
      <c r="AU1322" s="165" t="s">
        <v>72</v>
      </c>
      <c r="AV1322" s="13" t="s">
        <v>157</v>
      </c>
      <c r="AW1322" s="13" t="s">
        <v>27</v>
      </c>
      <c r="AX1322" s="13" t="s">
        <v>70</v>
      </c>
      <c r="AY1322" s="165" t="s">
        <v>150</v>
      </c>
    </row>
    <row r="1323" spans="2:65" s="1" customFormat="1" ht="16.5" customHeight="1" x14ac:dyDescent="0.3">
      <c r="B1323" s="138"/>
      <c r="C1323" s="171" t="s">
        <v>1723</v>
      </c>
      <c r="D1323" s="171" t="s">
        <v>251</v>
      </c>
      <c r="E1323" s="172" t="s">
        <v>1724</v>
      </c>
      <c r="F1323" s="173" t="s">
        <v>1725</v>
      </c>
      <c r="G1323" s="174" t="s">
        <v>155</v>
      </c>
      <c r="H1323" s="175">
        <v>138.30500000000001</v>
      </c>
      <c r="I1323" s="521"/>
      <c r="J1323" s="176">
        <f>ROUND(I1323*H1323,2)</f>
        <v>0</v>
      </c>
      <c r="K1323" s="173" t="s">
        <v>156</v>
      </c>
      <c r="L1323" s="177"/>
      <c r="M1323" s="178" t="s">
        <v>5</v>
      </c>
      <c r="N1323" s="179" t="s">
        <v>35</v>
      </c>
      <c r="O1323" s="147">
        <v>0</v>
      </c>
      <c r="P1323" s="147">
        <f>O1323*H1323</f>
        <v>0</v>
      </c>
      <c r="Q1323" s="147">
        <v>3.2000000000000001E-2</v>
      </c>
      <c r="R1323" s="147">
        <f>Q1323*H1323</f>
        <v>4.4257600000000004</v>
      </c>
      <c r="S1323" s="147">
        <v>0</v>
      </c>
      <c r="T1323" s="148">
        <f>S1323*H1323</f>
        <v>0</v>
      </c>
      <c r="AR1323" s="23" t="s">
        <v>323</v>
      </c>
      <c r="AT1323" s="23" t="s">
        <v>251</v>
      </c>
      <c r="AU1323" s="23" t="s">
        <v>72</v>
      </c>
      <c r="AY1323" s="23" t="s">
        <v>150</v>
      </c>
      <c r="BE1323" s="149">
        <f>IF(N1323="základní",J1323,0)</f>
        <v>0</v>
      </c>
      <c r="BF1323" s="149">
        <f>IF(N1323="snížená",J1323,0)</f>
        <v>0</v>
      </c>
      <c r="BG1323" s="149">
        <f>IF(N1323="zákl. přenesená",J1323,0)</f>
        <v>0</v>
      </c>
      <c r="BH1323" s="149">
        <f>IF(N1323="sníž. přenesená",J1323,0)</f>
        <v>0</v>
      </c>
      <c r="BI1323" s="149">
        <f>IF(N1323="nulová",J1323,0)</f>
        <v>0</v>
      </c>
      <c r="BJ1323" s="23" t="s">
        <v>70</v>
      </c>
      <c r="BK1323" s="149">
        <f>ROUND(I1323*H1323,2)</f>
        <v>0</v>
      </c>
      <c r="BL1323" s="23" t="s">
        <v>233</v>
      </c>
      <c r="BM1323" s="23" t="s">
        <v>1726</v>
      </c>
    </row>
    <row r="1324" spans="2:65" s="12" customFormat="1" x14ac:dyDescent="0.3">
      <c r="B1324" s="158"/>
      <c r="D1324" s="150" t="s">
        <v>161</v>
      </c>
      <c r="F1324" s="160" t="s">
        <v>1727</v>
      </c>
      <c r="H1324" s="161">
        <v>138.30500000000001</v>
      </c>
      <c r="L1324" s="158"/>
      <c r="M1324" s="162"/>
      <c r="T1324" s="163"/>
      <c r="W1324" s="1"/>
      <c r="AT1324" s="159" t="s">
        <v>161</v>
      </c>
      <c r="AU1324" s="159" t="s">
        <v>72</v>
      </c>
      <c r="AV1324" s="12" t="s">
        <v>72</v>
      </c>
      <c r="AW1324" s="12" t="s">
        <v>6</v>
      </c>
      <c r="AX1324" s="12" t="s">
        <v>70</v>
      </c>
      <c r="AY1324" s="159" t="s">
        <v>150</v>
      </c>
    </row>
    <row r="1325" spans="2:65" s="1" customFormat="1" ht="25.5" customHeight="1" x14ac:dyDescent="0.3">
      <c r="B1325" s="138"/>
      <c r="C1325" s="139" t="s">
        <v>1728</v>
      </c>
      <c r="D1325" s="139" t="s">
        <v>152</v>
      </c>
      <c r="E1325" s="140" t="s">
        <v>1729</v>
      </c>
      <c r="F1325" s="141" t="s">
        <v>1730</v>
      </c>
      <c r="G1325" s="142" t="s">
        <v>155</v>
      </c>
      <c r="H1325" s="143">
        <v>486.86200000000002</v>
      </c>
      <c r="I1325" s="303"/>
      <c r="J1325" s="144">
        <f>ROUND(I1325*H1325,2)</f>
        <v>0</v>
      </c>
      <c r="K1325" s="141" t="s">
        <v>156</v>
      </c>
      <c r="L1325" s="36"/>
      <c r="M1325" s="145" t="s">
        <v>5</v>
      </c>
      <c r="N1325" s="146" t="s">
        <v>35</v>
      </c>
      <c r="O1325" s="147">
        <v>0.26600000000000001</v>
      </c>
      <c r="P1325" s="147">
        <f>O1325*H1325</f>
        <v>129.50529200000003</v>
      </c>
      <c r="Q1325" s="147">
        <v>2.368E-2</v>
      </c>
      <c r="R1325" s="147">
        <f>Q1325*H1325</f>
        <v>11.52889216</v>
      </c>
      <c r="S1325" s="147">
        <v>0</v>
      </c>
      <c r="T1325" s="148">
        <f>S1325*H1325</f>
        <v>0</v>
      </c>
      <c r="AR1325" s="23" t="s">
        <v>233</v>
      </c>
      <c r="AT1325" s="23" t="s">
        <v>152</v>
      </c>
      <c r="AU1325" s="23" t="s">
        <v>72</v>
      </c>
      <c r="AY1325" s="23" t="s">
        <v>150</v>
      </c>
      <c r="BE1325" s="149">
        <f>IF(N1325="základní",J1325,0)</f>
        <v>0</v>
      </c>
      <c r="BF1325" s="149">
        <f>IF(N1325="snížená",J1325,0)</f>
        <v>0</v>
      </c>
      <c r="BG1325" s="149">
        <f>IF(N1325="zákl. přenesená",J1325,0)</f>
        <v>0</v>
      </c>
      <c r="BH1325" s="149">
        <f>IF(N1325="sníž. přenesená",J1325,0)</f>
        <v>0</v>
      </c>
      <c r="BI1325" s="149">
        <f>IF(N1325="nulová",J1325,0)</f>
        <v>0</v>
      </c>
      <c r="BJ1325" s="23" t="s">
        <v>70</v>
      </c>
      <c r="BK1325" s="149">
        <f>ROUND(I1325*H1325,2)</f>
        <v>0</v>
      </c>
      <c r="BL1325" s="23" t="s">
        <v>233</v>
      </c>
      <c r="BM1325" s="23" t="s">
        <v>1731</v>
      </c>
    </row>
    <row r="1326" spans="2:65" s="1" customFormat="1" ht="202.5" x14ac:dyDescent="0.3">
      <c r="B1326" s="36"/>
      <c r="D1326" s="150" t="s">
        <v>159</v>
      </c>
      <c r="F1326" s="151" t="s">
        <v>1732</v>
      </c>
      <c r="L1326" s="36"/>
      <c r="M1326" s="152"/>
      <c r="T1326" s="61"/>
      <c r="AT1326" s="23" t="s">
        <v>159</v>
      </c>
      <c r="AU1326" s="23" t="s">
        <v>72</v>
      </c>
    </row>
    <row r="1327" spans="2:65" s="12" customFormat="1" x14ac:dyDescent="0.3">
      <c r="B1327" s="158"/>
      <c r="D1327" s="150" t="s">
        <v>161</v>
      </c>
      <c r="E1327" s="159" t="s">
        <v>5</v>
      </c>
      <c r="F1327" s="160" t="s">
        <v>1733</v>
      </c>
      <c r="H1327" s="161">
        <v>486.86200000000002</v>
      </c>
      <c r="L1327" s="158"/>
      <c r="M1327" s="162"/>
      <c r="T1327" s="163"/>
      <c r="W1327" s="1"/>
      <c r="AT1327" s="159" t="s">
        <v>161</v>
      </c>
      <c r="AU1327" s="159" t="s">
        <v>72</v>
      </c>
      <c r="AV1327" s="12" t="s">
        <v>72</v>
      </c>
      <c r="AW1327" s="12" t="s">
        <v>27</v>
      </c>
      <c r="AX1327" s="12" t="s">
        <v>64</v>
      </c>
      <c r="AY1327" s="159" t="s">
        <v>150</v>
      </c>
    </row>
    <row r="1328" spans="2:65" s="11" customFormat="1" x14ac:dyDescent="0.3">
      <c r="B1328" s="153"/>
      <c r="D1328" s="150" t="s">
        <v>161</v>
      </c>
      <c r="E1328" s="154" t="s">
        <v>5</v>
      </c>
      <c r="F1328" s="155" t="s">
        <v>1734</v>
      </c>
      <c r="H1328" s="154" t="s">
        <v>5</v>
      </c>
      <c r="L1328" s="153"/>
      <c r="M1328" s="156"/>
      <c r="T1328" s="157"/>
      <c r="W1328" s="1"/>
      <c r="AT1328" s="154" t="s">
        <v>161</v>
      </c>
      <c r="AU1328" s="154" t="s">
        <v>72</v>
      </c>
      <c r="AV1328" s="11" t="s">
        <v>70</v>
      </c>
      <c r="AW1328" s="11" t="s">
        <v>27</v>
      </c>
      <c r="AX1328" s="11" t="s">
        <v>64</v>
      </c>
      <c r="AY1328" s="154" t="s">
        <v>150</v>
      </c>
    </row>
    <row r="1329" spans="2:65" s="13" customFormat="1" x14ac:dyDescent="0.3">
      <c r="B1329" s="164"/>
      <c r="D1329" s="150" t="s">
        <v>161</v>
      </c>
      <c r="E1329" s="165" t="s">
        <v>5</v>
      </c>
      <c r="F1329" s="166" t="s">
        <v>164</v>
      </c>
      <c r="H1329" s="167">
        <v>486.86200000000002</v>
      </c>
      <c r="L1329" s="164"/>
      <c r="M1329" s="168"/>
      <c r="T1329" s="169"/>
      <c r="W1329" s="1"/>
      <c r="AT1329" s="165" t="s">
        <v>161</v>
      </c>
      <c r="AU1329" s="165" t="s">
        <v>72</v>
      </c>
      <c r="AV1329" s="13" t="s">
        <v>157</v>
      </c>
      <c r="AW1329" s="13" t="s">
        <v>27</v>
      </c>
      <c r="AX1329" s="13" t="s">
        <v>70</v>
      </c>
      <c r="AY1329" s="165" t="s">
        <v>150</v>
      </c>
    </row>
    <row r="1330" spans="2:65" s="1" customFormat="1" ht="25.5" customHeight="1" x14ac:dyDescent="0.3">
      <c r="B1330" s="138"/>
      <c r="C1330" s="139" t="s">
        <v>1735</v>
      </c>
      <c r="D1330" s="139" t="s">
        <v>152</v>
      </c>
      <c r="E1330" s="140" t="s">
        <v>1736</v>
      </c>
      <c r="F1330" s="141" t="s">
        <v>1737</v>
      </c>
      <c r="G1330" s="142" t="s">
        <v>155</v>
      </c>
      <c r="H1330" s="143">
        <v>81.927999999999997</v>
      </c>
      <c r="I1330" s="303"/>
      <c r="J1330" s="144">
        <f>ROUND(I1330*H1330,2)</f>
        <v>0</v>
      </c>
      <c r="K1330" s="141" t="s">
        <v>156</v>
      </c>
      <c r="L1330" s="36"/>
      <c r="M1330" s="145" t="s">
        <v>5</v>
      </c>
      <c r="N1330" s="146" t="s">
        <v>35</v>
      </c>
      <c r="O1330" s="147">
        <v>0.29299999999999998</v>
      </c>
      <c r="P1330" s="147">
        <f>O1330*H1330</f>
        <v>24.004903999999996</v>
      </c>
      <c r="Q1330" s="147">
        <v>1.093E-2</v>
      </c>
      <c r="R1330" s="147">
        <f>Q1330*H1330</f>
        <v>0.89547304000000005</v>
      </c>
      <c r="S1330" s="147">
        <v>0</v>
      </c>
      <c r="T1330" s="148">
        <f>S1330*H1330</f>
        <v>0</v>
      </c>
      <c r="AR1330" s="23" t="s">
        <v>233</v>
      </c>
      <c r="AT1330" s="23" t="s">
        <v>152</v>
      </c>
      <c r="AU1330" s="23" t="s">
        <v>72</v>
      </c>
      <c r="AY1330" s="23" t="s">
        <v>150</v>
      </c>
      <c r="BE1330" s="149">
        <f>IF(N1330="základní",J1330,0)</f>
        <v>0</v>
      </c>
      <c r="BF1330" s="149">
        <f>IF(N1330="snížená",J1330,0)</f>
        <v>0</v>
      </c>
      <c r="BG1330" s="149">
        <f>IF(N1330="zákl. přenesená",J1330,0)</f>
        <v>0</v>
      </c>
      <c r="BH1330" s="149">
        <f>IF(N1330="sníž. přenesená",J1330,0)</f>
        <v>0</v>
      </c>
      <c r="BI1330" s="149">
        <f>IF(N1330="nulová",J1330,0)</f>
        <v>0</v>
      </c>
      <c r="BJ1330" s="23" t="s">
        <v>70</v>
      </c>
      <c r="BK1330" s="149">
        <f>ROUND(I1330*H1330,2)</f>
        <v>0</v>
      </c>
      <c r="BL1330" s="23" t="s">
        <v>233</v>
      </c>
      <c r="BM1330" s="23" t="s">
        <v>1738</v>
      </c>
    </row>
    <row r="1331" spans="2:65" s="1" customFormat="1" ht="202.5" x14ac:dyDescent="0.3">
      <c r="B1331" s="36"/>
      <c r="D1331" s="150" t="s">
        <v>159</v>
      </c>
      <c r="F1331" s="151" t="s">
        <v>1732</v>
      </c>
      <c r="L1331" s="36"/>
      <c r="M1331" s="152"/>
      <c r="T1331" s="61"/>
      <c r="AT1331" s="23" t="s">
        <v>159</v>
      </c>
      <c r="AU1331" s="23" t="s">
        <v>72</v>
      </c>
    </row>
    <row r="1332" spans="2:65" s="12" customFormat="1" x14ac:dyDescent="0.3">
      <c r="B1332" s="158"/>
      <c r="D1332" s="150" t="s">
        <v>161</v>
      </c>
      <c r="E1332" s="159" t="s">
        <v>5</v>
      </c>
      <c r="F1332" s="160" t="s">
        <v>1596</v>
      </c>
      <c r="H1332" s="161">
        <v>81.927999999999997</v>
      </c>
      <c r="L1332" s="158"/>
      <c r="M1332" s="162"/>
      <c r="T1332" s="163"/>
      <c r="W1332" s="1"/>
      <c r="AT1332" s="159" t="s">
        <v>161</v>
      </c>
      <c r="AU1332" s="159" t="s">
        <v>72</v>
      </c>
      <c r="AV1332" s="12" t="s">
        <v>72</v>
      </c>
      <c r="AW1332" s="12" t="s">
        <v>27</v>
      </c>
      <c r="AX1332" s="12" t="s">
        <v>64</v>
      </c>
      <c r="AY1332" s="159" t="s">
        <v>150</v>
      </c>
    </row>
    <row r="1333" spans="2:65" s="11" customFormat="1" x14ac:dyDescent="0.3">
      <c r="B1333" s="153"/>
      <c r="D1333" s="150" t="s">
        <v>161</v>
      </c>
      <c r="E1333" s="154" t="s">
        <v>5</v>
      </c>
      <c r="F1333" s="155" t="s">
        <v>1739</v>
      </c>
      <c r="H1333" s="154" t="s">
        <v>5</v>
      </c>
      <c r="L1333" s="153"/>
      <c r="M1333" s="156"/>
      <c r="T1333" s="157"/>
      <c r="W1333" s="1"/>
      <c r="AT1333" s="154" t="s">
        <v>161</v>
      </c>
      <c r="AU1333" s="154" t="s">
        <v>72</v>
      </c>
      <c r="AV1333" s="11" t="s">
        <v>70</v>
      </c>
      <c r="AW1333" s="11" t="s">
        <v>27</v>
      </c>
      <c r="AX1333" s="11" t="s">
        <v>64</v>
      </c>
      <c r="AY1333" s="154" t="s">
        <v>150</v>
      </c>
    </row>
    <row r="1334" spans="2:65" s="13" customFormat="1" x14ac:dyDescent="0.3">
      <c r="B1334" s="164"/>
      <c r="D1334" s="150" t="s">
        <v>161</v>
      </c>
      <c r="E1334" s="165" t="s">
        <v>5</v>
      </c>
      <c r="F1334" s="166" t="s">
        <v>164</v>
      </c>
      <c r="H1334" s="167">
        <v>81.927999999999997</v>
      </c>
      <c r="L1334" s="164"/>
      <c r="M1334" s="168"/>
      <c r="T1334" s="169"/>
      <c r="W1334" s="1"/>
      <c r="AT1334" s="165" t="s">
        <v>161</v>
      </c>
      <c r="AU1334" s="165" t="s">
        <v>72</v>
      </c>
      <c r="AV1334" s="13" t="s">
        <v>157</v>
      </c>
      <c r="AW1334" s="13" t="s">
        <v>27</v>
      </c>
      <c r="AX1334" s="13" t="s">
        <v>70</v>
      </c>
      <c r="AY1334" s="165" t="s">
        <v>150</v>
      </c>
    </row>
    <row r="1335" spans="2:65" s="1" customFormat="1" ht="38.25" customHeight="1" x14ac:dyDescent="0.3">
      <c r="B1335" s="138"/>
      <c r="C1335" s="139" t="s">
        <v>1740</v>
      </c>
      <c r="D1335" s="139" t="s">
        <v>152</v>
      </c>
      <c r="E1335" s="140" t="s">
        <v>1741</v>
      </c>
      <c r="F1335" s="141" t="s">
        <v>1742</v>
      </c>
      <c r="G1335" s="142" t="s">
        <v>241</v>
      </c>
      <c r="H1335" s="143">
        <v>18.164000000000001</v>
      </c>
      <c r="I1335" s="303"/>
      <c r="J1335" s="144">
        <f>ROUND(I1335*H1335,2)</f>
        <v>0</v>
      </c>
      <c r="K1335" s="141" t="s">
        <v>156</v>
      </c>
      <c r="L1335" s="36"/>
      <c r="M1335" s="145" t="s">
        <v>5</v>
      </c>
      <c r="N1335" s="146" t="s">
        <v>35</v>
      </c>
      <c r="O1335" s="147">
        <v>1.863</v>
      </c>
      <c r="P1335" s="147">
        <f>O1335*H1335</f>
        <v>33.839532000000005</v>
      </c>
      <c r="Q1335" s="147">
        <v>0</v>
      </c>
      <c r="R1335" s="147">
        <f>Q1335*H1335</f>
        <v>0</v>
      </c>
      <c r="S1335" s="147">
        <v>0</v>
      </c>
      <c r="T1335" s="148">
        <f>S1335*H1335</f>
        <v>0</v>
      </c>
      <c r="AR1335" s="23" t="s">
        <v>233</v>
      </c>
      <c r="AT1335" s="23" t="s">
        <v>152</v>
      </c>
      <c r="AU1335" s="23" t="s">
        <v>72</v>
      </c>
      <c r="AY1335" s="23" t="s">
        <v>150</v>
      </c>
      <c r="BE1335" s="149">
        <f>IF(N1335="základní",J1335,0)</f>
        <v>0</v>
      </c>
      <c r="BF1335" s="149">
        <f>IF(N1335="snížená",J1335,0)</f>
        <v>0</v>
      </c>
      <c r="BG1335" s="149">
        <f>IF(N1335="zákl. přenesená",J1335,0)</f>
        <v>0</v>
      </c>
      <c r="BH1335" s="149">
        <f>IF(N1335="sníž. přenesená",J1335,0)</f>
        <v>0</v>
      </c>
      <c r="BI1335" s="149">
        <f>IF(N1335="nulová",J1335,0)</f>
        <v>0</v>
      </c>
      <c r="BJ1335" s="23" t="s">
        <v>70</v>
      </c>
      <c r="BK1335" s="149">
        <f>ROUND(I1335*H1335,2)</f>
        <v>0</v>
      </c>
      <c r="BL1335" s="23" t="s">
        <v>233</v>
      </c>
      <c r="BM1335" s="23" t="s">
        <v>1743</v>
      </c>
    </row>
    <row r="1336" spans="2:65" s="1" customFormat="1" ht="148.5" x14ac:dyDescent="0.3">
      <c r="B1336" s="36"/>
      <c r="D1336" s="150" t="s">
        <v>159</v>
      </c>
      <c r="F1336" s="151" t="s">
        <v>1526</v>
      </c>
      <c r="L1336" s="36"/>
      <c r="M1336" s="152"/>
      <c r="T1336" s="61"/>
      <c r="AT1336" s="23" t="s">
        <v>159</v>
      </c>
      <c r="AU1336" s="23" t="s">
        <v>72</v>
      </c>
    </row>
    <row r="1337" spans="2:65" s="10" customFormat="1" ht="29.85" customHeight="1" x14ac:dyDescent="0.3">
      <c r="B1337" s="127"/>
      <c r="D1337" s="128" t="s">
        <v>63</v>
      </c>
      <c r="E1337" s="136" t="s">
        <v>1744</v>
      </c>
      <c r="F1337" s="136" t="s">
        <v>1745</v>
      </c>
      <c r="J1337" s="137">
        <f>BK1337</f>
        <v>0</v>
      </c>
      <c r="L1337" s="127"/>
      <c r="M1337" s="131"/>
      <c r="P1337" s="132">
        <f>SUM(P1338:P1460)</f>
        <v>824.63647300000002</v>
      </c>
      <c r="R1337" s="132">
        <f>SUM(R1338:R1460)</f>
        <v>14.773100600000001</v>
      </c>
      <c r="T1337" s="133">
        <f>SUM(T1338:T1460)</f>
        <v>11.463634239999998</v>
      </c>
      <c r="W1337" s="1"/>
      <c r="AR1337" s="128" t="s">
        <v>72</v>
      </c>
      <c r="AT1337" s="134" t="s">
        <v>63</v>
      </c>
      <c r="AU1337" s="134" t="s">
        <v>70</v>
      </c>
      <c r="AY1337" s="128" t="s">
        <v>150</v>
      </c>
      <c r="BK1337" s="135">
        <f>SUM(BK1338:BK1460)</f>
        <v>0</v>
      </c>
    </row>
    <row r="1338" spans="2:65" s="1" customFormat="1" ht="38.25" customHeight="1" x14ac:dyDescent="0.3">
      <c r="B1338" s="138"/>
      <c r="C1338" s="139" t="s">
        <v>1746</v>
      </c>
      <c r="D1338" s="139" t="s">
        <v>152</v>
      </c>
      <c r="E1338" s="140" t="s">
        <v>1747</v>
      </c>
      <c r="F1338" s="141" t="s">
        <v>1748</v>
      </c>
      <c r="G1338" s="142" t="s">
        <v>155</v>
      </c>
      <c r="H1338" s="143">
        <v>267.35399999999998</v>
      </c>
      <c r="I1338" s="303"/>
      <c r="J1338" s="144">
        <f>ROUND(I1338*H1338,2)</f>
        <v>0</v>
      </c>
      <c r="K1338" s="141" t="s">
        <v>156</v>
      </c>
      <c r="L1338" s="36"/>
      <c r="M1338" s="145" t="s">
        <v>5</v>
      </c>
      <c r="N1338" s="146" t="s">
        <v>35</v>
      </c>
      <c r="O1338" s="147">
        <v>1.296</v>
      </c>
      <c r="P1338" s="147">
        <f>O1338*H1338</f>
        <v>346.49078400000002</v>
      </c>
      <c r="Q1338" s="147">
        <v>4.6199999999999998E-2</v>
      </c>
      <c r="R1338" s="147">
        <f>Q1338*H1338</f>
        <v>12.351754799999998</v>
      </c>
      <c r="S1338" s="147">
        <v>0</v>
      </c>
      <c r="T1338" s="148">
        <f>S1338*H1338</f>
        <v>0</v>
      </c>
      <c r="AR1338" s="23" t="s">
        <v>233</v>
      </c>
      <c r="AT1338" s="23" t="s">
        <v>152</v>
      </c>
      <c r="AU1338" s="23" t="s">
        <v>72</v>
      </c>
      <c r="AY1338" s="23" t="s">
        <v>150</v>
      </c>
      <c r="BE1338" s="149">
        <f>IF(N1338="základní",J1338,0)</f>
        <v>0</v>
      </c>
      <c r="BF1338" s="149">
        <f>IF(N1338="snížená",J1338,0)</f>
        <v>0</v>
      </c>
      <c r="BG1338" s="149">
        <f>IF(N1338="zákl. přenesená",J1338,0)</f>
        <v>0</v>
      </c>
      <c r="BH1338" s="149">
        <f>IF(N1338="sníž. přenesená",J1338,0)</f>
        <v>0</v>
      </c>
      <c r="BI1338" s="149">
        <f>IF(N1338="nulová",J1338,0)</f>
        <v>0</v>
      </c>
      <c r="BJ1338" s="23" t="s">
        <v>70</v>
      </c>
      <c r="BK1338" s="149">
        <f>ROUND(I1338*H1338,2)</f>
        <v>0</v>
      </c>
      <c r="BL1338" s="23" t="s">
        <v>233</v>
      </c>
      <c r="BM1338" s="23" t="s">
        <v>1749</v>
      </c>
    </row>
    <row r="1339" spans="2:65" s="1" customFormat="1" ht="189" x14ac:dyDescent="0.3">
      <c r="B1339" s="36"/>
      <c r="D1339" s="150" t="s">
        <v>159</v>
      </c>
      <c r="F1339" s="151" t="s">
        <v>1750</v>
      </c>
      <c r="L1339" s="36"/>
      <c r="M1339" s="152"/>
      <c r="T1339" s="61"/>
      <c r="AT1339" s="23" t="s">
        <v>159</v>
      </c>
      <c r="AU1339" s="23" t="s">
        <v>72</v>
      </c>
    </row>
    <row r="1340" spans="2:65" s="12" customFormat="1" x14ac:dyDescent="0.3">
      <c r="B1340" s="158"/>
      <c r="D1340" s="150" t="s">
        <v>161</v>
      </c>
      <c r="E1340" s="159" t="s">
        <v>5</v>
      </c>
      <c r="F1340" s="160" t="s">
        <v>1751</v>
      </c>
      <c r="H1340" s="161">
        <v>76.028000000000006</v>
      </c>
      <c r="L1340" s="158"/>
      <c r="M1340" s="162"/>
      <c r="T1340" s="163"/>
      <c r="W1340" s="1"/>
      <c r="AT1340" s="159" t="s">
        <v>161</v>
      </c>
      <c r="AU1340" s="159" t="s">
        <v>72</v>
      </c>
      <c r="AV1340" s="12" t="s">
        <v>72</v>
      </c>
      <c r="AW1340" s="12" t="s">
        <v>27</v>
      </c>
      <c r="AX1340" s="12" t="s">
        <v>64</v>
      </c>
      <c r="AY1340" s="159" t="s">
        <v>150</v>
      </c>
    </row>
    <row r="1341" spans="2:65" s="11" customFormat="1" x14ac:dyDescent="0.3">
      <c r="B1341" s="153"/>
      <c r="D1341" s="150" t="s">
        <v>161</v>
      </c>
      <c r="E1341" s="154" t="s">
        <v>5</v>
      </c>
      <c r="F1341" s="155" t="s">
        <v>434</v>
      </c>
      <c r="H1341" s="154" t="s">
        <v>5</v>
      </c>
      <c r="L1341" s="153"/>
      <c r="M1341" s="156"/>
      <c r="T1341" s="157"/>
      <c r="W1341" s="1"/>
      <c r="AT1341" s="154" t="s">
        <v>161</v>
      </c>
      <c r="AU1341" s="154" t="s">
        <v>72</v>
      </c>
      <c r="AV1341" s="11" t="s">
        <v>70</v>
      </c>
      <c r="AW1341" s="11" t="s">
        <v>27</v>
      </c>
      <c r="AX1341" s="11" t="s">
        <v>64</v>
      </c>
      <c r="AY1341" s="154" t="s">
        <v>150</v>
      </c>
    </row>
    <row r="1342" spans="2:65" s="12" customFormat="1" x14ac:dyDescent="0.3">
      <c r="B1342" s="158"/>
      <c r="D1342" s="150" t="s">
        <v>161</v>
      </c>
      <c r="E1342" s="159" t="s">
        <v>5</v>
      </c>
      <c r="F1342" s="160" t="s">
        <v>1752</v>
      </c>
      <c r="H1342" s="161">
        <v>75.197999999999993</v>
      </c>
      <c r="L1342" s="158"/>
      <c r="M1342" s="162"/>
      <c r="T1342" s="163"/>
      <c r="W1342" s="1"/>
      <c r="AT1342" s="159" t="s">
        <v>161</v>
      </c>
      <c r="AU1342" s="159" t="s">
        <v>72</v>
      </c>
      <c r="AV1342" s="12" t="s">
        <v>72</v>
      </c>
      <c r="AW1342" s="12" t="s">
        <v>27</v>
      </c>
      <c r="AX1342" s="12" t="s">
        <v>64</v>
      </c>
      <c r="AY1342" s="159" t="s">
        <v>150</v>
      </c>
    </row>
    <row r="1343" spans="2:65" s="11" customFormat="1" x14ac:dyDescent="0.3">
      <c r="B1343" s="153"/>
      <c r="D1343" s="150" t="s">
        <v>161</v>
      </c>
      <c r="E1343" s="154" t="s">
        <v>5</v>
      </c>
      <c r="F1343" s="155" t="s">
        <v>465</v>
      </c>
      <c r="H1343" s="154" t="s">
        <v>5</v>
      </c>
      <c r="L1343" s="153"/>
      <c r="M1343" s="156"/>
      <c r="T1343" s="157"/>
      <c r="W1343" s="1"/>
      <c r="AT1343" s="154" t="s">
        <v>161</v>
      </c>
      <c r="AU1343" s="154" t="s">
        <v>72</v>
      </c>
      <c r="AV1343" s="11" t="s">
        <v>70</v>
      </c>
      <c r="AW1343" s="11" t="s">
        <v>27</v>
      </c>
      <c r="AX1343" s="11" t="s">
        <v>64</v>
      </c>
      <c r="AY1343" s="154" t="s">
        <v>150</v>
      </c>
    </row>
    <row r="1344" spans="2:65" s="12" customFormat="1" x14ac:dyDescent="0.3">
      <c r="B1344" s="158"/>
      <c r="D1344" s="150" t="s">
        <v>161</v>
      </c>
      <c r="E1344" s="159" t="s">
        <v>5</v>
      </c>
      <c r="F1344" s="160" t="s">
        <v>1753</v>
      </c>
      <c r="H1344" s="161">
        <v>43.360999999999997</v>
      </c>
      <c r="L1344" s="158"/>
      <c r="M1344" s="162"/>
      <c r="T1344" s="163"/>
      <c r="W1344" s="1"/>
      <c r="AT1344" s="159" t="s">
        <v>161</v>
      </c>
      <c r="AU1344" s="159" t="s">
        <v>72</v>
      </c>
      <c r="AV1344" s="12" t="s">
        <v>72</v>
      </c>
      <c r="AW1344" s="12" t="s">
        <v>27</v>
      </c>
      <c r="AX1344" s="12" t="s">
        <v>64</v>
      </c>
      <c r="AY1344" s="159" t="s">
        <v>150</v>
      </c>
    </row>
    <row r="1345" spans="2:65" s="11" customFormat="1" x14ac:dyDescent="0.3">
      <c r="B1345" s="153"/>
      <c r="D1345" s="150" t="s">
        <v>161</v>
      </c>
      <c r="E1345" s="154" t="s">
        <v>5</v>
      </c>
      <c r="F1345" s="155" t="s">
        <v>469</v>
      </c>
      <c r="H1345" s="154" t="s">
        <v>5</v>
      </c>
      <c r="L1345" s="153"/>
      <c r="M1345" s="156"/>
      <c r="T1345" s="157"/>
      <c r="W1345" s="1"/>
      <c r="AT1345" s="154" t="s">
        <v>161</v>
      </c>
      <c r="AU1345" s="154" t="s">
        <v>72</v>
      </c>
      <c r="AV1345" s="11" t="s">
        <v>70</v>
      </c>
      <c r="AW1345" s="11" t="s">
        <v>27</v>
      </c>
      <c r="AX1345" s="11" t="s">
        <v>64</v>
      </c>
      <c r="AY1345" s="154" t="s">
        <v>150</v>
      </c>
    </row>
    <row r="1346" spans="2:65" s="12" customFormat="1" x14ac:dyDescent="0.3">
      <c r="B1346" s="158"/>
      <c r="D1346" s="150" t="s">
        <v>161</v>
      </c>
      <c r="E1346" s="159" t="s">
        <v>5</v>
      </c>
      <c r="F1346" s="160" t="s">
        <v>1754</v>
      </c>
      <c r="H1346" s="161">
        <v>72.766999999999996</v>
      </c>
      <c r="L1346" s="158"/>
      <c r="M1346" s="162"/>
      <c r="T1346" s="163"/>
      <c r="W1346" s="1"/>
      <c r="AT1346" s="159" t="s">
        <v>161</v>
      </c>
      <c r="AU1346" s="159" t="s">
        <v>72</v>
      </c>
      <c r="AV1346" s="12" t="s">
        <v>72</v>
      </c>
      <c r="AW1346" s="12" t="s">
        <v>27</v>
      </c>
      <c r="AX1346" s="12" t="s">
        <v>64</v>
      </c>
      <c r="AY1346" s="159" t="s">
        <v>150</v>
      </c>
    </row>
    <row r="1347" spans="2:65" s="11" customFormat="1" x14ac:dyDescent="0.3">
      <c r="B1347" s="153"/>
      <c r="D1347" s="150" t="s">
        <v>161</v>
      </c>
      <c r="E1347" s="154" t="s">
        <v>5</v>
      </c>
      <c r="F1347" s="155" t="s">
        <v>426</v>
      </c>
      <c r="H1347" s="154" t="s">
        <v>5</v>
      </c>
      <c r="L1347" s="153"/>
      <c r="M1347" s="156"/>
      <c r="T1347" s="157"/>
      <c r="W1347" s="1"/>
      <c r="AT1347" s="154" t="s">
        <v>161</v>
      </c>
      <c r="AU1347" s="154" t="s">
        <v>72</v>
      </c>
      <c r="AV1347" s="11" t="s">
        <v>70</v>
      </c>
      <c r="AW1347" s="11" t="s">
        <v>27</v>
      </c>
      <c r="AX1347" s="11" t="s">
        <v>64</v>
      </c>
      <c r="AY1347" s="154" t="s">
        <v>150</v>
      </c>
    </row>
    <row r="1348" spans="2:65" s="13" customFormat="1" x14ac:dyDescent="0.3">
      <c r="B1348" s="164"/>
      <c r="D1348" s="150" t="s">
        <v>161</v>
      </c>
      <c r="E1348" s="165" t="s">
        <v>5</v>
      </c>
      <c r="F1348" s="166" t="s">
        <v>164</v>
      </c>
      <c r="H1348" s="167">
        <v>267.35399999999998</v>
      </c>
      <c r="L1348" s="164"/>
      <c r="M1348" s="168"/>
      <c r="T1348" s="169"/>
      <c r="W1348" s="1"/>
      <c r="AT1348" s="165" t="s">
        <v>161</v>
      </c>
      <c r="AU1348" s="165" t="s">
        <v>72</v>
      </c>
      <c r="AV1348" s="13" t="s">
        <v>157</v>
      </c>
      <c r="AW1348" s="13" t="s">
        <v>27</v>
      </c>
      <c r="AX1348" s="13" t="s">
        <v>70</v>
      </c>
      <c r="AY1348" s="165" t="s">
        <v>150</v>
      </c>
    </row>
    <row r="1349" spans="2:65" s="1" customFormat="1" ht="25.5" customHeight="1" x14ac:dyDescent="0.3">
      <c r="B1349" s="138"/>
      <c r="C1349" s="139" t="s">
        <v>1755</v>
      </c>
      <c r="D1349" s="139" t="s">
        <v>152</v>
      </c>
      <c r="E1349" s="140" t="s">
        <v>1756</v>
      </c>
      <c r="F1349" s="141" t="s">
        <v>1757</v>
      </c>
      <c r="G1349" s="142" t="s">
        <v>155</v>
      </c>
      <c r="H1349" s="143">
        <v>534.70799999999997</v>
      </c>
      <c r="I1349" s="303"/>
      <c r="J1349" s="144">
        <f>ROUND(I1349*H1349,2)</f>
        <v>0</v>
      </c>
      <c r="K1349" s="141" t="s">
        <v>156</v>
      </c>
      <c r="L1349" s="36"/>
      <c r="M1349" s="145" t="s">
        <v>5</v>
      </c>
      <c r="N1349" s="146" t="s">
        <v>35</v>
      </c>
      <c r="O1349" s="147">
        <v>6.4000000000000001E-2</v>
      </c>
      <c r="P1349" s="147">
        <f>O1349*H1349</f>
        <v>34.221311999999998</v>
      </c>
      <c r="Q1349" s="147">
        <v>2.0000000000000001E-4</v>
      </c>
      <c r="R1349" s="147">
        <f>Q1349*H1349</f>
        <v>0.1069416</v>
      </c>
      <c r="S1349" s="147">
        <v>0</v>
      </c>
      <c r="T1349" s="148">
        <f>S1349*H1349</f>
        <v>0</v>
      </c>
      <c r="AR1349" s="23" t="s">
        <v>233</v>
      </c>
      <c r="AT1349" s="23" t="s">
        <v>152</v>
      </c>
      <c r="AU1349" s="23" t="s">
        <v>72</v>
      </c>
      <c r="AY1349" s="23" t="s">
        <v>150</v>
      </c>
      <c r="BE1349" s="149">
        <f>IF(N1349="základní",J1349,0)</f>
        <v>0</v>
      </c>
      <c r="BF1349" s="149">
        <f>IF(N1349="snížená",J1349,0)</f>
        <v>0</v>
      </c>
      <c r="BG1349" s="149">
        <f>IF(N1349="zákl. přenesená",J1349,0)</f>
        <v>0</v>
      </c>
      <c r="BH1349" s="149">
        <f>IF(N1349="sníž. přenesená",J1349,0)</f>
        <v>0</v>
      </c>
      <c r="BI1349" s="149">
        <f>IF(N1349="nulová",J1349,0)</f>
        <v>0</v>
      </c>
      <c r="BJ1349" s="23" t="s">
        <v>70</v>
      </c>
      <c r="BK1349" s="149">
        <f>ROUND(I1349*H1349,2)</f>
        <v>0</v>
      </c>
      <c r="BL1349" s="23" t="s">
        <v>233</v>
      </c>
      <c r="BM1349" s="23" t="s">
        <v>1758</v>
      </c>
    </row>
    <row r="1350" spans="2:65" s="1" customFormat="1" ht="189" x14ac:dyDescent="0.3">
      <c r="B1350" s="36"/>
      <c r="D1350" s="150" t="s">
        <v>159</v>
      </c>
      <c r="F1350" s="151" t="s">
        <v>1750</v>
      </c>
      <c r="L1350" s="36"/>
      <c r="M1350" s="152"/>
      <c r="T1350" s="61"/>
      <c r="AT1350" s="23" t="s">
        <v>159</v>
      </c>
      <c r="AU1350" s="23" t="s">
        <v>72</v>
      </c>
    </row>
    <row r="1351" spans="2:65" s="12" customFormat="1" x14ac:dyDescent="0.3">
      <c r="B1351" s="158"/>
      <c r="D1351" s="150" t="s">
        <v>161</v>
      </c>
      <c r="E1351" s="159" t="s">
        <v>5</v>
      </c>
      <c r="F1351" s="160" t="s">
        <v>1759</v>
      </c>
      <c r="H1351" s="161">
        <v>534.70799999999997</v>
      </c>
      <c r="L1351" s="158"/>
      <c r="M1351" s="162"/>
      <c r="T1351" s="163"/>
      <c r="W1351" s="1"/>
      <c r="AT1351" s="159" t="s">
        <v>161</v>
      </c>
      <c r="AU1351" s="159" t="s">
        <v>72</v>
      </c>
      <c r="AV1351" s="12" t="s">
        <v>72</v>
      </c>
      <c r="AW1351" s="12" t="s">
        <v>27</v>
      </c>
      <c r="AX1351" s="12" t="s">
        <v>64</v>
      </c>
      <c r="AY1351" s="159" t="s">
        <v>150</v>
      </c>
    </row>
    <row r="1352" spans="2:65" s="13" customFormat="1" x14ac:dyDescent="0.3">
      <c r="B1352" s="164"/>
      <c r="D1352" s="150" t="s">
        <v>161</v>
      </c>
      <c r="E1352" s="165" t="s">
        <v>5</v>
      </c>
      <c r="F1352" s="166" t="s">
        <v>164</v>
      </c>
      <c r="H1352" s="167">
        <v>534.70799999999997</v>
      </c>
      <c r="L1352" s="164"/>
      <c r="M1352" s="168"/>
      <c r="T1352" s="169"/>
      <c r="W1352" s="1"/>
      <c r="AT1352" s="165" t="s">
        <v>161</v>
      </c>
      <c r="AU1352" s="165" t="s">
        <v>72</v>
      </c>
      <c r="AV1352" s="13" t="s">
        <v>157</v>
      </c>
      <c r="AW1352" s="13" t="s">
        <v>27</v>
      </c>
      <c r="AX1352" s="13" t="s">
        <v>70</v>
      </c>
      <c r="AY1352" s="165" t="s">
        <v>150</v>
      </c>
    </row>
    <row r="1353" spans="2:65" s="1" customFormat="1" ht="38.25" customHeight="1" x14ac:dyDescent="0.3">
      <c r="B1353" s="138"/>
      <c r="C1353" s="139" t="s">
        <v>1760</v>
      </c>
      <c r="D1353" s="139" t="s">
        <v>152</v>
      </c>
      <c r="E1353" s="140" t="s">
        <v>1761</v>
      </c>
      <c r="F1353" s="141" t="s">
        <v>1762</v>
      </c>
      <c r="G1353" s="142" t="s">
        <v>155</v>
      </c>
      <c r="H1353" s="143">
        <v>79.896000000000001</v>
      </c>
      <c r="I1353" s="303"/>
      <c r="J1353" s="144">
        <f>ROUND(I1353*H1353,2)</f>
        <v>0</v>
      </c>
      <c r="K1353" s="141" t="s">
        <v>156</v>
      </c>
      <c r="L1353" s="36"/>
      <c r="M1353" s="145" t="s">
        <v>5</v>
      </c>
      <c r="N1353" s="146" t="s">
        <v>35</v>
      </c>
      <c r="O1353" s="147">
        <v>0.69899999999999995</v>
      </c>
      <c r="P1353" s="147">
        <f>O1353*H1353</f>
        <v>55.847303999999994</v>
      </c>
      <c r="Q1353" s="147">
        <v>1.1809999999999999E-2</v>
      </c>
      <c r="R1353" s="147">
        <f>Q1353*H1353</f>
        <v>0.94357175999999998</v>
      </c>
      <c r="S1353" s="147">
        <v>0</v>
      </c>
      <c r="T1353" s="148">
        <f>S1353*H1353</f>
        <v>0</v>
      </c>
      <c r="AR1353" s="23" t="s">
        <v>233</v>
      </c>
      <c r="AT1353" s="23" t="s">
        <v>152</v>
      </c>
      <c r="AU1353" s="23" t="s">
        <v>72</v>
      </c>
      <c r="AY1353" s="23" t="s">
        <v>150</v>
      </c>
      <c r="BE1353" s="149">
        <f>IF(N1353="základní",J1353,0)</f>
        <v>0</v>
      </c>
      <c r="BF1353" s="149">
        <f>IF(N1353="snížená",J1353,0)</f>
        <v>0</v>
      </c>
      <c r="BG1353" s="149">
        <f>IF(N1353="zákl. přenesená",J1353,0)</f>
        <v>0</v>
      </c>
      <c r="BH1353" s="149">
        <f>IF(N1353="sníž. přenesená",J1353,0)</f>
        <v>0</v>
      </c>
      <c r="BI1353" s="149">
        <f>IF(N1353="nulová",J1353,0)</f>
        <v>0</v>
      </c>
      <c r="BJ1353" s="23" t="s">
        <v>70</v>
      </c>
      <c r="BK1353" s="149">
        <f>ROUND(I1353*H1353,2)</f>
        <v>0</v>
      </c>
      <c r="BL1353" s="23" t="s">
        <v>233</v>
      </c>
      <c r="BM1353" s="23" t="s">
        <v>1763</v>
      </c>
    </row>
    <row r="1354" spans="2:65" s="1" customFormat="1" ht="229.5" x14ac:dyDescent="0.3">
      <c r="B1354" s="36"/>
      <c r="D1354" s="150" t="s">
        <v>159</v>
      </c>
      <c r="F1354" s="151" t="s">
        <v>1764</v>
      </c>
      <c r="L1354" s="36"/>
      <c r="M1354" s="152"/>
      <c r="T1354" s="61"/>
      <c r="AT1354" s="23" t="s">
        <v>159</v>
      </c>
      <c r="AU1354" s="23" t="s">
        <v>72</v>
      </c>
    </row>
    <row r="1355" spans="2:65" s="12" customFormat="1" x14ac:dyDescent="0.3">
      <c r="B1355" s="158"/>
      <c r="D1355" s="150" t="s">
        <v>161</v>
      </c>
      <c r="E1355" s="159" t="s">
        <v>5</v>
      </c>
      <c r="F1355" s="160" t="s">
        <v>1765</v>
      </c>
      <c r="H1355" s="161">
        <v>50.298000000000002</v>
      </c>
      <c r="L1355" s="158"/>
      <c r="M1355" s="162"/>
      <c r="T1355" s="163"/>
      <c r="W1355" s="1"/>
      <c r="AT1355" s="159" t="s">
        <v>161</v>
      </c>
      <c r="AU1355" s="159" t="s">
        <v>72</v>
      </c>
      <c r="AV1355" s="12" t="s">
        <v>72</v>
      </c>
      <c r="AW1355" s="12" t="s">
        <v>27</v>
      </c>
      <c r="AX1355" s="12" t="s">
        <v>64</v>
      </c>
      <c r="AY1355" s="159" t="s">
        <v>150</v>
      </c>
    </row>
    <row r="1356" spans="2:65" s="12" customFormat="1" x14ac:dyDescent="0.3">
      <c r="B1356" s="158"/>
      <c r="D1356" s="150" t="s">
        <v>161</v>
      </c>
      <c r="E1356" s="159" t="s">
        <v>5</v>
      </c>
      <c r="F1356" s="160" t="s">
        <v>1766</v>
      </c>
      <c r="H1356" s="161">
        <v>-7.92</v>
      </c>
      <c r="L1356" s="158"/>
      <c r="M1356" s="162"/>
      <c r="T1356" s="163"/>
      <c r="W1356" s="1"/>
      <c r="AT1356" s="159" t="s">
        <v>161</v>
      </c>
      <c r="AU1356" s="159" t="s">
        <v>72</v>
      </c>
      <c r="AV1356" s="12" t="s">
        <v>72</v>
      </c>
      <c r="AW1356" s="12" t="s">
        <v>27</v>
      </c>
      <c r="AX1356" s="12" t="s">
        <v>64</v>
      </c>
      <c r="AY1356" s="159" t="s">
        <v>150</v>
      </c>
    </row>
    <row r="1357" spans="2:65" s="11" customFormat="1" x14ac:dyDescent="0.3">
      <c r="B1357" s="153"/>
      <c r="D1357" s="150" t="s">
        <v>161</v>
      </c>
      <c r="E1357" s="154" t="s">
        <v>5</v>
      </c>
      <c r="F1357" s="155" t="s">
        <v>465</v>
      </c>
      <c r="H1357" s="154" t="s">
        <v>5</v>
      </c>
      <c r="L1357" s="153"/>
      <c r="M1357" s="156"/>
      <c r="T1357" s="157"/>
      <c r="W1357" s="1"/>
      <c r="AT1357" s="154" t="s">
        <v>161</v>
      </c>
      <c r="AU1357" s="154" t="s">
        <v>72</v>
      </c>
      <c r="AV1357" s="11" t="s">
        <v>70</v>
      </c>
      <c r="AW1357" s="11" t="s">
        <v>27</v>
      </c>
      <c r="AX1357" s="11" t="s">
        <v>64</v>
      </c>
      <c r="AY1357" s="154" t="s">
        <v>150</v>
      </c>
    </row>
    <row r="1358" spans="2:65" s="12" customFormat="1" x14ac:dyDescent="0.3">
      <c r="B1358" s="158"/>
      <c r="D1358" s="150" t="s">
        <v>161</v>
      </c>
      <c r="E1358" s="159" t="s">
        <v>5</v>
      </c>
      <c r="F1358" s="160" t="s">
        <v>1767</v>
      </c>
      <c r="H1358" s="161">
        <v>42.798000000000002</v>
      </c>
      <c r="L1358" s="158"/>
      <c r="M1358" s="162"/>
      <c r="T1358" s="163"/>
      <c r="W1358" s="1"/>
      <c r="AT1358" s="159" t="s">
        <v>161</v>
      </c>
      <c r="AU1358" s="159" t="s">
        <v>72</v>
      </c>
      <c r="AV1358" s="12" t="s">
        <v>72</v>
      </c>
      <c r="AW1358" s="12" t="s">
        <v>27</v>
      </c>
      <c r="AX1358" s="12" t="s">
        <v>64</v>
      </c>
      <c r="AY1358" s="159" t="s">
        <v>150</v>
      </c>
    </row>
    <row r="1359" spans="2:65" s="12" customFormat="1" x14ac:dyDescent="0.3">
      <c r="B1359" s="158"/>
      <c r="D1359" s="150" t="s">
        <v>161</v>
      </c>
      <c r="E1359" s="159" t="s">
        <v>5</v>
      </c>
      <c r="F1359" s="160" t="s">
        <v>1768</v>
      </c>
      <c r="H1359" s="161">
        <v>-5.28</v>
      </c>
      <c r="L1359" s="158"/>
      <c r="M1359" s="162"/>
      <c r="T1359" s="163"/>
      <c r="W1359" s="1"/>
      <c r="AT1359" s="159" t="s">
        <v>161</v>
      </c>
      <c r="AU1359" s="159" t="s">
        <v>72</v>
      </c>
      <c r="AV1359" s="12" t="s">
        <v>72</v>
      </c>
      <c r="AW1359" s="12" t="s">
        <v>27</v>
      </c>
      <c r="AX1359" s="12" t="s">
        <v>64</v>
      </c>
      <c r="AY1359" s="159" t="s">
        <v>150</v>
      </c>
    </row>
    <row r="1360" spans="2:65" s="11" customFormat="1" x14ac:dyDescent="0.3">
      <c r="B1360" s="153"/>
      <c r="D1360" s="150" t="s">
        <v>161</v>
      </c>
      <c r="E1360" s="154" t="s">
        <v>5</v>
      </c>
      <c r="F1360" s="155" t="s">
        <v>469</v>
      </c>
      <c r="H1360" s="154" t="s">
        <v>5</v>
      </c>
      <c r="L1360" s="153"/>
      <c r="M1360" s="156"/>
      <c r="T1360" s="157"/>
      <c r="W1360" s="1"/>
      <c r="AT1360" s="154" t="s">
        <v>161</v>
      </c>
      <c r="AU1360" s="154" t="s">
        <v>72</v>
      </c>
      <c r="AV1360" s="11" t="s">
        <v>70</v>
      </c>
      <c r="AW1360" s="11" t="s">
        <v>27</v>
      </c>
      <c r="AX1360" s="11" t="s">
        <v>64</v>
      </c>
      <c r="AY1360" s="154" t="s">
        <v>150</v>
      </c>
    </row>
    <row r="1361" spans="2:65" s="13" customFormat="1" x14ac:dyDescent="0.3">
      <c r="B1361" s="164"/>
      <c r="D1361" s="150" t="s">
        <v>161</v>
      </c>
      <c r="E1361" s="165" t="s">
        <v>5</v>
      </c>
      <c r="F1361" s="166" t="s">
        <v>164</v>
      </c>
      <c r="H1361" s="167">
        <v>79.896000000000001</v>
      </c>
      <c r="L1361" s="164"/>
      <c r="M1361" s="168"/>
      <c r="T1361" s="169"/>
      <c r="W1361" s="1"/>
      <c r="AT1361" s="165" t="s">
        <v>161</v>
      </c>
      <c r="AU1361" s="165" t="s">
        <v>72</v>
      </c>
      <c r="AV1361" s="13" t="s">
        <v>157</v>
      </c>
      <c r="AW1361" s="13" t="s">
        <v>27</v>
      </c>
      <c r="AX1361" s="13" t="s">
        <v>70</v>
      </c>
      <c r="AY1361" s="165" t="s">
        <v>150</v>
      </c>
    </row>
    <row r="1362" spans="2:65" s="1" customFormat="1" ht="38.25" customHeight="1" x14ac:dyDescent="0.3">
      <c r="B1362" s="138"/>
      <c r="C1362" s="139" t="s">
        <v>1769</v>
      </c>
      <c r="D1362" s="139" t="s">
        <v>152</v>
      </c>
      <c r="E1362" s="140" t="s">
        <v>1770</v>
      </c>
      <c r="F1362" s="141" t="s">
        <v>1771</v>
      </c>
      <c r="G1362" s="142" t="s">
        <v>155</v>
      </c>
      <c r="H1362" s="143">
        <v>5.125</v>
      </c>
      <c r="I1362" s="303"/>
      <c r="J1362" s="144">
        <f>ROUND(I1362*H1362,2)</f>
        <v>0</v>
      </c>
      <c r="K1362" s="141" t="s">
        <v>156</v>
      </c>
      <c r="L1362" s="36"/>
      <c r="M1362" s="145" t="s">
        <v>5</v>
      </c>
      <c r="N1362" s="146" t="s">
        <v>35</v>
      </c>
      <c r="O1362" s="147">
        <v>0.80900000000000005</v>
      </c>
      <c r="P1362" s="147">
        <f>O1362*H1362</f>
        <v>4.1461250000000005</v>
      </c>
      <c r="Q1362" s="147">
        <v>1.5740000000000001E-2</v>
      </c>
      <c r="R1362" s="147">
        <f>Q1362*H1362</f>
        <v>8.0667500000000003E-2</v>
      </c>
      <c r="S1362" s="147">
        <v>0</v>
      </c>
      <c r="T1362" s="148">
        <f>S1362*H1362</f>
        <v>0</v>
      </c>
      <c r="AR1362" s="23" t="s">
        <v>233</v>
      </c>
      <c r="AT1362" s="23" t="s">
        <v>152</v>
      </c>
      <c r="AU1362" s="23" t="s">
        <v>72</v>
      </c>
      <c r="AY1362" s="23" t="s">
        <v>150</v>
      </c>
      <c r="BE1362" s="149">
        <f>IF(N1362="základní",J1362,0)</f>
        <v>0</v>
      </c>
      <c r="BF1362" s="149">
        <f>IF(N1362="snížená",J1362,0)</f>
        <v>0</v>
      </c>
      <c r="BG1362" s="149">
        <f>IF(N1362="zákl. přenesená",J1362,0)</f>
        <v>0</v>
      </c>
      <c r="BH1362" s="149">
        <f>IF(N1362="sníž. přenesená",J1362,0)</f>
        <v>0</v>
      </c>
      <c r="BI1362" s="149">
        <f>IF(N1362="nulová",J1362,0)</f>
        <v>0</v>
      </c>
      <c r="BJ1362" s="23" t="s">
        <v>70</v>
      </c>
      <c r="BK1362" s="149">
        <f>ROUND(I1362*H1362,2)</f>
        <v>0</v>
      </c>
      <c r="BL1362" s="23" t="s">
        <v>233</v>
      </c>
      <c r="BM1362" s="23" t="s">
        <v>1772</v>
      </c>
    </row>
    <row r="1363" spans="2:65" s="1" customFormat="1" ht="229.5" x14ac:dyDescent="0.3">
      <c r="B1363" s="36"/>
      <c r="D1363" s="150" t="s">
        <v>159</v>
      </c>
      <c r="F1363" s="151" t="s">
        <v>1764</v>
      </c>
      <c r="L1363" s="36"/>
      <c r="M1363" s="152"/>
      <c r="T1363" s="61"/>
      <c r="AT1363" s="23" t="s">
        <v>159</v>
      </c>
      <c r="AU1363" s="23" t="s">
        <v>72</v>
      </c>
    </row>
    <row r="1364" spans="2:65" s="12" customFormat="1" x14ac:dyDescent="0.3">
      <c r="B1364" s="158"/>
      <c r="D1364" s="150" t="s">
        <v>161</v>
      </c>
      <c r="E1364" s="159" t="s">
        <v>5</v>
      </c>
      <c r="F1364" s="160" t="s">
        <v>1773</v>
      </c>
      <c r="H1364" s="161">
        <v>2.625</v>
      </c>
      <c r="L1364" s="158"/>
      <c r="M1364" s="162"/>
      <c r="T1364" s="163"/>
      <c r="W1364" s="1"/>
      <c r="AT1364" s="159" t="s">
        <v>161</v>
      </c>
      <c r="AU1364" s="159" t="s">
        <v>72</v>
      </c>
      <c r="AV1364" s="12" t="s">
        <v>72</v>
      </c>
      <c r="AW1364" s="12" t="s">
        <v>27</v>
      </c>
      <c r="AX1364" s="12" t="s">
        <v>64</v>
      </c>
      <c r="AY1364" s="159" t="s">
        <v>150</v>
      </c>
    </row>
    <row r="1365" spans="2:65" s="12" customFormat="1" x14ac:dyDescent="0.3">
      <c r="B1365" s="158"/>
      <c r="D1365" s="150" t="s">
        <v>161</v>
      </c>
      <c r="E1365" s="159" t="s">
        <v>5</v>
      </c>
      <c r="F1365" s="160" t="s">
        <v>1774</v>
      </c>
      <c r="H1365" s="161">
        <v>2.5</v>
      </c>
      <c r="L1365" s="158"/>
      <c r="M1365" s="162"/>
      <c r="T1365" s="163"/>
      <c r="W1365" s="1"/>
      <c r="AT1365" s="159" t="s">
        <v>161</v>
      </c>
      <c r="AU1365" s="159" t="s">
        <v>72</v>
      </c>
      <c r="AV1365" s="12" t="s">
        <v>72</v>
      </c>
      <c r="AW1365" s="12" t="s">
        <v>27</v>
      </c>
      <c r="AX1365" s="12" t="s">
        <v>64</v>
      </c>
      <c r="AY1365" s="159" t="s">
        <v>150</v>
      </c>
    </row>
    <row r="1366" spans="2:65" s="11" customFormat="1" x14ac:dyDescent="0.3">
      <c r="B1366" s="153"/>
      <c r="D1366" s="150" t="s">
        <v>161</v>
      </c>
      <c r="E1366" s="154" t="s">
        <v>5</v>
      </c>
      <c r="F1366" s="155" t="s">
        <v>1775</v>
      </c>
      <c r="H1366" s="154" t="s">
        <v>5</v>
      </c>
      <c r="L1366" s="153"/>
      <c r="M1366" s="156"/>
      <c r="T1366" s="157"/>
      <c r="W1366" s="1"/>
      <c r="AT1366" s="154" t="s">
        <v>161</v>
      </c>
      <c r="AU1366" s="154" t="s">
        <v>72</v>
      </c>
      <c r="AV1366" s="11" t="s">
        <v>70</v>
      </c>
      <c r="AW1366" s="11" t="s">
        <v>27</v>
      </c>
      <c r="AX1366" s="11" t="s">
        <v>64</v>
      </c>
      <c r="AY1366" s="154" t="s">
        <v>150</v>
      </c>
    </row>
    <row r="1367" spans="2:65" s="13" customFormat="1" x14ac:dyDescent="0.3">
      <c r="B1367" s="164"/>
      <c r="D1367" s="150" t="s">
        <v>161</v>
      </c>
      <c r="E1367" s="165" t="s">
        <v>5</v>
      </c>
      <c r="F1367" s="166" t="s">
        <v>164</v>
      </c>
      <c r="H1367" s="167">
        <v>5.125</v>
      </c>
      <c r="L1367" s="164"/>
      <c r="M1367" s="168"/>
      <c r="T1367" s="169"/>
      <c r="W1367" s="1"/>
      <c r="AT1367" s="165" t="s">
        <v>161</v>
      </c>
      <c r="AU1367" s="165" t="s">
        <v>72</v>
      </c>
      <c r="AV1367" s="13" t="s">
        <v>157</v>
      </c>
      <c r="AW1367" s="13" t="s">
        <v>27</v>
      </c>
      <c r="AX1367" s="13" t="s">
        <v>70</v>
      </c>
      <c r="AY1367" s="165" t="s">
        <v>150</v>
      </c>
    </row>
    <row r="1368" spans="2:65" s="1" customFormat="1" ht="25.5" customHeight="1" x14ac:dyDescent="0.3">
      <c r="B1368" s="138"/>
      <c r="C1368" s="139" t="s">
        <v>1776</v>
      </c>
      <c r="D1368" s="139" t="s">
        <v>152</v>
      </c>
      <c r="E1368" s="140" t="s">
        <v>1777</v>
      </c>
      <c r="F1368" s="141" t="s">
        <v>1778</v>
      </c>
      <c r="G1368" s="142" t="s">
        <v>155</v>
      </c>
      <c r="H1368" s="143">
        <v>85.021000000000001</v>
      </c>
      <c r="I1368" s="303"/>
      <c r="J1368" s="144">
        <f>ROUND(I1368*H1368,2)</f>
        <v>0</v>
      </c>
      <c r="K1368" s="141" t="s">
        <v>156</v>
      </c>
      <c r="L1368" s="36"/>
      <c r="M1368" s="145" t="s">
        <v>5</v>
      </c>
      <c r="N1368" s="146" t="s">
        <v>35</v>
      </c>
      <c r="O1368" s="147">
        <v>3.2000000000000001E-2</v>
      </c>
      <c r="P1368" s="147">
        <f>O1368*H1368</f>
        <v>2.720672</v>
      </c>
      <c r="Q1368" s="147">
        <v>1E-4</v>
      </c>
      <c r="R1368" s="147">
        <f>Q1368*H1368</f>
        <v>8.5021000000000003E-3</v>
      </c>
      <c r="S1368" s="147">
        <v>0</v>
      </c>
      <c r="T1368" s="148">
        <f>S1368*H1368</f>
        <v>0</v>
      </c>
      <c r="AR1368" s="23" t="s">
        <v>233</v>
      </c>
      <c r="AT1368" s="23" t="s">
        <v>152</v>
      </c>
      <c r="AU1368" s="23" t="s">
        <v>72</v>
      </c>
      <c r="AY1368" s="23" t="s">
        <v>150</v>
      </c>
      <c r="BE1368" s="149">
        <f>IF(N1368="základní",J1368,0)</f>
        <v>0</v>
      </c>
      <c r="BF1368" s="149">
        <f>IF(N1368="snížená",J1368,0)</f>
        <v>0</v>
      </c>
      <c r="BG1368" s="149">
        <f>IF(N1368="zákl. přenesená",J1368,0)</f>
        <v>0</v>
      </c>
      <c r="BH1368" s="149">
        <f>IF(N1368="sníž. přenesená",J1368,0)</f>
        <v>0</v>
      </c>
      <c r="BI1368" s="149">
        <f>IF(N1368="nulová",J1368,0)</f>
        <v>0</v>
      </c>
      <c r="BJ1368" s="23" t="s">
        <v>70</v>
      </c>
      <c r="BK1368" s="149">
        <f>ROUND(I1368*H1368,2)</f>
        <v>0</v>
      </c>
      <c r="BL1368" s="23" t="s">
        <v>233</v>
      </c>
      <c r="BM1368" s="23" t="s">
        <v>1779</v>
      </c>
    </row>
    <row r="1369" spans="2:65" s="1" customFormat="1" ht="229.5" x14ac:dyDescent="0.3">
      <c r="B1369" s="36"/>
      <c r="D1369" s="150" t="s">
        <v>159</v>
      </c>
      <c r="F1369" s="151" t="s">
        <v>1764</v>
      </c>
      <c r="L1369" s="36"/>
      <c r="M1369" s="152"/>
      <c r="T1369" s="61"/>
      <c r="AT1369" s="23" t="s">
        <v>159</v>
      </c>
      <c r="AU1369" s="23" t="s">
        <v>72</v>
      </c>
    </row>
    <row r="1370" spans="2:65" s="12" customFormat="1" x14ac:dyDescent="0.3">
      <c r="B1370" s="158"/>
      <c r="D1370" s="150" t="s">
        <v>161</v>
      </c>
      <c r="E1370" s="159" t="s">
        <v>5</v>
      </c>
      <c r="F1370" s="160" t="s">
        <v>1780</v>
      </c>
      <c r="H1370" s="161">
        <v>85.021000000000001</v>
      </c>
      <c r="L1370" s="158"/>
      <c r="M1370" s="162"/>
      <c r="T1370" s="163"/>
      <c r="W1370" s="1"/>
      <c r="AT1370" s="159" t="s">
        <v>161</v>
      </c>
      <c r="AU1370" s="159" t="s">
        <v>72</v>
      </c>
      <c r="AV1370" s="12" t="s">
        <v>72</v>
      </c>
      <c r="AW1370" s="12" t="s">
        <v>27</v>
      </c>
      <c r="AX1370" s="12" t="s">
        <v>64</v>
      </c>
      <c r="AY1370" s="159" t="s">
        <v>150</v>
      </c>
    </row>
    <row r="1371" spans="2:65" s="13" customFormat="1" x14ac:dyDescent="0.3">
      <c r="B1371" s="164"/>
      <c r="D1371" s="150" t="s">
        <v>161</v>
      </c>
      <c r="E1371" s="165" t="s">
        <v>5</v>
      </c>
      <c r="F1371" s="166" t="s">
        <v>164</v>
      </c>
      <c r="H1371" s="167">
        <v>85.021000000000001</v>
      </c>
      <c r="L1371" s="164"/>
      <c r="M1371" s="168"/>
      <c r="T1371" s="169"/>
      <c r="W1371" s="1"/>
      <c r="AT1371" s="165" t="s">
        <v>161</v>
      </c>
      <c r="AU1371" s="165" t="s">
        <v>72</v>
      </c>
      <c r="AV1371" s="13" t="s">
        <v>157</v>
      </c>
      <c r="AW1371" s="13" t="s">
        <v>27</v>
      </c>
      <c r="AX1371" s="13" t="s">
        <v>70</v>
      </c>
      <c r="AY1371" s="165" t="s">
        <v>150</v>
      </c>
    </row>
    <row r="1372" spans="2:65" s="1" customFormat="1" ht="38.25" customHeight="1" x14ac:dyDescent="0.3">
      <c r="B1372" s="138"/>
      <c r="C1372" s="139" t="s">
        <v>1781</v>
      </c>
      <c r="D1372" s="139" t="s">
        <v>152</v>
      </c>
      <c r="E1372" s="140" t="s">
        <v>1782</v>
      </c>
      <c r="F1372" s="141" t="s">
        <v>1783</v>
      </c>
      <c r="G1372" s="142" t="s">
        <v>155</v>
      </c>
      <c r="H1372" s="143">
        <v>5.3650000000000002</v>
      </c>
      <c r="I1372" s="303"/>
      <c r="J1372" s="144">
        <f>ROUND(I1372*H1372,2)</f>
        <v>0</v>
      </c>
      <c r="K1372" s="141" t="s">
        <v>156</v>
      </c>
      <c r="L1372" s="36"/>
      <c r="M1372" s="145" t="s">
        <v>5</v>
      </c>
      <c r="N1372" s="146" t="s">
        <v>35</v>
      </c>
      <c r="O1372" s="147">
        <v>0.96799999999999997</v>
      </c>
      <c r="P1372" s="147">
        <f>O1372*H1372</f>
        <v>5.1933199999999999</v>
      </c>
      <c r="Q1372" s="147">
        <v>1.2540000000000001E-2</v>
      </c>
      <c r="R1372" s="147">
        <f>Q1372*H1372</f>
        <v>6.7277100000000006E-2</v>
      </c>
      <c r="S1372" s="147">
        <v>0</v>
      </c>
      <c r="T1372" s="148">
        <f>S1372*H1372</f>
        <v>0</v>
      </c>
      <c r="AR1372" s="23" t="s">
        <v>233</v>
      </c>
      <c r="AT1372" s="23" t="s">
        <v>152</v>
      </c>
      <c r="AU1372" s="23" t="s">
        <v>72</v>
      </c>
      <c r="AY1372" s="23" t="s">
        <v>150</v>
      </c>
      <c r="BE1372" s="149">
        <f>IF(N1372="základní",J1372,0)</f>
        <v>0</v>
      </c>
      <c r="BF1372" s="149">
        <f>IF(N1372="snížená",J1372,0)</f>
        <v>0</v>
      </c>
      <c r="BG1372" s="149">
        <f>IF(N1372="zákl. přenesená",J1372,0)</f>
        <v>0</v>
      </c>
      <c r="BH1372" s="149">
        <f>IF(N1372="sníž. přenesená",J1372,0)</f>
        <v>0</v>
      </c>
      <c r="BI1372" s="149">
        <f>IF(N1372="nulová",J1372,0)</f>
        <v>0</v>
      </c>
      <c r="BJ1372" s="23" t="s">
        <v>70</v>
      </c>
      <c r="BK1372" s="149">
        <f>ROUND(I1372*H1372,2)</f>
        <v>0</v>
      </c>
      <c r="BL1372" s="23" t="s">
        <v>233</v>
      </c>
      <c r="BM1372" s="23" t="s">
        <v>1784</v>
      </c>
    </row>
    <row r="1373" spans="2:65" s="1" customFormat="1" ht="189" x14ac:dyDescent="0.3">
      <c r="B1373" s="36"/>
      <c r="D1373" s="150" t="s">
        <v>159</v>
      </c>
      <c r="F1373" s="151" t="s">
        <v>1785</v>
      </c>
      <c r="L1373" s="36"/>
      <c r="M1373" s="152"/>
      <c r="T1373" s="61"/>
      <c r="AT1373" s="23" t="s">
        <v>159</v>
      </c>
      <c r="AU1373" s="23" t="s">
        <v>72</v>
      </c>
    </row>
    <row r="1374" spans="2:65" s="12" customFormat="1" x14ac:dyDescent="0.3">
      <c r="B1374" s="158"/>
      <c r="D1374" s="150" t="s">
        <v>161</v>
      </c>
      <c r="E1374" s="159" t="s">
        <v>5</v>
      </c>
      <c r="F1374" s="160" t="s">
        <v>1377</v>
      </c>
      <c r="H1374" s="161">
        <v>5.3650000000000002</v>
      </c>
      <c r="L1374" s="158"/>
      <c r="M1374" s="162"/>
      <c r="T1374" s="163"/>
      <c r="W1374" s="1"/>
      <c r="AT1374" s="159" t="s">
        <v>161</v>
      </c>
      <c r="AU1374" s="159" t="s">
        <v>72</v>
      </c>
      <c r="AV1374" s="12" t="s">
        <v>72</v>
      </c>
      <c r="AW1374" s="12" t="s">
        <v>27</v>
      </c>
      <c r="AX1374" s="12" t="s">
        <v>64</v>
      </c>
      <c r="AY1374" s="159" t="s">
        <v>150</v>
      </c>
    </row>
    <row r="1375" spans="2:65" s="11" customFormat="1" x14ac:dyDescent="0.3">
      <c r="B1375" s="153"/>
      <c r="D1375" s="150" t="s">
        <v>161</v>
      </c>
      <c r="E1375" s="154" t="s">
        <v>5</v>
      </c>
      <c r="F1375" s="155" t="s">
        <v>465</v>
      </c>
      <c r="H1375" s="154" t="s">
        <v>5</v>
      </c>
      <c r="L1375" s="153"/>
      <c r="M1375" s="156"/>
      <c r="T1375" s="157"/>
      <c r="W1375" s="1"/>
      <c r="AT1375" s="154" t="s">
        <v>161</v>
      </c>
      <c r="AU1375" s="154" t="s">
        <v>72</v>
      </c>
      <c r="AV1375" s="11" t="s">
        <v>70</v>
      </c>
      <c r="AW1375" s="11" t="s">
        <v>27</v>
      </c>
      <c r="AX1375" s="11" t="s">
        <v>64</v>
      </c>
      <c r="AY1375" s="154" t="s">
        <v>150</v>
      </c>
    </row>
    <row r="1376" spans="2:65" s="13" customFormat="1" x14ac:dyDescent="0.3">
      <c r="B1376" s="164"/>
      <c r="D1376" s="150" t="s">
        <v>161</v>
      </c>
      <c r="E1376" s="165" t="s">
        <v>5</v>
      </c>
      <c r="F1376" s="166" t="s">
        <v>164</v>
      </c>
      <c r="H1376" s="167">
        <v>5.3650000000000002</v>
      </c>
      <c r="L1376" s="164"/>
      <c r="M1376" s="168"/>
      <c r="T1376" s="169"/>
      <c r="W1376" s="1"/>
      <c r="AT1376" s="165" t="s">
        <v>161</v>
      </c>
      <c r="AU1376" s="165" t="s">
        <v>72</v>
      </c>
      <c r="AV1376" s="13" t="s">
        <v>157</v>
      </c>
      <c r="AW1376" s="13" t="s">
        <v>27</v>
      </c>
      <c r="AX1376" s="13" t="s">
        <v>70</v>
      </c>
      <c r="AY1376" s="165" t="s">
        <v>150</v>
      </c>
    </row>
    <row r="1377" spans="2:65" s="1" customFormat="1" ht="25.5" customHeight="1" x14ac:dyDescent="0.3">
      <c r="B1377" s="138"/>
      <c r="C1377" s="139" t="s">
        <v>1786</v>
      </c>
      <c r="D1377" s="139" t="s">
        <v>152</v>
      </c>
      <c r="E1377" s="140" t="s">
        <v>1787</v>
      </c>
      <c r="F1377" s="141" t="s">
        <v>1788</v>
      </c>
      <c r="G1377" s="142" t="s">
        <v>155</v>
      </c>
      <c r="H1377" s="143">
        <v>5.3650000000000002</v>
      </c>
      <c r="I1377" s="303"/>
      <c r="J1377" s="144">
        <f>ROUND(I1377*H1377,2)</f>
        <v>0</v>
      </c>
      <c r="K1377" s="141" t="s">
        <v>156</v>
      </c>
      <c r="L1377" s="36"/>
      <c r="M1377" s="145" t="s">
        <v>5</v>
      </c>
      <c r="N1377" s="146" t="s">
        <v>35</v>
      </c>
      <c r="O1377" s="147">
        <v>0.04</v>
      </c>
      <c r="P1377" s="147">
        <f>O1377*H1377</f>
        <v>0.21460000000000001</v>
      </c>
      <c r="Q1377" s="147">
        <v>1E-4</v>
      </c>
      <c r="R1377" s="147">
        <f>Q1377*H1377</f>
        <v>5.3650000000000008E-4</v>
      </c>
      <c r="S1377" s="147">
        <v>0</v>
      </c>
      <c r="T1377" s="148">
        <f>S1377*H1377</f>
        <v>0</v>
      </c>
      <c r="AR1377" s="23" t="s">
        <v>233</v>
      </c>
      <c r="AT1377" s="23" t="s">
        <v>152</v>
      </c>
      <c r="AU1377" s="23" t="s">
        <v>72</v>
      </c>
      <c r="AY1377" s="23" t="s">
        <v>150</v>
      </c>
      <c r="BE1377" s="149">
        <f>IF(N1377="základní",J1377,0)</f>
        <v>0</v>
      </c>
      <c r="BF1377" s="149">
        <f>IF(N1377="snížená",J1377,0)</f>
        <v>0</v>
      </c>
      <c r="BG1377" s="149">
        <f>IF(N1377="zákl. přenesená",J1377,0)</f>
        <v>0</v>
      </c>
      <c r="BH1377" s="149">
        <f>IF(N1377="sníž. přenesená",J1377,0)</f>
        <v>0</v>
      </c>
      <c r="BI1377" s="149">
        <f>IF(N1377="nulová",J1377,0)</f>
        <v>0</v>
      </c>
      <c r="BJ1377" s="23" t="s">
        <v>70</v>
      </c>
      <c r="BK1377" s="149">
        <f>ROUND(I1377*H1377,2)</f>
        <v>0</v>
      </c>
      <c r="BL1377" s="23" t="s">
        <v>233</v>
      </c>
      <c r="BM1377" s="23" t="s">
        <v>1789</v>
      </c>
    </row>
    <row r="1378" spans="2:65" s="1" customFormat="1" ht="189" x14ac:dyDescent="0.3">
      <c r="B1378" s="36"/>
      <c r="D1378" s="150" t="s">
        <v>159</v>
      </c>
      <c r="F1378" s="151" t="s">
        <v>1785</v>
      </c>
      <c r="L1378" s="36"/>
      <c r="M1378" s="152"/>
      <c r="T1378" s="61"/>
      <c r="AT1378" s="23" t="s">
        <v>159</v>
      </c>
      <c r="AU1378" s="23" t="s">
        <v>72</v>
      </c>
    </row>
    <row r="1379" spans="2:65" s="1" customFormat="1" ht="25.5" customHeight="1" x14ac:dyDescent="0.3">
      <c r="B1379" s="138"/>
      <c r="C1379" s="139" t="s">
        <v>1790</v>
      </c>
      <c r="D1379" s="139" t="s">
        <v>152</v>
      </c>
      <c r="E1379" s="140" t="s">
        <v>1791</v>
      </c>
      <c r="F1379" s="141" t="s">
        <v>1792</v>
      </c>
      <c r="G1379" s="142" t="s">
        <v>155</v>
      </c>
      <c r="H1379" s="143">
        <v>601.37599999999998</v>
      </c>
      <c r="I1379" s="303"/>
      <c r="J1379" s="144">
        <f>ROUND(I1379*H1379,2)</f>
        <v>0</v>
      </c>
      <c r="K1379" s="141" t="s">
        <v>156</v>
      </c>
      <c r="L1379" s="36"/>
      <c r="M1379" s="145" t="s">
        <v>5</v>
      </c>
      <c r="N1379" s="146" t="s">
        <v>35</v>
      </c>
      <c r="O1379" s="147">
        <v>0.3</v>
      </c>
      <c r="P1379" s="147">
        <f>O1379*H1379</f>
        <v>180.41279999999998</v>
      </c>
      <c r="Q1379" s="147">
        <v>0</v>
      </c>
      <c r="R1379" s="147">
        <f>Q1379*H1379</f>
        <v>0</v>
      </c>
      <c r="S1379" s="147">
        <v>1.0489999999999999E-2</v>
      </c>
      <c r="T1379" s="148">
        <f>S1379*H1379</f>
        <v>6.3084342399999995</v>
      </c>
      <c r="AR1379" s="23" t="s">
        <v>233</v>
      </c>
      <c r="AT1379" s="23" t="s">
        <v>152</v>
      </c>
      <c r="AU1379" s="23" t="s">
        <v>72</v>
      </c>
      <c r="AY1379" s="23" t="s">
        <v>150</v>
      </c>
      <c r="BE1379" s="149">
        <f>IF(N1379="základní",J1379,0)</f>
        <v>0</v>
      </c>
      <c r="BF1379" s="149">
        <f>IF(N1379="snížená",J1379,0)</f>
        <v>0</v>
      </c>
      <c r="BG1379" s="149">
        <f>IF(N1379="zákl. přenesená",J1379,0)</f>
        <v>0</v>
      </c>
      <c r="BH1379" s="149">
        <f>IF(N1379="sníž. přenesená",J1379,0)</f>
        <v>0</v>
      </c>
      <c r="BI1379" s="149">
        <f>IF(N1379="nulová",J1379,0)</f>
        <v>0</v>
      </c>
      <c r="BJ1379" s="23" t="s">
        <v>70</v>
      </c>
      <c r="BK1379" s="149">
        <f>ROUND(I1379*H1379,2)</f>
        <v>0</v>
      </c>
      <c r="BL1379" s="23" t="s">
        <v>233</v>
      </c>
      <c r="BM1379" s="23" t="s">
        <v>1793</v>
      </c>
    </row>
    <row r="1380" spans="2:65" s="1" customFormat="1" ht="54" x14ac:dyDescent="0.3">
      <c r="B1380" s="36"/>
      <c r="D1380" s="150" t="s">
        <v>159</v>
      </c>
      <c r="F1380" s="151" t="s">
        <v>1794</v>
      </c>
      <c r="L1380" s="36"/>
      <c r="M1380" s="152"/>
      <c r="T1380" s="61"/>
      <c r="AT1380" s="23" t="s">
        <v>159</v>
      </c>
      <c r="AU1380" s="23" t="s">
        <v>72</v>
      </c>
    </row>
    <row r="1381" spans="2:65" s="12" customFormat="1" x14ac:dyDescent="0.3">
      <c r="B1381" s="158"/>
      <c r="D1381" s="150" t="s">
        <v>161</v>
      </c>
      <c r="E1381" s="159" t="s">
        <v>5</v>
      </c>
      <c r="F1381" s="160" t="s">
        <v>1795</v>
      </c>
      <c r="H1381" s="161">
        <v>8.2799999999999994</v>
      </c>
      <c r="L1381" s="158"/>
      <c r="M1381" s="162"/>
      <c r="T1381" s="163"/>
      <c r="W1381" s="1"/>
      <c r="AT1381" s="159" t="s">
        <v>161</v>
      </c>
      <c r="AU1381" s="159" t="s">
        <v>72</v>
      </c>
      <c r="AV1381" s="12" t="s">
        <v>72</v>
      </c>
      <c r="AW1381" s="12" t="s">
        <v>27</v>
      </c>
      <c r="AX1381" s="12" t="s">
        <v>64</v>
      </c>
      <c r="AY1381" s="159" t="s">
        <v>150</v>
      </c>
    </row>
    <row r="1382" spans="2:65" s="11" customFormat="1" x14ac:dyDescent="0.3">
      <c r="B1382" s="153"/>
      <c r="D1382" s="150" t="s">
        <v>161</v>
      </c>
      <c r="E1382" s="154" t="s">
        <v>5</v>
      </c>
      <c r="F1382" s="155" t="s">
        <v>1796</v>
      </c>
      <c r="H1382" s="154" t="s">
        <v>5</v>
      </c>
      <c r="L1382" s="153"/>
      <c r="M1382" s="156"/>
      <c r="T1382" s="157"/>
      <c r="W1382" s="1"/>
      <c r="AT1382" s="154" t="s">
        <v>161</v>
      </c>
      <c r="AU1382" s="154" t="s">
        <v>72</v>
      </c>
      <c r="AV1382" s="11" t="s">
        <v>70</v>
      </c>
      <c r="AW1382" s="11" t="s">
        <v>27</v>
      </c>
      <c r="AX1382" s="11" t="s">
        <v>64</v>
      </c>
      <c r="AY1382" s="154" t="s">
        <v>150</v>
      </c>
    </row>
    <row r="1383" spans="2:65" s="12" customFormat="1" x14ac:dyDescent="0.3">
      <c r="B1383" s="158"/>
      <c r="D1383" s="150" t="s">
        <v>161</v>
      </c>
      <c r="E1383" s="159" t="s">
        <v>5</v>
      </c>
      <c r="F1383" s="160" t="s">
        <v>1797</v>
      </c>
      <c r="H1383" s="161">
        <v>28.72</v>
      </c>
      <c r="L1383" s="158"/>
      <c r="M1383" s="162"/>
      <c r="T1383" s="163"/>
      <c r="W1383" s="1"/>
      <c r="AT1383" s="159" t="s">
        <v>161</v>
      </c>
      <c r="AU1383" s="159" t="s">
        <v>72</v>
      </c>
      <c r="AV1383" s="12" t="s">
        <v>72</v>
      </c>
      <c r="AW1383" s="12" t="s">
        <v>27</v>
      </c>
      <c r="AX1383" s="12" t="s">
        <v>64</v>
      </c>
      <c r="AY1383" s="159" t="s">
        <v>150</v>
      </c>
    </row>
    <row r="1384" spans="2:65" s="11" customFormat="1" x14ac:dyDescent="0.3">
      <c r="B1384" s="153"/>
      <c r="D1384" s="150" t="s">
        <v>161</v>
      </c>
      <c r="E1384" s="154" t="s">
        <v>5</v>
      </c>
      <c r="F1384" s="155" t="s">
        <v>1798</v>
      </c>
      <c r="H1384" s="154" t="s">
        <v>5</v>
      </c>
      <c r="L1384" s="153"/>
      <c r="M1384" s="156"/>
      <c r="T1384" s="157"/>
      <c r="W1384" s="1"/>
      <c r="AT1384" s="154" t="s">
        <v>161</v>
      </c>
      <c r="AU1384" s="154" t="s">
        <v>72</v>
      </c>
      <c r="AV1384" s="11" t="s">
        <v>70</v>
      </c>
      <c r="AW1384" s="11" t="s">
        <v>27</v>
      </c>
      <c r="AX1384" s="11" t="s">
        <v>64</v>
      </c>
      <c r="AY1384" s="154" t="s">
        <v>150</v>
      </c>
    </row>
    <row r="1385" spans="2:65" s="12" customFormat="1" x14ac:dyDescent="0.3">
      <c r="B1385" s="158"/>
      <c r="D1385" s="150" t="s">
        <v>161</v>
      </c>
      <c r="E1385" s="159" t="s">
        <v>5</v>
      </c>
      <c r="F1385" s="160" t="s">
        <v>1799</v>
      </c>
      <c r="H1385" s="161">
        <v>21.96</v>
      </c>
      <c r="L1385" s="158"/>
      <c r="M1385" s="162"/>
      <c r="T1385" s="163"/>
      <c r="W1385" s="1"/>
      <c r="AT1385" s="159" t="s">
        <v>161</v>
      </c>
      <c r="AU1385" s="159" t="s">
        <v>72</v>
      </c>
      <c r="AV1385" s="12" t="s">
        <v>72</v>
      </c>
      <c r="AW1385" s="12" t="s">
        <v>27</v>
      </c>
      <c r="AX1385" s="12" t="s">
        <v>64</v>
      </c>
      <c r="AY1385" s="159" t="s">
        <v>150</v>
      </c>
    </row>
    <row r="1386" spans="2:65" s="11" customFormat="1" x14ac:dyDescent="0.3">
      <c r="B1386" s="153"/>
      <c r="D1386" s="150" t="s">
        <v>161</v>
      </c>
      <c r="E1386" s="154" t="s">
        <v>5</v>
      </c>
      <c r="F1386" s="155" t="s">
        <v>1380</v>
      </c>
      <c r="H1386" s="154" t="s">
        <v>5</v>
      </c>
      <c r="L1386" s="153"/>
      <c r="M1386" s="156"/>
      <c r="T1386" s="157"/>
      <c r="W1386" s="1"/>
      <c r="AT1386" s="154" t="s">
        <v>161</v>
      </c>
      <c r="AU1386" s="154" t="s">
        <v>72</v>
      </c>
      <c r="AV1386" s="11" t="s">
        <v>70</v>
      </c>
      <c r="AW1386" s="11" t="s">
        <v>27</v>
      </c>
      <c r="AX1386" s="11" t="s">
        <v>64</v>
      </c>
      <c r="AY1386" s="154" t="s">
        <v>150</v>
      </c>
    </row>
    <row r="1387" spans="2:65" s="12" customFormat="1" x14ac:dyDescent="0.3">
      <c r="B1387" s="158"/>
      <c r="D1387" s="150" t="s">
        <v>161</v>
      </c>
      <c r="E1387" s="159" t="s">
        <v>5</v>
      </c>
      <c r="F1387" s="160" t="s">
        <v>1800</v>
      </c>
      <c r="H1387" s="161">
        <v>11.58</v>
      </c>
      <c r="L1387" s="158"/>
      <c r="M1387" s="162"/>
      <c r="T1387" s="163"/>
      <c r="W1387" s="1"/>
      <c r="AT1387" s="159" t="s">
        <v>161</v>
      </c>
      <c r="AU1387" s="159" t="s">
        <v>72</v>
      </c>
      <c r="AV1387" s="12" t="s">
        <v>72</v>
      </c>
      <c r="AW1387" s="12" t="s">
        <v>27</v>
      </c>
      <c r="AX1387" s="12" t="s">
        <v>64</v>
      </c>
      <c r="AY1387" s="159" t="s">
        <v>150</v>
      </c>
    </row>
    <row r="1388" spans="2:65" s="11" customFormat="1" x14ac:dyDescent="0.3">
      <c r="B1388" s="153"/>
      <c r="D1388" s="150" t="s">
        <v>161</v>
      </c>
      <c r="E1388" s="154" t="s">
        <v>5</v>
      </c>
      <c r="F1388" s="155" t="s">
        <v>1801</v>
      </c>
      <c r="H1388" s="154" t="s">
        <v>5</v>
      </c>
      <c r="L1388" s="153"/>
      <c r="M1388" s="156"/>
      <c r="T1388" s="157"/>
      <c r="W1388" s="1"/>
      <c r="AT1388" s="154" t="s">
        <v>161</v>
      </c>
      <c r="AU1388" s="154" t="s">
        <v>72</v>
      </c>
      <c r="AV1388" s="11" t="s">
        <v>70</v>
      </c>
      <c r="AW1388" s="11" t="s">
        <v>27</v>
      </c>
      <c r="AX1388" s="11" t="s">
        <v>64</v>
      </c>
      <c r="AY1388" s="154" t="s">
        <v>150</v>
      </c>
    </row>
    <row r="1389" spans="2:65" s="12" customFormat="1" x14ac:dyDescent="0.3">
      <c r="B1389" s="158"/>
      <c r="D1389" s="150" t="s">
        <v>161</v>
      </c>
      <c r="E1389" s="159" t="s">
        <v>5</v>
      </c>
      <c r="F1389" s="160" t="s">
        <v>1802</v>
      </c>
      <c r="H1389" s="161">
        <v>228.703</v>
      </c>
      <c r="L1389" s="158"/>
      <c r="M1389" s="162"/>
      <c r="T1389" s="163"/>
      <c r="W1389" s="1"/>
      <c r="AT1389" s="159" t="s">
        <v>161</v>
      </c>
      <c r="AU1389" s="159" t="s">
        <v>72</v>
      </c>
      <c r="AV1389" s="12" t="s">
        <v>72</v>
      </c>
      <c r="AW1389" s="12" t="s">
        <v>27</v>
      </c>
      <c r="AX1389" s="12" t="s">
        <v>64</v>
      </c>
      <c r="AY1389" s="159" t="s">
        <v>150</v>
      </c>
    </row>
    <row r="1390" spans="2:65" s="12" customFormat="1" x14ac:dyDescent="0.3">
      <c r="B1390" s="158"/>
      <c r="D1390" s="150" t="s">
        <v>161</v>
      </c>
      <c r="E1390" s="159" t="s">
        <v>5</v>
      </c>
      <c r="F1390" s="160" t="s">
        <v>1803</v>
      </c>
      <c r="H1390" s="161">
        <v>14.82</v>
      </c>
      <c r="L1390" s="158"/>
      <c r="M1390" s="162"/>
      <c r="T1390" s="163"/>
      <c r="W1390" s="1"/>
      <c r="AT1390" s="159" t="s">
        <v>161</v>
      </c>
      <c r="AU1390" s="159" t="s">
        <v>72</v>
      </c>
      <c r="AV1390" s="12" t="s">
        <v>72</v>
      </c>
      <c r="AW1390" s="12" t="s">
        <v>27</v>
      </c>
      <c r="AX1390" s="12" t="s">
        <v>64</v>
      </c>
      <c r="AY1390" s="159" t="s">
        <v>150</v>
      </c>
    </row>
    <row r="1391" spans="2:65" s="11" customFormat="1" x14ac:dyDescent="0.3">
      <c r="B1391" s="153"/>
      <c r="D1391" s="150" t="s">
        <v>161</v>
      </c>
      <c r="E1391" s="154" t="s">
        <v>5</v>
      </c>
      <c r="F1391" s="155" t="s">
        <v>1804</v>
      </c>
      <c r="H1391" s="154" t="s">
        <v>5</v>
      </c>
      <c r="L1391" s="153"/>
      <c r="M1391" s="156"/>
      <c r="T1391" s="157"/>
      <c r="W1391" s="1"/>
      <c r="AT1391" s="154" t="s">
        <v>161</v>
      </c>
      <c r="AU1391" s="154" t="s">
        <v>72</v>
      </c>
      <c r="AV1391" s="11" t="s">
        <v>70</v>
      </c>
      <c r="AW1391" s="11" t="s">
        <v>27</v>
      </c>
      <c r="AX1391" s="11" t="s">
        <v>64</v>
      </c>
      <c r="AY1391" s="154" t="s">
        <v>150</v>
      </c>
    </row>
    <row r="1392" spans="2:65" s="12" customFormat="1" x14ac:dyDescent="0.3">
      <c r="B1392" s="158"/>
      <c r="D1392" s="150" t="s">
        <v>161</v>
      </c>
      <c r="E1392" s="159" t="s">
        <v>5</v>
      </c>
      <c r="F1392" s="160" t="s">
        <v>1805</v>
      </c>
      <c r="H1392" s="161">
        <v>287.31299999999999</v>
      </c>
      <c r="L1392" s="158"/>
      <c r="M1392" s="162"/>
      <c r="T1392" s="163"/>
      <c r="W1392" s="1"/>
      <c r="AT1392" s="159" t="s">
        <v>161</v>
      </c>
      <c r="AU1392" s="159" t="s">
        <v>72</v>
      </c>
      <c r="AV1392" s="12" t="s">
        <v>72</v>
      </c>
      <c r="AW1392" s="12" t="s">
        <v>27</v>
      </c>
      <c r="AX1392" s="12" t="s">
        <v>64</v>
      </c>
      <c r="AY1392" s="159" t="s">
        <v>150</v>
      </c>
    </row>
    <row r="1393" spans="2:65" s="11" customFormat="1" x14ac:dyDescent="0.3">
      <c r="B1393" s="153"/>
      <c r="D1393" s="150" t="s">
        <v>161</v>
      </c>
      <c r="E1393" s="154" t="s">
        <v>5</v>
      </c>
      <c r="F1393" s="155" t="s">
        <v>1806</v>
      </c>
      <c r="H1393" s="154" t="s">
        <v>5</v>
      </c>
      <c r="L1393" s="153"/>
      <c r="M1393" s="156"/>
      <c r="T1393" s="157"/>
      <c r="W1393" s="1"/>
      <c r="AT1393" s="154" t="s">
        <v>161</v>
      </c>
      <c r="AU1393" s="154" t="s">
        <v>72</v>
      </c>
      <c r="AV1393" s="11" t="s">
        <v>70</v>
      </c>
      <c r="AW1393" s="11" t="s">
        <v>27</v>
      </c>
      <c r="AX1393" s="11" t="s">
        <v>64</v>
      </c>
      <c r="AY1393" s="154" t="s">
        <v>150</v>
      </c>
    </row>
    <row r="1394" spans="2:65" s="13" customFormat="1" x14ac:dyDescent="0.3">
      <c r="B1394" s="164"/>
      <c r="D1394" s="150" t="s">
        <v>161</v>
      </c>
      <c r="E1394" s="165" t="s">
        <v>5</v>
      </c>
      <c r="F1394" s="166" t="s">
        <v>164</v>
      </c>
      <c r="H1394" s="167">
        <v>601.37599999999998</v>
      </c>
      <c r="L1394" s="164"/>
      <c r="M1394" s="168"/>
      <c r="T1394" s="169"/>
      <c r="W1394" s="1"/>
      <c r="AT1394" s="165" t="s">
        <v>161</v>
      </c>
      <c r="AU1394" s="165" t="s">
        <v>72</v>
      </c>
      <c r="AV1394" s="13" t="s">
        <v>157</v>
      </c>
      <c r="AW1394" s="13" t="s">
        <v>27</v>
      </c>
      <c r="AX1394" s="13" t="s">
        <v>70</v>
      </c>
      <c r="AY1394" s="165" t="s">
        <v>150</v>
      </c>
    </row>
    <row r="1395" spans="2:65" s="1" customFormat="1" ht="38.25" customHeight="1" x14ac:dyDescent="0.3">
      <c r="B1395" s="138"/>
      <c r="C1395" s="139" t="s">
        <v>1807</v>
      </c>
      <c r="D1395" s="139" t="s">
        <v>152</v>
      </c>
      <c r="E1395" s="140" t="s">
        <v>1808</v>
      </c>
      <c r="F1395" s="141" t="s">
        <v>1809</v>
      </c>
      <c r="G1395" s="142" t="s">
        <v>268</v>
      </c>
      <c r="H1395" s="143">
        <v>20.239999999999998</v>
      </c>
      <c r="I1395" s="303"/>
      <c r="J1395" s="144">
        <f>ROUND(I1395*H1395,2)</f>
        <v>0</v>
      </c>
      <c r="K1395" s="141" t="s">
        <v>156</v>
      </c>
      <c r="L1395" s="36"/>
      <c r="M1395" s="145" t="s">
        <v>5</v>
      </c>
      <c r="N1395" s="146" t="s">
        <v>35</v>
      </c>
      <c r="O1395" s="147">
        <v>0.78400000000000003</v>
      </c>
      <c r="P1395" s="147">
        <f>O1395*H1395</f>
        <v>15.86816</v>
      </c>
      <c r="Q1395" s="147">
        <v>6.7200000000000003E-3</v>
      </c>
      <c r="R1395" s="147">
        <f>Q1395*H1395</f>
        <v>0.13601279999999999</v>
      </c>
      <c r="S1395" s="147">
        <v>0</v>
      </c>
      <c r="T1395" s="148">
        <f>S1395*H1395</f>
        <v>0</v>
      </c>
      <c r="AR1395" s="23" t="s">
        <v>233</v>
      </c>
      <c r="AT1395" s="23" t="s">
        <v>152</v>
      </c>
      <c r="AU1395" s="23" t="s">
        <v>72</v>
      </c>
      <c r="AY1395" s="23" t="s">
        <v>150</v>
      </c>
      <c r="BE1395" s="149">
        <f>IF(N1395="základní",J1395,0)</f>
        <v>0</v>
      </c>
      <c r="BF1395" s="149">
        <f>IF(N1395="snížená",J1395,0)</f>
        <v>0</v>
      </c>
      <c r="BG1395" s="149">
        <f>IF(N1395="zákl. přenesená",J1395,0)</f>
        <v>0</v>
      </c>
      <c r="BH1395" s="149">
        <f>IF(N1395="sníž. přenesená",J1395,0)</f>
        <v>0</v>
      </c>
      <c r="BI1395" s="149">
        <f>IF(N1395="nulová",J1395,0)</f>
        <v>0</v>
      </c>
      <c r="BJ1395" s="23" t="s">
        <v>70</v>
      </c>
      <c r="BK1395" s="149">
        <f>ROUND(I1395*H1395,2)</f>
        <v>0</v>
      </c>
      <c r="BL1395" s="23" t="s">
        <v>233</v>
      </c>
      <c r="BM1395" s="23" t="s">
        <v>1810</v>
      </c>
    </row>
    <row r="1396" spans="2:65" s="1" customFormat="1" ht="148.5" x14ac:dyDescent="0.3">
      <c r="B1396" s="36"/>
      <c r="D1396" s="150" t="s">
        <v>159</v>
      </c>
      <c r="F1396" s="151" t="s">
        <v>1811</v>
      </c>
      <c r="L1396" s="36"/>
      <c r="M1396" s="152"/>
      <c r="T1396" s="61"/>
      <c r="AT1396" s="23" t="s">
        <v>159</v>
      </c>
      <c r="AU1396" s="23" t="s">
        <v>72</v>
      </c>
    </row>
    <row r="1397" spans="2:65" s="12" customFormat="1" x14ac:dyDescent="0.3">
      <c r="B1397" s="158"/>
      <c r="D1397" s="150" t="s">
        <v>161</v>
      </c>
      <c r="E1397" s="159" t="s">
        <v>5</v>
      </c>
      <c r="F1397" s="160" t="s">
        <v>1812</v>
      </c>
      <c r="H1397" s="161">
        <v>6.64</v>
      </c>
      <c r="L1397" s="158"/>
      <c r="M1397" s="162"/>
      <c r="T1397" s="163"/>
      <c r="W1397" s="1"/>
      <c r="AT1397" s="159" t="s">
        <v>161</v>
      </c>
      <c r="AU1397" s="159" t="s">
        <v>72</v>
      </c>
      <c r="AV1397" s="12" t="s">
        <v>72</v>
      </c>
      <c r="AW1397" s="12" t="s">
        <v>27</v>
      </c>
      <c r="AX1397" s="12" t="s">
        <v>64</v>
      </c>
      <c r="AY1397" s="159" t="s">
        <v>150</v>
      </c>
    </row>
    <row r="1398" spans="2:65" s="11" customFormat="1" x14ac:dyDescent="0.3">
      <c r="B1398" s="153"/>
      <c r="D1398" s="150" t="s">
        <v>161</v>
      </c>
      <c r="E1398" s="154" t="s">
        <v>5</v>
      </c>
      <c r="F1398" s="155" t="s">
        <v>465</v>
      </c>
      <c r="H1398" s="154" t="s">
        <v>5</v>
      </c>
      <c r="L1398" s="153"/>
      <c r="M1398" s="156"/>
      <c r="T1398" s="157"/>
      <c r="W1398" s="1"/>
      <c r="AT1398" s="154" t="s">
        <v>161</v>
      </c>
      <c r="AU1398" s="154" t="s">
        <v>72</v>
      </c>
      <c r="AV1398" s="11" t="s">
        <v>70</v>
      </c>
      <c r="AW1398" s="11" t="s">
        <v>27</v>
      </c>
      <c r="AX1398" s="11" t="s">
        <v>64</v>
      </c>
      <c r="AY1398" s="154" t="s">
        <v>150</v>
      </c>
    </row>
    <row r="1399" spans="2:65" s="12" customFormat="1" x14ac:dyDescent="0.3">
      <c r="B1399" s="158"/>
      <c r="D1399" s="150" t="s">
        <v>161</v>
      </c>
      <c r="E1399" s="159" t="s">
        <v>5</v>
      </c>
      <c r="F1399" s="160" t="s">
        <v>1813</v>
      </c>
      <c r="H1399" s="161">
        <v>6.62</v>
      </c>
      <c r="L1399" s="158"/>
      <c r="M1399" s="162"/>
      <c r="T1399" s="163"/>
      <c r="W1399" s="1"/>
      <c r="AT1399" s="159" t="s">
        <v>161</v>
      </c>
      <c r="AU1399" s="159" t="s">
        <v>72</v>
      </c>
      <c r="AV1399" s="12" t="s">
        <v>72</v>
      </c>
      <c r="AW1399" s="12" t="s">
        <v>27</v>
      </c>
      <c r="AX1399" s="12" t="s">
        <v>64</v>
      </c>
      <c r="AY1399" s="159" t="s">
        <v>150</v>
      </c>
    </row>
    <row r="1400" spans="2:65" s="11" customFormat="1" x14ac:dyDescent="0.3">
      <c r="B1400" s="153"/>
      <c r="D1400" s="150" t="s">
        <v>161</v>
      </c>
      <c r="E1400" s="154" t="s">
        <v>5</v>
      </c>
      <c r="F1400" s="155" t="s">
        <v>469</v>
      </c>
      <c r="H1400" s="154" t="s">
        <v>5</v>
      </c>
      <c r="L1400" s="153"/>
      <c r="M1400" s="156"/>
      <c r="T1400" s="157"/>
      <c r="W1400" s="1"/>
      <c r="AT1400" s="154" t="s">
        <v>161</v>
      </c>
      <c r="AU1400" s="154" t="s">
        <v>72</v>
      </c>
      <c r="AV1400" s="11" t="s">
        <v>70</v>
      </c>
      <c r="AW1400" s="11" t="s">
        <v>27</v>
      </c>
      <c r="AX1400" s="11" t="s">
        <v>64</v>
      </c>
      <c r="AY1400" s="154" t="s">
        <v>150</v>
      </c>
    </row>
    <row r="1401" spans="2:65" s="12" customFormat="1" x14ac:dyDescent="0.3">
      <c r="B1401" s="158"/>
      <c r="D1401" s="150" t="s">
        <v>161</v>
      </c>
      <c r="E1401" s="159" t="s">
        <v>5</v>
      </c>
      <c r="F1401" s="160" t="s">
        <v>1814</v>
      </c>
      <c r="H1401" s="161">
        <v>6.98</v>
      </c>
      <c r="L1401" s="158"/>
      <c r="M1401" s="162"/>
      <c r="T1401" s="163"/>
      <c r="W1401" s="1"/>
      <c r="AT1401" s="159" t="s">
        <v>161</v>
      </c>
      <c r="AU1401" s="159" t="s">
        <v>72</v>
      </c>
      <c r="AV1401" s="12" t="s">
        <v>72</v>
      </c>
      <c r="AW1401" s="12" t="s">
        <v>27</v>
      </c>
      <c r="AX1401" s="12" t="s">
        <v>64</v>
      </c>
      <c r="AY1401" s="159" t="s">
        <v>150</v>
      </c>
    </row>
    <row r="1402" spans="2:65" s="11" customFormat="1" x14ac:dyDescent="0.3">
      <c r="B1402" s="153"/>
      <c r="D1402" s="150" t="s">
        <v>161</v>
      </c>
      <c r="E1402" s="154" t="s">
        <v>5</v>
      </c>
      <c r="F1402" s="155" t="s">
        <v>426</v>
      </c>
      <c r="H1402" s="154" t="s">
        <v>5</v>
      </c>
      <c r="L1402" s="153"/>
      <c r="M1402" s="156"/>
      <c r="T1402" s="157"/>
      <c r="W1402" s="1"/>
      <c r="AT1402" s="154" t="s">
        <v>161</v>
      </c>
      <c r="AU1402" s="154" t="s">
        <v>72</v>
      </c>
      <c r="AV1402" s="11" t="s">
        <v>70</v>
      </c>
      <c r="AW1402" s="11" t="s">
        <v>27</v>
      </c>
      <c r="AX1402" s="11" t="s">
        <v>64</v>
      </c>
      <c r="AY1402" s="154" t="s">
        <v>150</v>
      </c>
    </row>
    <row r="1403" spans="2:65" s="13" customFormat="1" x14ac:dyDescent="0.3">
      <c r="B1403" s="164"/>
      <c r="D1403" s="150" t="s">
        <v>161</v>
      </c>
      <c r="E1403" s="165" t="s">
        <v>5</v>
      </c>
      <c r="F1403" s="166" t="s">
        <v>164</v>
      </c>
      <c r="H1403" s="167">
        <v>20.239999999999998</v>
      </c>
      <c r="L1403" s="164"/>
      <c r="M1403" s="168"/>
      <c r="T1403" s="169"/>
      <c r="W1403" s="1"/>
      <c r="AT1403" s="165" t="s">
        <v>161</v>
      </c>
      <c r="AU1403" s="165" t="s">
        <v>72</v>
      </c>
      <c r="AV1403" s="13" t="s">
        <v>157</v>
      </c>
      <c r="AW1403" s="13" t="s">
        <v>27</v>
      </c>
      <c r="AX1403" s="13" t="s">
        <v>70</v>
      </c>
      <c r="AY1403" s="165" t="s">
        <v>150</v>
      </c>
    </row>
    <row r="1404" spans="2:65" s="1" customFormat="1" ht="38.25" customHeight="1" x14ac:dyDescent="0.3">
      <c r="B1404" s="138"/>
      <c r="C1404" s="139" t="s">
        <v>1815</v>
      </c>
      <c r="D1404" s="139" t="s">
        <v>152</v>
      </c>
      <c r="E1404" s="140" t="s">
        <v>1816</v>
      </c>
      <c r="F1404" s="141" t="s">
        <v>1817</v>
      </c>
      <c r="G1404" s="142" t="s">
        <v>1054</v>
      </c>
      <c r="H1404" s="143">
        <v>4</v>
      </c>
      <c r="I1404" s="303"/>
      <c r="J1404" s="144">
        <f>ROUND(I1404*H1404,2)</f>
        <v>0</v>
      </c>
      <c r="K1404" s="141" t="s">
        <v>156</v>
      </c>
      <c r="L1404" s="36"/>
      <c r="M1404" s="145" t="s">
        <v>5</v>
      </c>
      <c r="N1404" s="146" t="s">
        <v>35</v>
      </c>
      <c r="O1404" s="147">
        <v>0.68400000000000005</v>
      </c>
      <c r="P1404" s="147">
        <f>O1404*H1404</f>
        <v>2.7360000000000002</v>
      </c>
      <c r="Q1404" s="147">
        <v>8.0000000000000007E-5</v>
      </c>
      <c r="R1404" s="147">
        <f>Q1404*H1404</f>
        <v>3.2000000000000003E-4</v>
      </c>
      <c r="S1404" s="147">
        <v>0</v>
      </c>
      <c r="T1404" s="148">
        <f>S1404*H1404</f>
        <v>0</v>
      </c>
      <c r="AR1404" s="23" t="s">
        <v>233</v>
      </c>
      <c r="AT1404" s="23" t="s">
        <v>152</v>
      </c>
      <c r="AU1404" s="23" t="s">
        <v>72</v>
      </c>
      <c r="AY1404" s="23" t="s">
        <v>150</v>
      </c>
      <c r="BE1404" s="149">
        <f>IF(N1404="základní",J1404,0)</f>
        <v>0</v>
      </c>
      <c r="BF1404" s="149">
        <f>IF(N1404="snížená",J1404,0)</f>
        <v>0</v>
      </c>
      <c r="BG1404" s="149">
        <f>IF(N1404="zákl. přenesená",J1404,0)</f>
        <v>0</v>
      </c>
      <c r="BH1404" s="149">
        <f>IF(N1404="sníž. přenesená",J1404,0)</f>
        <v>0</v>
      </c>
      <c r="BI1404" s="149">
        <f>IF(N1404="nulová",J1404,0)</f>
        <v>0</v>
      </c>
      <c r="BJ1404" s="23" t="s">
        <v>70</v>
      </c>
      <c r="BK1404" s="149">
        <f>ROUND(I1404*H1404,2)</f>
        <v>0</v>
      </c>
      <c r="BL1404" s="23" t="s">
        <v>233</v>
      </c>
      <c r="BM1404" s="23" t="s">
        <v>1818</v>
      </c>
    </row>
    <row r="1405" spans="2:65" s="1" customFormat="1" ht="108" x14ac:dyDescent="0.3">
      <c r="B1405" s="36"/>
      <c r="D1405" s="150" t="s">
        <v>159</v>
      </c>
      <c r="F1405" s="151" t="s">
        <v>1819</v>
      </c>
      <c r="L1405" s="36"/>
      <c r="M1405" s="152"/>
      <c r="T1405" s="61"/>
      <c r="AT1405" s="23" t="s">
        <v>159</v>
      </c>
      <c r="AU1405" s="23" t="s">
        <v>72</v>
      </c>
    </row>
    <row r="1406" spans="2:65" s="1" customFormat="1" ht="16.5" customHeight="1" x14ac:dyDescent="0.3">
      <c r="B1406" s="138"/>
      <c r="C1406" s="171" t="s">
        <v>1820</v>
      </c>
      <c r="D1406" s="171" t="s">
        <v>251</v>
      </c>
      <c r="E1406" s="172" t="s">
        <v>1821</v>
      </c>
      <c r="F1406" s="173" t="s">
        <v>1822</v>
      </c>
      <c r="G1406" s="174" t="s">
        <v>1054</v>
      </c>
      <c r="H1406" s="175">
        <v>4</v>
      </c>
      <c r="I1406" s="521"/>
      <c r="J1406" s="176">
        <f>ROUND(I1406*H1406,2)</f>
        <v>0</v>
      </c>
      <c r="K1406" s="173" t="s">
        <v>156</v>
      </c>
      <c r="L1406" s="177"/>
      <c r="M1406" s="178" t="s">
        <v>5</v>
      </c>
      <c r="N1406" s="179" t="s">
        <v>35</v>
      </c>
      <c r="O1406" s="147">
        <v>0</v>
      </c>
      <c r="P1406" s="147">
        <f>O1406*H1406</f>
        <v>0</v>
      </c>
      <c r="Q1406" s="147">
        <v>8.9999999999999993E-3</v>
      </c>
      <c r="R1406" s="147">
        <f>Q1406*H1406</f>
        <v>3.5999999999999997E-2</v>
      </c>
      <c r="S1406" s="147">
        <v>0</v>
      </c>
      <c r="T1406" s="148">
        <f>S1406*H1406</f>
        <v>0</v>
      </c>
      <c r="AR1406" s="23" t="s">
        <v>323</v>
      </c>
      <c r="AT1406" s="23" t="s">
        <v>251</v>
      </c>
      <c r="AU1406" s="23" t="s">
        <v>72</v>
      </c>
      <c r="AY1406" s="23" t="s">
        <v>150</v>
      </c>
      <c r="BE1406" s="149">
        <f>IF(N1406="základní",J1406,0)</f>
        <v>0</v>
      </c>
      <c r="BF1406" s="149">
        <f>IF(N1406="snížená",J1406,0)</f>
        <v>0</v>
      </c>
      <c r="BG1406" s="149">
        <f>IF(N1406="zákl. přenesená",J1406,0)</f>
        <v>0</v>
      </c>
      <c r="BH1406" s="149">
        <f>IF(N1406="sníž. přenesená",J1406,0)</f>
        <v>0</v>
      </c>
      <c r="BI1406" s="149">
        <f>IF(N1406="nulová",J1406,0)</f>
        <v>0</v>
      </c>
      <c r="BJ1406" s="23" t="s">
        <v>70</v>
      </c>
      <c r="BK1406" s="149">
        <f>ROUND(I1406*H1406,2)</f>
        <v>0</v>
      </c>
      <c r="BL1406" s="23" t="s">
        <v>233</v>
      </c>
      <c r="BM1406" s="23" t="s">
        <v>1823</v>
      </c>
    </row>
    <row r="1407" spans="2:65" s="1" customFormat="1" ht="38.25" customHeight="1" x14ac:dyDescent="0.3">
      <c r="B1407" s="138"/>
      <c r="C1407" s="139" t="s">
        <v>1824</v>
      </c>
      <c r="D1407" s="139" t="s">
        <v>152</v>
      </c>
      <c r="E1407" s="140" t="s">
        <v>1825</v>
      </c>
      <c r="F1407" s="141" t="s">
        <v>1826</v>
      </c>
      <c r="G1407" s="142" t="s">
        <v>1054</v>
      </c>
      <c r="H1407" s="143">
        <v>11</v>
      </c>
      <c r="I1407" s="303"/>
      <c r="J1407" s="144">
        <f>ROUND(I1407*H1407,2)</f>
        <v>0</v>
      </c>
      <c r="K1407" s="141" t="s">
        <v>156</v>
      </c>
      <c r="L1407" s="36"/>
      <c r="M1407" s="145" t="s">
        <v>5</v>
      </c>
      <c r="N1407" s="146" t="s">
        <v>35</v>
      </c>
      <c r="O1407" s="147">
        <v>1.5</v>
      </c>
      <c r="P1407" s="147">
        <f>O1407*H1407</f>
        <v>16.5</v>
      </c>
      <c r="Q1407" s="147">
        <v>2.2000000000000001E-4</v>
      </c>
      <c r="R1407" s="147">
        <f>Q1407*H1407</f>
        <v>2.4200000000000003E-3</v>
      </c>
      <c r="S1407" s="147">
        <v>0</v>
      </c>
      <c r="T1407" s="148">
        <f>S1407*H1407</f>
        <v>0</v>
      </c>
      <c r="AR1407" s="23" t="s">
        <v>233</v>
      </c>
      <c r="AT1407" s="23" t="s">
        <v>152</v>
      </c>
      <c r="AU1407" s="23" t="s">
        <v>72</v>
      </c>
      <c r="AY1407" s="23" t="s">
        <v>150</v>
      </c>
      <c r="BE1407" s="149">
        <f>IF(N1407="základní",J1407,0)</f>
        <v>0</v>
      </c>
      <c r="BF1407" s="149">
        <f>IF(N1407="snížená",J1407,0)</f>
        <v>0</v>
      </c>
      <c r="BG1407" s="149">
        <f>IF(N1407="zákl. přenesená",J1407,0)</f>
        <v>0</v>
      </c>
      <c r="BH1407" s="149">
        <f>IF(N1407="sníž. přenesená",J1407,0)</f>
        <v>0</v>
      </c>
      <c r="BI1407" s="149">
        <f>IF(N1407="nulová",J1407,0)</f>
        <v>0</v>
      </c>
      <c r="BJ1407" s="23" t="s">
        <v>70</v>
      </c>
      <c r="BK1407" s="149">
        <f>ROUND(I1407*H1407,2)</f>
        <v>0</v>
      </c>
      <c r="BL1407" s="23" t="s">
        <v>233</v>
      </c>
      <c r="BM1407" s="23" t="s">
        <v>1827</v>
      </c>
    </row>
    <row r="1408" spans="2:65" s="1" customFormat="1" ht="283.5" x14ac:dyDescent="0.3">
      <c r="B1408" s="36"/>
      <c r="D1408" s="150" t="s">
        <v>159</v>
      </c>
      <c r="F1408" s="151" t="s">
        <v>1828</v>
      </c>
      <c r="L1408" s="36"/>
      <c r="M1408" s="152"/>
      <c r="T1408" s="61"/>
      <c r="AT1408" s="23" t="s">
        <v>159</v>
      </c>
      <c r="AU1408" s="23" t="s">
        <v>72</v>
      </c>
    </row>
    <row r="1409" spans="2:65" s="12" customFormat="1" x14ac:dyDescent="0.3">
      <c r="B1409" s="158"/>
      <c r="D1409" s="150" t="s">
        <v>161</v>
      </c>
      <c r="E1409" s="159" t="s">
        <v>5</v>
      </c>
      <c r="F1409" s="160" t="s">
        <v>72</v>
      </c>
      <c r="H1409" s="161">
        <v>2</v>
      </c>
      <c r="L1409" s="158"/>
      <c r="M1409" s="162"/>
      <c r="T1409" s="163"/>
      <c r="W1409" s="1"/>
      <c r="AT1409" s="159" t="s">
        <v>161</v>
      </c>
      <c r="AU1409" s="159" t="s">
        <v>72</v>
      </c>
      <c r="AV1409" s="12" t="s">
        <v>72</v>
      </c>
      <c r="AW1409" s="12" t="s">
        <v>27</v>
      </c>
      <c r="AX1409" s="12" t="s">
        <v>64</v>
      </c>
      <c r="AY1409" s="159" t="s">
        <v>150</v>
      </c>
    </row>
    <row r="1410" spans="2:65" s="11" customFormat="1" x14ac:dyDescent="0.3">
      <c r="B1410" s="153"/>
      <c r="D1410" s="150" t="s">
        <v>161</v>
      </c>
      <c r="E1410" s="154" t="s">
        <v>5</v>
      </c>
      <c r="F1410" s="155" t="s">
        <v>1829</v>
      </c>
      <c r="H1410" s="154" t="s">
        <v>5</v>
      </c>
      <c r="L1410" s="153"/>
      <c r="M1410" s="156"/>
      <c r="T1410" s="157"/>
      <c r="W1410" s="1"/>
      <c r="AT1410" s="154" t="s">
        <v>161</v>
      </c>
      <c r="AU1410" s="154" t="s">
        <v>72</v>
      </c>
      <c r="AV1410" s="11" t="s">
        <v>70</v>
      </c>
      <c r="AW1410" s="11" t="s">
        <v>27</v>
      </c>
      <c r="AX1410" s="11" t="s">
        <v>64</v>
      </c>
      <c r="AY1410" s="154" t="s">
        <v>150</v>
      </c>
    </row>
    <row r="1411" spans="2:65" s="12" customFormat="1" x14ac:dyDescent="0.3">
      <c r="B1411" s="158"/>
      <c r="D1411" s="150" t="s">
        <v>161</v>
      </c>
      <c r="E1411" s="159" t="s">
        <v>5</v>
      </c>
      <c r="F1411" s="160" t="s">
        <v>70</v>
      </c>
      <c r="H1411" s="161">
        <v>1</v>
      </c>
      <c r="L1411" s="158"/>
      <c r="M1411" s="162"/>
      <c r="T1411" s="163"/>
      <c r="W1411" s="1"/>
      <c r="AT1411" s="159" t="s">
        <v>161</v>
      </c>
      <c r="AU1411" s="159" t="s">
        <v>72</v>
      </c>
      <c r="AV1411" s="12" t="s">
        <v>72</v>
      </c>
      <c r="AW1411" s="12" t="s">
        <v>27</v>
      </c>
      <c r="AX1411" s="12" t="s">
        <v>64</v>
      </c>
      <c r="AY1411" s="159" t="s">
        <v>150</v>
      </c>
    </row>
    <row r="1412" spans="2:65" s="11" customFormat="1" x14ac:dyDescent="0.3">
      <c r="B1412" s="153"/>
      <c r="D1412" s="150" t="s">
        <v>161</v>
      </c>
      <c r="E1412" s="154" t="s">
        <v>5</v>
      </c>
      <c r="F1412" s="155" t="s">
        <v>1830</v>
      </c>
      <c r="H1412" s="154" t="s">
        <v>5</v>
      </c>
      <c r="L1412" s="153"/>
      <c r="M1412" s="156"/>
      <c r="T1412" s="157"/>
      <c r="W1412" s="1"/>
      <c r="AT1412" s="154" t="s">
        <v>161</v>
      </c>
      <c r="AU1412" s="154" t="s">
        <v>72</v>
      </c>
      <c r="AV1412" s="11" t="s">
        <v>70</v>
      </c>
      <c r="AW1412" s="11" t="s">
        <v>27</v>
      </c>
      <c r="AX1412" s="11" t="s">
        <v>64</v>
      </c>
      <c r="AY1412" s="154" t="s">
        <v>150</v>
      </c>
    </row>
    <row r="1413" spans="2:65" s="12" customFormat="1" x14ac:dyDescent="0.3">
      <c r="B1413" s="158"/>
      <c r="D1413" s="150" t="s">
        <v>161</v>
      </c>
      <c r="E1413" s="159" t="s">
        <v>5</v>
      </c>
      <c r="F1413" s="160" t="s">
        <v>172</v>
      </c>
      <c r="H1413" s="161">
        <v>3</v>
      </c>
      <c r="L1413" s="158"/>
      <c r="M1413" s="162"/>
      <c r="T1413" s="163"/>
      <c r="W1413" s="1"/>
      <c r="AT1413" s="159" t="s">
        <v>161</v>
      </c>
      <c r="AU1413" s="159" t="s">
        <v>72</v>
      </c>
      <c r="AV1413" s="12" t="s">
        <v>72</v>
      </c>
      <c r="AW1413" s="12" t="s">
        <v>27</v>
      </c>
      <c r="AX1413" s="12" t="s">
        <v>64</v>
      </c>
      <c r="AY1413" s="159" t="s">
        <v>150</v>
      </c>
    </row>
    <row r="1414" spans="2:65" s="11" customFormat="1" x14ac:dyDescent="0.3">
      <c r="B1414" s="153"/>
      <c r="D1414" s="150" t="s">
        <v>161</v>
      </c>
      <c r="E1414" s="154" t="s">
        <v>5</v>
      </c>
      <c r="F1414" s="155" t="s">
        <v>1831</v>
      </c>
      <c r="H1414" s="154" t="s">
        <v>5</v>
      </c>
      <c r="L1414" s="153"/>
      <c r="M1414" s="156"/>
      <c r="T1414" s="157"/>
      <c r="W1414" s="1"/>
      <c r="AT1414" s="154" t="s">
        <v>161</v>
      </c>
      <c r="AU1414" s="154" t="s">
        <v>72</v>
      </c>
      <c r="AV1414" s="11" t="s">
        <v>70</v>
      </c>
      <c r="AW1414" s="11" t="s">
        <v>27</v>
      </c>
      <c r="AX1414" s="11" t="s">
        <v>64</v>
      </c>
      <c r="AY1414" s="154" t="s">
        <v>150</v>
      </c>
    </row>
    <row r="1415" spans="2:65" s="12" customFormat="1" x14ac:dyDescent="0.3">
      <c r="B1415" s="158"/>
      <c r="D1415" s="150" t="s">
        <v>161</v>
      </c>
      <c r="E1415" s="159" t="s">
        <v>5</v>
      </c>
      <c r="F1415" s="160" t="s">
        <v>72</v>
      </c>
      <c r="H1415" s="161">
        <v>2</v>
      </c>
      <c r="L1415" s="158"/>
      <c r="M1415" s="162"/>
      <c r="T1415" s="163"/>
      <c r="W1415" s="1"/>
      <c r="AT1415" s="159" t="s">
        <v>161</v>
      </c>
      <c r="AU1415" s="159" t="s">
        <v>72</v>
      </c>
      <c r="AV1415" s="12" t="s">
        <v>72</v>
      </c>
      <c r="AW1415" s="12" t="s">
        <v>27</v>
      </c>
      <c r="AX1415" s="12" t="s">
        <v>64</v>
      </c>
      <c r="AY1415" s="159" t="s">
        <v>150</v>
      </c>
    </row>
    <row r="1416" spans="2:65" s="11" customFormat="1" x14ac:dyDescent="0.3">
      <c r="B1416" s="153"/>
      <c r="D1416" s="150" t="s">
        <v>161</v>
      </c>
      <c r="E1416" s="154" t="s">
        <v>5</v>
      </c>
      <c r="F1416" s="155" t="s">
        <v>1832</v>
      </c>
      <c r="H1416" s="154" t="s">
        <v>5</v>
      </c>
      <c r="L1416" s="153"/>
      <c r="M1416" s="156"/>
      <c r="T1416" s="157"/>
      <c r="W1416" s="1"/>
      <c r="AT1416" s="154" t="s">
        <v>161</v>
      </c>
      <c r="AU1416" s="154" t="s">
        <v>72</v>
      </c>
      <c r="AV1416" s="11" t="s">
        <v>70</v>
      </c>
      <c r="AW1416" s="11" t="s">
        <v>27</v>
      </c>
      <c r="AX1416" s="11" t="s">
        <v>64</v>
      </c>
      <c r="AY1416" s="154" t="s">
        <v>150</v>
      </c>
    </row>
    <row r="1417" spans="2:65" s="12" customFormat="1" x14ac:dyDescent="0.3">
      <c r="B1417" s="158"/>
      <c r="D1417" s="150" t="s">
        <v>161</v>
      </c>
      <c r="E1417" s="159" t="s">
        <v>5</v>
      </c>
      <c r="F1417" s="160" t="s">
        <v>172</v>
      </c>
      <c r="H1417" s="161">
        <v>3</v>
      </c>
      <c r="L1417" s="158"/>
      <c r="M1417" s="162"/>
      <c r="T1417" s="163"/>
      <c r="W1417" s="1"/>
      <c r="AT1417" s="159" t="s">
        <v>161</v>
      </c>
      <c r="AU1417" s="159" t="s">
        <v>72</v>
      </c>
      <c r="AV1417" s="12" t="s">
        <v>72</v>
      </c>
      <c r="AW1417" s="12" t="s">
        <v>27</v>
      </c>
      <c r="AX1417" s="12" t="s">
        <v>64</v>
      </c>
      <c r="AY1417" s="159" t="s">
        <v>150</v>
      </c>
    </row>
    <row r="1418" spans="2:65" s="11" customFormat="1" x14ac:dyDescent="0.3">
      <c r="B1418" s="153"/>
      <c r="D1418" s="150" t="s">
        <v>161</v>
      </c>
      <c r="E1418" s="154" t="s">
        <v>5</v>
      </c>
      <c r="F1418" s="155" t="s">
        <v>1833</v>
      </c>
      <c r="H1418" s="154" t="s">
        <v>5</v>
      </c>
      <c r="L1418" s="153"/>
      <c r="M1418" s="156"/>
      <c r="T1418" s="157"/>
      <c r="W1418" s="1"/>
      <c r="AT1418" s="154" t="s">
        <v>161</v>
      </c>
      <c r="AU1418" s="154" t="s">
        <v>72</v>
      </c>
      <c r="AV1418" s="11" t="s">
        <v>70</v>
      </c>
      <c r="AW1418" s="11" t="s">
        <v>27</v>
      </c>
      <c r="AX1418" s="11" t="s">
        <v>64</v>
      </c>
      <c r="AY1418" s="154" t="s">
        <v>150</v>
      </c>
    </row>
    <row r="1419" spans="2:65" s="13" customFormat="1" x14ac:dyDescent="0.3">
      <c r="B1419" s="164"/>
      <c r="D1419" s="150" t="s">
        <v>161</v>
      </c>
      <c r="E1419" s="165" t="s">
        <v>5</v>
      </c>
      <c r="F1419" s="166" t="s">
        <v>164</v>
      </c>
      <c r="H1419" s="167">
        <v>11</v>
      </c>
      <c r="L1419" s="164"/>
      <c r="M1419" s="168"/>
      <c r="T1419" s="169"/>
      <c r="W1419" s="1"/>
      <c r="AT1419" s="165" t="s">
        <v>161</v>
      </c>
      <c r="AU1419" s="165" t="s">
        <v>72</v>
      </c>
      <c r="AV1419" s="13" t="s">
        <v>157</v>
      </c>
      <c r="AW1419" s="13" t="s">
        <v>27</v>
      </c>
      <c r="AX1419" s="13" t="s">
        <v>70</v>
      </c>
      <c r="AY1419" s="165" t="s">
        <v>150</v>
      </c>
    </row>
    <row r="1420" spans="2:65" s="1" customFormat="1" ht="16.5" customHeight="1" x14ac:dyDescent="0.3">
      <c r="B1420" s="138"/>
      <c r="C1420" s="171" t="s">
        <v>1834</v>
      </c>
      <c r="D1420" s="171" t="s">
        <v>251</v>
      </c>
      <c r="E1420" s="172" t="s">
        <v>1835</v>
      </c>
      <c r="F1420" s="173" t="s">
        <v>1836</v>
      </c>
      <c r="G1420" s="174" t="s">
        <v>1054</v>
      </c>
      <c r="H1420" s="175">
        <v>1</v>
      </c>
      <c r="I1420" s="521"/>
      <c r="J1420" s="176">
        <f>ROUND(I1420*H1420,2)</f>
        <v>0</v>
      </c>
      <c r="K1420" s="173" t="s">
        <v>156</v>
      </c>
      <c r="L1420" s="177"/>
      <c r="M1420" s="178" t="s">
        <v>5</v>
      </c>
      <c r="N1420" s="179" t="s">
        <v>35</v>
      </c>
      <c r="O1420" s="147">
        <v>0</v>
      </c>
      <c r="P1420" s="147">
        <f>O1420*H1420</f>
        <v>0</v>
      </c>
      <c r="Q1420" s="147">
        <v>2.7699999999999999E-2</v>
      </c>
      <c r="R1420" s="147">
        <f>Q1420*H1420</f>
        <v>2.7699999999999999E-2</v>
      </c>
      <c r="S1420" s="147">
        <v>0</v>
      </c>
      <c r="T1420" s="148">
        <f>S1420*H1420</f>
        <v>0</v>
      </c>
      <c r="AR1420" s="23" t="s">
        <v>323</v>
      </c>
      <c r="AT1420" s="23" t="s">
        <v>251</v>
      </c>
      <c r="AU1420" s="23" t="s">
        <v>72</v>
      </c>
      <c r="AY1420" s="23" t="s">
        <v>150</v>
      </c>
      <c r="BE1420" s="149">
        <f>IF(N1420="základní",J1420,0)</f>
        <v>0</v>
      </c>
      <c r="BF1420" s="149">
        <f>IF(N1420="snížená",J1420,0)</f>
        <v>0</v>
      </c>
      <c r="BG1420" s="149">
        <f>IF(N1420="zákl. přenesená",J1420,0)</f>
        <v>0</v>
      </c>
      <c r="BH1420" s="149">
        <f>IF(N1420="sníž. přenesená",J1420,0)</f>
        <v>0</v>
      </c>
      <c r="BI1420" s="149">
        <f>IF(N1420="nulová",J1420,0)</f>
        <v>0</v>
      </c>
      <c r="BJ1420" s="23" t="s">
        <v>70</v>
      </c>
      <c r="BK1420" s="149">
        <f>ROUND(I1420*H1420,2)</f>
        <v>0</v>
      </c>
      <c r="BL1420" s="23" t="s">
        <v>233</v>
      </c>
      <c r="BM1420" s="23" t="s">
        <v>1837</v>
      </c>
    </row>
    <row r="1421" spans="2:65" s="1" customFormat="1" ht="16.5" customHeight="1" x14ac:dyDescent="0.3">
      <c r="B1421" s="138"/>
      <c r="C1421" s="171" t="s">
        <v>1838</v>
      </c>
      <c r="D1421" s="171" t="s">
        <v>251</v>
      </c>
      <c r="E1421" s="172" t="s">
        <v>1839</v>
      </c>
      <c r="F1421" s="173" t="s">
        <v>1840</v>
      </c>
      <c r="G1421" s="174" t="s">
        <v>1054</v>
      </c>
      <c r="H1421" s="175">
        <v>10</v>
      </c>
      <c r="I1421" s="521"/>
      <c r="J1421" s="176">
        <f>ROUND(I1421*H1421,2)</f>
        <v>0</v>
      </c>
      <c r="K1421" s="173" t="s">
        <v>5</v>
      </c>
      <c r="L1421" s="177"/>
      <c r="M1421" s="178" t="s">
        <v>5</v>
      </c>
      <c r="N1421" s="179" t="s">
        <v>35</v>
      </c>
      <c r="O1421" s="147">
        <v>0</v>
      </c>
      <c r="P1421" s="147">
        <f>O1421*H1421</f>
        <v>0</v>
      </c>
      <c r="Q1421" s="147">
        <v>2.6190000000000001E-2</v>
      </c>
      <c r="R1421" s="147">
        <f>Q1421*H1421</f>
        <v>0.26190000000000002</v>
      </c>
      <c r="S1421" s="147">
        <v>0</v>
      </c>
      <c r="T1421" s="148">
        <f>S1421*H1421</f>
        <v>0</v>
      </c>
      <c r="AR1421" s="23" t="s">
        <v>323</v>
      </c>
      <c r="AT1421" s="23" t="s">
        <v>251</v>
      </c>
      <c r="AU1421" s="23" t="s">
        <v>72</v>
      </c>
      <c r="AY1421" s="23" t="s">
        <v>150</v>
      </c>
      <c r="BE1421" s="149">
        <f>IF(N1421="základní",J1421,0)</f>
        <v>0</v>
      </c>
      <c r="BF1421" s="149">
        <f>IF(N1421="snížená",J1421,0)</f>
        <v>0</v>
      </c>
      <c r="BG1421" s="149">
        <f>IF(N1421="zákl. přenesená",J1421,0)</f>
        <v>0</v>
      </c>
      <c r="BH1421" s="149">
        <f>IF(N1421="sníž. přenesená",J1421,0)</f>
        <v>0</v>
      </c>
      <c r="BI1421" s="149">
        <f>IF(N1421="nulová",J1421,0)</f>
        <v>0</v>
      </c>
      <c r="BJ1421" s="23" t="s">
        <v>70</v>
      </c>
      <c r="BK1421" s="149">
        <f>ROUND(I1421*H1421,2)</f>
        <v>0</v>
      </c>
      <c r="BL1421" s="23" t="s">
        <v>233</v>
      </c>
      <c r="BM1421" s="23" t="s">
        <v>1841</v>
      </c>
    </row>
    <row r="1422" spans="2:65" s="1" customFormat="1" ht="38.25" customHeight="1" x14ac:dyDescent="0.3">
      <c r="B1422" s="138"/>
      <c r="C1422" s="139" t="s">
        <v>1842</v>
      </c>
      <c r="D1422" s="139" t="s">
        <v>152</v>
      </c>
      <c r="E1422" s="140" t="s">
        <v>1825</v>
      </c>
      <c r="F1422" s="141" t="s">
        <v>1826</v>
      </c>
      <c r="G1422" s="142" t="s">
        <v>1054</v>
      </c>
      <c r="H1422" s="143">
        <v>1</v>
      </c>
      <c r="I1422" s="303"/>
      <c r="J1422" s="144">
        <f>ROUND(I1422*H1422,2)</f>
        <v>0</v>
      </c>
      <c r="K1422" s="141" t="s">
        <v>156</v>
      </c>
      <c r="L1422" s="36"/>
      <c r="M1422" s="145" t="s">
        <v>5</v>
      </c>
      <c r="N1422" s="146" t="s">
        <v>35</v>
      </c>
      <c r="O1422" s="147">
        <v>1.5</v>
      </c>
      <c r="P1422" s="147">
        <f>O1422*H1422</f>
        <v>1.5</v>
      </c>
      <c r="Q1422" s="147">
        <v>2.2000000000000001E-4</v>
      </c>
      <c r="R1422" s="147">
        <f>Q1422*H1422</f>
        <v>2.2000000000000001E-4</v>
      </c>
      <c r="S1422" s="147">
        <v>0</v>
      </c>
      <c r="T1422" s="148">
        <f>S1422*H1422</f>
        <v>0</v>
      </c>
      <c r="AR1422" s="23" t="s">
        <v>233</v>
      </c>
      <c r="AT1422" s="23" t="s">
        <v>152</v>
      </c>
      <c r="AU1422" s="23" t="s">
        <v>72</v>
      </c>
      <c r="AY1422" s="23" t="s">
        <v>150</v>
      </c>
      <c r="BE1422" s="149">
        <f>IF(N1422="základní",J1422,0)</f>
        <v>0</v>
      </c>
      <c r="BF1422" s="149">
        <f>IF(N1422="snížená",J1422,0)</f>
        <v>0</v>
      </c>
      <c r="BG1422" s="149">
        <f>IF(N1422="zákl. přenesená",J1422,0)</f>
        <v>0</v>
      </c>
      <c r="BH1422" s="149">
        <f>IF(N1422="sníž. přenesená",J1422,0)</f>
        <v>0</v>
      </c>
      <c r="BI1422" s="149">
        <f>IF(N1422="nulová",J1422,0)</f>
        <v>0</v>
      </c>
      <c r="BJ1422" s="23" t="s">
        <v>70</v>
      </c>
      <c r="BK1422" s="149">
        <f>ROUND(I1422*H1422,2)</f>
        <v>0</v>
      </c>
      <c r="BL1422" s="23" t="s">
        <v>233</v>
      </c>
      <c r="BM1422" s="23" t="s">
        <v>1843</v>
      </c>
    </row>
    <row r="1423" spans="2:65" s="1" customFormat="1" ht="283.5" x14ac:dyDescent="0.3">
      <c r="B1423" s="36"/>
      <c r="D1423" s="150" t="s">
        <v>159</v>
      </c>
      <c r="F1423" s="151" t="s">
        <v>1828</v>
      </c>
      <c r="L1423" s="36"/>
      <c r="M1423" s="152"/>
      <c r="T1423" s="61"/>
      <c r="AT1423" s="23" t="s">
        <v>159</v>
      </c>
      <c r="AU1423" s="23" t="s">
        <v>72</v>
      </c>
    </row>
    <row r="1424" spans="2:65" s="12" customFormat="1" x14ac:dyDescent="0.3">
      <c r="B1424" s="158"/>
      <c r="D1424" s="150" t="s">
        <v>161</v>
      </c>
      <c r="E1424" s="159" t="s">
        <v>5</v>
      </c>
      <c r="F1424" s="160" t="s">
        <v>70</v>
      </c>
      <c r="H1424" s="161">
        <v>1</v>
      </c>
      <c r="L1424" s="158"/>
      <c r="M1424" s="162"/>
      <c r="T1424" s="163"/>
      <c r="W1424" s="1"/>
      <c r="AT1424" s="159" t="s">
        <v>161</v>
      </c>
      <c r="AU1424" s="159" t="s">
        <v>72</v>
      </c>
      <c r="AV1424" s="12" t="s">
        <v>72</v>
      </c>
      <c r="AW1424" s="12" t="s">
        <v>27</v>
      </c>
      <c r="AX1424" s="12" t="s">
        <v>64</v>
      </c>
      <c r="AY1424" s="159" t="s">
        <v>150</v>
      </c>
    </row>
    <row r="1425" spans="2:65" s="11" customFormat="1" x14ac:dyDescent="0.3">
      <c r="B1425" s="153"/>
      <c r="D1425" s="150" t="s">
        <v>161</v>
      </c>
      <c r="E1425" s="154" t="s">
        <v>5</v>
      </c>
      <c r="F1425" s="155" t="s">
        <v>1831</v>
      </c>
      <c r="H1425" s="154" t="s">
        <v>5</v>
      </c>
      <c r="L1425" s="153"/>
      <c r="M1425" s="156"/>
      <c r="T1425" s="157"/>
      <c r="W1425" s="1"/>
      <c r="AT1425" s="154" t="s">
        <v>161</v>
      </c>
      <c r="AU1425" s="154" t="s">
        <v>72</v>
      </c>
      <c r="AV1425" s="11" t="s">
        <v>70</v>
      </c>
      <c r="AW1425" s="11" t="s">
        <v>27</v>
      </c>
      <c r="AX1425" s="11" t="s">
        <v>64</v>
      </c>
      <c r="AY1425" s="154" t="s">
        <v>150</v>
      </c>
    </row>
    <row r="1426" spans="2:65" s="13" customFormat="1" x14ac:dyDescent="0.3">
      <c r="B1426" s="164"/>
      <c r="D1426" s="150" t="s">
        <v>161</v>
      </c>
      <c r="E1426" s="165" t="s">
        <v>5</v>
      </c>
      <c r="F1426" s="166" t="s">
        <v>164</v>
      </c>
      <c r="H1426" s="167">
        <v>1</v>
      </c>
      <c r="L1426" s="164"/>
      <c r="M1426" s="168"/>
      <c r="T1426" s="169"/>
      <c r="W1426" s="1"/>
      <c r="AT1426" s="165" t="s">
        <v>161</v>
      </c>
      <c r="AU1426" s="165" t="s">
        <v>72</v>
      </c>
      <c r="AV1426" s="13" t="s">
        <v>157</v>
      </c>
      <c r="AW1426" s="13" t="s">
        <v>27</v>
      </c>
      <c r="AX1426" s="13" t="s">
        <v>70</v>
      </c>
      <c r="AY1426" s="165" t="s">
        <v>150</v>
      </c>
    </row>
    <row r="1427" spans="2:65" s="1" customFormat="1" ht="16.5" customHeight="1" x14ac:dyDescent="0.3">
      <c r="B1427" s="138"/>
      <c r="C1427" s="171" t="s">
        <v>1844</v>
      </c>
      <c r="D1427" s="171" t="s">
        <v>251</v>
      </c>
      <c r="E1427" s="172" t="s">
        <v>1845</v>
      </c>
      <c r="F1427" s="173" t="s">
        <v>1846</v>
      </c>
      <c r="G1427" s="174" t="s">
        <v>1054</v>
      </c>
      <c r="H1427" s="175">
        <v>1</v>
      </c>
      <c r="I1427" s="521"/>
      <c r="J1427" s="176">
        <f>ROUND(I1427*H1427,2)</f>
        <v>0</v>
      </c>
      <c r="K1427" s="173" t="s">
        <v>156</v>
      </c>
      <c r="L1427" s="177"/>
      <c r="M1427" s="178" t="s">
        <v>5</v>
      </c>
      <c r="N1427" s="179" t="s">
        <v>35</v>
      </c>
      <c r="O1427" s="147">
        <v>0</v>
      </c>
      <c r="P1427" s="147">
        <f>O1427*H1427</f>
        <v>0</v>
      </c>
      <c r="Q1427" s="147">
        <v>2.6190000000000001E-2</v>
      </c>
      <c r="R1427" s="147">
        <f>Q1427*H1427</f>
        <v>2.6190000000000001E-2</v>
      </c>
      <c r="S1427" s="147">
        <v>0</v>
      </c>
      <c r="T1427" s="148">
        <f>S1427*H1427</f>
        <v>0</v>
      </c>
      <c r="AR1427" s="23" t="s">
        <v>323</v>
      </c>
      <c r="AT1427" s="23" t="s">
        <v>251</v>
      </c>
      <c r="AU1427" s="23" t="s">
        <v>72</v>
      </c>
      <c r="AY1427" s="23" t="s">
        <v>150</v>
      </c>
      <c r="BE1427" s="149">
        <f>IF(N1427="základní",J1427,0)</f>
        <v>0</v>
      </c>
      <c r="BF1427" s="149">
        <f>IF(N1427="snížená",J1427,0)</f>
        <v>0</v>
      </c>
      <c r="BG1427" s="149">
        <f>IF(N1427="zákl. přenesená",J1427,0)</f>
        <v>0</v>
      </c>
      <c r="BH1427" s="149">
        <f>IF(N1427="sníž. přenesená",J1427,0)</f>
        <v>0</v>
      </c>
      <c r="BI1427" s="149">
        <f>IF(N1427="nulová",J1427,0)</f>
        <v>0</v>
      </c>
      <c r="BJ1427" s="23" t="s">
        <v>70</v>
      </c>
      <c r="BK1427" s="149">
        <f>ROUND(I1427*H1427,2)</f>
        <v>0</v>
      </c>
      <c r="BL1427" s="23" t="s">
        <v>233</v>
      </c>
      <c r="BM1427" s="23" t="s">
        <v>1847</v>
      </c>
    </row>
    <row r="1428" spans="2:65" s="1" customFormat="1" ht="38.25" customHeight="1" x14ac:dyDescent="0.3">
      <c r="B1428" s="138"/>
      <c r="C1428" s="139" t="s">
        <v>1848</v>
      </c>
      <c r="D1428" s="139" t="s">
        <v>152</v>
      </c>
      <c r="E1428" s="140" t="s">
        <v>1849</v>
      </c>
      <c r="F1428" s="141" t="s">
        <v>1850</v>
      </c>
      <c r="G1428" s="142" t="s">
        <v>1054</v>
      </c>
      <c r="H1428" s="143">
        <v>3</v>
      </c>
      <c r="I1428" s="303"/>
      <c r="J1428" s="144">
        <f>ROUND(I1428*H1428,2)</f>
        <v>0</v>
      </c>
      <c r="K1428" s="141" t="s">
        <v>156</v>
      </c>
      <c r="L1428" s="36"/>
      <c r="M1428" s="145" t="s">
        <v>5</v>
      </c>
      <c r="N1428" s="146" t="s">
        <v>35</v>
      </c>
      <c r="O1428" s="147">
        <v>1.95</v>
      </c>
      <c r="P1428" s="147">
        <f>O1428*H1428</f>
        <v>5.85</v>
      </c>
      <c r="Q1428" s="147">
        <v>2.2000000000000001E-4</v>
      </c>
      <c r="R1428" s="147">
        <f>Q1428*H1428</f>
        <v>6.6E-4</v>
      </c>
      <c r="S1428" s="147">
        <v>0</v>
      </c>
      <c r="T1428" s="148">
        <f>S1428*H1428</f>
        <v>0</v>
      </c>
      <c r="AR1428" s="23" t="s">
        <v>233</v>
      </c>
      <c r="AT1428" s="23" t="s">
        <v>152</v>
      </c>
      <c r="AU1428" s="23" t="s">
        <v>72</v>
      </c>
      <c r="AY1428" s="23" t="s">
        <v>150</v>
      </c>
      <c r="BE1428" s="149">
        <f>IF(N1428="základní",J1428,0)</f>
        <v>0</v>
      </c>
      <c r="BF1428" s="149">
        <f>IF(N1428="snížená",J1428,0)</f>
        <v>0</v>
      </c>
      <c r="BG1428" s="149">
        <f>IF(N1428="zákl. přenesená",J1428,0)</f>
        <v>0</v>
      </c>
      <c r="BH1428" s="149">
        <f>IF(N1428="sníž. přenesená",J1428,0)</f>
        <v>0</v>
      </c>
      <c r="BI1428" s="149">
        <f>IF(N1428="nulová",J1428,0)</f>
        <v>0</v>
      </c>
      <c r="BJ1428" s="23" t="s">
        <v>70</v>
      </c>
      <c r="BK1428" s="149">
        <f>ROUND(I1428*H1428,2)</f>
        <v>0</v>
      </c>
      <c r="BL1428" s="23" t="s">
        <v>233</v>
      </c>
      <c r="BM1428" s="23" t="s">
        <v>1851</v>
      </c>
    </row>
    <row r="1429" spans="2:65" s="1" customFormat="1" ht="283.5" x14ac:dyDescent="0.3">
      <c r="B1429" s="36"/>
      <c r="D1429" s="150" t="s">
        <v>159</v>
      </c>
      <c r="F1429" s="151" t="s">
        <v>1828</v>
      </c>
      <c r="L1429" s="36"/>
      <c r="M1429" s="152"/>
      <c r="T1429" s="61"/>
      <c r="AT1429" s="23" t="s">
        <v>159</v>
      </c>
      <c r="AU1429" s="23" t="s">
        <v>72</v>
      </c>
    </row>
    <row r="1430" spans="2:65" s="12" customFormat="1" x14ac:dyDescent="0.3">
      <c r="B1430" s="158"/>
      <c r="D1430" s="150" t="s">
        <v>161</v>
      </c>
      <c r="E1430" s="159" t="s">
        <v>5</v>
      </c>
      <c r="F1430" s="160" t="s">
        <v>70</v>
      </c>
      <c r="H1430" s="161">
        <v>1</v>
      </c>
      <c r="L1430" s="158"/>
      <c r="M1430" s="162"/>
      <c r="T1430" s="163"/>
      <c r="W1430" s="1"/>
      <c r="AT1430" s="159" t="s">
        <v>161</v>
      </c>
      <c r="AU1430" s="159" t="s">
        <v>72</v>
      </c>
      <c r="AV1430" s="12" t="s">
        <v>72</v>
      </c>
      <c r="AW1430" s="12" t="s">
        <v>27</v>
      </c>
      <c r="AX1430" s="12" t="s">
        <v>64</v>
      </c>
      <c r="AY1430" s="159" t="s">
        <v>150</v>
      </c>
    </row>
    <row r="1431" spans="2:65" s="11" customFormat="1" x14ac:dyDescent="0.3">
      <c r="B1431" s="153"/>
      <c r="D1431" s="150" t="s">
        <v>161</v>
      </c>
      <c r="E1431" s="154" t="s">
        <v>5</v>
      </c>
      <c r="F1431" s="155" t="s">
        <v>434</v>
      </c>
      <c r="H1431" s="154" t="s">
        <v>5</v>
      </c>
      <c r="L1431" s="153"/>
      <c r="M1431" s="156"/>
      <c r="T1431" s="157"/>
      <c r="W1431" s="1"/>
      <c r="AT1431" s="154" t="s">
        <v>161</v>
      </c>
      <c r="AU1431" s="154" t="s">
        <v>72</v>
      </c>
      <c r="AV1431" s="11" t="s">
        <v>70</v>
      </c>
      <c r="AW1431" s="11" t="s">
        <v>27</v>
      </c>
      <c r="AX1431" s="11" t="s">
        <v>64</v>
      </c>
      <c r="AY1431" s="154" t="s">
        <v>150</v>
      </c>
    </row>
    <row r="1432" spans="2:65" s="12" customFormat="1" x14ac:dyDescent="0.3">
      <c r="B1432" s="158"/>
      <c r="D1432" s="150" t="s">
        <v>161</v>
      </c>
      <c r="E1432" s="159" t="s">
        <v>5</v>
      </c>
      <c r="F1432" s="160" t="s">
        <v>70</v>
      </c>
      <c r="H1432" s="161">
        <v>1</v>
      </c>
      <c r="L1432" s="158"/>
      <c r="M1432" s="162"/>
      <c r="T1432" s="163"/>
      <c r="W1432" s="1"/>
      <c r="AT1432" s="159" t="s">
        <v>161</v>
      </c>
      <c r="AU1432" s="159" t="s">
        <v>72</v>
      </c>
      <c r="AV1432" s="12" t="s">
        <v>72</v>
      </c>
      <c r="AW1432" s="12" t="s">
        <v>27</v>
      </c>
      <c r="AX1432" s="12" t="s">
        <v>64</v>
      </c>
      <c r="AY1432" s="159" t="s">
        <v>150</v>
      </c>
    </row>
    <row r="1433" spans="2:65" s="11" customFormat="1" x14ac:dyDescent="0.3">
      <c r="B1433" s="153"/>
      <c r="D1433" s="150" t="s">
        <v>161</v>
      </c>
      <c r="E1433" s="154" t="s">
        <v>5</v>
      </c>
      <c r="F1433" s="155" t="s">
        <v>465</v>
      </c>
      <c r="H1433" s="154" t="s">
        <v>5</v>
      </c>
      <c r="L1433" s="153"/>
      <c r="M1433" s="156"/>
      <c r="T1433" s="157"/>
      <c r="W1433" s="1"/>
      <c r="AT1433" s="154" t="s">
        <v>161</v>
      </c>
      <c r="AU1433" s="154" t="s">
        <v>72</v>
      </c>
      <c r="AV1433" s="11" t="s">
        <v>70</v>
      </c>
      <c r="AW1433" s="11" t="s">
        <v>27</v>
      </c>
      <c r="AX1433" s="11" t="s">
        <v>64</v>
      </c>
      <c r="AY1433" s="154" t="s">
        <v>150</v>
      </c>
    </row>
    <row r="1434" spans="2:65" s="12" customFormat="1" x14ac:dyDescent="0.3">
      <c r="B1434" s="158"/>
      <c r="D1434" s="150" t="s">
        <v>161</v>
      </c>
      <c r="E1434" s="159" t="s">
        <v>5</v>
      </c>
      <c r="F1434" s="160" t="s">
        <v>70</v>
      </c>
      <c r="H1434" s="161">
        <v>1</v>
      </c>
      <c r="L1434" s="158"/>
      <c r="M1434" s="162"/>
      <c r="T1434" s="163"/>
      <c r="W1434" s="1"/>
      <c r="AT1434" s="159" t="s">
        <v>161</v>
      </c>
      <c r="AU1434" s="159" t="s">
        <v>72</v>
      </c>
      <c r="AV1434" s="12" t="s">
        <v>72</v>
      </c>
      <c r="AW1434" s="12" t="s">
        <v>27</v>
      </c>
      <c r="AX1434" s="12" t="s">
        <v>64</v>
      </c>
      <c r="AY1434" s="159" t="s">
        <v>150</v>
      </c>
    </row>
    <row r="1435" spans="2:65" s="11" customFormat="1" x14ac:dyDescent="0.3">
      <c r="B1435" s="153"/>
      <c r="D1435" s="150" t="s">
        <v>161</v>
      </c>
      <c r="E1435" s="154" t="s">
        <v>5</v>
      </c>
      <c r="F1435" s="155" t="s">
        <v>469</v>
      </c>
      <c r="H1435" s="154" t="s">
        <v>5</v>
      </c>
      <c r="L1435" s="153"/>
      <c r="M1435" s="156"/>
      <c r="T1435" s="157"/>
      <c r="W1435" s="1"/>
      <c r="AT1435" s="154" t="s">
        <v>161</v>
      </c>
      <c r="AU1435" s="154" t="s">
        <v>72</v>
      </c>
      <c r="AV1435" s="11" t="s">
        <v>70</v>
      </c>
      <c r="AW1435" s="11" t="s">
        <v>27</v>
      </c>
      <c r="AX1435" s="11" t="s">
        <v>64</v>
      </c>
      <c r="AY1435" s="154" t="s">
        <v>150</v>
      </c>
    </row>
    <row r="1436" spans="2:65" s="13" customFormat="1" x14ac:dyDescent="0.3">
      <c r="B1436" s="164"/>
      <c r="D1436" s="150" t="s">
        <v>161</v>
      </c>
      <c r="E1436" s="165" t="s">
        <v>5</v>
      </c>
      <c r="F1436" s="166" t="s">
        <v>164</v>
      </c>
      <c r="H1436" s="167">
        <v>3</v>
      </c>
      <c r="L1436" s="164"/>
      <c r="M1436" s="168"/>
      <c r="T1436" s="169"/>
      <c r="W1436" s="1"/>
      <c r="AT1436" s="165" t="s">
        <v>161</v>
      </c>
      <c r="AU1436" s="165" t="s">
        <v>72</v>
      </c>
      <c r="AV1436" s="13" t="s">
        <v>157</v>
      </c>
      <c r="AW1436" s="13" t="s">
        <v>27</v>
      </c>
      <c r="AX1436" s="13" t="s">
        <v>70</v>
      </c>
      <c r="AY1436" s="165" t="s">
        <v>150</v>
      </c>
    </row>
    <row r="1437" spans="2:65" s="1" customFormat="1" ht="16.5" customHeight="1" x14ac:dyDescent="0.3">
      <c r="B1437" s="138"/>
      <c r="C1437" s="171" t="s">
        <v>1852</v>
      </c>
      <c r="D1437" s="171" t="s">
        <v>251</v>
      </c>
      <c r="E1437" s="172" t="s">
        <v>1853</v>
      </c>
      <c r="F1437" s="173" t="s">
        <v>1854</v>
      </c>
      <c r="G1437" s="174" t="s">
        <v>1054</v>
      </c>
      <c r="H1437" s="175">
        <v>3</v>
      </c>
      <c r="I1437" s="521"/>
      <c r="J1437" s="176">
        <f>ROUND(I1437*H1437,2)</f>
        <v>0</v>
      </c>
      <c r="K1437" s="173" t="s">
        <v>5</v>
      </c>
      <c r="L1437" s="177"/>
      <c r="M1437" s="178" t="s">
        <v>5</v>
      </c>
      <c r="N1437" s="179" t="s">
        <v>35</v>
      </c>
      <c r="O1437" s="147">
        <v>0</v>
      </c>
      <c r="P1437" s="147">
        <f>O1437*H1437</f>
        <v>0</v>
      </c>
      <c r="Q1437" s="147">
        <v>3.2039999999999999E-2</v>
      </c>
      <c r="R1437" s="147">
        <f>Q1437*H1437</f>
        <v>9.6119999999999997E-2</v>
      </c>
      <c r="S1437" s="147">
        <v>0</v>
      </c>
      <c r="T1437" s="148">
        <f>S1437*H1437</f>
        <v>0</v>
      </c>
      <c r="AR1437" s="23" t="s">
        <v>323</v>
      </c>
      <c r="AT1437" s="23" t="s">
        <v>251</v>
      </c>
      <c r="AU1437" s="23" t="s">
        <v>72</v>
      </c>
      <c r="AY1437" s="23" t="s">
        <v>150</v>
      </c>
      <c r="BE1437" s="149">
        <f>IF(N1437="základní",J1437,0)</f>
        <v>0</v>
      </c>
      <c r="BF1437" s="149">
        <f>IF(N1437="snížená",J1437,0)</f>
        <v>0</v>
      </c>
      <c r="BG1437" s="149">
        <f>IF(N1437="zákl. přenesená",J1437,0)</f>
        <v>0</v>
      </c>
      <c r="BH1437" s="149">
        <f>IF(N1437="sníž. přenesená",J1437,0)</f>
        <v>0</v>
      </c>
      <c r="BI1437" s="149">
        <f>IF(N1437="nulová",J1437,0)</f>
        <v>0</v>
      </c>
      <c r="BJ1437" s="23" t="s">
        <v>70</v>
      </c>
      <c r="BK1437" s="149">
        <f>ROUND(I1437*H1437,2)</f>
        <v>0</v>
      </c>
      <c r="BL1437" s="23" t="s">
        <v>233</v>
      </c>
      <c r="BM1437" s="23" t="s">
        <v>1855</v>
      </c>
    </row>
    <row r="1438" spans="2:65" s="1" customFormat="1" ht="25.5" customHeight="1" x14ac:dyDescent="0.3">
      <c r="B1438" s="138"/>
      <c r="C1438" s="139" t="s">
        <v>1856</v>
      </c>
      <c r="D1438" s="139" t="s">
        <v>152</v>
      </c>
      <c r="E1438" s="140" t="s">
        <v>1857</v>
      </c>
      <c r="F1438" s="141" t="s">
        <v>1858</v>
      </c>
      <c r="G1438" s="142" t="s">
        <v>268</v>
      </c>
      <c r="H1438" s="143">
        <v>21.9</v>
      </c>
      <c r="I1438" s="303"/>
      <c r="J1438" s="144">
        <f>ROUND(I1438*H1438,2)</f>
        <v>0</v>
      </c>
      <c r="K1438" s="141" t="s">
        <v>156</v>
      </c>
      <c r="L1438" s="36"/>
      <c r="M1438" s="145" t="s">
        <v>5</v>
      </c>
      <c r="N1438" s="146" t="s">
        <v>35</v>
      </c>
      <c r="O1438" s="147">
        <v>0.65</v>
      </c>
      <c r="P1438" s="147">
        <f>O1438*H1438</f>
        <v>14.234999999999999</v>
      </c>
      <c r="Q1438" s="147">
        <v>3.5400000000000002E-3</v>
      </c>
      <c r="R1438" s="147">
        <f>Q1438*H1438</f>
        <v>7.7525999999999998E-2</v>
      </c>
      <c r="S1438" s="147">
        <v>0</v>
      </c>
      <c r="T1438" s="148">
        <f>S1438*H1438</f>
        <v>0</v>
      </c>
      <c r="AR1438" s="23" t="s">
        <v>233</v>
      </c>
      <c r="AT1438" s="23" t="s">
        <v>152</v>
      </c>
      <c r="AU1438" s="23" t="s">
        <v>72</v>
      </c>
      <c r="AY1438" s="23" t="s">
        <v>150</v>
      </c>
      <c r="BE1438" s="149">
        <f>IF(N1438="základní",J1438,0)</f>
        <v>0</v>
      </c>
      <c r="BF1438" s="149">
        <f>IF(N1438="snížená",J1438,0)</f>
        <v>0</v>
      </c>
      <c r="BG1438" s="149">
        <f>IF(N1438="zákl. přenesená",J1438,0)</f>
        <v>0</v>
      </c>
      <c r="BH1438" s="149">
        <f>IF(N1438="sníž. přenesená",J1438,0)</f>
        <v>0</v>
      </c>
      <c r="BI1438" s="149">
        <f>IF(N1438="nulová",J1438,0)</f>
        <v>0</v>
      </c>
      <c r="BJ1438" s="23" t="s">
        <v>70</v>
      </c>
      <c r="BK1438" s="149">
        <f>ROUND(I1438*H1438,2)</f>
        <v>0</v>
      </c>
      <c r="BL1438" s="23" t="s">
        <v>233</v>
      </c>
      <c r="BM1438" s="23" t="s">
        <v>1859</v>
      </c>
    </row>
    <row r="1439" spans="2:65" s="1" customFormat="1" ht="283.5" x14ac:dyDescent="0.3">
      <c r="B1439" s="36"/>
      <c r="D1439" s="150" t="s">
        <v>159</v>
      </c>
      <c r="F1439" s="151" t="s">
        <v>1828</v>
      </c>
      <c r="L1439" s="36"/>
      <c r="M1439" s="152"/>
      <c r="T1439" s="61"/>
      <c r="AT1439" s="23" t="s">
        <v>159</v>
      </c>
      <c r="AU1439" s="23" t="s">
        <v>72</v>
      </c>
    </row>
    <row r="1440" spans="2:65" s="12" customFormat="1" x14ac:dyDescent="0.3">
      <c r="B1440" s="158"/>
      <c r="D1440" s="150" t="s">
        <v>161</v>
      </c>
      <c r="E1440" s="159" t="s">
        <v>5</v>
      </c>
      <c r="F1440" s="160" t="s">
        <v>1860</v>
      </c>
      <c r="H1440" s="161">
        <v>12.7</v>
      </c>
      <c r="L1440" s="158"/>
      <c r="M1440" s="162"/>
      <c r="T1440" s="163"/>
      <c r="W1440" s="1"/>
      <c r="AT1440" s="159" t="s">
        <v>161</v>
      </c>
      <c r="AU1440" s="159" t="s">
        <v>72</v>
      </c>
      <c r="AV1440" s="12" t="s">
        <v>72</v>
      </c>
      <c r="AW1440" s="12" t="s">
        <v>27</v>
      </c>
      <c r="AX1440" s="12" t="s">
        <v>64</v>
      </c>
      <c r="AY1440" s="159" t="s">
        <v>150</v>
      </c>
    </row>
    <row r="1441" spans="2:65" s="11" customFormat="1" x14ac:dyDescent="0.3">
      <c r="B1441" s="153"/>
      <c r="D1441" s="150" t="s">
        <v>161</v>
      </c>
      <c r="E1441" s="154" t="s">
        <v>5</v>
      </c>
      <c r="F1441" s="155" t="s">
        <v>465</v>
      </c>
      <c r="H1441" s="154" t="s">
        <v>5</v>
      </c>
      <c r="L1441" s="153"/>
      <c r="M1441" s="156"/>
      <c r="T1441" s="157"/>
      <c r="W1441" s="1"/>
      <c r="AT1441" s="154" t="s">
        <v>161</v>
      </c>
      <c r="AU1441" s="154" t="s">
        <v>72</v>
      </c>
      <c r="AV1441" s="11" t="s">
        <v>70</v>
      </c>
      <c r="AW1441" s="11" t="s">
        <v>27</v>
      </c>
      <c r="AX1441" s="11" t="s">
        <v>64</v>
      </c>
      <c r="AY1441" s="154" t="s">
        <v>150</v>
      </c>
    </row>
    <row r="1442" spans="2:65" s="12" customFormat="1" x14ac:dyDescent="0.3">
      <c r="B1442" s="158"/>
      <c r="D1442" s="150" t="s">
        <v>161</v>
      </c>
      <c r="E1442" s="159" t="s">
        <v>5</v>
      </c>
      <c r="F1442" s="160" t="s">
        <v>1861</v>
      </c>
      <c r="H1442" s="161">
        <v>9.1999999999999993</v>
      </c>
      <c r="L1442" s="158"/>
      <c r="M1442" s="162"/>
      <c r="T1442" s="163"/>
      <c r="W1442" s="1"/>
      <c r="AT1442" s="159" t="s">
        <v>161</v>
      </c>
      <c r="AU1442" s="159" t="s">
        <v>72</v>
      </c>
      <c r="AV1442" s="12" t="s">
        <v>72</v>
      </c>
      <c r="AW1442" s="12" t="s">
        <v>27</v>
      </c>
      <c r="AX1442" s="12" t="s">
        <v>64</v>
      </c>
      <c r="AY1442" s="159" t="s">
        <v>150</v>
      </c>
    </row>
    <row r="1443" spans="2:65" s="11" customFormat="1" x14ac:dyDescent="0.3">
      <c r="B1443" s="153"/>
      <c r="D1443" s="150" t="s">
        <v>161</v>
      </c>
      <c r="E1443" s="154" t="s">
        <v>5</v>
      </c>
      <c r="F1443" s="155" t="s">
        <v>469</v>
      </c>
      <c r="H1443" s="154" t="s">
        <v>5</v>
      </c>
      <c r="L1443" s="153"/>
      <c r="M1443" s="156"/>
      <c r="T1443" s="157"/>
      <c r="W1443" s="1"/>
      <c r="AT1443" s="154" t="s">
        <v>161</v>
      </c>
      <c r="AU1443" s="154" t="s">
        <v>72</v>
      </c>
      <c r="AV1443" s="11" t="s">
        <v>70</v>
      </c>
      <c r="AW1443" s="11" t="s">
        <v>27</v>
      </c>
      <c r="AX1443" s="11" t="s">
        <v>64</v>
      </c>
      <c r="AY1443" s="154" t="s">
        <v>150</v>
      </c>
    </row>
    <row r="1444" spans="2:65" s="13" customFormat="1" x14ac:dyDescent="0.3">
      <c r="B1444" s="164"/>
      <c r="D1444" s="150" t="s">
        <v>161</v>
      </c>
      <c r="E1444" s="165" t="s">
        <v>5</v>
      </c>
      <c r="F1444" s="166" t="s">
        <v>164</v>
      </c>
      <c r="H1444" s="167">
        <v>21.9</v>
      </c>
      <c r="L1444" s="164"/>
      <c r="M1444" s="168"/>
      <c r="T1444" s="169"/>
      <c r="W1444" s="1"/>
      <c r="AT1444" s="165" t="s">
        <v>161</v>
      </c>
      <c r="AU1444" s="165" t="s">
        <v>72</v>
      </c>
      <c r="AV1444" s="13" t="s">
        <v>157</v>
      </c>
      <c r="AW1444" s="13" t="s">
        <v>27</v>
      </c>
      <c r="AX1444" s="13" t="s">
        <v>70</v>
      </c>
      <c r="AY1444" s="165" t="s">
        <v>150</v>
      </c>
    </row>
    <row r="1445" spans="2:65" s="1" customFormat="1" ht="25.5" customHeight="1" x14ac:dyDescent="0.3">
      <c r="B1445" s="138"/>
      <c r="C1445" s="139" t="s">
        <v>1862</v>
      </c>
      <c r="D1445" s="139" t="s">
        <v>152</v>
      </c>
      <c r="E1445" s="140" t="s">
        <v>1863</v>
      </c>
      <c r="F1445" s="141" t="s">
        <v>1864</v>
      </c>
      <c r="G1445" s="142" t="s">
        <v>155</v>
      </c>
      <c r="H1445" s="143">
        <v>82.772000000000006</v>
      </c>
      <c r="I1445" s="303"/>
      <c r="J1445" s="144">
        <f>ROUND(I1445*H1445,2)</f>
        <v>0</v>
      </c>
      <c r="K1445" s="141" t="s">
        <v>156</v>
      </c>
      <c r="L1445" s="36"/>
      <c r="M1445" s="145" t="s">
        <v>5</v>
      </c>
      <c r="N1445" s="146" t="s">
        <v>35</v>
      </c>
      <c r="O1445" s="147">
        <v>0.72799999999999998</v>
      </c>
      <c r="P1445" s="147">
        <f>O1445*H1445</f>
        <v>60.258016000000005</v>
      </c>
      <c r="Q1445" s="147">
        <v>1.17E-3</v>
      </c>
      <c r="R1445" s="147">
        <f>Q1445*H1445</f>
        <v>9.6843240000000011E-2</v>
      </c>
      <c r="S1445" s="147">
        <v>0</v>
      </c>
      <c r="T1445" s="148">
        <f>S1445*H1445</f>
        <v>0</v>
      </c>
      <c r="AR1445" s="23" t="s">
        <v>233</v>
      </c>
      <c r="AT1445" s="23" t="s">
        <v>152</v>
      </c>
      <c r="AU1445" s="23" t="s">
        <v>72</v>
      </c>
      <c r="AY1445" s="23" t="s">
        <v>150</v>
      </c>
      <c r="BE1445" s="149">
        <f>IF(N1445="základní",J1445,0)</f>
        <v>0</v>
      </c>
      <c r="BF1445" s="149">
        <f>IF(N1445="snížená",J1445,0)</f>
        <v>0</v>
      </c>
      <c r="BG1445" s="149">
        <f>IF(N1445="zákl. přenesená",J1445,0)</f>
        <v>0</v>
      </c>
      <c r="BH1445" s="149">
        <f>IF(N1445="sníž. přenesená",J1445,0)</f>
        <v>0</v>
      </c>
      <c r="BI1445" s="149">
        <f>IF(N1445="nulová",J1445,0)</f>
        <v>0</v>
      </c>
      <c r="BJ1445" s="23" t="s">
        <v>70</v>
      </c>
      <c r="BK1445" s="149">
        <f>ROUND(I1445*H1445,2)</f>
        <v>0</v>
      </c>
      <c r="BL1445" s="23" t="s">
        <v>233</v>
      </c>
      <c r="BM1445" s="23" t="s">
        <v>1865</v>
      </c>
    </row>
    <row r="1446" spans="2:65" s="1" customFormat="1" ht="81" x14ac:dyDescent="0.3">
      <c r="B1446" s="36"/>
      <c r="D1446" s="150" t="s">
        <v>159</v>
      </c>
      <c r="F1446" s="151" t="s">
        <v>1866</v>
      </c>
      <c r="L1446" s="36"/>
      <c r="M1446" s="152"/>
      <c r="T1446" s="61"/>
      <c r="AT1446" s="23" t="s">
        <v>159</v>
      </c>
      <c r="AU1446" s="23" t="s">
        <v>72</v>
      </c>
    </row>
    <row r="1447" spans="2:65" s="12" customFormat="1" x14ac:dyDescent="0.3">
      <c r="B1447" s="158"/>
      <c r="D1447" s="150" t="s">
        <v>161</v>
      </c>
      <c r="E1447" s="159" t="s">
        <v>5</v>
      </c>
      <c r="F1447" s="160" t="s">
        <v>1867</v>
      </c>
      <c r="H1447" s="161">
        <v>22.475000000000001</v>
      </c>
      <c r="L1447" s="158"/>
      <c r="M1447" s="162"/>
      <c r="T1447" s="163"/>
      <c r="W1447" s="1"/>
      <c r="AT1447" s="159" t="s">
        <v>161</v>
      </c>
      <c r="AU1447" s="159" t="s">
        <v>72</v>
      </c>
      <c r="AV1447" s="12" t="s">
        <v>72</v>
      </c>
      <c r="AW1447" s="12" t="s">
        <v>27</v>
      </c>
      <c r="AX1447" s="12" t="s">
        <v>64</v>
      </c>
      <c r="AY1447" s="159" t="s">
        <v>150</v>
      </c>
    </row>
    <row r="1448" spans="2:65" s="12" customFormat="1" x14ac:dyDescent="0.3">
      <c r="B1448" s="158"/>
      <c r="D1448" s="150" t="s">
        <v>161</v>
      </c>
      <c r="E1448" s="159" t="s">
        <v>5</v>
      </c>
      <c r="F1448" s="160" t="s">
        <v>1868</v>
      </c>
      <c r="H1448" s="161">
        <v>23.96</v>
      </c>
      <c r="L1448" s="158"/>
      <c r="M1448" s="162"/>
      <c r="T1448" s="163"/>
      <c r="W1448" s="1"/>
      <c r="AT1448" s="159" t="s">
        <v>161</v>
      </c>
      <c r="AU1448" s="159" t="s">
        <v>72</v>
      </c>
      <c r="AV1448" s="12" t="s">
        <v>72</v>
      </c>
      <c r="AW1448" s="12" t="s">
        <v>27</v>
      </c>
      <c r="AX1448" s="12" t="s">
        <v>64</v>
      </c>
      <c r="AY1448" s="159" t="s">
        <v>150</v>
      </c>
    </row>
    <row r="1449" spans="2:65" s="11" customFormat="1" x14ac:dyDescent="0.3">
      <c r="B1449" s="153"/>
      <c r="D1449" s="150" t="s">
        <v>161</v>
      </c>
      <c r="E1449" s="154" t="s">
        <v>5</v>
      </c>
      <c r="F1449" s="155" t="s">
        <v>465</v>
      </c>
      <c r="H1449" s="154" t="s">
        <v>5</v>
      </c>
      <c r="L1449" s="153"/>
      <c r="M1449" s="156"/>
      <c r="T1449" s="157"/>
      <c r="W1449" s="1"/>
      <c r="AT1449" s="154" t="s">
        <v>161</v>
      </c>
      <c r="AU1449" s="154" t="s">
        <v>72</v>
      </c>
      <c r="AV1449" s="11" t="s">
        <v>70</v>
      </c>
      <c r="AW1449" s="11" t="s">
        <v>27</v>
      </c>
      <c r="AX1449" s="11" t="s">
        <v>64</v>
      </c>
      <c r="AY1449" s="154" t="s">
        <v>150</v>
      </c>
    </row>
    <row r="1450" spans="2:65" s="12" customFormat="1" x14ac:dyDescent="0.3">
      <c r="B1450" s="158"/>
      <c r="D1450" s="150" t="s">
        <v>161</v>
      </c>
      <c r="E1450" s="159" t="s">
        <v>5</v>
      </c>
      <c r="F1450" s="160" t="s">
        <v>1869</v>
      </c>
      <c r="H1450" s="161">
        <v>36.337000000000003</v>
      </c>
      <c r="L1450" s="158"/>
      <c r="M1450" s="162"/>
      <c r="T1450" s="163"/>
      <c r="W1450" s="1"/>
      <c r="AT1450" s="159" t="s">
        <v>161</v>
      </c>
      <c r="AU1450" s="159" t="s">
        <v>72</v>
      </c>
      <c r="AV1450" s="12" t="s">
        <v>72</v>
      </c>
      <c r="AW1450" s="12" t="s">
        <v>27</v>
      </c>
      <c r="AX1450" s="12" t="s">
        <v>64</v>
      </c>
      <c r="AY1450" s="159" t="s">
        <v>150</v>
      </c>
    </row>
    <row r="1451" spans="2:65" s="11" customFormat="1" x14ac:dyDescent="0.3">
      <c r="B1451" s="153"/>
      <c r="D1451" s="150" t="s">
        <v>161</v>
      </c>
      <c r="E1451" s="154" t="s">
        <v>5</v>
      </c>
      <c r="F1451" s="155" t="s">
        <v>469</v>
      </c>
      <c r="H1451" s="154" t="s">
        <v>5</v>
      </c>
      <c r="L1451" s="153"/>
      <c r="M1451" s="156"/>
      <c r="T1451" s="157"/>
      <c r="W1451" s="1"/>
      <c r="AT1451" s="154" t="s">
        <v>161</v>
      </c>
      <c r="AU1451" s="154" t="s">
        <v>72</v>
      </c>
      <c r="AV1451" s="11" t="s">
        <v>70</v>
      </c>
      <c r="AW1451" s="11" t="s">
        <v>27</v>
      </c>
      <c r="AX1451" s="11" t="s">
        <v>64</v>
      </c>
      <c r="AY1451" s="154" t="s">
        <v>150</v>
      </c>
    </row>
    <row r="1452" spans="2:65" s="13" customFormat="1" x14ac:dyDescent="0.3">
      <c r="B1452" s="164"/>
      <c r="D1452" s="150" t="s">
        <v>161</v>
      </c>
      <c r="E1452" s="165" t="s">
        <v>5</v>
      </c>
      <c r="F1452" s="166" t="s">
        <v>164</v>
      </c>
      <c r="H1452" s="167">
        <v>82.772000000000006</v>
      </c>
      <c r="L1452" s="164"/>
      <c r="M1452" s="168"/>
      <c r="T1452" s="169"/>
      <c r="W1452" s="1"/>
      <c r="AT1452" s="165" t="s">
        <v>161</v>
      </c>
      <c r="AU1452" s="165" t="s">
        <v>72</v>
      </c>
      <c r="AV1452" s="13" t="s">
        <v>157</v>
      </c>
      <c r="AW1452" s="13" t="s">
        <v>27</v>
      </c>
      <c r="AX1452" s="13" t="s">
        <v>70</v>
      </c>
      <c r="AY1452" s="165" t="s">
        <v>150</v>
      </c>
    </row>
    <row r="1453" spans="2:65" s="1" customFormat="1" ht="25.5" customHeight="1" x14ac:dyDescent="0.3">
      <c r="B1453" s="138"/>
      <c r="C1453" s="171" t="s">
        <v>1870</v>
      </c>
      <c r="D1453" s="171" t="s">
        <v>251</v>
      </c>
      <c r="E1453" s="172" t="s">
        <v>1871</v>
      </c>
      <c r="F1453" s="173" t="s">
        <v>1872</v>
      </c>
      <c r="G1453" s="174" t="s">
        <v>155</v>
      </c>
      <c r="H1453" s="175">
        <v>86.911000000000001</v>
      </c>
      <c r="I1453" s="521"/>
      <c r="J1453" s="176">
        <f>ROUND(I1453*H1453,2)</f>
        <v>0</v>
      </c>
      <c r="K1453" s="173" t="s">
        <v>156</v>
      </c>
      <c r="L1453" s="177"/>
      <c r="M1453" s="178" t="s">
        <v>5</v>
      </c>
      <c r="N1453" s="179" t="s">
        <v>35</v>
      </c>
      <c r="O1453" s="147">
        <v>0</v>
      </c>
      <c r="P1453" s="147">
        <f>O1453*H1453</f>
        <v>0</v>
      </c>
      <c r="Q1453" s="147">
        <v>5.1999999999999998E-3</v>
      </c>
      <c r="R1453" s="147">
        <f>Q1453*H1453</f>
        <v>0.45193719999999998</v>
      </c>
      <c r="S1453" s="147">
        <v>0</v>
      </c>
      <c r="T1453" s="148">
        <f>S1453*H1453</f>
        <v>0</v>
      </c>
      <c r="AR1453" s="23" t="s">
        <v>323</v>
      </c>
      <c r="AT1453" s="23" t="s">
        <v>251</v>
      </c>
      <c r="AU1453" s="23" t="s">
        <v>72</v>
      </c>
      <c r="AY1453" s="23" t="s">
        <v>150</v>
      </c>
      <c r="BE1453" s="149">
        <f>IF(N1453="základní",J1453,0)</f>
        <v>0</v>
      </c>
      <c r="BF1453" s="149">
        <f>IF(N1453="snížená",J1453,0)</f>
        <v>0</v>
      </c>
      <c r="BG1453" s="149">
        <f>IF(N1453="zákl. přenesená",J1453,0)</f>
        <v>0</v>
      </c>
      <c r="BH1453" s="149">
        <f>IF(N1453="sníž. přenesená",J1453,0)</f>
        <v>0</v>
      </c>
      <c r="BI1453" s="149">
        <f>IF(N1453="nulová",J1453,0)</f>
        <v>0</v>
      </c>
      <c r="BJ1453" s="23" t="s">
        <v>70</v>
      </c>
      <c r="BK1453" s="149">
        <f>ROUND(I1453*H1453,2)</f>
        <v>0</v>
      </c>
      <c r="BL1453" s="23" t="s">
        <v>233</v>
      </c>
      <c r="BM1453" s="23" t="s">
        <v>1873</v>
      </c>
    </row>
    <row r="1454" spans="2:65" s="12" customFormat="1" x14ac:dyDescent="0.3">
      <c r="B1454" s="158"/>
      <c r="D1454" s="150" t="s">
        <v>161</v>
      </c>
      <c r="F1454" s="160" t="s">
        <v>1874</v>
      </c>
      <c r="H1454" s="161">
        <v>86.911000000000001</v>
      </c>
      <c r="L1454" s="158"/>
      <c r="M1454" s="162"/>
      <c r="T1454" s="163"/>
      <c r="W1454" s="1"/>
      <c r="AT1454" s="159" t="s">
        <v>161</v>
      </c>
      <c r="AU1454" s="159" t="s">
        <v>72</v>
      </c>
      <c r="AV1454" s="12" t="s">
        <v>72</v>
      </c>
      <c r="AW1454" s="12" t="s">
        <v>6</v>
      </c>
      <c r="AX1454" s="12" t="s">
        <v>70</v>
      </c>
      <c r="AY1454" s="159" t="s">
        <v>150</v>
      </c>
    </row>
    <row r="1455" spans="2:65" s="1" customFormat="1" ht="25.5" customHeight="1" x14ac:dyDescent="0.3">
      <c r="B1455" s="138"/>
      <c r="C1455" s="139" t="s">
        <v>1875</v>
      </c>
      <c r="D1455" s="139" t="s">
        <v>152</v>
      </c>
      <c r="E1455" s="140" t="s">
        <v>1876</v>
      </c>
      <c r="F1455" s="141" t="s">
        <v>1877</v>
      </c>
      <c r="G1455" s="142" t="s">
        <v>268</v>
      </c>
      <c r="H1455" s="143">
        <v>143.19999999999999</v>
      </c>
      <c r="I1455" s="303"/>
      <c r="J1455" s="144">
        <f>ROUND(I1455*H1455,2)</f>
        <v>0</v>
      </c>
      <c r="K1455" s="141" t="s">
        <v>156</v>
      </c>
      <c r="L1455" s="36"/>
      <c r="M1455" s="145" t="s">
        <v>5</v>
      </c>
      <c r="N1455" s="146" t="s">
        <v>35</v>
      </c>
      <c r="O1455" s="147">
        <v>0.29399999999999998</v>
      </c>
      <c r="P1455" s="147">
        <f>O1455*H1455</f>
        <v>42.100799999999992</v>
      </c>
      <c r="Q1455" s="147">
        <v>0</v>
      </c>
      <c r="R1455" s="147">
        <f>Q1455*H1455</f>
        <v>0</v>
      </c>
      <c r="S1455" s="147">
        <v>3.5999999999999997E-2</v>
      </c>
      <c r="T1455" s="148">
        <f>S1455*H1455</f>
        <v>5.1551999999999989</v>
      </c>
      <c r="AR1455" s="23" t="s">
        <v>233</v>
      </c>
      <c r="AT1455" s="23" t="s">
        <v>152</v>
      </c>
      <c r="AU1455" s="23" t="s">
        <v>72</v>
      </c>
      <c r="AY1455" s="23" t="s">
        <v>150</v>
      </c>
      <c r="BE1455" s="149">
        <f>IF(N1455="základní",J1455,0)</f>
        <v>0</v>
      </c>
      <c r="BF1455" s="149">
        <f>IF(N1455="snížená",J1455,0)</f>
        <v>0</v>
      </c>
      <c r="BG1455" s="149">
        <f>IF(N1455="zákl. přenesená",J1455,0)</f>
        <v>0</v>
      </c>
      <c r="BH1455" s="149">
        <f>IF(N1455="sníž. přenesená",J1455,0)</f>
        <v>0</v>
      </c>
      <c r="BI1455" s="149">
        <f>IF(N1455="nulová",J1455,0)</f>
        <v>0</v>
      </c>
      <c r="BJ1455" s="23" t="s">
        <v>70</v>
      </c>
      <c r="BK1455" s="149">
        <f>ROUND(I1455*H1455,2)</f>
        <v>0</v>
      </c>
      <c r="BL1455" s="23" t="s">
        <v>233</v>
      </c>
      <c r="BM1455" s="23" t="s">
        <v>1878</v>
      </c>
    </row>
    <row r="1456" spans="2:65" s="1" customFormat="1" ht="148.5" x14ac:dyDescent="0.3">
      <c r="B1456" s="36"/>
      <c r="D1456" s="150" t="s">
        <v>159</v>
      </c>
      <c r="F1456" s="151" t="s">
        <v>1879</v>
      </c>
      <c r="L1456" s="36"/>
      <c r="M1456" s="152"/>
      <c r="T1456" s="61"/>
      <c r="AT1456" s="23" t="s">
        <v>159</v>
      </c>
      <c r="AU1456" s="23" t="s">
        <v>72</v>
      </c>
    </row>
    <row r="1457" spans="2:65" s="12" customFormat="1" x14ac:dyDescent="0.3">
      <c r="B1457" s="158"/>
      <c r="D1457" s="150" t="s">
        <v>161</v>
      </c>
      <c r="E1457" s="159" t="s">
        <v>5</v>
      </c>
      <c r="F1457" s="160" t="s">
        <v>1880</v>
      </c>
      <c r="H1457" s="161">
        <v>143.19999999999999</v>
      </c>
      <c r="L1457" s="158"/>
      <c r="M1457" s="162"/>
      <c r="T1457" s="163"/>
      <c r="W1457" s="1"/>
      <c r="AT1457" s="159" t="s">
        <v>161</v>
      </c>
      <c r="AU1457" s="159" t="s">
        <v>72</v>
      </c>
      <c r="AV1457" s="12" t="s">
        <v>72</v>
      </c>
      <c r="AW1457" s="12" t="s">
        <v>27</v>
      </c>
      <c r="AX1457" s="12" t="s">
        <v>64</v>
      </c>
      <c r="AY1457" s="159" t="s">
        <v>150</v>
      </c>
    </row>
    <row r="1458" spans="2:65" s="13" customFormat="1" x14ac:dyDescent="0.3">
      <c r="B1458" s="164"/>
      <c r="D1458" s="150" t="s">
        <v>161</v>
      </c>
      <c r="E1458" s="165" t="s">
        <v>5</v>
      </c>
      <c r="F1458" s="166" t="s">
        <v>164</v>
      </c>
      <c r="H1458" s="167">
        <v>143.19999999999999</v>
      </c>
      <c r="L1458" s="164"/>
      <c r="M1458" s="168"/>
      <c r="T1458" s="169"/>
      <c r="W1458" s="1"/>
      <c r="AT1458" s="165" t="s">
        <v>161</v>
      </c>
      <c r="AU1458" s="165" t="s">
        <v>72</v>
      </c>
      <c r="AV1458" s="13" t="s">
        <v>157</v>
      </c>
      <c r="AW1458" s="13" t="s">
        <v>27</v>
      </c>
      <c r="AX1458" s="13" t="s">
        <v>70</v>
      </c>
      <c r="AY1458" s="165" t="s">
        <v>150</v>
      </c>
    </row>
    <row r="1459" spans="2:65" s="1" customFormat="1" ht="51" customHeight="1" x14ac:dyDescent="0.3">
      <c r="B1459" s="138"/>
      <c r="C1459" s="139" t="s">
        <v>1881</v>
      </c>
      <c r="D1459" s="139" t="s">
        <v>152</v>
      </c>
      <c r="E1459" s="140" t="s">
        <v>1882</v>
      </c>
      <c r="F1459" s="141" t="s">
        <v>1883</v>
      </c>
      <c r="G1459" s="142" t="s">
        <v>241</v>
      </c>
      <c r="H1459" s="143">
        <v>14.773</v>
      </c>
      <c r="I1459" s="303"/>
      <c r="J1459" s="144">
        <f>ROUND(I1459*H1459,2)</f>
        <v>0</v>
      </c>
      <c r="K1459" s="141" t="s">
        <v>156</v>
      </c>
      <c r="L1459" s="36"/>
      <c r="M1459" s="145" t="s">
        <v>5</v>
      </c>
      <c r="N1459" s="146" t="s">
        <v>35</v>
      </c>
      <c r="O1459" s="147">
        <v>2.46</v>
      </c>
      <c r="P1459" s="147">
        <f>O1459*H1459</f>
        <v>36.34158</v>
      </c>
      <c r="Q1459" s="147">
        <v>0</v>
      </c>
      <c r="R1459" s="147">
        <f>Q1459*H1459</f>
        <v>0</v>
      </c>
      <c r="S1459" s="147">
        <v>0</v>
      </c>
      <c r="T1459" s="148">
        <f>S1459*H1459</f>
        <v>0</v>
      </c>
      <c r="AR1459" s="23" t="s">
        <v>233</v>
      </c>
      <c r="AT1459" s="23" t="s">
        <v>152</v>
      </c>
      <c r="AU1459" s="23" t="s">
        <v>72</v>
      </c>
      <c r="AY1459" s="23" t="s">
        <v>150</v>
      </c>
      <c r="BE1459" s="149">
        <f>IF(N1459="základní",J1459,0)</f>
        <v>0</v>
      </c>
      <c r="BF1459" s="149">
        <f>IF(N1459="snížená",J1459,0)</f>
        <v>0</v>
      </c>
      <c r="BG1459" s="149">
        <f>IF(N1459="zákl. přenesená",J1459,0)</f>
        <v>0</v>
      </c>
      <c r="BH1459" s="149">
        <f>IF(N1459="sníž. přenesená",J1459,0)</f>
        <v>0</v>
      </c>
      <c r="BI1459" s="149">
        <f>IF(N1459="nulová",J1459,0)</f>
        <v>0</v>
      </c>
      <c r="BJ1459" s="23" t="s">
        <v>70</v>
      </c>
      <c r="BK1459" s="149">
        <f>ROUND(I1459*H1459,2)</f>
        <v>0</v>
      </c>
      <c r="BL1459" s="23" t="s">
        <v>233</v>
      </c>
      <c r="BM1459" s="23" t="s">
        <v>1884</v>
      </c>
    </row>
    <row r="1460" spans="2:65" s="1" customFormat="1" ht="148.5" x14ac:dyDescent="0.3">
      <c r="B1460" s="36"/>
      <c r="D1460" s="150" t="s">
        <v>159</v>
      </c>
      <c r="F1460" s="151" t="s">
        <v>1885</v>
      </c>
      <c r="L1460" s="36"/>
      <c r="M1460" s="152"/>
      <c r="T1460" s="61"/>
      <c r="AT1460" s="23" t="s">
        <v>159</v>
      </c>
      <c r="AU1460" s="23" t="s">
        <v>72</v>
      </c>
    </row>
    <row r="1461" spans="2:65" s="10" customFormat="1" ht="29.85" customHeight="1" x14ac:dyDescent="0.3">
      <c r="B1461" s="127"/>
      <c r="D1461" s="128" t="s">
        <v>63</v>
      </c>
      <c r="E1461" s="136" t="s">
        <v>1886</v>
      </c>
      <c r="F1461" s="136" t="s">
        <v>1887</v>
      </c>
      <c r="J1461" s="137">
        <f>BK1461</f>
        <v>0</v>
      </c>
      <c r="L1461" s="127"/>
      <c r="M1461" s="131"/>
      <c r="P1461" s="132">
        <f>SUM(P1462:P1510)</f>
        <v>453.54318499999999</v>
      </c>
      <c r="R1461" s="132">
        <f>SUM(R1462:R1510)</f>
        <v>2.0052210999999995</v>
      </c>
      <c r="T1461" s="133">
        <f>SUM(T1462:T1510)</f>
        <v>0.58838679999999999</v>
      </c>
      <c r="W1461" s="1"/>
      <c r="AR1461" s="128" t="s">
        <v>72</v>
      </c>
      <c r="AT1461" s="134" t="s">
        <v>63</v>
      </c>
      <c r="AU1461" s="134" t="s">
        <v>70</v>
      </c>
      <c r="AY1461" s="128" t="s">
        <v>150</v>
      </c>
      <c r="BK1461" s="135">
        <f>SUM(BK1462:BK1510)</f>
        <v>0</v>
      </c>
    </row>
    <row r="1462" spans="2:65" s="1" customFormat="1" ht="16.5" customHeight="1" x14ac:dyDescent="0.3">
      <c r="B1462" s="138"/>
      <c r="C1462" s="139" t="s">
        <v>1888</v>
      </c>
      <c r="D1462" s="139" t="s">
        <v>152</v>
      </c>
      <c r="E1462" s="140" t="s">
        <v>1889</v>
      </c>
      <c r="F1462" s="141" t="s">
        <v>1890</v>
      </c>
      <c r="G1462" s="142" t="s">
        <v>268</v>
      </c>
      <c r="H1462" s="143">
        <v>43.92</v>
      </c>
      <c r="I1462" s="303"/>
      <c r="J1462" s="144">
        <f>ROUND(I1462*H1462,2)</f>
        <v>0</v>
      </c>
      <c r="K1462" s="141" t="s">
        <v>156</v>
      </c>
      <c r="L1462" s="36"/>
      <c r="M1462" s="145" t="s">
        <v>5</v>
      </c>
      <c r="N1462" s="146" t="s">
        <v>35</v>
      </c>
      <c r="O1462" s="147">
        <v>0.104</v>
      </c>
      <c r="P1462" s="147">
        <f>O1462*H1462</f>
        <v>4.5676800000000002</v>
      </c>
      <c r="Q1462" s="147">
        <v>0</v>
      </c>
      <c r="R1462" s="147">
        <f>Q1462*H1462</f>
        <v>0</v>
      </c>
      <c r="S1462" s="147">
        <v>1.6999999999999999E-3</v>
      </c>
      <c r="T1462" s="148">
        <f>S1462*H1462</f>
        <v>7.4663999999999994E-2</v>
      </c>
      <c r="AR1462" s="23" t="s">
        <v>233</v>
      </c>
      <c r="AT1462" s="23" t="s">
        <v>152</v>
      </c>
      <c r="AU1462" s="23" t="s">
        <v>72</v>
      </c>
      <c r="AY1462" s="23" t="s">
        <v>150</v>
      </c>
      <c r="BE1462" s="149">
        <f>IF(N1462="základní",J1462,0)</f>
        <v>0</v>
      </c>
      <c r="BF1462" s="149">
        <f>IF(N1462="snížená",J1462,0)</f>
        <v>0</v>
      </c>
      <c r="BG1462" s="149">
        <f>IF(N1462="zákl. přenesená",J1462,0)</f>
        <v>0</v>
      </c>
      <c r="BH1462" s="149">
        <f>IF(N1462="sníž. přenesená",J1462,0)</f>
        <v>0</v>
      </c>
      <c r="BI1462" s="149">
        <f>IF(N1462="nulová",J1462,0)</f>
        <v>0</v>
      </c>
      <c r="BJ1462" s="23" t="s">
        <v>70</v>
      </c>
      <c r="BK1462" s="149">
        <f>ROUND(I1462*H1462,2)</f>
        <v>0</v>
      </c>
      <c r="BL1462" s="23" t="s">
        <v>233</v>
      </c>
      <c r="BM1462" s="23" t="s">
        <v>1891</v>
      </c>
    </row>
    <row r="1463" spans="2:65" s="12" customFormat="1" x14ac:dyDescent="0.3">
      <c r="B1463" s="158"/>
      <c r="D1463" s="150" t="s">
        <v>161</v>
      </c>
      <c r="E1463" s="159" t="s">
        <v>5</v>
      </c>
      <c r="F1463" s="160" t="s">
        <v>1892</v>
      </c>
      <c r="H1463" s="161">
        <v>43.92</v>
      </c>
      <c r="L1463" s="158"/>
      <c r="M1463" s="162"/>
      <c r="T1463" s="163"/>
      <c r="W1463" s="1"/>
      <c r="AT1463" s="159" t="s">
        <v>161</v>
      </c>
      <c r="AU1463" s="159" t="s">
        <v>72</v>
      </c>
      <c r="AV1463" s="12" t="s">
        <v>72</v>
      </c>
      <c r="AW1463" s="12" t="s">
        <v>27</v>
      </c>
      <c r="AX1463" s="12" t="s">
        <v>64</v>
      </c>
      <c r="AY1463" s="159" t="s">
        <v>150</v>
      </c>
    </row>
    <row r="1464" spans="2:65" s="13" customFormat="1" x14ac:dyDescent="0.3">
      <c r="B1464" s="164"/>
      <c r="D1464" s="150" t="s">
        <v>161</v>
      </c>
      <c r="E1464" s="165" t="s">
        <v>5</v>
      </c>
      <c r="F1464" s="166" t="s">
        <v>164</v>
      </c>
      <c r="H1464" s="167">
        <v>43.92</v>
      </c>
      <c r="L1464" s="164"/>
      <c r="M1464" s="168"/>
      <c r="T1464" s="169"/>
      <c r="W1464" s="1"/>
      <c r="AT1464" s="165" t="s">
        <v>161</v>
      </c>
      <c r="AU1464" s="165" t="s">
        <v>72</v>
      </c>
      <c r="AV1464" s="13" t="s">
        <v>157</v>
      </c>
      <c r="AW1464" s="13" t="s">
        <v>27</v>
      </c>
      <c r="AX1464" s="13" t="s">
        <v>70</v>
      </c>
      <c r="AY1464" s="165" t="s">
        <v>150</v>
      </c>
    </row>
    <row r="1465" spans="2:65" s="1" customFormat="1" ht="25.5" customHeight="1" x14ac:dyDescent="0.3">
      <c r="B1465" s="138"/>
      <c r="C1465" s="139" t="s">
        <v>1893</v>
      </c>
      <c r="D1465" s="139" t="s">
        <v>152</v>
      </c>
      <c r="E1465" s="140" t="s">
        <v>1894</v>
      </c>
      <c r="F1465" s="141" t="s">
        <v>1895</v>
      </c>
      <c r="G1465" s="142" t="s">
        <v>268</v>
      </c>
      <c r="H1465" s="143">
        <v>77.84</v>
      </c>
      <c r="I1465" s="303"/>
      <c r="J1465" s="144">
        <f>ROUND(I1465*H1465,2)</f>
        <v>0</v>
      </c>
      <c r="K1465" s="141" t="s">
        <v>156</v>
      </c>
      <c r="L1465" s="36"/>
      <c r="M1465" s="145" t="s">
        <v>5</v>
      </c>
      <c r="N1465" s="146" t="s">
        <v>35</v>
      </c>
      <c r="O1465" s="147">
        <v>7.8E-2</v>
      </c>
      <c r="P1465" s="147">
        <f>O1465*H1465</f>
        <v>6.0715200000000005</v>
      </c>
      <c r="Q1465" s="147">
        <v>0</v>
      </c>
      <c r="R1465" s="147">
        <f>Q1465*H1465</f>
        <v>0</v>
      </c>
      <c r="S1465" s="147">
        <v>1.7700000000000001E-3</v>
      </c>
      <c r="T1465" s="148">
        <f>S1465*H1465</f>
        <v>0.1377768</v>
      </c>
      <c r="AR1465" s="23" t="s">
        <v>233</v>
      </c>
      <c r="AT1465" s="23" t="s">
        <v>152</v>
      </c>
      <c r="AU1465" s="23" t="s">
        <v>72</v>
      </c>
      <c r="AY1465" s="23" t="s">
        <v>150</v>
      </c>
      <c r="BE1465" s="149">
        <f>IF(N1465="základní",J1465,0)</f>
        <v>0</v>
      </c>
      <c r="BF1465" s="149">
        <f>IF(N1465="snížená",J1465,0)</f>
        <v>0</v>
      </c>
      <c r="BG1465" s="149">
        <f>IF(N1465="zákl. přenesená",J1465,0)</f>
        <v>0</v>
      </c>
      <c r="BH1465" s="149">
        <f>IF(N1465="sníž. přenesená",J1465,0)</f>
        <v>0</v>
      </c>
      <c r="BI1465" s="149">
        <f>IF(N1465="nulová",J1465,0)</f>
        <v>0</v>
      </c>
      <c r="BJ1465" s="23" t="s">
        <v>70</v>
      </c>
      <c r="BK1465" s="149">
        <f>ROUND(I1465*H1465,2)</f>
        <v>0</v>
      </c>
      <c r="BL1465" s="23" t="s">
        <v>233</v>
      </c>
      <c r="BM1465" s="23" t="s">
        <v>1896</v>
      </c>
    </row>
    <row r="1466" spans="2:65" s="12" customFormat="1" x14ac:dyDescent="0.3">
      <c r="B1466" s="158"/>
      <c r="D1466" s="150" t="s">
        <v>161</v>
      </c>
      <c r="E1466" s="159" t="s">
        <v>5</v>
      </c>
      <c r="F1466" s="160" t="s">
        <v>1897</v>
      </c>
      <c r="H1466" s="161">
        <v>77.84</v>
      </c>
      <c r="L1466" s="158"/>
      <c r="M1466" s="162"/>
      <c r="T1466" s="163"/>
      <c r="W1466" s="1"/>
      <c r="AT1466" s="159" t="s">
        <v>161</v>
      </c>
      <c r="AU1466" s="159" t="s">
        <v>72</v>
      </c>
      <c r="AV1466" s="12" t="s">
        <v>72</v>
      </c>
      <c r="AW1466" s="12" t="s">
        <v>27</v>
      </c>
      <c r="AX1466" s="12" t="s">
        <v>64</v>
      </c>
      <c r="AY1466" s="159" t="s">
        <v>150</v>
      </c>
    </row>
    <row r="1467" spans="2:65" s="13" customFormat="1" x14ac:dyDescent="0.3">
      <c r="B1467" s="164"/>
      <c r="D1467" s="150" t="s">
        <v>161</v>
      </c>
      <c r="E1467" s="165" t="s">
        <v>5</v>
      </c>
      <c r="F1467" s="166" t="s">
        <v>164</v>
      </c>
      <c r="H1467" s="167">
        <v>77.84</v>
      </c>
      <c r="L1467" s="164"/>
      <c r="M1467" s="168"/>
      <c r="T1467" s="169"/>
      <c r="W1467" s="1"/>
      <c r="AT1467" s="165" t="s">
        <v>161</v>
      </c>
      <c r="AU1467" s="165" t="s">
        <v>72</v>
      </c>
      <c r="AV1467" s="13" t="s">
        <v>157</v>
      </c>
      <c r="AW1467" s="13" t="s">
        <v>27</v>
      </c>
      <c r="AX1467" s="13" t="s">
        <v>70</v>
      </c>
      <c r="AY1467" s="165" t="s">
        <v>150</v>
      </c>
    </row>
    <row r="1468" spans="2:65" s="1" customFormat="1" ht="16.5" customHeight="1" x14ac:dyDescent="0.3">
      <c r="B1468" s="138"/>
      <c r="C1468" s="139" t="s">
        <v>1898</v>
      </c>
      <c r="D1468" s="139" t="s">
        <v>152</v>
      </c>
      <c r="E1468" s="140" t="s">
        <v>1899</v>
      </c>
      <c r="F1468" s="141" t="s">
        <v>1900</v>
      </c>
      <c r="G1468" s="142" t="s">
        <v>268</v>
      </c>
      <c r="H1468" s="143">
        <v>55.8</v>
      </c>
      <c r="I1468" s="303"/>
      <c r="J1468" s="144">
        <f>ROUND(I1468*H1468,2)</f>
        <v>0</v>
      </c>
      <c r="K1468" s="141" t="s">
        <v>156</v>
      </c>
      <c r="L1468" s="36"/>
      <c r="M1468" s="145" t="s">
        <v>5</v>
      </c>
      <c r="N1468" s="146" t="s">
        <v>35</v>
      </c>
      <c r="O1468" s="147">
        <v>0.19500000000000001</v>
      </c>
      <c r="P1468" s="147">
        <f>O1468*H1468</f>
        <v>10.881</v>
      </c>
      <c r="Q1468" s="147">
        <v>0</v>
      </c>
      <c r="R1468" s="147">
        <f>Q1468*H1468</f>
        <v>0</v>
      </c>
      <c r="S1468" s="147">
        <v>1.67E-3</v>
      </c>
      <c r="T1468" s="148">
        <f>S1468*H1468</f>
        <v>9.3185999999999991E-2</v>
      </c>
      <c r="AR1468" s="23" t="s">
        <v>233</v>
      </c>
      <c r="AT1468" s="23" t="s">
        <v>152</v>
      </c>
      <c r="AU1468" s="23" t="s">
        <v>72</v>
      </c>
      <c r="AY1468" s="23" t="s">
        <v>150</v>
      </c>
      <c r="BE1468" s="149">
        <f>IF(N1468="základní",J1468,0)</f>
        <v>0</v>
      </c>
      <c r="BF1468" s="149">
        <f>IF(N1468="snížená",J1468,0)</f>
        <v>0</v>
      </c>
      <c r="BG1468" s="149">
        <f>IF(N1468="zákl. přenesená",J1468,0)</f>
        <v>0</v>
      </c>
      <c r="BH1468" s="149">
        <f>IF(N1468="sníž. přenesená",J1468,0)</f>
        <v>0</v>
      </c>
      <c r="BI1468" s="149">
        <f>IF(N1468="nulová",J1468,0)</f>
        <v>0</v>
      </c>
      <c r="BJ1468" s="23" t="s">
        <v>70</v>
      </c>
      <c r="BK1468" s="149">
        <f>ROUND(I1468*H1468,2)</f>
        <v>0</v>
      </c>
      <c r="BL1468" s="23" t="s">
        <v>233</v>
      </c>
      <c r="BM1468" s="23" t="s">
        <v>1901</v>
      </c>
    </row>
    <row r="1469" spans="2:65" s="12" customFormat="1" x14ac:dyDescent="0.3">
      <c r="B1469" s="158"/>
      <c r="D1469" s="150" t="s">
        <v>161</v>
      </c>
      <c r="E1469" s="159" t="s">
        <v>5</v>
      </c>
      <c r="F1469" s="160" t="s">
        <v>1902</v>
      </c>
      <c r="H1469" s="161">
        <v>55.8</v>
      </c>
      <c r="L1469" s="158"/>
      <c r="M1469" s="162"/>
      <c r="T1469" s="163"/>
      <c r="W1469" s="1"/>
      <c r="AT1469" s="159" t="s">
        <v>161</v>
      </c>
      <c r="AU1469" s="159" t="s">
        <v>72</v>
      </c>
      <c r="AV1469" s="12" t="s">
        <v>72</v>
      </c>
      <c r="AW1469" s="12" t="s">
        <v>27</v>
      </c>
      <c r="AX1469" s="12" t="s">
        <v>64</v>
      </c>
      <c r="AY1469" s="159" t="s">
        <v>150</v>
      </c>
    </row>
    <row r="1470" spans="2:65" s="13" customFormat="1" x14ac:dyDescent="0.3">
      <c r="B1470" s="164"/>
      <c r="D1470" s="150" t="s">
        <v>161</v>
      </c>
      <c r="E1470" s="165" t="s">
        <v>5</v>
      </c>
      <c r="F1470" s="166" t="s">
        <v>164</v>
      </c>
      <c r="H1470" s="167">
        <v>55.8</v>
      </c>
      <c r="L1470" s="164"/>
      <c r="M1470" s="168"/>
      <c r="T1470" s="169"/>
      <c r="W1470" s="1"/>
      <c r="AT1470" s="165" t="s">
        <v>161</v>
      </c>
      <c r="AU1470" s="165" t="s">
        <v>72</v>
      </c>
      <c r="AV1470" s="13" t="s">
        <v>157</v>
      </c>
      <c r="AW1470" s="13" t="s">
        <v>27</v>
      </c>
      <c r="AX1470" s="13" t="s">
        <v>70</v>
      </c>
      <c r="AY1470" s="165" t="s">
        <v>150</v>
      </c>
    </row>
    <row r="1471" spans="2:65" s="1" customFormat="1" ht="16.5" customHeight="1" x14ac:dyDescent="0.3">
      <c r="B1471" s="138"/>
      <c r="C1471" s="139" t="s">
        <v>1903</v>
      </c>
      <c r="D1471" s="139" t="s">
        <v>152</v>
      </c>
      <c r="E1471" s="140" t="s">
        <v>1904</v>
      </c>
      <c r="F1471" s="141" t="s">
        <v>1905</v>
      </c>
      <c r="G1471" s="142" t="s">
        <v>268</v>
      </c>
      <c r="H1471" s="143">
        <v>77.84</v>
      </c>
      <c r="I1471" s="303"/>
      <c r="J1471" s="144">
        <f>ROUND(I1471*H1471,2)</f>
        <v>0</v>
      </c>
      <c r="K1471" s="141" t="s">
        <v>156</v>
      </c>
      <c r="L1471" s="36"/>
      <c r="M1471" s="145" t="s">
        <v>5</v>
      </c>
      <c r="N1471" s="146" t="s">
        <v>35</v>
      </c>
      <c r="O1471" s="147">
        <v>0.189</v>
      </c>
      <c r="P1471" s="147">
        <f>O1471*H1471</f>
        <v>14.71176</v>
      </c>
      <c r="Q1471" s="147">
        <v>0</v>
      </c>
      <c r="R1471" s="147">
        <f>Q1471*H1471</f>
        <v>0</v>
      </c>
      <c r="S1471" s="147">
        <v>2.5999999999999999E-3</v>
      </c>
      <c r="T1471" s="148">
        <f>S1471*H1471</f>
        <v>0.20238400000000001</v>
      </c>
      <c r="AR1471" s="23" t="s">
        <v>233</v>
      </c>
      <c r="AT1471" s="23" t="s">
        <v>152</v>
      </c>
      <c r="AU1471" s="23" t="s">
        <v>72</v>
      </c>
      <c r="AY1471" s="23" t="s">
        <v>150</v>
      </c>
      <c r="BE1471" s="149">
        <f>IF(N1471="základní",J1471,0)</f>
        <v>0</v>
      </c>
      <c r="BF1471" s="149">
        <f>IF(N1471="snížená",J1471,0)</f>
        <v>0</v>
      </c>
      <c r="BG1471" s="149">
        <f>IF(N1471="zákl. přenesená",J1471,0)</f>
        <v>0</v>
      </c>
      <c r="BH1471" s="149">
        <f>IF(N1471="sníž. přenesená",J1471,0)</f>
        <v>0</v>
      </c>
      <c r="BI1471" s="149">
        <f>IF(N1471="nulová",J1471,0)</f>
        <v>0</v>
      </c>
      <c r="BJ1471" s="23" t="s">
        <v>70</v>
      </c>
      <c r="BK1471" s="149">
        <f>ROUND(I1471*H1471,2)</f>
        <v>0</v>
      </c>
      <c r="BL1471" s="23" t="s">
        <v>233</v>
      </c>
      <c r="BM1471" s="23" t="s">
        <v>1906</v>
      </c>
    </row>
    <row r="1472" spans="2:65" s="12" customFormat="1" x14ac:dyDescent="0.3">
      <c r="B1472" s="158"/>
      <c r="D1472" s="150" t="s">
        <v>161</v>
      </c>
      <c r="E1472" s="159" t="s">
        <v>5</v>
      </c>
      <c r="F1472" s="160" t="s">
        <v>1897</v>
      </c>
      <c r="H1472" s="161">
        <v>77.84</v>
      </c>
      <c r="L1472" s="158"/>
      <c r="M1472" s="162"/>
      <c r="T1472" s="163"/>
      <c r="W1472" s="1"/>
      <c r="AT1472" s="159" t="s">
        <v>161</v>
      </c>
      <c r="AU1472" s="159" t="s">
        <v>72</v>
      </c>
      <c r="AV1472" s="12" t="s">
        <v>72</v>
      </c>
      <c r="AW1472" s="12" t="s">
        <v>27</v>
      </c>
      <c r="AX1472" s="12" t="s">
        <v>64</v>
      </c>
      <c r="AY1472" s="159" t="s">
        <v>150</v>
      </c>
    </row>
    <row r="1473" spans="2:65" s="13" customFormat="1" x14ac:dyDescent="0.3">
      <c r="B1473" s="164"/>
      <c r="D1473" s="150" t="s">
        <v>161</v>
      </c>
      <c r="E1473" s="165" t="s">
        <v>5</v>
      </c>
      <c r="F1473" s="166" t="s">
        <v>164</v>
      </c>
      <c r="H1473" s="167">
        <v>77.84</v>
      </c>
      <c r="L1473" s="164"/>
      <c r="M1473" s="168"/>
      <c r="T1473" s="169"/>
      <c r="W1473" s="1"/>
      <c r="AT1473" s="165" t="s">
        <v>161</v>
      </c>
      <c r="AU1473" s="165" t="s">
        <v>72</v>
      </c>
      <c r="AV1473" s="13" t="s">
        <v>157</v>
      </c>
      <c r="AW1473" s="13" t="s">
        <v>27</v>
      </c>
      <c r="AX1473" s="13" t="s">
        <v>70</v>
      </c>
      <c r="AY1473" s="165" t="s">
        <v>150</v>
      </c>
    </row>
    <row r="1474" spans="2:65" s="1" customFormat="1" ht="16.5" customHeight="1" x14ac:dyDescent="0.3">
      <c r="B1474" s="138"/>
      <c r="C1474" s="139" t="s">
        <v>1907</v>
      </c>
      <c r="D1474" s="139" t="s">
        <v>152</v>
      </c>
      <c r="E1474" s="140" t="s">
        <v>1908</v>
      </c>
      <c r="F1474" s="141" t="s">
        <v>1909</v>
      </c>
      <c r="G1474" s="142" t="s">
        <v>268</v>
      </c>
      <c r="H1474" s="143">
        <v>20.399999999999999</v>
      </c>
      <c r="I1474" s="303"/>
      <c r="J1474" s="144">
        <f>ROUND(I1474*H1474,2)</f>
        <v>0</v>
      </c>
      <c r="K1474" s="141" t="s">
        <v>156</v>
      </c>
      <c r="L1474" s="36"/>
      <c r="M1474" s="145" t="s">
        <v>5</v>
      </c>
      <c r="N1474" s="146" t="s">
        <v>35</v>
      </c>
      <c r="O1474" s="147">
        <v>0.14699999999999999</v>
      </c>
      <c r="P1474" s="147">
        <f>O1474*H1474</f>
        <v>2.9987999999999997</v>
      </c>
      <c r="Q1474" s="147">
        <v>0</v>
      </c>
      <c r="R1474" s="147">
        <f>Q1474*H1474</f>
        <v>0</v>
      </c>
      <c r="S1474" s="147">
        <v>3.9399999999999999E-3</v>
      </c>
      <c r="T1474" s="148">
        <f>S1474*H1474</f>
        <v>8.0375999999999989E-2</v>
      </c>
      <c r="AR1474" s="23" t="s">
        <v>233</v>
      </c>
      <c r="AT1474" s="23" t="s">
        <v>152</v>
      </c>
      <c r="AU1474" s="23" t="s">
        <v>72</v>
      </c>
      <c r="AY1474" s="23" t="s">
        <v>150</v>
      </c>
      <c r="BE1474" s="149">
        <f>IF(N1474="základní",J1474,0)</f>
        <v>0</v>
      </c>
      <c r="BF1474" s="149">
        <f>IF(N1474="snížená",J1474,0)</f>
        <v>0</v>
      </c>
      <c r="BG1474" s="149">
        <f>IF(N1474="zákl. přenesená",J1474,0)</f>
        <v>0</v>
      </c>
      <c r="BH1474" s="149">
        <f>IF(N1474="sníž. přenesená",J1474,0)</f>
        <v>0</v>
      </c>
      <c r="BI1474" s="149">
        <f>IF(N1474="nulová",J1474,0)</f>
        <v>0</v>
      </c>
      <c r="BJ1474" s="23" t="s">
        <v>70</v>
      </c>
      <c r="BK1474" s="149">
        <f>ROUND(I1474*H1474,2)</f>
        <v>0</v>
      </c>
      <c r="BL1474" s="23" t="s">
        <v>233</v>
      </c>
      <c r="BM1474" s="23" t="s">
        <v>1910</v>
      </c>
    </row>
    <row r="1475" spans="2:65" s="12" customFormat="1" x14ac:dyDescent="0.3">
      <c r="B1475" s="158"/>
      <c r="D1475" s="150" t="s">
        <v>161</v>
      </c>
      <c r="E1475" s="159" t="s">
        <v>5</v>
      </c>
      <c r="F1475" s="160" t="s">
        <v>1911</v>
      </c>
      <c r="H1475" s="161">
        <v>20.399999999999999</v>
      </c>
      <c r="L1475" s="158"/>
      <c r="M1475" s="162"/>
      <c r="T1475" s="163"/>
      <c r="W1475" s="1"/>
      <c r="AT1475" s="159" t="s">
        <v>161</v>
      </c>
      <c r="AU1475" s="159" t="s">
        <v>72</v>
      </c>
      <c r="AV1475" s="12" t="s">
        <v>72</v>
      </c>
      <c r="AW1475" s="12" t="s">
        <v>27</v>
      </c>
      <c r="AX1475" s="12" t="s">
        <v>64</v>
      </c>
      <c r="AY1475" s="159" t="s">
        <v>150</v>
      </c>
    </row>
    <row r="1476" spans="2:65" s="13" customFormat="1" x14ac:dyDescent="0.3">
      <c r="B1476" s="164"/>
      <c r="D1476" s="150" t="s">
        <v>161</v>
      </c>
      <c r="E1476" s="165" t="s">
        <v>5</v>
      </c>
      <c r="F1476" s="166" t="s">
        <v>164</v>
      </c>
      <c r="H1476" s="167">
        <v>20.399999999999999</v>
      </c>
      <c r="L1476" s="164"/>
      <c r="M1476" s="168"/>
      <c r="T1476" s="169"/>
      <c r="W1476" s="1"/>
      <c r="AT1476" s="165" t="s">
        <v>161</v>
      </c>
      <c r="AU1476" s="165" t="s">
        <v>72</v>
      </c>
      <c r="AV1476" s="13" t="s">
        <v>157</v>
      </c>
      <c r="AW1476" s="13" t="s">
        <v>27</v>
      </c>
      <c r="AX1476" s="13" t="s">
        <v>70</v>
      </c>
      <c r="AY1476" s="165" t="s">
        <v>150</v>
      </c>
    </row>
    <row r="1477" spans="2:65" s="1" customFormat="1" ht="16.5" customHeight="1" x14ac:dyDescent="0.3">
      <c r="B1477" s="138"/>
      <c r="C1477" s="139" t="s">
        <v>1912</v>
      </c>
      <c r="D1477" s="139" t="s">
        <v>152</v>
      </c>
      <c r="E1477" s="140" t="s">
        <v>1913</v>
      </c>
      <c r="F1477" s="141" t="s">
        <v>1914</v>
      </c>
      <c r="G1477" s="142" t="s">
        <v>268</v>
      </c>
      <c r="H1477" s="143">
        <v>75</v>
      </c>
      <c r="I1477" s="303"/>
      <c r="J1477" s="144">
        <f>ROUND(I1477*H1477,2)</f>
        <v>0</v>
      </c>
      <c r="K1477" s="141" t="s">
        <v>156</v>
      </c>
      <c r="L1477" s="36"/>
      <c r="M1477" s="145" t="s">
        <v>5</v>
      </c>
      <c r="N1477" s="146" t="s">
        <v>35</v>
      </c>
      <c r="O1477" s="147">
        <v>8.3000000000000004E-2</v>
      </c>
      <c r="P1477" s="147">
        <f>O1477*H1477</f>
        <v>6.2250000000000005</v>
      </c>
      <c r="Q1477" s="147">
        <v>4.2000000000000002E-4</v>
      </c>
      <c r="R1477" s="147">
        <f>Q1477*H1477</f>
        <v>3.15E-2</v>
      </c>
      <c r="S1477" s="147">
        <v>0</v>
      </c>
      <c r="T1477" s="148">
        <f>S1477*H1477</f>
        <v>0</v>
      </c>
      <c r="AR1477" s="23" t="s">
        <v>233</v>
      </c>
      <c r="AT1477" s="23" t="s">
        <v>152</v>
      </c>
      <c r="AU1477" s="23" t="s">
        <v>72</v>
      </c>
      <c r="AY1477" s="23" t="s">
        <v>150</v>
      </c>
      <c r="BE1477" s="149">
        <f>IF(N1477="základní",J1477,0)</f>
        <v>0</v>
      </c>
      <c r="BF1477" s="149">
        <f>IF(N1477="snížená",J1477,0)</f>
        <v>0</v>
      </c>
      <c r="BG1477" s="149">
        <f>IF(N1477="zákl. přenesená",J1477,0)</f>
        <v>0</v>
      </c>
      <c r="BH1477" s="149">
        <f>IF(N1477="sníž. přenesená",J1477,0)</f>
        <v>0</v>
      </c>
      <c r="BI1477" s="149">
        <f>IF(N1477="nulová",J1477,0)</f>
        <v>0</v>
      </c>
      <c r="BJ1477" s="23" t="s">
        <v>70</v>
      </c>
      <c r="BK1477" s="149">
        <f>ROUND(I1477*H1477,2)</f>
        <v>0</v>
      </c>
      <c r="BL1477" s="23" t="s">
        <v>233</v>
      </c>
      <c r="BM1477" s="23" t="s">
        <v>1915</v>
      </c>
    </row>
    <row r="1478" spans="2:65" s="12" customFormat="1" x14ac:dyDescent="0.3">
      <c r="B1478" s="158"/>
      <c r="D1478" s="150" t="s">
        <v>161</v>
      </c>
      <c r="E1478" s="159" t="s">
        <v>5</v>
      </c>
      <c r="F1478" s="160" t="s">
        <v>1916</v>
      </c>
      <c r="H1478" s="161">
        <v>75</v>
      </c>
      <c r="L1478" s="158"/>
      <c r="M1478" s="162"/>
      <c r="T1478" s="163"/>
      <c r="W1478" s="1"/>
      <c r="AT1478" s="159" t="s">
        <v>161</v>
      </c>
      <c r="AU1478" s="159" t="s">
        <v>72</v>
      </c>
      <c r="AV1478" s="12" t="s">
        <v>72</v>
      </c>
      <c r="AW1478" s="12" t="s">
        <v>27</v>
      </c>
      <c r="AX1478" s="12" t="s">
        <v>64</v>
      </c>
      <c r="AY1478" s="159" t="s">
        <v>150</v>
      </c>
    </row>
    <row r="1479" spans="2:65" s="11" customFormat="1" x14ac:dyDescent="0.3">
      <c r="B1479" s="153"/>
      <c r="D1479" s="150" t="s">
        <v>161</v>
      </c>
      <c r="E1479" s="154" t="s">
        <v>5</v>
      </c>
      <c r="F1479" s="155" t="s">
        <v>551</v>
      </c>
      <c r="H1479" s="154" t="s">
        <v>5</v>
      </c>
      <c r="L1479" s="153"/>
      <c r="M1479" s="156"/>
      <c r="T1479" s="157"/>
      <c r="W1479" s="1"/>
      <c r="AT1479" s="154" t="s">
        <v>161</v>
      </c>
      <c r="AU1479" s="154" t="s">
        <v>72</v>
      </c>
      <c r="AV1479" s="11" t="s">
        <v>70</v>
      </c>
      <c r="AW1479" s="11" t="s">
        <v>27</v>
      </c>
      <c r="AX1479" s="11" t="s">
        <v>64</v>
      </c>
      <c r="AY1479" s="154" t="s">
        <v>150</v>
      </c>
    </row>
    <row r="1480" spans="2:65" s="13" customFormat="1" x14ac:dyDescent="0.3">
      <c r="B1480" s="164"/>
      <c r="D1480" s="150" t="s">
        <v>161</v>
      </c>
      <c r="E1480" s="165" t="s">
        <v>5</v>
      </c>
      <c r="F1480" s="166" t="s">
        <v>164</v>
      </c>
      <c r="H1480" s="167">
        <v>75</v>
      </c>
      <c r="L1480" s="164"/>
      <c r="M1480" s="168"/>
      <c r="T1480" s="169"/>
      <c r="W1480" s="1"/>
      <c r="AT1480" s="165" t="s">
        <v>161</v>
      </c>
      <c r="AU1480" s="165" t="s">
        <v>72</v>
      </c>
      <c r="AV1480" s="13" t="s">
        <v>157</v>
      </c>
      <c r="AW1480" s="13" t="s">
        <v>27</v>
      </c>
      <c r="AX1480" s="13" t="s">
        <v>70</v>
      </c>
      <c r="AY1480" s="165" t="s">
        <v>150</v>
      </c>
    </row>
    <row r="1481" spans="2:65" s="1" customFormat="1" ht="38.25" customHeight="1" x14ac:dyDescent="0.3">
      <c r="B1481" s="138"/>
      <c r="C1481" s="139" t="s">
        <v>1917</v>
      </c>
      <c r="D1481" s="139" t="s">
        <v>152</v>
      </c>
      <c r="E1481" s="140" t="s">
        <v>1918</v>
      </c>
      <c r="F1481" s="141" t="s">
        <v>1919</v>
      </c>
      <c r="G1481" s="142" t="s">
        <v>155</v>
      </c>
      <c r="H1481" s="143">
        <v>73.5</v>
      </c>
      <c r="I1481" s="303"/>
      <c r="J1481" s="144">
        <f>ROUND(I1481*H1481,2)</f>
        <v>0</v>
      </c>
      <c r="K1481" s="141" t="s">
        <v>156</v>
      </c>
      <c r="L1481" s="36"/>
      <c r="M1481" s="145" t="s">
        <v>5</v>
      </c>
      <c r="N1481" s="146" t="s">
        <v>35</v>
      </c>
      <c r="O1481" s="147">
        <v>1.18</v>
      </c>
      <c r="P1481" s="147">
        <f>O1481*H1481</f>
        <v>86.72999999999999</v>
      </c>
      <c r="Q1481" s="147">
        <v>6.5500000000000003E-3</v>
      </c>
      <c r="R1481" s="147">
        <f>Q1481*H1481</f>
        <v>0.48142499999999999</v>
      </c>
      <c r="S1481" s="147">
        <v>0</v>
      </c>
      <c r="T1481" s="148">
        <f>S1481*H1481</f>
        <v>0</v>
      </c>
      <c r="AR1481" s="23" t="s">
        <v>233</v>
      </c>
      <c r="AT1481" s="23" t="s">
        <v>152</v>
      </c>
      <c r="AU1481" s="23" t="s">
        <v>72</v>
      </c>
      <c r="AY1481" s="23" t="s">
        <v>150</v>
      </c>
      <c r="BE1481" s="149">
        <f>IF(N1481="základní",J1481,0)</f>
        <v>0</v>
      </c>
      <c r="BF1481" s="149">
        <f>IF(N1481="snížená",J1481,0)</f>
        <v>0</v>
      </c>
      <c r="BG1481" s="149">
        <f>IF(N1481="zákl. přenesená",J1481,0)</f>
        <v>0</v>
      </c>
      <c r="BH1481" s="149">
        <f>IF(N1481="sníž. přenesená",J1481,0)</f>
        <v>0</v>
      </c>
      <c r="BI1481" s="149">
        <f>IF(N1481="nulová",J1481,0)</f>
        <v>0</v>
      </c>
      <c r="BJ1481" s="23" t="s">
        <v>70</v>
      </c>
      <c r="BK1481" s="149">
        <f>ROUND(I1481*H1481,2)</f>
        <v>0</v>
      </c>
      <c r="BL1481" s="23" t="s">
        <v>233</v>
      </c>
      <c r="BM1481" s="23" t="s">
        <v>1920</v>
      </c>
    </row>
    <row r="1482" spans="2:65" s="12" customFormat="1" x14ac:dyDescent="0.3">
      <c r="B1482" s="158"/>
      <c r="D1482" s="150" t="s">
        <v>161</v>
      </c>
      <c r="E1482" s="159" t="s">
        <v>5</v>
      </c>
      <c r="F1482" s="160" t="s">
        <v>1921</v>
      </c>
      <c r="H1482" s="161">
        <v>73.5</v>
      </c>
      <c r="L1482" s="158"/>
      <c r="M1482" s="162"/>
      <c r="T1482" s="163"/>
      <c r="W1482" s="1"/>
      <c r="AT1482" s="159" t="s">
        <v>161</v>
      </c>
      <c r="AU1482" s="159" t="s">
        <v>72</v>
      </c>
      <c r="AV1482" s="12" t="s">
        <v>72</v>
      </c>
      <c r="AW1482" s="12" t="s">
        <v>27</v>
      </c>
      <c r="AX1482" s="12" t="s">
        <v>64</v>
      </c>
      <c r="AY1482" s="159" t="s">
        <v>150</v>
      </c>
    </row>
    <row r="1483" spans="2:65" s="11" customFormat="1" x14ac:dyDescent="0.3">
      <c r="B1483" s="153"/>
      <c r="D1483" s="150" t="s">
        <v>161</v>
      </c>
      <c r="E1483" s="154" t="s">
        <v>5</v>
      </c>
      <c r="F1483" s="155" t="s">
        <v>551</v>
      </c>
      <c r="H1483" s="154" t="s">
        <v>5</v>
      </c>
      <c r="L1483" s="153"/>
      <c r="M1483" s="156"/>
      <c r="T1483" s="157"/>
      <c r="W1483" s="1"/>
      <c r="AT1483" s="154" t="s">
        <v>161</v>
      </c>
      <c r="AU1483" s="154" t="s">
        <v>72</v>
      </c>
      <c r="AV1483" s="11" t="s">
        <v>70</v>
      </c>
      <c r="AW1483" s="11" t="s">
        <v>27</v>
      </c>
      <c r="AX1483" s="11" t="s">
        <v>64</v>
      </c>
      <c r="AY1483" s="154" t="s">
        <v>150</v>
      </c>
    </row>
    <row r="1484" spans="2:65" s="13" customFormat="1" x14ac:dyDescent="0.3">
      <c r="B1484" s="164"/>
      <c r="D1484" s="150" t="s">
        <v>161</v>
      </c>
      <c r="E1484" s="165" t="s">
        <v>5</v>
      </c>
      <c r="F1484" s="166" t="s">
        <v>164</v>
      </c>
      <c r="H1484" s="167">
        <v>73.5</v>
      </c>
      <c r="L1484" s="164"/>
      <c r="M1484" s="168"/>
      <c r="T1484" s="169"/>
      <c r="W1484" s="1"/>
      <c r="AT1484" s="165" t="s">
        <v>161</v>
      </c>
      <c r="AU1484" s="165" t="s">
        <v>72</v>
      </c>
      <c r="AV1484" s="13" t="s">
        <v>157</v>
      </c>
      <c r="AW1484" s="13" t="s">
        <v>27</v>
      </c>
      <c r="AX1484" s="13" t="s">
        <v>70</v>
      </c>
      <c r="AY1484" s="165" t="s">
        <v>150</v>
      </c>
    </row>
    <row r="1485" spans="2:65" s="1" customFormat="1" ht="25.5" customHeight="1" x14ac:dyDescent="0.3">
      <c r="B1485" s="138"/>
      <c r="C1485" s="139" t="s">
        <v>1922</v>
      </c>
      <c r="D1485" s="139" t="s">
        <v>152</v>
      </c>
      <c r="E1485" s="140" t="s">
        <v>1923</v>
      </c>
      <c r="F1485" s="141" t="s">
        <v>5063</v>
      </c>
      <c r="G1485" s="142" t="s">
        <v>268</v>
      </c>
      <c r="H1485" s="143">
        <v>140.75</v>
      </c>
      <c r="I1485" s="303"/>
      <c r="J1485" s="144">
        <f>ROUND(I1485*H1485,2)</f>
        <v>0</v>
      </c>
      <c r="K1485" s="141" t="s">
        <v>5</v>
      </c>
      <c r="L1485" s="36"/>
      <c r="M1485" s="145" t="s">
        <v>5</v>
      </c>
      <c r="N1485" s="146" t="s">
        <v>35</v>
      </c>
      <c r="O1485" s="147">
        <v>0.56499999999999995</v>
      </c>
      <c r="P1485" s="147">
        <f>O1485*H1485</f>
        <v>79.523749999999993</v>
      </c>
      <c r="Q1485" s="147">
        <v>1.5299999999999999E-3</v>
      </c>
      <c r="R1485" s="147">
        <f>Q1485*H1485</f>
        <v>0.2153475</v>
      </c>
      <c r="S1485" s="147">
        <v>0</v>
      </c>
      <c r="T1485" s="148">
        <f>S1485*H1485</f>
        <v>0</v>
      </c>
      <c r="AR1485" s="23" t="s">
        <v>233</v>
      </c>
      <c r="AT1485" s="23" t="s">
        <v>152</v>
      </c>
      <c r="AU1485" s="23" t="s">
        <v>72</v>
      </c>
      <c r="AY1485" s="23" t="s">
        <v>150</v>
      </c>
      <c r="BE1485" s="149">
        <f>IF(N1485="základní",J1485,0)</f>
        <v>0</v>
      </c>
      <c r="BF1485" s="149">
        <f>IF(N1485="snížená",J1485,0)</f>
        <v>0</v>
      </c>
      <c r="BG1485" s="149">
        <f>IF(N1485="zákl. přenesená",J1485,0)</f>
        <v>0</v>
      </c>
      <c r="BH1485" s="149">
        <f>IF(N1485="sníž. přenesená",J1485,0)</f>
        <v>0</v>
      </c>
      <c r="BI1485" s="149">
        <f>IF(N1485="nulová",J1485,0)</f>
        <v>0</v>
      </c>
      <c r="BJ1485" s="23" t="s">
        <v>70</v>
      </c>
      <c r="BK1485" s="149">
        <f>ROUND(I1485*H1485,2)</f>
        <v>0</v>
      </c>
      <c r="BL1485" s="23" t="s">
        <v>233</v>
      </c>
      <c r="BM1485" s="23" t="s">
        <v>1924</v>
      </c>
    </row>
    <row r="1486" spans="2:65" s="1" customFormat="1" ht="25.5" customHeight="1" x14ac:dyDescent="0.3">
      <c r="B1486" s="138"/>
      <c r="C1486" s="139" t="s">
        <v>1925</v>
      </c>
      <c r="D1486" s="139" t="s">
        <v>152</v>
      </c>
      <c r="E1486" s="140" t="s">
        <v>1926</v>
      </c>
      <c r="F1486" s="141" t="s">
        <v>5064</v>
      </c>
      <c r="G1486" s="142" t="s">
        <v>268</v>
      </c>
      <c r="H1486" s="143">
        <v>140.75</v>
      </c>
      <c r="I1486" s="303"/>
      <c r="J1486" s="144">
        <f>ROUND(I1486*H1486,2)</f>
        <v>0</v>
      </c>
      <c r="K1486" s="141" t="s">
        <v>5</v>
      </c>
      <c r="L1486" s="36"/>
      <c r="M1486" s="145" t="s">
        <v>5</v>
      </c>
      <c r="N1486" s="146" t="s">
        <v>35</v>
      </c>
      <c r="O1486" s="147">
        <v>0.56499999999999995</v>
      </c>
      <c r="P1486" s="147">
        <f>O1486*H1486</f>
        <v>79.523749999999993</v>
      </c>
      <c r="Q1486" s="147">
        <v>1.5299999999999999E-3</v>
      </c>
      <c r="R1486" s="147">
        <f>Q1486*H1486</f>
        <v>0.2153475</v>
      </c>
      <c r="S1486" s="147">
        <v>0</v>
      </c>
      <c r="T1486" s="148">
        <f>S1486*H1486</f>
        <v>0</v>
      </c>
      <c r="AR1486" s="23" t="s">
        <v>233</v>
      </c>
      <c r="AT1486" s="23" t="s">
        <v>152</v>
      </c>
      <c r="AU1486" s="23" t="s">
        <v>72</v>
      </c>
      <c r="AY1486" s="23" t="s">
        <v>150</v>
      </c>
      <c r="BE1486" s="149">
        <f>IF(N1486="základní",J1486,0)</f>
        <v>0</v>
      </c>
      <c r="BF1486" s="149">
        <f>IF(N1486="snížená",J1486,0)</f>
        <v>0</v>
      </c>
      <c r="BG1486" s="149">
        <f>IF(N1486="zákl. přenesená",J1486,0)</f>
        <v>0</v>
      </c>
      <c r="BH1486" s="149">
        <f>IF(N1486="sníž. přenesená",J1486,0)</f>
        <v>0</v>
      </c>
      <c r="BI1486" s="149">
        <f>IF(N1486="nulová",J1486,0)</f>
        <v>0</v>
      </c>
      <c r="BJ1486" s="23" t="s">
        <v>70</v>
      </c>
      <c r="BK1486" s="149">
        <f>ROUND(I1486*H1486,2)</f>
        <v>0</v>
      </c>
      <c r="BL1486" s="23" t="s">
        <v>233</v>
      </c>
      <c r="BM1486" s="23" t="s">
        <v>1927</v>
      </c>
    </row>
    <row r="1487" spans="2:65" s="12" customFormat="1" x14ac:dyDescent="0.3">
      <c r="B1487" s="158"/>
      <c r="D1487" s="150" t="s">
        <v>161</v>
      </c>
      <c r="E1487" s="159" t="s">
        <v>5</v>
      </c>
      <c r="F1487" s="160" t="s">
        <v>1928</v>
      </c>
      <c r="H1487" s="161">
        <v>66</v>
      </c>
      <c r="L1487" s="158"/>
      <c r="M1487" s="162"/>
      <c r="T1487" s="163"/>
      <c r="W1487" s="1"/>
      <c r="AT1487" s="159" t="s">
        <v>161</v>
      </c>
      <c r="AU1487" s="159" t="s">
        <v>72</v>
      </c>
      <c r="AV1487" s="12" t="s">
        <v>72</v>
      </c>
      <c r="AW1487" s="12" t="s">
        <v>27</v>
      </c>
      <c r="AX1487" s="12" t="s">
        <v>64</v>
      </c>
      <c r="AY1487" s="159" t="s">
        <v>150</v>
      </c>
    </row>
    <row r="1488" spans="2:65" s="12" customFormat="1" x14ac:dyDescent="0.3">
      <c r="B1488" s="158"/>
      <c r="D1488" s="150" t="s">
        <v>161</v>
      </c>
      <c r="E1488" s="159" t="s">
        <v>5</v>
      </c>
      <c r="F1488" s="160" t="s">
        <v>1929</v>
      </c>
      <c r="H1488" s="161">
        <v>27</v>
      </c>
      <c r="L1488" s="158"/>
      <c r="M1488" s="162"/>
      <c r="T1488" s="163"/>
      <c r="W1488" s="1"/>
      <c r="AT1488" s="159" t="s">
        <v>161</v>
      </c>
      <c r="AU1488" s="159" t="s">
        <v>72</v>
      </c>
      <c r="AV1488" s="12" t="s">
        <v>72</v>
      </c>
      <c r="AW1488" s="12" t="s">
        <v>27</v>
      </c>
      <c r="AX1488" s="12" t="s">
        <v>64</v>
      </c>
      <c r="AY1488" s="159" t="s">
        <v>150</v>
      </c>
    </row>
    <row r="1489" spans="2:65" s="12" customFormat="1" x14ac:dyDescent="0.3">
      <c r="B1489" s="158"/>
      <c r="D1489" s="150" t="s">
        <v>161</v>
      </c>
      <c r="E1489" s="159" t="s">
        <v>5</v>
      </c>
      <c r="F1489" s="160" t="s">
        <v>1930</v>
      </c>
      <c r="H1489" s="161">
        <v>47.75</v>
      </c>
      <c r="L1489" s="158"/>
      <c r="M1489" s="162"/>
      <c r="T1489" s="163"/>
      <c r="W1489" s="1"/>
      <c r="AT1489" s="159" t="s">
        <v>161</v>
      </c>
      <c r="AU1489" s="159" t="s">
        <v>72</v>
      </c>
      <c r="AV1489" s="12" t="s">
        <v>72</v>
      </c>
      <c r="AW1489" s="12" t="s">
        <v>27</v>
      </c>
      <c r="AX1489" s="12" t="s">
        <v>64</v>
      </c>
      <c r="AY1489" s="159" t="s">
        <v>150</v>
      </c>
    </row>
    <row r="1490" spans="2:65" s="13" customFormat="1" x14ac:dyDescent="0.3">
      <c r="B1490" s="164"/>
      <c r="D1490" s="150" t="s">
        <v>161</v>
      </c>
      <c r="E1490" s="165" t="s">
        <v>5</v>
      </c>
      <c r="F1490" s="166" t="s">
        <v>164</v>
      </c>
      <c r="H1490" s="167">
        <v>140.75</v>
      </c>
      <c r="L1490" s="164"/>
      <c r="M1490" s="168"/>
      <c r="T1490" s="169"/>
      <c r="W1490" s="1"/>
      <c r="AT1490" s="165" t="s">
        <v>161</v>
      </c>
      <c r="AU1490" s="165" t="s">
        <v>72</v>
      </c>
      <c r="AV1490" s="13" t="s">
        <v>157</v>
      </c>
      <c r="AW1490" s="13" t="s">
        <v>27</v>
      </c>
      <c r="AX1490" s="13" t="s">
        <v>70</v>
      </c>
      <c r="AY1490" s="165" t="s">
        <v>150</v>
      </c>
    </row>
    <row r="1491" spans="2:65" s="1" customFormat="1" ht="25.5" customHeight="1" x14ac:dyDescent="0.3">
      <c r="B1491" s="138"/>
      <c r="C1491" s="139" t="s">
        <v>1931</v>
      </c>
      <c r="D1491" s="139" t="s">
        <v>152</v>
      </c>
      <c r="E1491" s="140" t="s">
        <v>1932</v>
      </c>
      <c r="F1491" s="141" t="s">
        <v>5062</v>
      </c>
      <c r="G1491" s="142" t="s">
        <v>268</v>
      </c>
      <c r="H1491" s="143">
        <v>140.75</v>
      </c>
      <c r="I1491" s="303"/>
      <c r="J1491" s="144">
        <f>ROUND(I1491*H1491,2)</f>
        <v>0</v>
      </c>
      <c r="K1491" s="141" t="s">
        <v>5</v>
      </c>
      <c r="L1491" s="36"/>
      <c r="M1491" s="145" t="s">
        <v>5</v>
      </c>
      <c r="N1491" s="146" t="s">
        <v>35</v>
      </c>
      <c r="O1491" s="147">
        <v>0.56499999999999995</v>
      </c>
      <c r="P1491" s="147">
        <f>O1491*H1491</f>
        <v>79.523749999999993</v>
      </c>
      <c r="Q1491" s="147">
        <v>1.5299999999999999E-3</v>
      </c>
      <c r="R1491" s="147">
        <f>Q1491*H1491</f>
        <v>0.2153475</v>
      </c>
      <c r="S1491" s="147">
        <v>0</v>
      </c>
      <c r="T1491" s="148">
        <f>S1491*H1491</f>
        <v>0</v>
      </c>
      <c r="AR1491" s="23" t="s">
        <v>233</v>
      </c>
      <c r="AT1491" s="23" t="s">
        <v>152</v>
      </c>
      <c r="AU1491" s="23" t="s">
        <v>72</v>
      </c>
      <c r="AY1491" s="23" t="s">
        <v>150</v>
      </c>
      <c r="BE1491" s="149">
        <f>IF(N1491="základní",J1491,0)</f>
        <v>0</v>
      </c>
      <c r="BF1491" s="149">
        <f>IF(N1491="snížená",J1491,0)</f>
        <v>0</v>
      </c>
      <c r="BG1491" s="149">
        <f>IF(N1491="zákl. přenesená",J1491,0)</f>
        <v>0</v>
      </c>
      <c r="BH1491" s="149">
        <f>IF(N1491="sníž. přenesená",J1491,0)</f>
        <v>0</v>
      </c>
      <c r="BI1491" s="149">
        <f>IF(N1491="nulová",J1491,0)</f>
        <v>0</v>
      </c>
      <c r="BJ1491" s="23" t="s">
        <v>70</v>
      </c>
      <c r="BK1491" s="149">
        <f>ROUND(I1491*H1491,2)</f>
        <v>0</v>
      </c>
      <c r="BL1491" s="23" t="s">
        <v>233</v>
      </c>
      <c r="BM1491" s="23" t="s">
        <v>1933</v>
      </c>
    </row>
    <row r="1492" spans="2:65" s="1" customFormat="1" ht="25.5" customHeight="1" x14ac:dyDescent="0.3">
      <c r="B1492" s="138"/>
      <c r="C1492" s="139" t="s">
        <v>1934</v>
      </c>
      <c r="D1492" s="139" t="s">
        <v>152</v>
      </c>
      <c r="E1492" s="140" t="s">
        <v>1938</v>
      </c>
      <c r="F1492" s="141" t="s">
        <v>1939</v>
      </c>
      <c r="G1492" s="142" t="s">
        <v>268</v>
      </c>
      <c r="H1492" s="143">
        <v>44.4</v>
      </c>
      <c r="I1492" s="303"/>
      <c r="J1492" s="144">
        <f>ROUND(I1492*H1492,2)</f>
        <v>0</v>
      </c>
      <c r="K1492" s="141" t="s">
        <v>156</v>
      </c>
      <c r="L1492" s="36"/>
      <c r="M1492" s="145" t="s">
        <v>5</v>
      </c>
      <c r="N1492" s="146" t="s">
        <v>35</v>
      </c>
      <c r="O1492" s="147">
        <v>0.26</v>
      </c>
      <c r="P1492" s="147">
        <f>O1492*H1492</f>
        <v>11.544</v>
      </c>
      <c r="Q1492" s="147">
        <v>2.9399999999999999E-3</v>
      </c>
      <c r="R1492" s="147">
        <f>Q1492*H1492</f>
        <v>0.13053599999999999</v>
      </c>
      <c r="S1492" s="147">
        <v>0</v>
      </c>
      <c r="T1492" s="148">
        <f>S1492*H1492</f>
        <v>0</v>
      </c>
      <c r="AR1492" s="23" t="s">
        <v>233</v>
      </c>
      <c r="AT1492" s="23" t="s">
        <v>152</v>
      </c>
      <c r="AU1492" s="23" t="s">
        <v>72</v>
      </c>
      <c r="AY1492" s="23" t="s">
        <v>150</v>
      </c>
      <c r="BE1492" s="149">
        <f>IF(N1492="základní",J1492,0)</f>
        <v>0</v>
      </c>
      <c r="BF1492" s="149">
        <f>IF(N1492="snížená",J1492,0)</f>
        <v>0</v>
      </c>
      <c r="BG1492" s="149">
        <f>IF(N1492="zákl. přenesená",J1492,0)</f>
        <v>0</v>
      </c>
      <c r="BH1492" s="149">
        <f>IF(N1492="sníž. přenesená",J1492,0)</f>
        <v>0</v>
      </c>
      <c r="BI1492" s="149">
        <f>IF(N1492="nulová",J1492,0)</f>
        <v>0</v>
      </c>
      <c r="BJ1492" s="23" t="s">
        <v>70</v>
      </c>
      <c r="BK1492" s="149">
        <f>ROUND(I1492*H1492,2)</f>
        <v>0</v>
      </c>
      <c r="BL1492" s="23" t="s">
        <v>233</v>
      </c>
      <c r="BM1492" s="23" t="s">
        <v>1935</v>
      </c>
    </row>
    <row r="1493" spans="2:65" s="12" customFormat="1" x14ac:dyDescent="0.3">
      <c r="B1493" s="158"/>
      <c r="D1493" s="150" t="s">
        <v>161</v>
      </c>
      <c r="E1493" s="159" t="s">
        <v>5</v>
      </c>
      <c r="F1493" s="160" t="s">
        <v>1936</v>
      </c>
      <c r="H1493" s="161">
        <v>44.4</v>
      </c>
      <c r="L1493" s="158"/>
      <c r="M1493" s="162"/>
      <c r="T1493" s="163"/>
      <c r="W1493" s="1"/>
      <c r="AT1493" s="159" t="s">
        <v>161</v>
      </c>
      <c r="AU1493" s="159" t="s">
        <v>72</v>
      </c>
      <c r="AV1493" s="12" t="s">
        <v>72</v>
      </c>
      <c r="AW1493" s="12" t="s">
        <v>27</v>
      </c>
      <c r="AX1493" s="12" t="s">
        <v>64</v>
      </c>
      <c r="AY1493" s="159" t="s">
        <v>150</v>
      </c>
    </row>
    <row r="1494" spans="2:65" s="11" customFormat="1" x14ac:dyDescent="0.3">
      <c r="B1494" s="153"/>
      <c r="D1494" s="150" t="s">
        <v>161</v>
      </c>
      <c r="E1494" s="154" t="s">
        <v>5</v>
      </c>
      <c r="F1494" s="155" t="s">
        <v>5065</v>
      </c>
      <c r="H1494" s="154" t="s">
        <v>5</v>
      </c>
      <c r="L1494" s="153"/>
      <c r="M1494" s="156"/>
      <c r="T1494" s="157"/>
      <c r="W1494" s="1"/>
      <c r="AT1494" s="154" t="s">
        <v>161</v>
      </c>
      <c r="AU1494" s="154" t="s">
        <v>72</v>
      </c>
      <c r="AV1494" s="11" t="s">
        <v>70</v>
      </c>
      <c r="AW1494" s="11" t="s">
        <v>27</v>
      </c>
      <c r="AX1494" s="11" t="s">
        <v>64</v>
      </c>
      <c r="AY1494" s="154" t="s">
        <v>150</v>
      </c>
    </row>
    <row r="1495" spans="2:65" s="13" customFormat="1" x14ac:dyDescent="0.3">
      <c r="B1495" s="164"/>
      <c r="D1495" s="150" t="s">
        <v>161</v>
      </c>
      <c r="E1495" s="165" t="s">
        <v>5</v>
      </c>
      <c r="F1495" s="166" t="s">
        <v>164</v>
      </c>
      <c r="H1495" s="167">
        <v>44.4</v>
      </c>
      <c r="L1495" s="164"/>
      <c r="M1495" s="168"/>
      <c r="T1495" s="169"/>
      <c r="W1495" s="1"/>
      <c r="AT1495" s="165" t="s">
        <v>161</v>
      </c>
      <c r="AU1495" s="165" t="s">
        <v>72</v>
      </c>
      <c r="AV1495" s="13" t="s">
        <v>157</v>
      </c>
      <c r="AW1495" s="13" t="s">
        <v>27</v>
      </c>
      <c r="AX1495" s="13" t="s">
        <v>70</v>
      </c>
      <c r="AY1495" s="165" t="s">
        <v>150</v>
      </c>
    </row>
    <row r="1496" spans="2:65" s="1" customFormat="1" ht="25.5" customHeight="1" x14ac:dyDescent="0.3">
      <c r="B1496" s="138"/>
      <c r="C1496" s="139" t="s">
        <v>1937</v>
      </c>
      <c r="D1496" s="139" t="s">
        <v>152</v>
      </c>
      <c r="E1496" s="140" t="s">
        <v>1938</v>
      </c>
      <c r="F1496" s="141" t="s">
        <v>1939</v>
      </c>
      <c r="G1496" s="142" t="s">
        <v>268</v>
      </c>
      <c r="H1496" s="143">
        <v>72</v>
      </c>
      <c r="I1496" s="303"/>
      <c r="J1496" s="144">
        <f>ROUND(I1496*H1496,2)</f>
        <v>0</v>
      </c>
      <c r="K1496" s="141" t="s">
        <v>156</v>
      </c>
      <c r="L1496" s="36"/>
      <c r="M1496" s="145" t="s">
        <v>5</v>
      </c>
      <c r="N1496" s="146" t="s">
        <v>35</v>
      </c>
      <c r="O1496" s="147">
        <v>0.312</v>
      </c>
      <c r="P1496" s="147">
        <f>O1496*H1496</f>
        <v>22.463999999999999</v>
      </c>
      <c r="Q1496" s="147">
        <v>4.6800000000000001E-3</v>
      </c>
      <c r="R1496" s="147">
        <f>Q1496*H1496</f>
        <v>0.33696000000000004</v>
      </c>
      <c r="S1496" s="147">
        <v>0</v>
      </c>
      <c r="T1496" s="148">
        <f>S1496*H1496</f>
        <v>0</v>
      </c>
      <c r="AR1496" s="23" t="s">
        <v>233</v>
      </c>
      <c r="AT1496" s="23" t="s">
        <v>152</v>
      </c>
      <c r="AU1496" s="23" t="s">
        <v>72</v>
      </c>
      <c r="AY1496" s="23" t="s">
        <v>150</v>
      </c>
      <c r="BE1496" s="149">
        <f>IF(N1496="základní",J1496,0)</f>
        <v>0</v>
      </c>
      <c r="BF1496" s="149">
        <f>IF(N1496="snížená",J1496,0)</f>
        <v>0</v>
      </c>
      <c r="BG1496" s="149">
        <f>IF(N1496="zákl. přenesená",J1496,0)</f>
        <v>0</v>
      </c>
      <c r="BH1496" s="149">
        <f>IF(N1496="sníž. přenesená",J1496,0)</f>
        <v>0</v>
      </c>
      <c r="BI1496" s="149">
        <f>IF(N1496="nulová",J1496,0)</f>
        <v>0</v>
      </c>
      <c r="BJ1496" s="23" t="s">
        <v>70</v>
      </c>
      <c r="BK1496" s="149">
        <f>ROUND(I1496*H1496,2)</f>
        <v>0</v>
      </c>
      <c r="BL1496" s="23" t="s">
        <v>233</v>
      </c>
      <c r="BM1496" s="23" t="s">
        <v>1940</v>
      </c>
    </row>
    <row r="1497" spans="2:65" s="12" customFormat="1" x14ac:dyDescent="0.3">
      <c r="B1497" s="158"/>
      <c r="D1497" s="150" t="s">
        <v>161</v>
      </c>
      <c r="E1497" s="159" t="s">
        <v>5</v>
      </c>
      <c r="F1497" s="160" t="s">
        <v>1941</v>
      </c>
      <c r="H1497" s="161">
        <v>72</v>
      </c>
      <c r="L1497" s="158"/>
      <c r="M1497" s="162"/>
      <c r="T1497" s="163"/>
      <c r="W1497" s="1"/>
      <c r="AT1497" s="159" t="s">
        <v>161</v>
      </c>
      <c r="AU1497" s="159" t="s">
        <v>72</v>
      </c>
      <c r="AV1497" s="12" t="s">
        <v>72</v>
      </c>
      <c r="AW1497" s="12" t="s">
        <v>27</v>
      </c>
      <c r="AX1497" s="12" t="s">
        <v>64</v>
      </c>
      <c r="AY1497" s="159" t="s">
        <v>150</v>
      </c>
    </row>
    <row r="1498" spans="2:65" s="11" customFormat="1" x14ac:dyDescent="0.3">
      <c r="B1498" s="153"/>
      <c r="D1498" s="150" t="s">
        <v>161</v>
      </c>
      <c r="E1498" s="154" t="s">
        <v>5</v>
      </c>
      <c r="F1498" s="155" t="s">
        <v>5066</v>
      </c>
      <c r="H1498" s="154" t="s">
        <v>5</v>
      </c>
      <c r="L1498" s="153"/>
      <c r="M1498" s="156"/>
      <c r="T1498" s="157"/>
      <c r="W1498" s="1"/>
      <c r="AT1498" s="154" t="s">
        <v>161</v>
      </c>
      <c r="AU1498" s="154" t="s">
        <v>72</v>
      </c>
      <c r="AV1498" s="11" t="s">
        <v>70</v>
      </c>
      <c r="AW1498" s="11" t="s">
        <v>27</v>
      </c>
      <c r="AX1498" s="11" t="s">
        <v>64</v>
      </c>
      <c r="AY1498" s="154" t="s">
        <v>150</v>
      </c>
    </row>
    <row r="1499" spans="2:65" s="13" customFormat="1" x14ac:dyDescent="0.3">
      <c r="B1499" s="164"/>
      <c r="D1499" s="150" t="s">
        <v>161</v>
      </c>
      <c r="E1499" s="165" t="s">
        <v>5</v>
      </c>
      <c r="F1499" s="166" t="s">
        <v>164</v>
      </c>
      <c r="H1499" s="167">
        <v>72</v>
      </c>
      <c r="L1499" s="164"/>
      <c r="M1499" s="168"/>
      <c r="T1499" s="169"/>
      <c r="W1499" s="1"/>
      <c r="AT1499" s="165" t="s">
        <v>161</v>
      </c>
      <c r="AU1499" s="165" t="s">
        <v>72</v>
      </c>
      <c r="AV1499" s="13" t="s">
        <v>157</v>
      </c>
      <c r="AW1499" s="13" t="s">
        <v>27</v>
      </c>
      <c r="AX1499" s="13" t="s">
        <v>70</v>
      </c>
      <c r="AY1499" s="165" t="s">
        <v>150</v>
      </c>
    </row>
    <row r="1500" spans="2:65" s="1" customFormat="1" ht="25.5" customHeight="1" x14ac:dyDescent="0.3">
      <c r="B1500" s="138"/>
      <c r="C1500" s="139" t="s">
        <v>1942</v>
      </c>
      <c r="D1500" s="139" t="s">
        <v>152</v>
      </c>
      <c r="E1500" s="140" t="s">
        <v>1943</v>
      </c>
      <c r="F1500" s="141" t="s">
        <v>1944</v>
      </c>
      <c r="G1500" s="142" t="s">
        <v>268</v>
      </c>
      <c r="H1500" s="143">
        <v>77.84</v>
      </c>
      <c r="I1500" s="303"/>
      <c r="J1500" s="144">
        <f>ROUND(I1500*H1500,2)</f>
        <v>0</v>
      </c>
      <c r="K1500" s="141" t="s">
        <v>156</v>
      </c>
      <c r="L1500" s="36"/>
      <c r="M1500" s="145" t="s">
        <v>5</v>
      </c>
      <c r="N1500" s="146" t="s">
        <v>35</v>
      </c>
      <c r="O1500" s="147">
        <v>0.371</v>
      </c>
      <c r="P1500" s="147">
        <f>O1500*H1500</f>
        <v>28.878640000000001</v>
      </c>
      <c r="Q1500" s="147">
        <v>3.79E-3</v>
      </c>
      <c r="R1500" s="147">
        <f>Q1500*H1500</f>
        <v>0.29501359999999999</v>
      </c>
      <c r="S1500" s="147">
        <v>0</v>
      </c>
      <c r="T1500" s="148">
        <f>S1500*H1500</f>
        <v>0</v>
      </c>
      <c r="AR1500" s="23" t="s">
        <v>233</v>
      </c>
      <c r="AT1500" s="23" t="s">
        <v>152</v>
      </c>
      <c r="AU1500" s="23" t="s">
        <v>72</v>
      </c>
      <c r="AY1500" s="23" t="s">
        <v>150</v>
      </c>
      <c r="BE1500" s="149">
        <f>IF(N1500="základní",J1500,0)</f>
        <v>0</v>
      </c>
      <c r="BF1500" s="149">
        <f>IF(N1500="snížená",J1500,0)</f>
        <v>0</v>
      </c>
      <c r="BG1500" s="149">
        <f>IF(N1500="zákl. přenesená",J1500,0)</f>
        <v>0</v>
      </c>
      <c r="BH1500" s="149">
        <f>IF(N1500="sníž. přenesená",J1500,0)</f>
        <v>0</v>
      </c>
      <c r="BI1500" s="149">
        <f>IF(N1500="nulová",J1500,0)</f>
        <v>0</v>
      </c>
      <c r="BJ1500" s="23" t="s">
        <v>70</v>
      </c>
      <c r="BK1500" s="149">
        <f>ROUND(I1500*H1500,2)</f>
        <v>0</v>
      </c>
      <c r="BL1500" s="23" t="s">
        <v>233</v>
      </c>
      <c r="BM1500" s="23" t="s">
        <v>1945</v>
      </c>
    </row>
    <row r="1501" spans="2:65" s="12" customFormat="1" x14ac:dyDescent="0.3">
      <c r="B1501" s="158"/>
      <c r="D1501" s="150" t="s">
        <v>161</v>
      </c>
      <c r="E1501" s="159" t="s">
        <v>5</v>
      </c>
      <c r="F1501" s="160" t="s">
        <v>1897</v>
      </c>
      <c r="H1501" s="161">
        <v>77.84</v>
      </c>
      <c r="L1501" s="158"/>
      <c r="M1501" s="162"/>
      <c r="T1501" s="163"/>
      <c r="W1501" s="1"/>
      <c r="AT1501" s="159" t="s">
        <v>161</v>
      </c>
      <c r="AU1501" s="159" t="s">
        <v>72</v>
      </c>
      <c r="AV1501" s="12" t="s">
        <v>72</v>
      </c>
      <c r="AW1501" s="12" t="s">
        <v>27</v>
      </c>
      <c r="AX1501" s="12" t="s">
        <v>64</v>
      </c>
      <c r="AY1501" s="159" t="s">
        <v>150</v>
      </c>
    </row>
    <row r="1502" spans="2:65" s="11" customFormat="1" x14ac:dyDescent="0.3">
      <c r="B1502" s="153"/>
      <c r="D1502" s="150" t="s">
        <v>161</v>
      </c>
      <c r="E1502" s="154" t="s">
        <v>5</v>
      </c>
      <c r="F1502" s="155" t="s">
        <v>5068</v>
      </c>
      <c r="H1502" s="154" t="s">
        <v>5</v>
      </c>
      <c r="L1502" s="153"/>
      <c r="M1502" s="156"/>
      <c r="T1502" s="157"/>
      <c r="W1502" s="1"/>
      <c r="AT1502" s="154" t="s">
        <v>161</v>
      </c>
      <c r="AU1502" s="154" t="s">
        <v>72</v>
      </c>
      <c r="AV1502" s="11" t="s">
        <v>70</v>
      </c>
      <c r="AW1502" s="11" t="s">
        <v>27</v>
      </c>
      <c r="AX1502" s="11" t="s">
        <v>64</v>
      </c>
      <c r="AY1502" s="154" t="s">
        <v>150</v>
      </c>
    </row>
    <row r="1503" spans="2:65" s="13" customFormat="1" x14ac:dyDescent="0.3">
      <c r="B1503" s="164"/>
      <c r="D1503" s="150" t="s">
        <v>161</v>
      </c>
      <c r="E1503" s="165" t="s">
        <v>5</v>
      </c>
      <c r="F1503" s="166" t="s">
        <v>164</v>
      </c>
      <c r="H1503" s="167">
        <v>77.84</v>
      </c>
      <c r="L1503" s="164"/>
      <c r="M1503" s="168"/>
      <c r="T1503" s="169"/>
      <c r="W1503" s="1"/>
      <c r="AT1503" s="165" t="s">
        <v>161</v>
      </c>
      <c r="AU1503" s="165" t="s">
        <v>72</v>
      </c>
      <c r="AV1503" s="13" t="s">
        <v>157</v>
      </c>
      <c r="AW1503" s="13" t="s">
        <v>27</v>
      </c>
      <c r="AX1503" s="13" t="s">
        <v>70</v>
      </c>
      <c r="AY1503" s="165" t="s">
        <v>150</v>
      </c>
    </row>
    <row r="1504" spans="2:65" s="1" customFormat="1" ht="25.5" customHeight="1" x14ac:dyDescent="0.3">
      <c r="B1504" s="138"/>
      <c r="C1504" s="139" t="s">
        <v>1946</v>
      </c>
      <c r="D1504" s="139" t="s">
        <v>152</v>
      </c>
      <c r="E1504" s="140" t="s">
        <v>1947</v>
      </c>
      <c r="F1504" s="141" t="s">
        <v>1948</v>
      </c>
      <c r="G1504" s="142" t="s">
        <v>1054</v>
      </c>
      <c r="H1504" s="143">
        <v>4</v>
      </c>
      <c r="I1504" s="303"/>
      <c r="J1504" s="144">
        <f>ROUND(I1504*H1504,2)</f>
        <v>0</v>
      </c>
      <c r="K1504" s="141" t="s">
        <v>156</v>
      </c>
      <c r="L1504" s="36"/>
      <c r="M1504" s="145" t="s">
        <v>5</v>
      </c>
      <c r="N1504" s="146" t="s">
        <v>35</v>
      </c>
      <c r="O1504" s="147">
        <v>0.67</v>
      </c>
      <c r="P1504" s="147">
        <f>O1504*H1504</f>
        <v>2.68</v>
      </c>
      <c r="Q1504" s="147">
        <v>5.0000000000000001E-4</v>
      </c>
      <c r="R1504" s="147">
        <f>Q1504*H1504</f>
        <v>2E-3</v>
      </c>
      <c r="S1504" s="147">
        <v>0</v>
      </c>
      <c r="T1504" s="148">
        <f>S1504*H1504</f>
        <v>0</v>
      </c>
      <c r="AR1504" s="23" t="s">
        <v>233</v>
      </c>
      <c r="AT1504" s="23" t="s">
        <v>152</v>
      </c>
      <c r="AU1504" s="23" t="s">
        <v>72</v>
      </c>
      <c r="AY1504" s="23" t="s">
        <v>150</v>
      </c>
      <c r="BE1504" s="149">
        <f>IF(N1504="základní",J1504,0)</f>
        <v>0</v>
      </c>
      <c r="BF1504" s="149">
        <f>IF(N1504="snížená",J1504,0)</f>
        <v>0</v>
      </c>
      <c r="BG1504" s="149">
        <f>IF(N1504="zákl. přenesená",J1504,0)</f>
        <v>0</v>
      </c>
      <c r="BH1504" s="149">
        <f>IF(N1504="sníž. přenesená",J1504,0)</f>
        <v>0</v>
      </c>
      <c r="BI1504" s="149">
        <f>IF(N1504="nulová",J1504,0)</f>
        <v>0</v>
      </c>
      <c r="BJ1504" s="23" t="s">
        <v>70</v>
      </c>
      <c r="BK1504" s="149">
        <f>ROUND(I1504*H1504,2)</f>
        <v>0</v>
      </c>
      <c r="BL1504" s="23" t="s">
        <v>233</v>
      </c>
      <c r="BM1504" s="23" t="s">
        <v>1949</v>
      </c>
    </row>
    <row r="1505" spans="2:65" s="1" customFormat="1" ht="25.5" customHeight="1" x14ac:dyDescent="0.3">
      <c r="B1505" s="138"/>
      <c r="C1505" s="139" t="s">
        <v>1950</v>
      </c>
      <c r="D1505" s="139" t="s">
        <v>152</v>
      </c>
      <c r="E1505" s="140" t="s">
        <v>1951</v>
      </c>
      <c r="F1505" s="141" t="s">
        <v>1952</v>
      </c>
      <c r="G1505" s="142" t="s">
        <v>268</v>
      </c>
      <c r="H1505" s="143">
        <v>20.8</v>
      </c>
      <c r="I1505" s="303"/>
      <c r="J1505" s="144">
        <f>ROUND(I1505*H1505,2)</f>
        <v>0</v>
      </c>
      <c r="K1505" s="141" t="s">
        <v>156</v>
      </c>
      <c r="L1505" s="36"/>
      <c r="M1505" s="145" t="s">
        <v>5</v>
      </c>
      <c r="N1505" s="146" t="s">
        <v>35</v>
      </c>
      <c r="O1505" s="147">
        <v>0.35099999999999998</v>
      </c>
      <c r="P1505" s="147">
        <f>O1505*H1505</f>
        <v>7.3007999999999997</v>
      </c>
      <c r="Q1505" s="147">
        <v>3.9300000000000003E-3</v>
      </c>
      <c r="R1505" s="147">
        <f>Q1505*H1505</f>
        <v>8.1744000000000011E-2</v>
      </c>
      <c r="S1505" s="147">
        <v>0</v>
      </c>
      <c r="T1505" s="148">
        <f>S1505*H1505</f>
        <v>0</v>
      </c>
      <c r="AR1505" s="23" t="s">
        <v>233</v>
      </c>
      <c r="AT1505" s="23" t="s">
        <v>152</v>
      </c>
      <c r="AU1505" s="23" t="s">
        <v>72</v>
      </c>
      <c r="AY1505" s="23" t="s">
        <v>150</v>
      </c>
      <c r="BE1505" s="149">
        <f>IF(N1505="základní",J1505,0)</f>
        <v>0</v>
      </c>
      <c r="BF1505" s="149">
        <f>IF(N1505="snížená",J1505,0)</f>
        <v>0</v>
      </c>
      <c r="BG1505" s="149">
        <f>IF(N1505="zákl. přenesená",J1505,0)</f>
        <v>0</v>
      </c>
      <c r="BH1505" s="149">
        <f>IF(N1505="sníž. přenesená",J1505,0)</f>
        <v>0</v>
      </c>
      <c r="BI1505" s="149">
        <f>IF(N1505="nulová",J1505,0)</f>
        <v>0</v>
      </c>
      <c r="BJ1505" s="23" t="s">
        <v>70</v>
      </c>
      <c r="BK1505" s="149">
        <f>ROUND(I1505*H1505,2)</f>
        <v>0</v>
      </c>
      <c r="BL1505" s="23" t="s">
        <v>233</v>
      </c>
      <c r="BM1505" s="23" t="s">
        <v>1953</v>
      </c>
    </row>
    <row r="1506" spans="2:65" s="12" customFormat="1" x14ac:dyDescent="0.3">
      <c r="B1506" s="158"/>
      <c r="D1506" s="150" t="s">
        <v>161</v>
      </c>
      <c r="E1506" s="159" t="s">
        <v>5</v>
      </c>
      <c r="F1506" s="160" t="s">
        <v>1954</v>
      </c>
      <c r="H1506" s="161">
        <v>20.8</v>
      </c>
      <c r="L1506" s="158"/>
      <c r="M1506" s="162"/>
      <c r="T1506" s="163"/>
      <c r="W1506" s="1"/>
      <c r="AT1506" s="159" t="s">
        <v>161</v>
      </c>
      <c r="AU1506" s="159" t="s">
        <v>72</v>
      </c>
      <c r="AV1506" s="12" t="s">
        <v>72</v>
      </c>
      <c r="AW1506" s="12" t="s">
        <v>27</v>
      </c>
      <c r="AX1506" s="12" t="s">
        <v>64</v>
      </c>
      <c r="AY1506" s="159" t="s">
        <v>150</v>
      </c>
    </row>
    <row r="1507" spans="2:65" s="11" customFormat="1" x14ac:dyDescent="0.3">
      <c r="B1507" s="153"/>
      <c r="D1507" s="150" t="s">
        <v>161</v>
      </c>
      <c r="E1507" s="154" t="s">
        <v>5</v>
      </c>
      <c r="F1507" s="155" t="s">
        <v>5069</v>
      </c>
      <c r="H1507" s="154" t="s">
        <v>5</v>
      </c>
      <c r="L1507" s="153"/>
      <c r="M1507" s="156"/>
      <c r="T1507" s="157"/>
      <c r="W1507" s="1"/>
      <c r="AT1507" s="154" t="s">
        <v>161</v>
      </c>
      <c r="AU1507" s="154" t="s">
        <v>72</v>
      </c>
      <c r="AV1507" s="11" t="s">
        <v>70</v>
      </c>
      <c r="AW1507" s="11" t="s">
        <v>27</v>
      </c>
      <c r="AX1507" s="11" t="s">
        <v>64</v>
      </c>
      <c r="AY1507" s="154" t="s">
        <v>150</v>
      </c>
    </row>
    <row r="1508" spans="2:65" s="13" customFormat="1" x14ac:dyDescent="0.3">
      <c r="B1508" s="164"/>
      <c r="D1508" s="150" t="s">
        <v>161</v>
      </c>
      <c r="E1508" s="165" t="s">
        <v>5</v>
      </c>
      <c r="F1508" s="166" t="s">
        <v>164</v>
      </c>
      <c r="H1508" s="167">
        <v>20.8</v>
      </c>
      <c r="L1508" s="164"/>
      <c r="M1508" s="168"/>
      <c r="T1508" s="169"/>
      <c r="W1508" s="1"/>
      <c r="AT1508" s="165" t="s">
        <v>161</v>
      </c>
      <c r="AU1508" s="165" t="s">
        <v>72</v>
      </c>
      <c r="AV1508" s="13" t="s">
        <v>157</v>
      </c>
      <c r="AW1508" s="13" t="s">
        <v>27</v>
      </c>
      <c r="AX1508" s="13" t="s">
        <v>70</v>
      </c>
      <c r="AY1508" s="165" t="s">
        <v>150</v>
      </c>
    </row>
    <row r="1509" spans="2:65" s="1" customFormat="1" ht="38.25" customHeight="1" x14ac:dyDescent="0.3">
      <c r="B1509" s="138"/>
      <c r="C1509" s="139" t="s">
        <v>1955</v>
      </c>
      <c r="D1509" s="139" t="s">
        <v>152</v>
      </c>
      <c r="E1509" s="140" t="s">
        <v>1956</v>
      </c>
      <c r="F1509" s="141" t="s">
        <v>1957</v>
      </c>
      <c r="G1509" s="142" t="s">
        <v>241</v>
      </c>
      <c r="H1509" s="143">
        <v>2.0049999999999999</v>
      </c>
      <c r="I1509" s="303"/>
      <c r="J1509" s="144">
        <f>ROUND(I1509*H1509,2)</f>
        <v>0</v>
      </c>
      <c r="K1509" s="141" t="s">
        <v>156</v>
      </c>
      <c r="L1509" s="36"/>
      <c r="M1509" s="145" t="s">
        <v>5</v>
      </c>
      <c r="N1509" s="146" t="s">
        <v>35</v>
      </c>
      <c r="O1509" s="147">
        <v>4.9470000000000001</v>
      </c>
      <c r="P1509" s="147">
        <f>O1509*H1509</f>
        <v>9.9187349999999999</v>
      </c>
      <c r="Q1509" s="147">
        <v>0</v>
      </c>
      <c r="R1509" s="147">
        <f>Q1509*H1509</f>
        <v>0</v>
      </c>
      <c r="S1509" s="147">
        <v>0</v>
      </c>
      <c r="T1509" s="148">
        <f>S1509*H1509</f>
        <v>0</v>
      </c>
      <c r="AR1509" s="23" t="s">
        <v>233</v>
      </c>
      <c r="AT1509" s="23" t="s">
        <v>152</v>
      </c>
      <c r="AU1509" s="23" t="s">
        <v>72</v>
      </c>
      <c r="AY1509" s="23" t="s">
        <v>150</v>
      </c>
      <c r="BE1509" s="149">
        <f>IF(N1509="základní",J1509,0)</f>
        <v>0</v>
      </c>
      <c r="BF1509" s="149">
        <f>IF(N1509="snížená",J1509,0)</f>
        <v>0</v>
      </c>
      <c r="BG1509" s="149">
        <f>IF(N1509="zákl. přenesená",J1509,0)</f>
        <v>0</v>
      </c>
      <c r="BH1509" s="149">
        <f>IF(N1509="sníž. přenesená",J1509,0)</f>
        <v>0</v>
      </c>
      <c r="BI1509" s="149">
        <f>IF(N1509="nulová",J1509,0)</f>
        <v>0</v>
      </c>
      <c r="BJ1509" s="23" t="s">
        <v>70</v>
      </c>
      <c r="BK1509" s="149">
        <f>ROUND(I1509*H1509,2)</f>
        <v>0</v>
      </c>
      <c r="BL1509" s="23" t="s">
        <v>233</v>
      </c>
      <c r="BM1509" s="23" t="s">
        <v>1958</v>
      </c>
    </row>
    <row r="1510" spans="2:65" s="1" customFormat="1" ht="148.5" x14ac:dyDescent="0.3">
      <c r="B1510" s="36"/>
      <c r="D1510" s="150" t="s">
        <v>159</v>
      </c>
      <c r="F1510" s="151" t="s">
        <v>1959</v>
      </c>
      <c r="L1510" s="36"/>
      <c r="M1510" s="152"/>
      <c r="T1510" s="61"/>
      <c r="AT1510" s="23" t="s">
        <v>159</v>
      </c>
      <c r="AU1510" s="23" t="s">
        <v>72</v>
      </c>
    </row>
    <row r="1511" spans="2:65" s="10" customFormat="1" ht="29.85" customHeight="1" x14ac:dyDescent="0.3">
      <c r="B1511" s="127"/>
      <c r="D1511" s="128" t="s">
        <v>63</v>
      </c>
      <c r="E1511" s="136" t="s">
        <v>1960</v>
      </c>
      <c r="F1511" s="136" t="s">
        <v>1961</v>
      </c>
      <c r="J1511" s="137">
        <f>BK1511</f>
        <v>0</v>
      </c>
      <c r="L1511" s="127"/>
      <c r="M1511" s="131"/>
      <c r="P1511" s="132">
        <f>SUM(P1512:P1521)</f>
        <v>182.900249</v>
      </c>
      <c r="R1511" s="132">
        <f>SUM(R1512:R1521)</f>
        <v>7.0459699999999986E-2</v>
      </c>
      <c r="T1511" s="133">
        <f>SUM(T1512:T1521)</f>
        <v>8.1194884999999992</v>
      </c>
      <c r="W1511" s="1"/>
      <c r="AR1511" s="128" t="s">
        <v>72</v>
      </c>
      <c r="AT1511" s="134" t="s">
        <v>63</v>
      </c>
      <c r="AU1511" s="134" t="s">
        <v>70</v>
      </c>
      <c r="AY1511" s="128" t="s">
        <v>150</v>
      </c>
      <c r="BK1511" s="135">
        <f>SUM(BK1512:BK1521)</f>
        <v>0</v>
      </c>
    </row>
    <row r="1512" spans="2:65" s="1" customFormat="1" ht="16.5" customHeight="1" x14ac:dyDescent="0.3">
      <c r="B1512" s="138"/>
      <c r="C1512" s="139" t="s">
        <v>1962</v>
      </c>
      <c r="D1512" s="139" t="s">
        <v>152</v>
      </c>
      <c r="E1512" s="140" t="s">
        <v>1963</v>
      </c>
      <c r="F1512" s="141" t="s">
        <v>1964</v>
      </c>
      <c r="G1512" s="142" t="s">
        <v>268</v>
      </c>
      <c r="H1512" s="143">
        <v>74.599999999999994</v>
      </c>
      <c r="I1512" s="303"/>
      <c r="J1512" s="144">
        <f>ROUND(I1512*H1512,2)</f>
        <v>0</v>
      </c>
      <c r="K1512" s="141" t="s">
        <v>156</v>
      </c>
      <c r="L1512" s="36"/>
      <c r="M1512" s="145" t="s">
        <v>5</v>
      </c>
      <c r="N1512" s="146" t="s">
        <v>35</v>
      </c>
      <c r="O1512" s="147">
        <v>0.126</v>
      </c>
      <c r="P1512" s="147">
        <f>O1512*H1512</f>
        <v>9.3995999999999995</v>
      </c>
      <c r="Q1512" s="147">
        <v>1.0000000000000001E-5</v>
      </c>
      <c r="R1512" s="147">
        <f>Q1512*H1512</f>
        <v>7.4600000000000003E-4</v>
      </c>
      <c r="S1512" s="147">
        <v>0</v>
      </c>
      <c r="T1512" s="148">
        <f>S1512*H1512</f>
        <v>0</v>
      </c>
      <c r="AR1512" s="23" t="s">
        <v>233</v>
      </c>
      <c r="AT1512" s="23" t="s">
        <v>152</v>
      </c>
      <c r="AU1512" s="23" t="s">
        <v>72</v>
      </c>
      <c r="AY1512" s="23" t="s">
        <v>150</v>
      </c>
      <c r="BE1512" s="149">
        <f>IF(N1512="základní",J1512,0)</f>
        <v>0</v>
      </c>
      <c r="BF1512" s="149">
        <f>IF(N1512="snížená",J1512,0)</f>
        <v>0</v>
      </c>
      <c r="BG1512" s="149">
        <f>IF(N1512="zákl. přenesená",J1512,0)</f>
        <v>0</v>
      </c>
      <c r="BH1512" s="149">
        <f>IF(N1512="sníž. přenesená",J1512,0)</f>
        <v>0</v>
      </c>
      <c r="BI1512" s="149">
        <f>IF(N1512="nulová",J1512,0)</f>
        <v>0</v>
      </c>
      <c r="BJ1512" s="23" t="s">
        <v>70</v>
      </c>
      <c r="BK1512" s="149">
        <f>ROUND(I1512*H1512,2)</f>
        <v>0</v>
      </c>
      <c r="BL1512" s="23" t="s">
        <v>233</v>
      </c>
      <c r="BM1512" s="23" t="s">
        <v>1965</v>
      </c>
    </row>
    <row r="1513" spans="2:65" s="1" customFormat="1" ht="94.5" x14ac:dyDescent="0.3">
      <c r="B1513" s="36"/>
      <c r="D1513" s="150" t="s">
        <v>159</v>
      </c>
      <c r="F1513" s="151" t="s">
        <v>1966</v>
      </c>
      <c r="L1513" s="36"/>
      <c r="M1513" s="152"/>
      <c r="T1513" s="61"/>
      <c r="AT1513" s="23" t="s">
        <v>159</v>
      </c>
      <c r="AU1513" s="23" t="s">
        <v>72</v>
      </c>
    </row>
    <row r="1514" spans="2:65" s="12" customFormat="1" x14ac:dyDescent="0.3">
      <c r="B1514" s="158"/>
      <c r="D1514" s="150" t="s">
        <v>161</v>
      </c>
      <c r="E1514" s="159" t="s">
        <v>5</v>
      </c>
      <c r="F1514" s="160" t="s">
        <v>1235</v>
      </c>
      <c r="H1514" s="161">
        <v>74.599999999999994</v>
      </c>
      <c r="L1514" s="158"/>
      <c r="M1514" s="162"/>
      <c r="T1514" s="163"/>
      <c r="W1514" s="1"/>
      <c r="AT1514" s="159" t="s">
        <v>161</v>
      </c>
      <c r="AU1514" s="159" t="s">
        <v>72</v>
      </c>
      <c r="AV1514" s="12" t="s">
        <v>72</v>
      </c>
      <c r="AW1514" s="12" t="s">
        <v>27</v>
      </c>
      <c r="AX1514" s="12" t="s">
        <v>64</v>
      </c>
      <c r="AY1514" s="159" t="s">
        <v>150</v>
      </c>
    </row>
    <row r="1515" spans="2:65" s="11" customFormat="1" x14ac:dyDescent="0.3">
      <c r="B1515" s="153"/>
      <c r="D1515" s="150" t="s">
        <v>161</v>
      </c>
      <c r="E1515" s="154" t="s">
        <v>5</v>
      </c>
      <c r="F1515" s="155" t="s">
        <v>551</v>
      </c>
      <c r="H1515" s="154" t="s">
        <v>5</v>
      </c>
      <c r="L1515" s="153"/>
      <c r="M1515" s="156"/>
      <c r="T1515" s="157"/>
      <c r="W1515" s="1"/>
      <c r="AT1515" s="154" t="s">
        <v>161</v>
      </c>
      <c r="AU1515" s="154" t="s">
        <v>72</v>
      </c>
      <c r="AV1515" s="11" t="s">
        <v>70</v>
      </c>
      <c r="AW1515" s="11" t="s">
        <v>27</v>
      </c>
      <c r="AX1515" s="11" t="s">
        <v>64</v>
      </c>
      <c r="AY1515" s="154" t="s">
        <v>150</v>
      </c>
    </row>
    <row r="1516" spans="2:65" s="13" customFormat="1" x14ac:dyDescent="0.3">
      <c r="B1516" s="164"/>
      <c r="D1516" s="150" t="s">
        <v>161</v>
      </c>
      <c r="E1516" s="165" t="s">
        <v>5</v>
      </c>
      <c r="F1516" s="166" t="s">
        <v>164</v>
      </c>
      <c r="H1516" s="167">
        <v>74.599999999999994</v>
      </c>
      <c r="L1516" s="164"/>
      <c r="M1516" s="168"/>
      <c r="T1516" s="169"/>
      <c r="W1516" s="1"/>
      <c r="AT1516" s="165" t="s">
        <v>161</v>
      </c>
      <c r="AU1516" s="165" t="s">
        <v>72</v>
      </c>
      <c r="AV1516" s="13" t="s">
        <v>157</v>
      </c>
      <c r="AW1516" s="13" t="s">
        <v>27</v>
      </c>
      <c r="AX1516" s="13" t="s">
        <v>70</v>
      </c>
      <c r="AY1516" s="165" t="s">
        <v>150</v>
      </c>
    </row>
    <row r="1517" spans="2:65" s="1" customFormat="1" ht="16.5" customHeight="1" x14ac:dyDescent="0.3">
      <c r="B1517" s="138"/>
      <c r="C1517" s="171" t="s">
        <v>1967</v>
      </c>
      <c r="D1517" s="171" t="s">
        <v>251</v>
      </c>
      <c r="E1517" s="172" t="s">
        <v>1968</v>
      </c>
      <c r="F1517" s="173" t="s">
        <v>1969</v>
      </c>
      <c r="G1517" s="174" t="s">
        <v>268</v>
      </c>
      <c r="H1517" s="175">
        <v>78.33</v>
      </c>
      <c r="I1517" s="521"/>
      <c r="J1517" s="176">
        <f>ROUND(I1517*H1517,2)</f>
        <v>0</v>
      </c>
      <c r="K1517" s="173" t="s">
        <v>156</v>
      </c>
      <c r="L1517" s="177"/>
      <c r="M1517" s="178" t="s">
        <v>5</v>
      </c>
      <c r="N1517" s="179" t="s">
        <v>35</v>
      </c>
      <c r="O1517" s="147">
        <v>0</v>
      </c>
      <c r="P1517" s="147">
        <f>O1517*H1517</f>
        <v>0</v>
      </c>
      <c r="Q1517" s="147">
        <v>8.8999999999999995E-4</v>
      </c>
      <c r="R1517" s="147">
        <f>Q1517*H1517</f>
        <v>6.971369999999999E-2</v>
      </c>
      <c r="S1517" s="147">
        <v>0</v>
      </c>
      <c r="T1517" s="148">
        <f>S1517*H1517</f>
        <v>0</v>
      </c>
      <c r="AR1517" s="23" t="s">
        <v>323</v>
      </c>
      <c r="AT1517" s="23" t="s">
        <v>251</v>
      </c>
      <c r="AU1517" s="23" t="s">
        <v>72</v>
      </c>
      <c r="AY1517" s="23" t="s">
        <v>150</v>
      </c>
      <c r="BE1517" s="149">
        <f>IF(N1517="základní",J1517,0)</f>
        <v>0</v>
      </c>
      <c r="BF1517" s="149">
        <f>IF(N1517="snížená",J1517,0)</f>
        <v>0</v>
      </c>
      <c r="BG1517" s="149">
        <f>IF(N1517="zákl. přenesená",J1517,0)</f>
        <v>0</v>
      </c>
      <c r="BH1517" s="149">
        <f>IF(N1517="sníž. přenesená",J1517,0)</f>
        <v>0</v>
      </c>
      <c r="BI1517" s="149">
        <f>IF(N1517="nulová",J1517,0)</f>
        <v>0</v>
      </c>
      <c r="BJ1517" s="23" t="s">
        <v>70</v>
      </c>
      <c r="BK1517" s="149">
        <f>ROUND(I1517*H1517,2)</f>
        <v>0</v>
      </c>
      <c r="BL1517" s="23" t="s">
        <v>233</v>
      </c>
      <c r="BM1517" s="23" t="s">
        <v>1970</v>
      </c>
    </row>
    <row r="1518" spans="2:65" s="12" customFormat="1" x14ac:dyDescent="0.3">
      <c r="B1518" s="158"/>
      <c r="D1518" s="150" t="s">
        <v>161</v>
      </c>
      <c r="F1518" s="160" t="s">
        <v>1971</v>
      </c>
      <c r="H1518" s="161">
        <v>78.33</v>
      </c>
      <c r="L1518" s="158"/>
      <c r="M1518" s="162"/>
      <c r="T1518" s="163"/>
      <c r="W1518" s="1"/>
      <c r="AT1518" s="159" t="s">
        <v>161</v>
      </c>
      <c r="AU1518" s="159" t="s">
        <v>72</v>
      </c>
      <c r="AV1518" s="12" t="s">
        <v>72</v>
      </c>
      <c r="AW1518" s="12" t="s">
        <v>6</v>
      </c>
      <c r="AX1518" s="12" t="s">
        <v>70</v>
      </c>
      <c r="AY1518" s="159" t="s">
        <v>150</v>
      </c>
    </row>
    <row r="1519" spans="2:65" s="1" customFormat="1" ht="16.5" customHeight="1" x14ac:dyDescent="0.3">
      <c r="B1519" s="138"/>
      <c r="C1519" s="139" t="s">
        <v>1972</v>
      </c>
      <c r="D1519" s="139" t="s">
        <v>152</v>
      </c>
      <c r="E1519" s="140" t="s">
        <v>1973</v>
      </c>
      <c r="F1519" s="141" t="s">
        <v>1974</v>
      </c>
      <c r="G1519" s="142" t="s">
        <v>155</v>
      </c>
      <c r="H1519" s="143">
        <v>854.68299999999999</v>
      </c>
      <c r="I1519" s="303"/>
      <c r="J1519" s="144">
        <f>ROUND(I1519*H1519,2)</f>
        <v>0</v>
      </c>
      <c r="K1519" s="141" t="s">
        <v>156</v>
      </c>
      <c r="L1519" s="36"/>
      <c r="M1519" s="145" t="s">
        <v>5</v>
      </c>
      <c r="N1519" s="146" t="s">
        <v>35</v>
      </c>
      <c r="O1519" s="147">
        <v>0.20300000000000001</v>
      </c>
      <c r="P1519" s="147">
        <f>O1519*H1519</f>
        <v>173.50064900000001</v>
      </c>
      <c r="Q1519" s="147">
        <v>0</v>
      </c>
      <c r="R1519" s="147">
        <f>Q1519*H1519</f>
        <v>0</v>
      </c>
      <c r="S1519" s="147">
        <v>9.4999999999999998E-3</v>
      </c>
      <c r="T1519" s="148">
        <f>S1519*H1519</f>
        <v>8.1194884999999992</v>
      </c>
      <c r="AR1519" s="23" t="s">
        <v>233</v>
      </c>
      <c r="AT1519" s="23" t="s">
        <v>152</v>
      </c>
      <c r="AU1519" s="23" t="s">
        <v>72</v>
      </c>
      <c r="AY1519" s="23" t="s">
        <v>150</v>
      </c>
      <c r="BE1519" s="149">
        <f>IF(N1519="základní",J1519,0)</f>
        <v>0</v>
      </c>
      <c r="BF1519" s="149">
        <f>IF(N1519="snížená",J1519,0)</f>
        <v>0</v>
      </c>
      <c r="BG1519" s="149">
        <f>IF(N1519="zákl. přenesená",J1519,0)</f>
        <v>0</v>
      </c>
      <c r="BH1519" s="149">
        <f>IF(N1519="sníž. přenesená",J1519,0)</f>
        <v>0</v>
      </c>
      <c r="BI1519" s="149">
        <f>IF(N1519="nulová",J1519,0)</f>
        <v>0</v>
      </c>
      <c r="BJ1519" s="23" t="s">
        <v>70</v>
      </c>
      <c r="BK1519" s="149">
        <f>ROUND(I1519*H1519,2)</f>
        <v>0</v>
      </c>
      <c r="BL1519" s="23" t="s">
        <v>233</v>
      </c>
      <c r="BM1519" s="23" t="s">
        <v>1975</v>
      </c>
    </row>
    <row r="1520" spans="2:65" s="12" customFormat="1" x14ac:dyDescent="0.3">
      <c r="B1520" s="158"/>
      <c r="D1520" s="150" t="s">
        <v>161</v>
      </c>
      <c r="E1520" s="159" t="s">
        <v>5</v>
      </c>
      <c r="F1520" s="160" t="s">
        <v>1710</v>
      </c>
      <c r="H1520" s="161">
        <v>854.68299999999999</v>
      </c>
      <c r="L1520" s="158"/>
      <c r="M1520" s="162"/>
      <c r="T1520" s="163"/>
      <c r="W1520" s="1"/>
      <c r="AT1520" s="159" t="s">
        <v>161</v>
      </c>
      <c r="AU1520" s="159" t="s">
        <v>72</v>
      </c>
      <c r="AV1520" s="12" t="s">
        <v>72</v>
      </c>
      <c r="AW1520" s="12" t="s">
        <v>27</v>
      </c>
      <c r="AX1520" s="12" t="s">
        <v>64</v>
      </c>
      <c r="AY1520" s="159" t="s">
        <v>150</v>
      </c>
    </row>
    <row r="1521" spans="2:65" s="13" customFormat="1" x14ac:dyDescent="0.3">
      <c r="B1521" s="164"/>
      <c r="D1521" s="150" t="s">
        <v>161</v>
      </c>
      <c r="E1521" s="165" t="s">
        <v>5</v>
      </c>
      <c r="F1521" s="166" t="s">
        <v>164</v>
      </c>
      <c r="H1521" s="167">
        <v>854.68299999999999</v>
      </c>
      <c r="L1521" s="164"/>
      <c r="M1521" s="168"/>
      <c r="T1521" s="169"/>
      <c r="W1521" s="1"/>
      <c r="AT1521" s="165" t="s">
        <v>161</v>
      </c>
      <c r="AU1521" s="165" t="s">
        <v>72</v>
      </c>
      <c r="AV1521" s="13" t="s">
        <v>157</v>
      </c>
      <c r="AW1521" s="13" t="s">
        <v>27</v>
      </c>
      <c r="AX1521" s="13" t="s">
        <v>70</v>
      </c>
      <c r="AY1521" s="165" t="s">
        <v>150</v>
      </c>
    </row>
    <row r="1522" spans="2:65" s="10" customFormat="1" ht="29.85" customHeight="1" x14ac:dyDescent="0.3">
      <c r="B1522" s="127"/>
      <c r="D1522" s="128" t="s">
        <v>63</v>
      </c>
      <c r="E1522" s="136" t="s">
        <v>1976</v>
      </c>
      <c r="F1522" s="136" t="s">
        <v>1977</v>
      </c>
      <c r="J1522" s="137">
        <f>BK1522</f>
        <v>0</v>
      </c>
      <c r="L1522" s="127"/>
      <c r="M1522" s="131"/>
      <c r="P1522" s="132">
        <f>SUM(P1523:P1578)</f>
        <v>238.97617799999998</v>
      </c>
      <c r="R1522" s="132">
        <f>SUM(R1523:R1578)</f>
        <v>0.41350000000000003</v>
      </c>
      <c r="T1522" s="133">
        <f>SUM(T1523:T1578)</f>
        <v>16.379301999999999</v>
      </c>
      <c r="W1522" s="1"/>
      <c r="AR1522" s="128" t="s">
        <v>72</v>
      </c>
      <c r="AT1522" s="134" t="s">
        <v>63</v>
      </c>
      <c r="AU1522" s="134" t="s">
        <v>70</v>
      </c>
      <c r="AY1522" s="128" t="s">
        <v>150</v>
      </c>
      <c r="BK1522" s="135">
        <f>SUM(BK1523:BK1578)</f>
        <v>0</v>
      </c>
    </row>
    <row r="1523" spans="2:65" s="1" customFormat="1" ht="16.5" customHeight="1" x14ac:dyDescent="0.3">
      <c r="B1523" s="138"/>
      <c r="C1523" s="139" t="s">
        <v>1978</v>
      </c>
      <c r="D1523" s="139" t="s">
        <v>152</v>
      </c>
      <c r="E1523" s="140" t="s">
        <v>1979</v>
      </c>
      <c r="F1523" s="141" t="s">
        <v>1980</v>
      </c>
      <c r="G1523" s="142" t="s">
        <v>155</v>
      </c>
      <c r="H1523" s="143">
        <v>432.76</v>
      </c>
      <c r="I1523" s="303"/>
      <c r="J1523" s="144">
        <f>ROUND(I1523*H1523,2)</f>
        <v>0</v>
      </c>
      <c r="K1523" s="141" t="s">
        <v>5</v>
      </c>
      <c r="L1523" s="36"/>
      <c r="M1523" s="145" t="s">
        <v>5</v>
      </c>
      <c r="N1523" s="146" t="s">
        <v>35</v>
      </c>
      <c r="O1523" s="147">
        <v>0.21</v>
      </c>
      <c r="P1523" s="147">
        <f>O1523*H1523</f>
        <v>90.879599999999996</v>
      </c>
      <c r="Q1523" s="147">
        <v>0</v>
      </c>
      <c r="R1523" s="147">
        <f>Q1523*H1523</f>
        <v>0</v>
      </c>
      <c r="S1523" s="147">
        <v>2.4649999999999998E-2</v>
      </c>
      <c r="T1523" s="148">
        <f>S1523*H1523</f>
        <v>10.667534</v>
      </c>
      <c r="AR1523" s="23" t="s">
        <v>233</v>
      </c>
      <c r="AT1523" s="23" t="s">
        <v>152</v>
      </c>
      <c r="AU1523" s="23" t="s">
        <v>72</v>
      </c>
      <c r="AY1523" s="23" t="s">
        <v>150</v>
      </c>
      <c r="BE1523" s="149">
        <f>IF(N1523="základní",J1523,0)</f>
        <v>0</v>
      </c>
      <c r="BF1523" s="149">
        <f>IF(N1523="snížená",J1523,0)</f>
        <v>0</v>
      </c>
      <c r="BG1523" s="149">
        <f>IF(N1523="zákl. přenesená",J1523,0)</f>
        <v>0</v>
      </c>
      <c r="BH1523" s="149">
        <f>IF(N1523="sníž. přenesená",J1523,0)</f>
        <v>0</v>
      </c>
      <c r="BI1523" s="149">
        <f>IF(N1523="nulová",J1523,0)</f>
        <v>0</v>
      </c>
      <c r="BJ1523" s="23" t="s">
        <v>70</v>
      </c>
      <c r="BK1523" s="149">
        <f>ROUND(I1523*H1523,2)</f>
        <v>0</v>
      </c>
      <c r="BL1523" s="23" t="s">
        <v>233</v>
      </c>
      <c r="BM1523" s="23" t="s">
        <v>1981</v>
      </c>
    </row>
    <row r="1524" spans="2:65" s="1" customFormat="1" ht="54" x14ac:dyDescent="0.3">
      <c r="B1524" s="36"/>
      <c r="D1524" s="150" t="s">
        <v>159</v>
      </c>
      <c r="F1524" s="151" t="s">
        <v>1982</v>
      </c>
      <c r="L1524" s="36"/>
      <c r="M1524" s="152"/>
      <c r="T1524" s="61"/>
      <c r="AT1524" s="23" t="s">
        <v>159</v>
      </c>
      <c r="AU1524" s="23" t="s">
        <v>72</v>
      </c>
    </row>
    <row r="1525" spans="2:65" s="12" customFormat="1" x14ac:dyDescent="0.3">
      <c r="B1525" s="158"/>
      <c r="D1525" s="150" t="s">
        <v>161</v>
      </c>
      <c r="E1525" s="159" t="s">
        <v>5</v>
      </c>
      <c r="F1525" s="160" t="s">
        <v>1983</v>
      </c>
      <c r="H1525" s="161">
        <v>432.76</v>
      </c>
      <c r="L1525" s="158"/>
      <c r="M1525" s="162"/>
      <c r="T1525" s="163"/>
      <c r="W1525" s="1"/>
      <c r="AT1525" s="159" t="s">
        <v>161</v>
      </c>
      <c r="AU1525" s="159" t="s">
        <v>72</v>
      </c>
      <c r="AV1525" s="12" t="s">
        <v>72</v>
      </c>
      <c r="AW1525" s="12" t="s">
        <v>27</v>
      </c>
      <c r="AX1525" s="12" t="s">
        <v>64</v>
      </c>
      <c r="AY1525" s="159" t="s">
        <v>150</v>
      </c>
    </row>
    <row r="1526" spans="2:65" s="11" customFormat="1" x14ac:dyDescent="0.3">
      <c r="B1526" s="153"/>
      <c r="D1526" s="150" t="s">
        <v>161</v>
      </c>
      <c r="E1526" s="154" t="s">
        <v>5</v>
      </c>
      <c r="F1526" s="155" t="s">
        <v>1984</v>
      </c>
      <c r="H1526" s="154" t="s">
        <v>5</v>
      </c>
      <c r="L1526" s="153"/>
      <c r="M1526" s="156"/>
      <c r="T1526" s="157"/>
      <c r="W1526" s="1"/>
      <c r="AT1526" s="154" t="s">
        <v>161</v>
      </c>
      <c r="AU1526" s="154" t="s">
        <v>72</v>
      </c>
      <c r="AV1526" s="11" t="s">
        <v>70</v>
      </c>
      <c r="AW1526" s="11" t="s">
        <v>27</v>
      </c>
      <c r="AX1526" s="11" t="s">
        <v>64</v>
      </c>
      <c r="AY1526" s="154" t="s">
        <v>150</v>
      </c>
    </row>
    <row r="1527" spans="2:65" s="13" customFormat="1" x14ac:dyDescent="0.3">
      <c r="B1527" s="164"/>
      <c r="D1527" s="150" t="s">
        <v>161</v>
      </c>
      <c r="E1527" s="165" t="s">
        <v>5</v>
      </c>
      <c r="F1527" s="166" t="s">
        <v>164</v>
      </c>
      <c r="H1527" s="167">
        <v>432.76</v>
      </c>
      <c r="L1527" s="164"/>
      <c r="M1527" s="168"/>
      <c r="T1527" s="169"/>
      <c r="W1527" s="1"/>
      <c r="AT1527" s="165" t="s">
        <v>161</v>
      </c>
      <c r="AU1527" s="165" t="s">
        <v>72</v>
      </c>
      <c r="AV1527" s="13" t="s">
        <v>157</v>
      </c>
      <c r="AW1527" s="13" t="s">
        <v>27</v>
      </c>
      <c r="AX1527" s="13" t="s">
        <v>70</v>
      </c>
      <c r="AY1527" s="165" t="s">
        <v>150</v>
      </c>
    </row>
    <row r="1528" spans="2:65" s="1" customFormat="1" ht="16.5" customHeight="1" x14ac:dyDescent="0.3">
      <c r="B1528" s="138"/>
      <c r="C1528" s="139" t="s">
        <v>1985</v>
      </c>
      <c r="D1528" s="139" t="s">
        <v>152</v>
      </c>
      <c r="E1528" s="140" t="s">
        <v>1986</v>
      </c>
      <c r="F1528" s="141" t="s">
        <v>1987</v>
      </c>
      <c r="G1528" s="142" t="s">
        <v>155</v>
      </c>
      <c r="H1528" s="143">
        <v>165.6</v>
      </c>
      <c r="I1528" s="303"/>
      <c r="J1528" s="144">
        <f>ROUND(I1528*H1528,2)</f>
        <v>0</v>
      </c>
      <c r="K1528" s="141" t="s">
        <v>156</v>
      </c>
      <c r="L1528" s="36"/>
      <c r="M1528" s="145" t="s">
        <v>5</v>
      </c>
      <c r="N1528" s="146" t="s">
        <v>35</v>
      </c>
      <c r="O1528" s="147">
        <v>0.32500000000000001</v>
      </c>
      <c r="P1528" s="147">
        <f>O1528*H1528</f>
        <v>53.82</v>
      </c>
      <c r="Q1528" s="147">
        <v>0</v>
      </c>
      <c r="R1528" s="147">
        <f>Q1528*H1528</f>
        <v>0</v>
      </c>
      <c r="S1528" s="147">
        <v>1.098E-2</v>
      </c>
      <c r="T1528" s="148">
        <f>S1528*H1528</f>
        <v>1.8182879999999999</v>
      </c>
      <c r="AR1528" s="23" t="s">
        <v>233</v>
      </c>
      <c r="AT1528" s="23" t="s">
        <v>152</v>
      </c>
      <c r="AU1528" s="23" t="s">
        <v>72</v>
      </c>
      <c r="AY1528" s="23" t="s">
        <v>150</v>
      </c>
      <c r="BE1528" s="149">
        <f>IF(N1528="základní",J1528,0)</f>
        <v>0</v>
      </c>
      <c r="BF1528" s="149">
        <f>IF(N1528="snížená",J1528,0)</f>
        <v>0</v>
      </c>
      <c r="BG1528" s="149">
        <f>IF(N1528="zákl. přenesená",J1528,0)</f>
        <v>0</v>
      </c>
      <c r="BH1528" s="149">
        <f>IF(N1528="sníž. přenesená",J1528,0)</f>
        <v>0</v>
      </c>
      <c r="BI1528" s="149">
        <f>IF(N1528="nulová",J1528,0)</f>
        <v>0</v>
      </c>
      <c r="BJ1528" s="23" t="s">
        <v>70</v>
      </c>
      <c r="BK1528" s="149">
        <f>ROUND(I1528*H1528,2)</f>
        <v>0</v>
      </c>
      <c r="BL1528" s="23" t="s">
        <v>233</v>
      </c>
      <c r="BM1528" s="23" t="s">
        <v>1988</v>
      </c>
    </row>
    <row r="1529" spans="2:65" s="1" customFormat="1" ht="54" x14ac:dyDescent="0.3">
      <c r="B1529" s="36"/>
      <c r="D1529" s="150" t="s">
        <v>159</v>
      </c>
      <c r="F1529" s="151" t="s">
        <v>1982</v>
      </c>
      <c r="L1529" s="36"/>
      <c r="M1529" s="152"/>
      <c r="T1529" s="61"/>
      <c r="AT1529" s="23" t="s">
        <v>159</v>
      </c>
      <c r="AU1529" s="23" t="s">
        <v>72</v>
      </c>
    </row>
    <row r="1530" spans="2:65" s="12" customFormat="1" x14ac:dyDescent="0.3">
      <c r="B1530" s="158"/>
      <c r="D1530" s="150" t="s">
        <v>161</v>
      </c>
      <c r="E1530" s="159" t="s">
        <v>5</v>
      </c>
      <c r="F1530" s="160" t="s">
        <v>1989</v>
      </c>
      <c r="H1530" s="161">
        <v>158.4</v>
      </c>
      <c r="L1530" s="158"/>
      <c r="M1530" s="162"/>
      <c r="T1530" s="163"/>
      <c r="W1530" s="1"/>
      <c r="AT1530" s="159" t="s">
        <v>161</v>
      </c>
      <c r="AU1530" s="159" t="s">
        <v>72</v>
      </c>
      <c r="AV1530" s="12" t="s">
        <v>72</v>
      </c>
      <c r="AW1530" s="12" t="s">
        <v>27</v>
      </c>
      <c r="AX1530" s="12" t="s">
        <v>64</v>
      </c>
      <c r="AY1530" s="159" t="s">
        <v>150</v>
      </c>
    </row>
    <row r="1531" spans="2:65" s="11" customFormat="1" x14ac:dyDescent="0.3">
      <c r="B1531" s="153"/>
      <c r="D1531" s="150" t="s">
        <v>161</v>
      </c>
      <c r="E1531" s="154" t="s">
        <v>5</v>
      </c>
      <c r="F1531" s="155" t="s">
        <v>1990</v>
      </c>
      <c r="H1531" s="154" t="s">
        <v>5</v>
      </c>
      <c r="L1531" s="153"/>
      <c r="M1531" s="156"/>
      <c r="T1531" s="157"/>
      <c r="W1531" s="1"/>
      <c r="AT1531" s="154" t="s">
        <v>161</v>
      </c>
      <c r="AU1531" s="154" t="s">
        <v>72</v>
      </c>
      <c r="AV1531" s="11" t="s">
        <v>70</v>
      </c>
      <c r="AW1531" s="11" t="s">
        <v>27</v>
      </c>
      <c r="AX1531" s="11" t="s">
        <v>64</v>
      </c>
      <c r="AY1531" s="154" t="s">
        <v>150</v>
      </c>
    </row>
    <row r="1532" spans="2:65" s="12" customFormat="1" x14ac:dyDescent="0.3">
      <c r="B1532" s="158"/>
      <c r="D1532" s="150" t="s">
        <v>161</v>
      </c>
      <c r="E1532" s="159" t="s">
        <v>5</v>
      </c>
      <c r="F1532" s="160" t="s">
        <v>1991</v>
      </c>
      <c r="H1532" s="161">
        <v>7.2</v>
      </c>
      <c r="L1532" s="158"/>
      <c r="M1532" s="162"/>
      <c r="T1532" s="163"/>
      <c r="W1532" s="1"/>
      <c r="AT1532" s="159" t="s">
        <v>161</v>
      </c>
      <c r="AU1532" s="159" t="s">
        <v>72</v>
      </c>
      <c r="AV1532" s="12" t="s">
        <v>72</v>
      </c>
      <c r="AW1532" s="12" t="s">
        <v>27</v>
      </c>
      <c r="AX1532" s="12" t="s">
        <v>64</v>
      </c>
      <c r="AY1532" s="159" t="s">
        <v>150</v>
      </c>
    </row>
    <row r="1533" spans="2:65" s="11" customFormat="1" x14ac:dyDescent="0.3">
      <c r="B1533" s="153"/>
      <c r="D1533" s="150" t="s">
        <v>161</v>
      </c>
      <c r="E1533" s="154" t="s">
        <v>5</v>
      </c>
      <c r="F1533" s="155" t="s">
        <v>1992</v>
      </c>
      <c r="H1533" s="154" t="s">
        <v>5</v>
      </c>
      <c r="L1533" s="153"/>
      <c r="M1533" s="156"/>
      <c r="T1533" s="157"/>
      <c r="W1533" s="1"/>
      <c r="AT1533" s="154" t="s">
        <v>161</v>
      </c>
      <c r="AU1533" s="154" t="s">
        <v>72</v>
      </c>
      <c r="AV1533" s="11" t="s">
        <v>70</v>
      </c>
      <c r="AW1533" s="11" t="s">
        <v>27</v>
      </c>
      <c r="AX1533" s="11" t="s">
        <v>64</v>
      </c>
      <c r="AY1533" s="154" t="s">
        <v>150</v>
      </c>
    </row>
    <row r="1534" spans="2:65" s="13" customFormat="1" x14ac:dyDescent="0.3">
      <c r="B1534" s="164"/>
      <c r="D1534" s="150" t="s">
        <v>161</v>
      </c>
      <c r="E1534" s="165" t="s">
        <v>5</v>
      </c>
      <c r="F1534" s="166" t="s">
        <v>164</v>
      </c>
      <c r="H1534" s="167">
        <v>165.6</v>
      </c>
      <c r="L1534" s="164"/>
      <c r="M1534" s="168"/>
      <c r="T1534" s="169"/>
      <c r="W1534" s="1"/>
      <c r="AT1534" s="165" t="s">
        <v>161</v>
      </c>
      <c r="AU1534" s="165" t="s">
        <v>72</v>
      </c>
      <c r="AV1534" s="13" t="s">
        <v>157</v>
      </c>
      <c r="AW1534" s="13" t="s">
        <v>27</v>
      </c>
      <c r="AX1534" s="13" t="s">
        <v>70</v>
      </c>
      <c r="AY1534" s="165" t="s">
        <v>150</v>
      </c>
    </row>
    <row r="1535" spans="2:65" s="1" customFormat="1" ht="16.5" customHeight="1" x14ac:dyDescent="0.3">
      <c r="B1535" s="138"/>
      <c r="C1535" s="139" t="s">
        <v>1993</v>
      </c>
      <c r="D1535" s="139" t="s">
        <v>152</v>
      </c>
      <c r="E1535" s="140" t="s">
        <v>1994</v>
      </c>
      <c r="F1535" s="141" t="s">
        <v>1995</v>
      </c>
      <c r="G1535" s="142" t="s">
        <v>155</v>
      </c>
      <c r="H1535" s="143">
        <v>432.76</v>
      </c>
      <c r="I1535" s="303"/>
      <c r="J1535" s="144">
        <f>ROUND(I1535*H1535,2)</f>
        <v>0</v>
      </c>
      <c r="K1535" s="141" t="s">
        <v>156</v>
      </c>
      <c r="L1535" s="36"/>
      <c r="M1535" s="145" t="s">
        <v>5</v>
      </c>
      <c r="N1535" s="146" t="s">
        <v>35</v>
      </c>
      <c r="O1535" s="147">
        <v>8.6999999999999994E-2</v>
      </c>
      <c r="P1535" s="147">
        <f>O1535*H1535</f>
        <v>37.650119999999994</v>
      </c>
      <c r="Q1535" s="147">
        <v>0</v>
      </c>
      <c r="R1535" s="147">
        <f>Q1535*H1535</f>
        <v>0</v>
      </c>
      <c r="S1535" s="147">
        <v>8.0000000000000002E-3</v>
      </c>
      <c r="T1535" s="148">
        <f>S1535*H1535</f>
        <v>3.4620799999999998</v>
      </c>
      <c r="AR1535" s="23" t="s">
        <v>233</v>
      </c>
      <c r="AT1535" s="23" t="s">
        <v>152</v>
      </c>
      <c r="AU1535" s="23" t="s">
        <v>72</v>
      </c>
      <c r="AY1535" s="23" t="s">
        <v>150</v>
      </c>
      <c r="BE1535" s="149">
        <f>IF(N1535="základní",J1535,0)</f>
        <v>0</v>
      </c>
      <c r="BF1535" s="149">
        <f>IF(N1535="snížená",J1535,0)</f>
        <v>0</v>
      </c>
      <c r="BG1535" s="149">
        <f>IF(N1535="zákl. přenesená",J1535,0)</f>
        <v>0</v>
      </c>
      <c r="BH1535" s="149">
        <f>IF(N1535="sníž. přenesená",J1535,0)</f>
        <v>0</v>
      </c>
      <c r="BI1535" s="149">
        <f>IF(N1535="nulová",J1535,0)</f>
        <v>0</v>
      </c>
      <c r="BJ1535" s="23" t="s">
        <v>70</v>
      </c>
      <c r="BK1535" s="149">
        <f>ROUND(I1535*H1535,2)</f>
        <v>0</v>
      </c>
      <c r="BL1535" s="23" t="s">
        <v>233</v>
      </c>
      <c r="BM1535" s="23" t="s">
        <v>1996</v>
      </c>
    </row>
    <row r="1536" spans="2:65" s="1" customFormat="1" ht="54" x14ac:dyDescent="0.3">
      <c r="B1536" s="36"/>
      <c r="D1536" s="150" t="s">
        <v>159</v>
      </c>
      <c r="F1536" s="151" t="s">
        <v>1982</v>
      </c>
      <c r="L1536" s="36"/>
      <c r="M1536" s="152"/>
      <c r="T1536" s="61"/>
      <c r="AT1536" s="23" t="s">
        <v>159</v>
      </c>
      <c r="AU1536" s="23" t="s">
        <v>72</v>
      </c>
    </row>
    <row r="1537" spans="2:65" s="1" customFormat="1" ht="16.5" customHeight="1" x14ac:dyDescent="0.3">
      <c r="B1537" s="138"/>
      <c r="C1537" s="139" t="s">
        <v>1997</v>
      </c>
      <c r="D1537" s="139" t="s">
        <v>152</v>
      </c>
      <c r="E1537" s="140" t="s">
        <v>1998</v>
      </c>
      <c r="F1537" s="141" t="s">
        <v>1999</v>
      </c>
      <c r="G1537" s="142" t="s">
        <v>268</v>
      </c>
      <c r="H1537" s="143">
        <v>55.8</v>
      </c>
      <c r="I1537" s="303"/>
      <c r="J1537" s="144">
        <f>ROUND(I1537*H1537,2)</f>
        <v>0</v>
      </c>
      <c r="K1537" s="141" t="s">
        <v>5</v>
      </c>
      <c r="L1537" s="36"/>
      <c r="M1537" s="145" t="s">
        <v>5</v>
      </c>
      <c r="N1537" s="146" t="s">
        <v>35</v>
      </c>
      <c r="O1537" s="147">
        <v>8.3000000000000004E-2</v>
      </c>
      <c r="P1537" s="147">
        <f>O1537*H1537</f>
        <v>4.6314000000000002</v>
      </c>
      <c r="Q1537" s="147">
        <v>0</v>
      </c>
      <c r="R1537" s="147">
        <f>Q1537*H1537</f>
        <v>0</v>
      </c>
      <c r="S1537" s="147">
        <v>3.0000000000000001E-3</v>
      </c>
      <c r="T1537" s="148">
        <f>S1537*H1537</f>
        <v>0.16739999999999999</v>
      </c>
      <c r="AR1537" s="23" t="s">
        <v>233</v>
      </c>
      <c r="AT1537" s="23" t="s">
        <v>152</v>
      </c>
      <c r="AU1537" s="23" t="s">
        <v>72</v>
      </c>
      <c r="AY1537" s="23" t="s">
        <v>150</v>
      </c>
      <c r="BE1537" s="149">
        <f>IF(N1537="základní",J1537,0)</f>
        <v>0</v>
      </c>
      <c r="BF1537" s="149">
        <f>IF(N1537="snížená",J1537,0)</f>
        <v>0</v>
      </c>
      <c r="BG1537" s="149">
        <f>IF(N1537="zákl. přenesená",J1537,0)</f>
        <v>0</v>
      </c>
      <c r="BH1537" s="149">
        <f>IF(N1537="sníž. přenesená",J1537,0)</f>
        <v>0</v>
      </c>
      <c r="BI1537" s="149">
        <f>IF(N1537="nulová",J1537,0)</f>
        <v>0</v>
      </c>
      <c r="BJ1537" s="23" t="s">
        <v>70</v>
      </c>
      <c r="BK1537" s="149">
        <f>ROUND(I1537*H1537,2)</f>
        <v>0</v>
      </c>
      <c r="BL1537" s="23" t="s">
        <v>233</v>
      </c>
      <c r="BM1537" s="23" t="s">
        <v>2000</v>
      </c>
    </row>
    <row r="1538" spans="2:65" s="12" customFormat="1" x14ac:dyDescent="0.3">
      <c r="B1538" s="158"/>
      <c r="D1538" s="150" t="s">
        <v>161</v>
      </c>
      <c r="E1538" s="159" t="s">
        <v>5</v>
      </c>
      <c r="F1538" s="160" t="s">
        <v>2001</v>
      </c>
      <c r="H1538" s="161">
        <v>55.8</v>
      </c>
      <c r="L1538" s="158"/>
      <c r="M1538" s="162"/>
      <c r="T1538" s="163"/>
      <c r="W1538" s="1"/>
      <c r="AT1538" s="159" t="s">
        <v>161</v>
      </c>
      <c r="AU1538" s="159" t="s">
        <v>72</v>
      </c>
      <c r="AV1538" s="12" t="s">
        <v>72</v>
      </c>
      <c r="AW1538" s="12" t="s">
        <v>27</v>
      </c>
      <c r="AX1538" s="12" t="s">
        <v>64</v>
      </c>
      <c r="AY1538" s="159" t="s">
        <v>150</v>
      </c>
    </row>
    <row r="1539" spans="2:65" s="11" customFormat="1" x14ac:dyDescent="0.3">
      <c r="B1539" s="153"/>
      <c r="D1539" s="150" t="s">
        <v>161</v>
      </c>
      <c r="E1539" s="154" t="s">
        <v>5</v>
      </c>
      <c r="F1539" s="155" t="s">
        <v>2002</v>
      </c>
      <c r="H1539" s="154" t="s">
        <v>5</v>
      </c>
      <c r="L1539" s="153"/>
      <c r="M1539" s="156"/>
      <c r="T1539" s="157"/>
      <c r="W1539" s="1"/>
      <c r="AT1539" s="154" t="s">
        <v>161</v>
      </c>
      <c r="AU1539" s="154" t="s">
        <v>72</v>
      </c>
      <c r="AV1539" s="11" t="s">
        <v>70</v>
      </c>
      <c r="AW1539" s="11" t="s">
        <v>27</v>
      </c>
      <c r="AX1539" s="11" t="s">
        <v>64</v>
      </c>
      <c r="AY1539" s="154" t="s">
        <v>150</v>
      </c>
    </row>
    <row r="1540" spans="2:65" s="13" customFormat="1" x14ac:dyDescent="0.3">
      <c r="B1540" s="164"/>
      <c r="D1540" s="150" t="s">
        <v>161</v>
      </c>
      <c r="E1540" s="165" t="s">
        <v>5</v>
      </c>
      <c r="F1540" s="166" t="s">
        <v>164</v>
      </c>
      <c r="H1540" s="167">
        <v>55.8</v>
      </c>
      <c r="L1540" s="164"/>
      <c r="M1540" s="168"/>
      <c r="T1540" s="169"/>
      <c r="W1540" s="1"/>
      <c r="AT1540" s="165" t="s">
        <v>161</v>
      </c>
      <c r="AU1540" s="165" t="s">
        <v>72</v>
      </c>
      <c r="AV1540" s="13" t="s">
        <v>157</v>
      </c>
      <c r="AW1540" s="13" t="s">
        <v>27</v>
      </c>
      <c r="AX1540" s="13" t="s">
        <v>70</v>
      </c>
      <c r="AY1540" s="165" t="s">
        <v>150</v>
      </c>
    </row>
    <row r="1541" spans="2:65" s="1" customFormat="1" ht="25.5" customHeight="1" x14ac:dyDescent="0.3">
      <c r="B1541" s="138"/>
      <c r="C1541" s="139" t="s">
        <v>2003</v>
      </c>
      <c r="D1541" s="139" t="s">
        <v>152</v>
      </c>
      <c r="E1541" s="140" t="s">
        <v>2004</v>
      </c>
      <c r="F1541" s="141" t="s">
        <v>2005</v>
      </c>
      <c r="G1541" s="142" t="s">
        <v>1054</v>
      </c>
      <c r="H1541" s="143">
        <v>1</v>
      </c>
      <c r="I1541" s="303"/>
      <c r="J1541" s="144">
        <f>ROUND(I1541*H1541,2)</f>
        <v>0</v>
      </c>
      <c r="K1541" s="141" t="s">
        <v>156</v>
      </c>
      <c r="L1541" s="36"/>
      <c r="M1541" s="145" t="s">
        <v>5</v>
      </c>
      <c r="N1541" s="146" t="s">
        <v>35</v>
      </c>
      <c r="O1541" s="147">
        <v>1.825</v>
      </c>
      <c r="P1541" s="147">
        <f>O1541*H1541</f>
        <v>1.825</v>
      </c>
      <c r="Q1541" s="147">
        <v>0</v>
      </c>
      <c r="R1541" s="147">
        <f>Q1541*H1541</f>
        <v>0</v>
      </c>
      <c r="S1541" s="147">
        <v>0</v>
      </c>
      <c r="T1541" s="148">
        <f>S1541*H1541</f>
        <v>0</v>
      </c>
      <c r="AR1541" s="23" t="s">
        <v>233</v>
      </c>
      <c r="AT1541" s="23" t="s">
        <v>152</v>
      </c>
      <c r="AU1541" s="23" t="s">
        <v>72</v>
      </c>
      <c r="AY1541" s="23" t="s">
        <v>150</v>
      </c>
      <c r="BE1541" s="149">
        <f>IF(N1541="základní",J1541,0)</f>
        <v>0</v>
      </c>
      <c r="BF1541" s="149">
        <f>IF(N1541="snížená",J1541,0)</f>
        <v>0</v>
      </c>
      <c r="BG1541" s="149">
        <f>IF(N1541="zákl. přenesená",J1541,0)</f>
        <v>0</v>
      </c>
      <c r="BH1541" s="149">
        <f>IF(N1541="sníž. přenesená",J1541,0)</f>
        <v>0</v>
      </c>
      <c r="BI1541" s="149">
        <f>IF(N1541="nulová",J1541,0)</f>
        <v>0</v>
      </c>
      <c r="BJ1541" s="23" t="s">
        <v>70</v>
      </c>
      <c r="BK1541" s="149">
        <f>ROUND(I1541*H1541,2)</f>
        <v>0</v>
      </c>
      <c r="BL1541" s="23" t="s">
        <v>233</v>
      </c>
      <c r="BM1541" s="23" t="s">
        <v>2006</v>
      </c>
    </row>
    <row r="1542" spans="2:65" s="1" customFormat="1" ht="175.5" x14ac:dyDescent="0.3">
      <c r="B1542" s="36"/>
      <c r="D1542" s="150" t="s">
        <v>159</v>
      </c>
      <c r="F1542" s="151" t="s">
        <v>2007</v>
      </c>
      <c r="L1542" s="36"/>
      <c r="M1542" s="152"/>
      <c r="T1542" s="61"/>
      <c r="AT1542" s="23" t="s">
        <v>159</v>
      </c>
      <c r="AU1542" s="23" t="s">
        <v>72</v>
      </c>
    </row>
    <row r="1543" spans="2:65" s="12" customFormat="1" x14ac:dyDescent="0.3">
      <c r="B1543" s="158"/>
      <c r="D1543" s="150" t="s">
        <v>161</v>
      </c>
      <c r="E1543" s="159" t="s">
        <v>5</v>
      </c>
      <c r="F1543" s="160" t="s">
        <v>70</v>
      </c>
      <c r="H1543" s="161">
        <v>1</v>
      </c>
      <c r="L1543" s="158"/>
      <c r="M1543" s="162"/>
      <c r="T1543" s="163"/>
      <c r="W1543" s="1"/>
      <c r="AT1543" s="159" t="s">
        <v>161</v>
      </c>
      <c r="AU1543" s="159" t="s">
        <v>72</v>
      </c>
      <c r="AV1543" s="12" t="s">
        <v>72</v>
      </c>
      <c r="AW1543" s="12" t="s">
        <v>27</v>
      </c>
      <c r="AX1543" s="12" t="s">
        <v>64</v>
      </c>
      <c r="AY1543" s="159" t="s">
        <v>150</v>
      </c>
    </row>
    <row r="1544" spans="2:65" s="11" customFormat="1" x14ac:dyDescent="0.3">
      <c r="B1544" s="153"/>
      <c r="D1544" s="150" t="s">
        <v>161</v>
      </c>
      <c r="E1544" s="154" t="s">
        <v>5</v>
      </c>
      <c r="F1544" s="155" t="s">
        <v>3877</v>
      </c>
      <c r="H1544" s="154" t="s">
        <v>5</v>
      </c>
      <c r="L1544" s="153"/>
      <c r="M1544" s="156"/>
      <c r="T1544" s="157"/>
      <c r="W1544" s="1"/>
      <c r="AT1544" s="154" t="s">
        <v>161</v>
      </c>
      <c r="AU1544" s="154" t="s">
        <v>72</v>
      </c>
      <c r="AV1544" s="11" t="s">
        <v>70</v>
      </c>
      <c r="AW1544" s="11" t="s">
        <v>27</v>
      </c>
      <c r="AX1544" s="11" t="s">
        <v>64</v>
      </c>
      <c r="AY1544" s="154" t="s">
        <v>150</v>
      </c>
    </row>
    <row r="1545" spans="2:65" s="13" customFormat="1" x14ac:dyDescent="0.3">
      <c r="B1545" s="164"/>
      <c r="D1545" s="150" t="s">
        <v>161</v>
      </c>
      <c r="E1545" s="165" t="s">
        <v>5</v>
      </c>
      <c r="F1545" s="166" t="s">
        <v>164</v>
      </c>
      <c r="H1545" s="167">
        <v>1</v>
      </c>
      <c r="L1545" s="164"/>
      <c r="M1545" s="168"/>
      <c r="T1545" s="169"/>
      <c r="W1545" s="1"/>
      <c r="AT1545" s="165" t="s">
        <v>161</v>
      </c>
      <c r="AU1545" s="165" t="s">
        <v>72</v>
      </c>
      <c r="AV1545" s="13" t="s">
        <v>157</v>
      </c>
      <c r="AW1545" s="13" t="s">
        <v>27</v>
      </c>
      <c r="AX1545" s="13" t="s">
        <v>70</v>
      </c>
      <c r="AY1545" s="165" t="s">
        <v>150</v>
      </c>
    </row>
    <row r="1546" spans="2:65" s="1" customFormat="1" ht="25.5" customHeight="1" x14ac:dyDescent="0.3">
      <c r="B1546" s="138"/>
      <c r="C1546" s="171" t="s">
        <v>2008</v>
      </c>
      <c r="D1546" s="171" t="s">
        <v>251</v>
      </c>
      <c r="E1546" s="172" t="s">
        <v>2009</v>
      </c>
      <c r="F1546" s="173" t="s">
        <v>3878</v>
      </c>
      <c r="G1546" s="174" t="s">
        <v>1054</v>
      </c>
      <c r="H1546" s="175">
        <v>1</v>
      </c>
      <c r="I1546" s="521"/>
      <c r="J1546" s="176">
        <f>ROUND(I1546*H1546,2)</f>
        <v>0</v>
      </c>
      <c r="K1546" s="173" t="s">
        <v>156</v>
      </c>
      <c r="L1546" s="177"/>
      <c r="M1546" s="178" t="s">
        <v>5</v>
      </c>
      <c r="N1546" s="179" t="s">
        <v>35</v>
      </c>
      <c r="O1546" s="147">
        <v>0</v>
      </c>
      <c r="P1546" s="147">
        <f>O1546*H1546</f>
        <v>0</v>
      </c>
      <c r="Q1546" s="147">
        <v>2.1499999999999998E-2</v>
      </c>
      <c r="R1546" s="147">
        <f>Q1546*H1546</f>
        <v>2.1499999999999998E-2</v>
      </c>
      <c r="S1546" s="147">
        <v>0</v>
      </c>
      <c r="T1546" s="148">
        <f>S1546*H1546</f>
        <v>0</v>
      </c>
      <c r="AR1546" s="23" t="s">
        <v>323</v>
      </c>
      <c r="AT1546" s="23" t="s">
        <v>251</v>
      </c>
      <c r="AU1546" s="23" t="s">
        <v>72</v>
      </c>
      <c r="AY1546" s="23" t="s">
        <v>150</v>
      </c>
      <c r="BE1546" s="149">
        <f>IF(N1546="základní",J1546,0)</f>
        <v>0</v>
      </c>
      <c r="BF1546" s="149">
        <f>IF(N1546="snížená",J1546,0)</f>
        <v>0</v>
      </c>
      <c r="BG1546" s="149">
        <f>IF(N1546="zákl. přenesená",J1546,0)</f>
        <v>0</v>
      </c>
      <c r="BH1546" s="149">
        <f>IF(N1546="sníž. přenesená",J1546,0)</f>
        <v>0</v>
      </c>
      <c r="BI1546" s="149">
        <f>IF(N1546="nulová",J1546,0)</f>
        <v>0</v>
      </c>
      <c r="BJ1546" s="23" t="s">
        <v>70</v>
      </c>
      <c r="BK1546" s="149">
        <f>ROUND(I1546*H1546,2)</f>
        <v>0</v>
      </c>
      <c r="BL1546" s="23" t="s">
        <v>233</v>
      </c>
      <c r="BM1546" s="23" t="s">
        <v>2010</v>
      </c>
    </row>
    <row r="1547" spans="2:65" s="1" customFormat="1" ht="16.5" customHeight="1" x14ac:dyDescent="0.3">
      <c r="B1547" s="138"/>
      <c r="C1547" s="139" t="s">
        <v>2011</v>
      </c>
      <c r="D1547" s="139" t="s">
        <v>152</v>
      </c>
      <c r="E1547" s="140" t="s">
        <v>2012</v>
      </c>
      <c r="F1547" s="141" t="s">
        <v>2013</v>
      </c>
      <c r="G1547" s="142" t="s">
        <v>2014</v>
      </c>
      <c r="H1547" s="143">
        <v>1</v>
      </c>
      <c r="I1547" s="303"/>
      <c r="J1547" s="144">
        <f>ROUND(I1547*H1547,2)</f>
        <v>0</v>
      </c>
      <c r="K1547" s="141" t="s">
        <v>5</v>
      </c>
      <c r="L1547" s="36"/>
      <c r="M1547" s="145" t="s">
        <v>5</v>
      </c>
      <c r="N1547" s="146" t="s">
        <v>35</v>
      </c>
      <c r="O1547" s="147">
        <v>1.6819999999999999</v>
      </c>
      <c r="P1547" s="147">
        <f>O1547*H1547</f>
        <v>1.6819999999999999</v>
      </c>
      <c r="Q1547" s="147">
        <v>0</v>
      </c>
      <c r="R1547" s="147">
        <f>Q1547*H1547</f>
        <v>0</v>
      </c>
      <c r="S1547" s="147">
        <v>0</v>
      </c>
      <c r="T1547" s="148">
        <f>S1547*H1547</f>
        <v>0</v>
      </c>
      <c r="AR1547" s="23" t="s">
        <v>233</v>
      </c>
      <c r="AT1547" s="23" t="s">
        <v>152</v>
      </c>
      <c r="AU1547" s="23" t="s">
        <v>72</v>
      </c>
      <c r="AY1547" s="23" t="s">
        <v>150</v>
      </c>
      <c r="BE1547" s="149">
        <f>IF(N1547="základní",J1547,0)</f>
        <v>0</v>
      </c>
      <c r="BF1547" s="149">
        <f>IF(N1547="snížená",J1547,0)</f>
        <v>0</v>
      </c>
      <c r="BG1547" s="149">
        <f>IF(N1547="zákl. přenesená",J1547,0)</f>
        <v>0</v>
      </c>
      <c r="BH1547" s="149">
        <f>IF(N1547="sníž. přenesená",J1547,0)</f>
        <v>0</v>
      </c>
      <c r="BI1547" s="149">
        <f>IF(N1547="nulová",J1547,0)</f>
        <v>0</v>
      </c>
      <c r="BJ1547" s="23" t="s">
        <v>70</v>
      </c>
      <c r="BK1547" s="149">
        <f>ROUND(I1547*H1547,2)</f>
        <v>0</v>
      </c>
      <c r="BL1547" s="23" t="s">
        <v>233</v>
      </c>
      <c r="BM1547" s="23" t="s">
        <v>2015</v>
      </c>
    </row>
    <row r="1548" spans="2:65" s="1" customFormat="1" ht="175.5" x14ac:dyDescent="0.3">
      <c r="B1548" s="36"/>
      <c r="D1548" s="150" t="s">
        <v>159</v>
      </c>
      <c r="F1548" s="151" t="s">
        <v>2007</v>
      </c>
      <c r="L1548" s="36"/>
      <c r="M1548" s="152"/>
      <c r="T1548" s="61"/>
      <c r="AT1548" s="23" t="s">
        <v>159</v>
      </c>
      <c r="AU1548" s="23" t="s">
        <v>72</v>
      </c>
    </row>
    <row r="1549" spans="2:65" s="1" customFormat="1" ht="25.5" customHeight="1" x14ac:dyDescent="0.3">
      <c r="B1549" s="138"/>
      <c r="C1549" s="139" t="s">
        <v>2016</v>
      </c>
      <c r="D1549" s="139" t="s">
        <v>152</v>
      </c>
      <c r="E1549" s="140" t="s">
        <v>2017</v>
      </c>
      <c r="F1549" s="141" t="s">
        <v>2018</v>
      </c>
      <c r="G1549" s="142" t="s">
        <v>1054</v>
      </c>
      <c r="H1549" s="143">
        <v>9</v>
      </c>
      <c r="I1549" s="303"/>
      <c r="J1549" s="144">
        <f>ROUND(I1549*H1549,2)</f>
        <v>0</v>
      </c>
      <c r="K1549" s="141" t="s">
        <v>156</v>
      </c>
      <c r="L1549" s="36"/>
      <c r="M1549" s="145" t="s">
        <v>5</v>
      </c>
      <c r="N1549" s="146" t="s">
        <v>35</v>
      </c>
      <c r="O1549" s="147">
        <v>3.3039999999999998</v>
      </c>
      <c r="P1549" s="147">
        <f>O1549*H1549</f>
        <v>29.735999999999997</v>
      </c>
      <c r="Q1549" s="147">
        <v>0</v>
      </c>
      <c r="R1549" s="147">
        <f>Q1549*H1549</f>
        <v>0</v>
      </c>
      <c r="S1549" s="147">
        <v>0</v>
      </c>
      <c r="T1549" s="148">
        <f>S1549*H1549</f>
        <v>0</v>
      </c>
      <c r="AR1549" s="23" t="s">
        <v>233</v>
      </c>
      <c r="AT1549" s="23" t="s">
        <v>152</v>
      </c>
      <c r="AU1549" s="23" t="s">
        <v>72</v>
      </c>
      <c r="AY1549" s="23" t="s">
        <v>150</v>
      </c>
      <c r="BE1549" s="149">
        <f>IF(N1549="základní",J1549,0)</f>
        <v>0</v>
      </c>
      <c r="BF1549" s="149">
        <f>IF(N1549="snížená",J1549,0)</f>
        <v>0</v>
      </c>
      <c r="BG1549" s="149">
        <f>IF(N1549="zákl. přenesená",J1549,0)</f>
        <v>0</v>
      </c>
      <c r="BH1549" s="149">
        <f>IF(N1549="sníž. přenesená",J1549,0)</f>
        <v>0</v>
      </c>
      <c r="BI1549" s="149">
        <f>IF(N1549="nulová",J1549,0)</f>
        <v>0</v>
      </c>
      <c r="BJ1549" s="23" t="s">
        <v>70</v>
      </c>
      <c r="BK1549" s="149">
        <f>ROUND(I1549*H1549,2)</f>
        <v>0</v>
      </c>
      <c r="BL1549" s="23" t="s">
        <v>233</v>
      </c>
      <c r="BM1549" s="23" t="s">
        <v>2019</v>
      </c>
    </row>
    <row r="1550" spans="2:65" s="1" customFormat="1" ht="175.5" x14ac:dyDescent="0.3">
      <c r="B1550" s="36"/>
      <c r="D1550" s="150" t="s">
        <v>159</v>
      </c>
      <c r="F1550" s="151" t="s">
        <v>2007</v>
      </c>
      <c r="L1550" s="36"/>
      <c r="M1550" s="152"/>
      <c r="T1550" s="61"/>
      <c r="AT1550" s="23" t="s">
        <v>159</v>
      </c>
      <c r="AU1550" s="23" t="s">
        <v>72</v>
      </c>
    </row>
    <row r="1551" spans="2:65" s="12" customFormat="1" x14ac:dyDescent="0.3">
      <c r="B1551" s="158"/>
      <c r="D1551" s="150" t="s">
        <v>161</v>
      </c>
      <c r="E1551" s="159" t="s">
        <v>5</v>
      </c>
      <c r="F1551" s="160" t="s">
        <v>203</v>
      </c>
      <c r="H1551" s="161">
        <v>9</v>
      </c>
      <c r="L1551" s="158"/>
      <c r="M1551" s="162"/>
      <c r="T1551" s="163"/>
      <c r="W1551" s="1"/>
      <c r="AT1551" s="159" t="s">
        <v>161</v>
      </c>
      <c r="AU1551" s="159" t="s">
        <v>72</v>
      </c>
      <c r="AV1551" s="12" t="s">
        <v>72</v>
      </c>
      <c r="AW1551" s="12" t="s">
        <v>27</v>
      </c>
      <c r="AX1551" s="12" t="s">
        <v>64</v>
      </c>
      <c r="AY1551" s="159" t="s">
        <v>150</v>
      </c>
    </row>
    <row r="1552" spans="2:65" s="11" customFormat="1" x14ac:dyDescent="0.3">
      <c r="B1552" s="153"/>
      <c r="D1552" s="150" t="s">
        <v>161</v>
      </c>
      <c r="E1552" s="154" t="s">
        <v>5</v>
      </c>
      <c r="F1552" s="155" t="s">
        <v>2020</v>
      </c>
      <c r="H1552" s="154" t="s">
        <v>5</v>
      </c>
      <c r="L1552" s="153"/>
      <c r="M1552" s="156"/>
      <c r="T1552" s="157"/>
      <c r="W1552" s="1"/>
      <c r="AT1552" s="154" t="s">
        <v>161</v>
      </c>
      <c r="AU1552" s="154" t="s">
        <v>72</v>
      </c>
      <c r="AV1552" s="11" t="s">
        <v>70</v>
      </c>
      <c r="AW1552" s="11" t="s">
        <v>27</v>
      </c>
      <c r="AX1552" s="11" t="s">
        <v>64</v>
      </c>
      <c r="AY1552" s="154" t="s">
        <v>150</v>
      </c>
    </row>
    <row r="1553" spans="2:65" s="13" customFormat="1" x14ac:dyDescent="0.3">
      <c r="B1553" s="164"/>
      <c r="D1553" s="150" t="s">
        <v>161</v>
      </c>
      <c r="E1553" s="165" t="s">
        <v>5</v>
      </c>
      <c r="F1553" s="166" t="s">
        <v>164</v>
      </c>
      <c r="H1553" s="167">
        <v>9</v>
      </c>
      <c r="L1553" s="164"/>
      <c r="M1553" s="168"/>
      <c r="T1553" s="169"/>
      <c r="W1553" s="1"/>
      <c r="AT1553" s="165" t="s">
        <v>161</v>
      </c>
      <c r="AU1553" s="165" t="s">
        <v>72</v>
      </c>
      <c r="AV1553" s="13" t="s">
        <v>157</v>
      </c>
      <c r="AW1553" s="13" t="s">
        <v>27</v>
      </c>
      <c r="AX1553" s="13" t="s">
        <v>70</v>
      </c>
      <c r="AY1553" s="165" t="s">
        <v>150</v>
      </c>
    </row>
    <row r="1554" spans="2:65" s="1" customFormat="1" ht="25.5" customHeight="1" x14ac:dyDescent="0.3">
      <c r="B1554" s="138"/>
      <c r="C1554" s="171" t="s">
        <v>2021</v>
      </c>
      <c r="D1554" s="171" t="s">
        <v>251</v>
      </c>
      <c r="E1554" s="172" t="s">
        <v>2022</v>
      </c>
      <c r="F1554" s="173" t="s">
        <v>3869</v>
      </c>
      <c r="G1554" s="174" t="s">
        <v>1054</v>
      </c>
      <c r="H1554" s="175">
        <v>9</v>
      </c>
      <c r="I1554" s="521"/>
      <c r="J1554" s="176">
        <f>ROUND(I1554*H1554,2)</f>
        <v>0</v>
      </c>
      <c r="K1554" s="173" t="s">
        <v>5</v>
      </c>
      <c r="L1554" s="177"/>
      <c r="M1554" s="178" t="s">
        <v>5</v>
      </c>
      <c r="N1554" s="179" t="s">
        <v>35</v>
      </c>
      <c r="O1554" s="147">
        <v>0</v>
      </c>
      <c r="P1554" s="147">
        <f>O1554*H1554</f>
        <v>0</v>
      </c>
      <c r="Q1554" s="147">
        <v>2.7E-2</v>
      </c>
      <c r="R1554" s="147">
        <f>Q1554*H1554</f>
        <v>0.24299999999999999</v>
      </c>
      <c r="S1554" s="147">
        <v>0</v>
      </c>
      <c r="T1554" s="148">
        <f>S1554*H1554</f>
        <v>0</v>
      </c>
      <c r="AR1554" s="23" t="s">
        <v>323</v>
      </c>
      <c r="AT1554" s="23" t="s">
        <v>251</v>
      </c>
      <c r="AU1554" s="23" t="s">
        <v>72</v>
      </c>
      <c r="AY1554" s="23" t="s">
        <v>150</v>
      </c>
      <c r="BE1554" s="149">
        <f>IF(N1554="základní",J1554,0)</f>
        <v>0</v>
      </c>
      <c r="BF1554" s="149">
        <f>IF(N1554="snížená",J1554,0)</f>
        <v>0</v>
      </c>
      <c r="BG1554" s="149">
        <f>IF(N1554="zákl. přenesená",J1554,0)</f>
        <v>0</v>
      </c>
      <c r="BH1554" s="149">
        <f>IF(N1554="sníž. přenesená",J1554,0)</f>
        <v>0</v>
      </c>
      <c r="BI1554" s="149">
        <f>IF(N1554="nulová",J1554,0)</f>
        <v>0</v>
      </c>
      <c r="BJ1554" s="23" t="s">
        <v>70</v>
      </c>
      <c r="BK1554" s="149">
        <f>ROUND(I1554*H1554,2)</f>
        <v>0</v>
      </c>
      <c r="BL1554" s="23" t="s">
        <v>233</v>
      </c>
      <c r="BM1554" s="23" t="s">
        <v>2023</v>
      </c>
    </row>
    <row r="1555" spans="2:65" s="1" customFormat="1" ht="25.5" customHeight="1" x14ac:dyDescent="0.3">
      <c r="B1555" s="138"/>
      <c r="C1555" s="139" t="s">
        <v>2024</v>
      </c>
      <c r="D1555" s="139" t="s">
        <v>152</v>
      </c>
      <c r="E1555" s="140" t="s">
        <v>2017</v>
      </c>
      <c r="F1555" s="141" t="s">
        <v>2018</v>
      </c>
      <c r="G1555" s="142" t="s">
        <v>1054</v>
      </c>
      <c r="H1555" s="143">
        <v>1</v>
      </c>
      <c r="I1555" s="303"/>
      <c r="J1555" s="144">
        <f>ROUND(I1555*H1555,2)</f>
        <v>0</v>
      </c>
      <c r="K1555" s="141" t="s">
        <v>156</v>
      </c>
      <c r="L1555" s="36"/>
      <c r="M1555" s="145" t="s">
        <v>5</v>
      </c>
      <c r="N1555" s="146" t="s">
        <v>35</v>
      </c>
      <c r="O1555" s="147">
        <v>3.3039999999999998</v>
      </c>
      <c r="P1555" s="147">
        <f>O1555*H1555</f>
        <v>3.3039999999999998</v>
      </c>
      <c r="Q1555" s="147">
        <v>0</v>
      </c>
      <c r="R1555" s="147">
        <f>Q1555*H1555</f>
        <v>0</v>
      </c>
      <c r="S1555" s="147">
        <v>0</v>
      </c>
      <c r="T1555" s="148">
        <f>S1555*H1555</f>
        <v>0</v>
      </c>
      <c r="AR1555" s="23" t="s">
        <v>233</v>
      </c>
      <c r="AT1555" s="23" t="s">
        <v>152</v>
      </c>
      <c r="AU1555" s="23" t="s">
        <v>72</v>
      </c>
      <c r="AY1555" s="23" t="s">
        <v>150</v>
      </c>
      <c r="BE1555" s="149">
        <f>IF(N1555="základní",J1555,0)</f>
        <v>0</v>
      </c>
      <c r="BF1555" s="149">
        <f>IF(N1555="snížená",J1555,0)</f>
        <v>0</v>
      </c>
      <c r="BG1555" s="149">
        <f>IF(N1555="zákl. přenesená",J1555,0)</f>
        <v>0</v>
      </c>
      <c r="BH1555" s="149">
        <f>IF(N1555="sníž. přenesená",J1555,0)</f>
        <v>0</v>
      </c>
      <c r="BI1555" s="149">
        <f>IF(N1555="nulová",J1555,0)</f>
        <v>0</v>
      </c>
      <c r="BJ1555" s="23" t="s">
        <v>70</v>
      </c>
      <c r="BK1555" s="149">
        <f>ROUND(I1555*H1555,2)</f>
        <v>0</v>
      </c>
      <c r="BL1555" s="23" t="s">
        <v>233</v>
      </c>
      <c r="BM1555" s="23" t="s">
        <v>2025</v>
      </c>
    </row>
    <row r="1556" spans="2:65" s="1" customFormat="1" ht="175.5" x14ac:dyDescent="0.3">
      <c r="B1556" s="36"/>
      <c r="D1556" s="150" t="s">
        <v>159</v>
      </c>
      <c r="F1556" s="151" t="s">
        <v>2007</v>
      </c>
      <c r="L1556" s="36"/>
      <c r="M1556" s="152"/>
      <c r="T1556" s="61"/>
      <c r="AT1556" s="23" t="s">
        <v>159</v>
      </c>
      <c r="AU1556" s="23" t="s">
        <v>72</v>
      </c>
    </row>
    <row r="1557" spans="2:65" s="12" customFormat="1" x14ac:dyDescent="0.3">
      <c r="B1557" s="158"/>
      <c r="D1557" s="150" t="s">
        <v>161</v>
      </c>
      <c r="E1557" s="159" t="s">
        <v>5</v>
      </c>
      <c r="F1557" s="160" t="s">
        <v>70</v>
      </c>
      <c r="H1557" s="161">
        <v>1</v>
      </c>
      <c r="L1557" s="158"/>
      <c r="M1557" s="162"/>
      <c r="T1557" s="163"/>
      <c r="W1557" s="1"/>
      <c r="AT1557" s="159" t="s">
        <v>161</v>
      </c>
      <c r="AU1557" s="159" t="s">
        <v>72</v>
      </c>
      <c r="AV1557" s="12" t="s">
        <v>72</v>
      </c>
      <c r="AW1557" s="12" t="s">
        <v>27</v>
      </c>
      <c r="AX1557" s="12" t="s">
        <v>64</v>
      </c>
      <c r="AY1557" s="159" t="s">
        <v>150</v>
      </c>
    </row>
    <row r="1558" spans="2:65" s="11" customFormat="1" x14ac:dyDescent="0.3">
      <c r="B1558" s="153"/>
      <c r="D1558" s="150" t="s">
        <v>161</v>
      </c>
      <c r="E1558" s="154" t="s">
        <v>5</v>
      </c>
      <c r="F1558" s="155" t="s">
        <v>2026</v>
      </c>
      <c r="H1558" s="154" t="s">
        <v>5</v>
      </c>
      <c r="L1558" s="153"/>
      <c r="M1558" s="156"/>
      <c r="T1558" s="157"/>
      <c r="W1558" s="1"/>
      <c r="AT1558" s="154" t="s">
        <v>161</v>
      </c>
      <c r="AU1558" s="154" t="s">
        <v>72</v>
      </c>
      <c r="AV1558" s="11" t="s">
        <v>70</v>
      </c>
      <c r="AW1558" s="11" t="s">
        <v>27</v>
      </c>
      <c r="AX1558" s="11" t="s">
        <v>64</v>
      </c>
      <c r="AY1558" s="154" t="s">
        <v>150</v>
      </c>
    </row>
    <row r="1559" spans="2:65" s="13" customFormat="1" x14ac:dyDescent="0.3">
      <c r="B1559" s="164"/>
      <c r="D1559" s="150" t="s">
        <v>161</v>
      </c>
      <c r="E1559" s="165" t="s">
        <v>5</v>
      </c>
      <c r="F1559" s="166" t="s">
        <v>164</v>
      </c>
      <c r="H1559" s="167">
        <v>1</v>
      </c>
      <c r="L1559" s="164"/>
      <c r="M1559" s="168"/>
      <c r="T1559" s="169"/>
      <c r="W1559" s="1"/>
      <c r="AT1559" s="165" t="s">
        <v>161</v>
      </c>
      <c r="AU1559" s="165" t="s">
        <v>72</v>
      </c>
      <c r="AV1559" s="13" t="s">
        <v>157</v>
      </c>
      <c r="AW1559" s="13" t="s">
        <v>27</v>
      </c>
      <c r="AX1559" s="13" t="s">
        <v>70</v>
      </c>
      <c r="AY1559" s="165" t="s">
        <v>150</v>
      </c>
    </row>
    <row r="1560" spans="2:65" s="1" customFormat="1" ht="25.5" customHeight="1" x14ac:dyDescent="0.3">
      <c r="B1560" s="138"/>
      <c r="C1560" s="171" t="s">
        <v>2027</v>
      </c>
      <c r="D1560" s="171" t="s">
        <v>251</v>
      </c>
      <c r="E1560" s="172" t="s">
        <v>2028</v>
      </c>
      <c r="F1560" s="173" t="s">
        <v>3870</v>
      </c>
      <c r="G1560" s="174" t="s">
        <v>1054</v>
      </c>
      <c r="H1560" s="175">
        <v>1</v>
      </c>
      <c r="I1560" s="521"/>
      <c r="J1560" s="176">
        <f>ROUND(I1560*H1560,2)</f>
        <v>0</v>
      </c>
      <c r="K1560" s="173" t="s">
        <v>5</v>
      </c>
      <c r="L1560" s="177"/>
      <c r="M1560" s="178" t="s">
        <v>5</v>
      </c>
      <c r="N1560" s="179" t="s">
        <v>35</v>
      </c>
      <c r="O1560" s="147">
        <v>0</v>
      </c>
      <c r="P1560" s="147">
        <f>O1560*H1560</f>
        <v>0</v>
      </c>
      <c r="Q1560" s="147">
        <v>4.1000000000000002E-2</v>
      </c>
      <c r="R1560" s="147">
        <f>Q1560*H1560</f>
        <v>4.1000000000000002E-2</v>
      </c>
      <c r="S1560" s="147">
        <v>0</v>
      </c>
      <c r="T1560" s="148">
        <f>S1560*H1560</f>
        <v>0</v>
      </c>
      <c r="AR1560" s="23" t="s">
        <v>323</v>
      </c>
      <c r="AT1560" s="23" t="s">
        <v>251</v>
      </c>
      <c r="AU1560" s="23" t="s">
        <v>72</v>
      </c>
      <c r="AY1560" s="23" t="s">
        <v>150</v>
      </c>
      <c r="BE1560" s="149">
        <f>IF(N1560="základní",J1560,0)</f>
        <v>0</v>
      </c>
      <c r="BF1560" s="149">
        <f>IF(N1560="snížená",J1560,0)</f>
        <v>0</v>
      </c>
      <c r="BG1560" s="149">
        <f>IF(N1560="zákl. přenesená",J1560,0)</f>
        <v>0</v>
      </c>
      <c r="BH1560" s="149">
        <f>IF(N1560="sníž. přenesená",J1560,0)</f>
        <v>0</v>
      </c>
      <c r="BI1560" s="149">
        <f>IF(N1560="nulová",J1560,0)</f>
        <v>0</v>
      </c>
      <c r="BJ1560" s="23" t="s">
        <v>70</v>
      </c>
      <c r="BK1560" s="149">
        <f>ROUND(I1560*H1560,2)</f>
        <v>0</v>
      </c>
      <c r="BL1560" s="23" t="s">
        <v>233</v>
      </c>
      <c r="BM1560" s="23" t="s">
        <v>2029</v>
      </c>
    </row>
    <row r="1561" spans="2:65" s="1" customFormat="1" ht="25.5" customHeight="1" x14ac:dyDescent="0.3">
      <c r="B1561" s="138"/>
      <c r="C1561" s="139" t="s">
        <v>2030</v>
      </c>
      <c r="D1561" s="139" t="s">
        <v>152</v>
      </c>
      <c r="E1561" s="140" t="s">
        <v>2017</v>
      </c>
      <c r="F1561" s="141" t="s">
        <v>2018</v>
      </c>
      <c r="G1561" s="142" t="s">
        <v>1054</v>
      </c>
      <c r="H1561" s="143">
        <v>1</v>
      </c>
      <c r="I1561" s="303"/>
      <c r="J1561" s="144">
        <f>ROUND(I1561*H1561,2)</f>
        <v>0</v>
      </c>
      <c r="K1561" s="141" t="s">
        <v>156</v>
      </c>
      <c r="L1561" s="36"/>
      <c r="M1561" s="145" t="s">
        <v>5</v>
      </c>
      <c r="N1561" s="146" t="s">
        <v>35</v>
      </c>
      <c r="O1561" s="147">
        <v>3.3039999999999998</v>
      </c>
      <c r="P1561" s="147">
        <f>O1561*H1561</f>
        <v>3.3039999999999998</v>
      </c>
      <c r="Q1561" s="147">
        <v>0</v>
      </c>
      <c r="R1561" s="147">
        <f>Q1561*H1561</f>
        <v>0</v>
      </c>
      <c r="S1561" s="147">
        <v>0</v>
      </c>
      <c r="T1561" s="148">
        <f>S1561*H1561</f>
        <v>0</v>
      </c>
      <c r="AR1561" s="23" t="s">
        <v>233</v>
      </c>
      <c r="AT1561" s="23" t="s">
        <v>152</v>
      </c>
      <c r="AU1561" s="23" t="s">
        <v>72</v>
      </c>
      <c r="AY1561" s="23" t="s">
        <v>150</v>
      </c>
      <c r="BE1561" s="149">
        <f>IF(N1561="základní",J1561,0)</f>
        <v>0</v>
      </c>
      <c r="BF1561" s="149">
        <f>IF(N1561="snížená",J1561,0)</f>
        <v>0</v>
      </c>
      <c r="BG1561" s="149">
        <f>IF(N1561="zákl. přenesená",J1561,0)</f>
        <v>0</v>
      </c>
      <c r="BH1561" s="149">
        <f>IF(N1561="sníž. přenesená",J1561,0)</f>
        <v>0</v>
      </c>
      <c r="BI1561" s="149">
        <f>IF(N1561="nulová",J1561,0)</f>
        <v>0</v>
      </c>
      <c r="BJ1561" s="23" t="s">
        <v>70</v>
      </c>
      <c r="BK1561" s="149">
        <f>ROUND(I1561*H1561,2)</f>
        <v>0</v>
      </c>
      <c r="BL1561" s="23" t="s">
        <v>233</v>
      </c>
      <c r="BM1561" s="23" t="s">
        <v>2031</v>
      </c>
    </row>
    <row r="1562" spans="2:65" s="1" customFormat="1" ht="175.5" x14ac:dyDescent="0.3">
      <c r="B1562" s="36"/>
      <c r="D1562" s="150" t="s">
        <v>159</v>
      </c>
      <c r="F1562" s="151" t="s">
        <v>2007</v>
      </c>
      <c r="L1562" s="36"/>
      <c r="M1562" s="152"/>
      <c r="T1562" s="61"/>
      <c r="AT1562" s="23" t="s">
        <v>159</v>
      </c>
      <c r="AU1562" s="23" t="s">
        <v>72</v>
      </c>
    </row>
    <row r="1563" spans="2:65" s="12" customFormat="1" x14ac:dyDescent="0.3">
      <c r="B1563" s="158"/>
      <c r="D1563" s="150" t="s">
        <v>161</v>
      </c>
      <c r="E1563" s="159" t="s">
        <v>5</v>
      </c>
      <c r="F1563" s="160" t="s">
        <v>70</v>
      </c>
      <c r="H1563" s="161">
        <v>1</v>
      </c>
      <c r="L1563" s="158"/>
      <c r="M1563" s="162"/>
      <c r="T1563" s="163"/>
      <c r="W1563" s="1"/>
      <c r="AT1563" s="159" t="s">
        <v>161</v>
      </c>
      <c r="AU1563" s="159" t="s">
        <v>72</v>
      </c>
      <c r="AV1563" s="12" t="s">
        <v>72</v>
      </c>
      <c r="AW1563" s="12" t="s">
        <v>27</v>
      </c>
      <c r="AX1563" s="12" t="s">
        <v>64</v>
      </c>
      <c r="AY1563" s="159" t="s">
        <v>150</v>
      </c>
    </row>
    <row r="1564" spans="2:65" s="11" customFormat="1" x14ac:dyDescent="0.3">
      <c r="B1564" s="153"/>
      <c r="D1564" s="150" t="s">
        <v>161</v>
      </c>
      <c r="E1564" s="154" t="s">
        <v>5</v>
      </c>
      <c r="F1564" s="155" t="s">
        <v>2032</v>
      </c>
      <c r="H1564" s="154" t="s">
        <v>5</v>
      </c>
      <c r="L1564" s="153"/>
      <c r="M1564" s="156"/>
      <c r="T1564" s="157"/>
      <c r="W1564" s="1"/>
      <c r="AT1564" s="154" t="s">
        <v>161</v>
      </c>
      <c r="AU1564" s="154" t="s">
        <v>72</v>
      </c>
      <c r="AV1564" s="11" t="s">
        <v>70</v>
      </c>
      <c r="AW1564" s="11" t="s">
        <v>27</v>
      </c>
      <c r="AX1564" s="11" t="s">
        <v>64</v>
      </c>
      <c r="AY1564" s="154" t="s">
        <v>150</v>
      </c>
    </row>
    <row r="1565" spans="2:65" s="13" customFormat="1" x14ac:dyDescent="0.3">
      <c r="B1565" s="164"/>
      <c r="D1565" s="150" t="s">
        <v>161</v>
      </c>
      <c r="E1565" s="165" t="s">
        <v>5</v>
      </c>
      <c r="F1565" s="166" t="s">
        <v>164</v>
      </c>
      <c r="H1565" s="167">
        <v>1</v>
      </c>
      <c r="L1565" s="164"/>
      <c r="M1565" s="168"/>
      <c r="T1565" s="169"/>
      <c r="W1565" s="1"/>
      <c r="AT1565" s="165" t="s">
        <v>161</v>
      </c>
      <c r="AU1565" s="165" t="s">
        <v>72</v>
      </c>
      <c r="AV1565" s="13" t="s">
        <v>157</v>
      </c>
      <c r="AW1565" s="13" t="s">
        <v>27</v>
      </c>
      <c r="AX1565" s="13" t="s">
        <v>70</v>
      </c>
      <c r="AY1565" s="165" t="s">
        <v>150</v>
      </c>
    </row>
    <row r="1566" spans="2:65" s="1" customFormat="1" ht="25.5" customHeight="1" x14ac:dyDescent="0.3">
      <c r="B1566" s="138"/>
      <c r="C1566" s="171" t="s">
        <v>2033</v>
      </c>
      <c r="D1566" s="171" t="s">
        <v>251</v>
      </c>
      <c r="E1566" s="172" t="s">
        <v>2034</v>
      </c>
      <c r="F1566" s="173" t="s">
        <v>3866</v>
      </c>
      <c r="G1566" s="174" t="s">
        <v>1054</v>
      </c>
      <c r="H1566" s="175">
        <v>1</v>
      </c>
      <c r="I1566" s="521"/>
      <c r="J1566" s="176">
        <f>ROUND(I1566*H1566,2)</f>
        <v>0</v>
      </c>
      <c r="K1566" s="173" t="s">
        <v>5</v>
      </c>
      <c r="L1566" s="177"/>
      <c r="M1566" s="178" t="s">
        <v>5</v>
      </c>
      <c r="N1566" s="179" t="s">
        <v>35</v>
      </c>
      <c r="O1566" s="147">
        <v>0</v>
      </c>
      <c r="P1566" s="147">
        <f>O1566*H1566</f>
        <v>0</v>
      </c>
      <c r="Q1566" s="147">
        <v>2.7E-2</v>
      </c>
      <c r="R1566" s="147">
        <f>Q1566*H1566</f>
        <v>2.7E-2</v>
      </c>
      <c r="S1566" s="147">
        <v>0</v>
      </c>
      <c r="T1566" s="148">
        <f>S1566*H1566</f>
        <v>0</v>
      </c>
      <c r="AR1566" s="23" t="s">
        <v>323</v>
      </c>
      <c r="AT1566" s="23" t="s">
        <v>251</v>
      </c>
      <c r="AU1566" s="23" t="s">
        <v>72</v>
      </c>
      <c r="AY1566" s="23" t="s">
        <v>150</v>
      </c>
      <c r="BE1566" s="149">
        <f>IF(N1566="základní",J1566,0)</f>
        <v>0</v>
      </c>
      <c r="BF1566" s="149">
        <f>IF(N1566="snížená",J1566,0)</f>
        <v>0</v>
      </c>
      <c r="BG1566" s="149">
        <f>IF(N1566="zákl. přenesená",J1566,0)</f>
        <v>0</v>
      </c>
      <c r="BH1566" s="149">
        <f>IF(N1566="sníž. přenesená",J1566,0)</f>
        <v>0</v>
      </c>
      <c r="BI1566" s="149">
        <f>IF(N1566="nulová",J1566,0)</f>
        <v>0</v>
      </c>
      <c r="BJ1566" s="23" t="s">
        <v>70</v>
      </c>
      <c r="BK1566" s="149">
        <f>ROUND(I1566*H1566,2)</f>
        <v>0</v>
      </c>
      <c r="BL1566" s="23" t="s">
        <v>233</v>
      </c>
      <c r="BM1566" s="23" t="s">
        <v>2035</v>
      </c>
    </row>
    <row r="1567" spans="2:65" s="1" customFormat="1" ht="25.5" customHeight="1" x14ac:dyDescent="0.3">
      <c r="B1567" s="138"/>
      <c r="C1567" s="139" t="s">
        <v>2036</v>
      </c>
      <c r="D1567" s="139" t="s">
        <v>152</v>
      </c>
      <c r="E1567" s="140" t="s">
        <v>2037</v>
      </c>
      <c r="F1567" s="141" t="s">
        <v>2038</v>
      </c>
      <c r="G1567" s="142" t="s">
        <v>1054</v>
      </c>
      <c r="H1567" s="143">
        <v>3</v>
      </c>
      <c r="I1567" s="303"/>
      <c r="J1567" s="144">
        <f>ROUND(I1567*H1567,2)</f>
        <v>0</v>
      </c>
      <c r="K1567" s="141" t="s">
        <v>156</v>
      </c>
      <c r="L1567" s="36"/>
      <c r="M1567" s="145" t="s">
        <v>5</v>
      </c>
      <c r="N1567" s="146" t="s">
        <v>35</v>
      </c>
      <c r="O1567" s="147">
        <v>3.5270000000000001</v>
      </c>
      <c r="P1567" s="147">
        <f>O1567*H1567</f>
        <v>10.581</v>
      </c>
      <c r="Q1567" s="147">
        <v>0</v>
      </c>
      <c r="R1567" s="147">
        <f>Q1567*H1567</f>
        <v>0</v>
      </c>
      <c r="S1567" s="147">
        <v>0</v>
      </c>
      <c r="T1567" s="148">
        <f>S1567*H1567</f>
        <v>0</v>
      </c>
      <c r="AR1567" s="23" t="s">
        <v>233</v>
      </c>
      <c r="AT1567" s="23" t="s">
        <v>152</v>
      </c>
      <c r="AU1567" s="23" t="s">
        <v>72</v>
      </c>
      <c r="AY1567" s="23" t="s">
        <v>150</v>
      </c>
      <c r="BE1567" s="149">
        <f>IF(N1567="základní",J1567,0)</f>
        <v>0</v>
      </c>
      <c r="BF1567" s="149">
        <f>IF(N1567="snížená",J1567,0)</f>
        <v>0</v>
      </c>
      <c r="BG1567" s="149">
        <f>IF(N1567="zákl. přenesená",J1567,0)</f>
        <v>0</v>
      </c>
      <c r="BH1567" s="149">
        <f>IF(N1567="sníž. přenesená",J1567,0)</f>
        <v>0</v>
      </c>
      <c r="BI1567" s="149">
        <f>IF(N1567="nulová",J1567,0)</f>
        <v>0</v>
      </c>
      <c r="BJ1567" s="23" t="s">
        <v>70</v>
      </c>
      <c r="BK1567" s="149">
        <f>ROUND(I1567*H1567,2)</f>
        <v>0</v>
      </c>
      <c r="BL1567" s="23" t="s">
        <v>233</v>
      </c>
      <c r="BM1567" s="23" t="s">
        <v>2039</v>
      </c>
    </row>
    <row r="1568" spans="2:65" s="1" customFormat="1" ht="175.5" x14ac:dyDescent="0.3">
      <c r="B1568" s="36"/>
      <c r="D1568" s="150" t="s">
        <v>159</v>
      </c>
      <c r="F1568" s="151" t="s">
        <v>2007</v>
      </c>
      <c r="L1568" s="36"/>
      <c r="M1568" s="152"/>
      <c r="T1568" s="61"/>
      <c r="AT1568" s="23" t="s">
        <v>159</v>
      </c>
      <c r="AU1568" s="23" t="s">
        <v>72</v>
      </c>
    </row>
    <row r="1569" spans="2:65" s="12" customFormat="1" x14ac:dyDescent="0.3">
      <c r="B1569" s="158"/>
      <c r="D1569" s="150" t="s">
        <v>161</v>
      </c>
      <c r="E1569" s="159" t="s">
        <v>5</v>
      </c>
      <c r="F1569" s="160" t="s">
        <v>172</v>
      </c>
      <c r="H1569" s="161">
        <v>3</v>
      </c>
      <c r="L1569" s="158"/>
      <c r="M1569" s="162"/>
      <c r="T1569" s="163"/>
      <c r="W1569" s="1"/>
      <c r="AT1569" s="159" t="s">
        <v>161</v>
      </c>
      <c r="AU1569" s="159" t="s">
        <v>72</v>
      </c>
      <c r="AV1569" s="12" t="s">
        <v>72</v>
      </c>
      <c r="AW1569" s="12" t="s">
        <v>27</v>
      </c>
      <c r="AX1569" s="12" t="s">
        <v>64</v>
      </c>
      <c r="AY1569" s="159" t="s">
        <v>150</v>
      </c>
    </row>
    <row r="1570" spans="2:65" s="11" customFormat="1" x14ac:dyDescent="0.3">
      <c r="B1570" s="153"/>
      <c r="D1570" s="150" t="s">
        <v>161</v>
      </c>
      <c r="E1570" s="154" t="s">
        <v>5</v>
      </c>
      <c r="F1570" s="155" t="s">
        <v>2040</v>
      </c>
      <c r="H1570" s="154" t="s">
        <v>5</v>
      </c>
      <c r="L1570" s="153"/>
      <c r="M1570" s="156"/>
      <c r="T1570" s="157"/>
      <c r="W1570" s="1"/>
      <c r="AT1570" s="154" t="s">
        <v>161</v>
      </c>
      <c r="AU1570" s="154" t="s">
        <v>72</v>
      </c>
      <c r="AV1570" s="11" t="s">
        <v>70</v>
      </c>
      <c r="AW1570" s="11" t="s">
        <v>27</v>
      </c>
      <c r="AX1570" s="11" t="s">
        <v>64</v>
      </c>
      <c r="AY1570" s="154" t="s">
        <v>150</v>
      </c>
    </row>
    <row r="1571" spans="2:65" s="13" customFormat="1" x14ac:dyDescent="0.3">
      <c r="B1571" s="164"/>
      <c r="D1571" s="150" t="s">
        <v>161</v>
      </c>
      <c r="E1571" s="165" t="s">
        <v>5</v>
      </c>
      <c r="F1571" s="166" t="s">
        <v>164</v>
      </c>
      <c r="H1571" s="167">
        <v>3</v>
      </c>
      <c r="L1571" s="164"/>
      <c r="M1571" s="168"/>
      <c r="T1571" s="169"/>
      <c r="W1571" s="1"/>
      <c r="AT1571" s="165" t="s">
        <v>161</v>
      </c>
      <c r="AU1571" s="165" t="s">
        <v>72</v>
      </c>
      <c r="AV1571" s="13" t="s">
        <v>157</v>
      </c>
      <c r="AW1571" s="13" t="s">
        <v>27</v>
      </c>
      <c r="AX1571" s="13" t="s">
        <v>70</v>
      </c>
      <c r="AY1571" s="165" t="s">
        <v>150</v>
      </c>
    </row>
    <row r="1572" spans="2:65" s="1" customFormat="1" ht="25.5" customHeight="1" x14ac:dyDescent="0.3">
      <c r="B1572" s="138"/>
      <c r="C1572" s="171" t="s">
        <v>2041</v>
      </c>
      <c r="D1572" s="171" t="s">
        <v>251</v>
      </c>
      <c r="E1572" s="172" t="s">
        <v>2042</v>
      </c>
      <c r="F1572" s="173" t="s">
        <v>3868</v>
      </c>
      <c r="G1572" s="174" t="s">
        <v>1054</v>
      </c>
      <c r="H1572" s="175">
        <v>3</v>
      </c>
      <c r="I1572" s="521"/>
      <c r="J1572" s="176">
        <f>ROUND(I1572*H1572,2)</f>
        <v>0</v>
      </c>
      <c r="K1572" s="173" t="s">
        <v>5</v>
      </c>
      <c r="L1572" s="177"/>
      <c r="M1572" s="178" t="s">
        <v>5</v>
      </c>
      <c r="N1572" s="179" t="s">
        <v>35</v>
      </c>
      <c r="O1572" s="147">
        <v>0</v>
      </c>
      <c r="P1572" s="147">
        <f>O1572*H1572</f>
        <v>0</v>
      </c>
      <c r="Q1572" s="147">
        <v>2.7E-2</v>
      </c>
      <c r="R1572" s="147">
        <f>Q1572*H1572</f>
        <v>8.1000000000000003E-2</v>
      </c>
      <c r="S1572" s="147">
        <v>0</v>
      </c>
      <c r="T1572" s="148">
        <f>S1572*H1572</f>
        <v>0</v>
      </c>
      <c r="AR1572" s="23" t="s">
        <v>323</v>
      </c>
      <c r="AT1572" s="23" t="s">
        <v>251</v>
      </c>
      <c r="AU1572" s="23" t="s">
        <v>72</v>
      </c>
      <c r="AY1572" s="23" t="s">
        <v>150</v>
      </c>
      <c r="BE1572" s="149">
        <f>IF(N1572="základní",J1572,0)</f>
        <v>0</v>
      </c>
      <c r="BF1572" s="149">
        <f>IF(N1572="snížená",J1572,0)</f>
        <v>0</v>
      </c>
      <c r="BG1572" s="149">
        <f>IF(N1572="zákl. přenesená",J1572,0)</f>
        <v>0</v>
      </c>
      <c r="BH1572" s="149">
        <f>IF(N1572="sníž. přenesená",J1572,0)</f>
        <v>0</v>
      </c>
      <c r="BI1572" s="149">
        <f>IF(N1572="nulová",J1572,0)</f>
        <v>0</v>
      </c>
      <c r="BJ1572" s="23" t="s">
        <v>70</v>
      </c>
      <c r="BK1572" s="149">
        <f>ROUND(I1572*H1572,2)</f>
        <v>0</v>
      </c>
      <c r="BL1572" s="23" t="s">
        <v>233</v>
      </c>
      <c r="BM1572" s="23" t="s">
        <v>2043</v>
      </c>
    </row>
    <row r="1573" spans="2:65" s="1" customFormat="1" ht="38.25" customHeight="1" x14ac:dyDescent="0.3">
      <c r="B1573" s="138"/>
      <c r="C1573" s="139" t="s">
        <v>2044</v>
      </c>
      <c r="D1573" s="139" t="s">
        <v>152</v>
      </c>
      <c r="E1573" s="140" t="s">
        <v>2045</v>
      </c>
      <c r="F1573" s="141" t="s">
        <v>2046</v>
      </c>
      <c r="G1573" s="142" t="s">
        <v>1054</v>
      </c>
      <c r="H1573" s="143">
        <v>11</v>
      </c>
      <c r="I1573" s="303"/>
      <c r="J1573" s="144">
        <f>ROUND(I1573*H1573,2)</f>
        <v>0</v>
      </c>
      <c r="K1573" s="141" t="s">
        <v>156</v>
      </c>
      <c r="L1573" s="36"/>
      <c r="M1573" s="145" t="s">
        <v>5</v>
      </c>
      <c r="N1573" s="146" t="s">
        <v>35</v>
      </c>
      <c r="O1573" s="147">
        <v>0.05</v>
      </c>
      <c r="P1573" s="147">
        <f>O1573*H1573</f>
        <v>0.55000000000000004</v>
      </c>
      <c r="Q1573" s="147">
        <v>0</v>
      </c>
      <c r="R1573" s="147">
        <f>Q1573*H1573</f>
        <v>0</v>
      </c>
      <c r="S1573" s="147">
        <v>2.4E-2</v>
      </c>
      <c r="T1573" s="148">
        <f>S1573*H1573</f>
        <v>0.26400000000000001</v>
      </c>
      <c r="AR1573" s="23" t="s">
        <v>233</v>
      </c>
      <c r="AT1573" s="23" t="s">
        <v>152</v>
      </c>
      <c r="AU1573" s="23" t="s">
        <v>72</v>
      </c>
      <c r="AY1573" s="23" t="s">
        <v>150</v>
      </c>
      <c r="BE1573" s="149">
        <f>IF(N1573="základní",J1573,0)</f>
        <v>0</v>
      </c>
      <c r="BF1573" s="149">
        <f>IF(N1573="snížená",J1573,0)</f>
        <v>0</v>
      </c>
      <c r="BG1573" s="149">
        <f>IF(N1573="zákl. přenesená",J1573,0)</f>
        <v>0</v>
      </c>
      <c r="BH1573" s="149">
        <f>IF(N1573="sníž. přenesená",J1573,0)</f>
        <v>0</v>
      </c>
      <c r="BI1573" s="149">
        <f>IF(N1573="nulová",J1573,0)</f>
        <v>0</v>
      </c>
      <c r="BJ1573" s="23" t="s">
        <v>70</v>
      </c>
      <c r="BK1573" s="149">
        <f>ROUND(I1573*H1573,2)</f>
        <v>0</v>
      </c>
      <c r="BL1573" s="23" t="s">
        <v>233</v>
      </c>
      <c r="BM1573" s="23" t="s">
        <v>2047</v>
      </c>
    </row>
    <row r="1574" spans="2:65" s="1" customFormat="1" ht="40.5" x14ac:dyDescent="0.3">
      <c r="B1574" s="36"/>
      <c r="D1574" s="150" t="s">
        <v>159</v>
      </c>
      <c r="F1574" s="151" t="s">
        <v>2048</v>
      </c>
      <c r="L1574" s="36"/>
      <c r="M1574" s="152"/>
      <c r="T1574" s="61"/>
      <c r="AT1574" s="23" t="s">
        <v>159</v>
      </c>
      <c r="AU1574" s="23" t="s">
        <v>72</v>
      </c>
    </row>
    <row r="1575" spans="2:65" s="12" customFormat="1" x14ac:dyDescent="0.3">
      <c r="B1575" s="158"/>
      <c r="D1575" s="150" t="s">
        <v>161</v>
      </c>
      <c r="E1575" s="159" t="s">
        <v>5</v>
      </c>
      <c r="F1575" s="160" t="s">
        <v>2049</v>
      </c>
      <c r="H1575" s="161">
        <v>11</v>
      </c>
      <c r="L1575" s="158"/>
      <c r="M1575" s="162"/>
      <c r="T1575" s="163"/>
      <c r="W1575" s="1"/>
      <c r="AT1575" s="159" t="s">
        <v>161</v>
      </c>
      <c r="AU1575" s="159" t="s">
        <v>72</v>
      </c>
      <c r="AV1575" s="12" t="s">
        <v>72</v>
      </c>
      <c r="AW1575" s="12" t="s">
        <v>27</v>
      </c>
      <c r="AX1575" s="12" t="s">
        <v>64</v>
      </c>
      <c r="AY1575" s="159" t="s">
        <v>150</v>
      </c>
    </row>
    <row r="1576" spans="2:65" s="13" customFormat="1" x14ac:dyDescent="0.3">
      <c r="B1576" s="164"/>
      <c r="D1576" s="150" t="s">
        <v>161</v>
      </c>
      <c r="E1576" s="165" t="s">
        <v>5</v>
      </c>
      <c r="F1576" s="166" t="s">
        <v>164</v>
      </c>
      <c r="H1576" s="167">
        <v>11</v>
      </c>
      <c r="L1576" s="164"/>
      <c r="M1576" s="168"/>
      <c r="T1576" s="169"/>
      <c r="W1576" s="1"/>
      <c r="AT1576" s="165" t="s">
        <v>161</v>
      </c>
      <c r="AU1576" s="165" t="s">
        <v>72</v>
      </c>
      <c r="AV1576" s="13" t="s">
        <v>157</v>
      </c>
      <c r="AW1576" s="13" t="s">
        <v>27</v>
      </c>
      <c r="AX1576" s="13" t="s">
        <v>70</v>
      </c>
      <c r="AY1576" s="165" t="s">
        <v>150</v>
      </c>
    </row>
    <row r="1577" spans="2:65" s="1" customFormat="1" ht="38.25" customHeight="1" x14ac:dyDescent="0.3">
      <c r="B1577" s="138"/>
      <c r="C1577" s="139" t="s">
        <v>2050</v>
      </c>
      <c r="D1577" s="139" t="s">
        <v>152</v>
      </c>
      <c r="E1577" s="140" t="s">
        <v>2051</v>
      </c>
      <c r="F1577" s="141" t="s">
        <v>2052</v>
      </c>
      <c r="G1577" s="142" t="s">
        <v>241</v>
      </c>
      <c r="H1577" s="143">
        <v>0.41399999999999998</v>
      </c>
      <c r="I1577" s="303"/>
      <c r="J1577" s="144">
        <f>ROUND(I1577*H1577,2)</f>
        <v>0</v>
      </c>
      <c r="K1577" s="141" t="s">
        <v>156</v>
      </c>
      <c r="L1577" s="36"/>
      <c r="M1577" s="145" t="s">
        <v>5</v>
      </c>
      <c r="N1577" s="146" t="s">
        <v>35</v>
      </c>
      <c r="O1577" s="147">
        <v>2.4470000000000001</v>
      </c>
      <c r="P1577" s="147">
        <f>O1577*H1577</f>
        <v>1.013058</v>
      </c>
      <c r="Q1577" s="147">
        <v>0</v>
      </c>
      <c r="R1577" s="147">
        <f>Q1577*H1577</f>
        <v>0</v>
      </c>
      <c r="S1577" s="147">
        <v>0</v>
      </c>
      <c r="T1577" s="148">
        <f>S1577*H1577</f>
        <v>0</v>
      </c>
      <c r="AR1577" s="23" t="s">
        <v>233</v>
      </c>
      <c r="AT1577" s="23" t="s">
        <v>152</v>
      </c>
      <c r="AU1577" s="23" t="s">
        <v>72</v>
      </c>
      <c r="AY1577" s="23" t="s">
        <v>150</v>
      </c>
      <c r="BE1577" s="149">
        <f>IF(N1577="základní",J1577,0)</f>
        <v>0</v>
      </c>
      <c r="BF1577" s="149">
        <f>IF(N1577="snížená",J1577,0)</f>
        <v>0</v>
      </c>
      <c r="BG1577" s="149">
        <f>IF(N1577="zákl. přenesená",J1577,0)</f>
        <v>0</v>
      </c>
      <c r="BH1577" s="149">
        <f>IF(N1577="sníž. přenesená",J1577,0)</f>
        <v>0</v>
      </c>
      <c r="BI1577" s="149">
        <f>IF(N1577="nulová",J1577,0)</f>
        <v>0</v>
      </c>
      <c r="BJ1577" s="23" t="s">
        <v>70</v>
      </c>
      <c r="BK1577" s="149">
        <f>ROUND(I1577*H1577,2)</f>
        <v>0</v>
      </c>
      <c r="BL1577" s="23" t="s">
        <v>233</v>
      </c>
      <c r="BM1577" s="23" t="s">
        <v>2053</v>
      </c>
    </row>
    <row r="1578" spans="2:65" s="1" customFormat="1" ht="148.5" x14ac:dyDescent="0.3">
      <c r="B1578" s="36"/>
      <c r="D1578" s="150" t="s">
        <v>159</v>
      </c>
      <c r="F1578" s="151" t="s">
        <v>2054</v>
      </c>
      <c r="L1578" s="36"/>
      <c r="M1578" s="152"/>
      <c r="T1578" s="61"/>
      <c r="AT1578" s="23" t="s">
        <v>159</v>
      </c>
      <c r="AU1578" s="23" t="s">
        <v>72</v>
      </c>
    </row>
    <row r="1579" spans="2:65" s="10" customFormat="1" ht="29.85" customHeight="1" x14ac:dyDescent="0.3">
      <c r="B1579" s="127"/>
      <c r="D1579" s="128" t="s">
        <v>63</v>
      </c>
      <c r="E1579" s="136" t="s">
        <v>2055</v>
      </c>
      <c r="F1579" s="136" t="s">
        <v>2056</v>
      </c>
      <c r="J1579" s="137">
        <f>BK1579</f>
        <v>0</v>
      </c>
      <c r="L1579" s="127"/>
      <c r="M1579" s="131"/>
      <c r="P1579" s="132">
        <f>SUM(P1580:P1815)</f>
        <v>9012.6875580000014</v>
      </c>
      <c r="R1579" s="132">
        <f>SUM(R1580:R1815)</f>
        <v>257.45315580000005</v>
      </c>
      <c r="T1579" s="133">
        <f>SUM(T1580:T1815)</f>
        <v>21.846100000000003</v>
      </c>
      <c r="W1579" s="1"/>
      <c r="AR1579" s="128" t="s">
        <v>72</v>
      </c>
      <c r="AT1579" s="134" t="s">
        <v>63</v>
      </c>
      <c r="AU1579" s="134" t="s">
        <v>70</v>
      </c>
      <c r="AY1579" s="128" t="s">
        <v>150</v>
      </c>
      <c r="BK1579" s="135">
        <f>SUM(BK1580:BK1815)</f>
        <v>0</v>
      </c>
    </row>
    <row r="1580" spans="2:65" s="1" customFormat="1" ht="16.5" customHeight="1" x14ac:dyDescent="0.3">
      <c r="B1580" s="138"/>
      <c r="C1580" s="139" t="s">
        <v>2057</v>
      </c>
      <c r="D1580" s="139" t="s">
        <v>152</v>
      </c>
      <c r="E1580" s="140" t="s">
        <v>2058</v>
      </c>
      <c r="F1580" s="141" t="s">
        <v>2059</v>
      </c>
      <c r="G1580" s="142" t="s">
        <v>155</v>
      </c>
      <c r="H1580" s="143">
        <v>3.7</v>
      </c>
      <c r="I1580" s="303"/>
      <c r="J1580" s="144">
        <f>ROUND(I1580*H1580,2)</f>
        <v>0</v>
      </c>
      <c r="K1580" s="141" t="s">
        <v>156</v>
      </c>
      <c r="L1580" s="36"/>
      <c r="M1580" s="145" t="s">
        <v>5</v>
      </c>
      <c r="N1580" s="146" t="s">
        <v>35</v>
      </c>
      <c r="O1580" s="147">
        <v>0.80400000000000005</v>
      </c>
      <c r="P1580" s="147">
        <f>O1580*H1580</f>
        <v>2.9748000000000001</v>
      </c>
      <c r="Q1580" s="147">
        <v>6.0000000000000002E-5</v>
      </c>
      <c r="R1580" s="147">
        <f>Q1580*H1580</f>
        <v>2.2200000000000003E-4</v>
      </c>
      <c r="S1580" s="147">
        <v>0</v>
      </c>
      <c r="T1580" s="148">
        <f>S1580*H1580</f>
        <v>0</v>
      </c>
      <c r="AR1580" s="23" t="s">
        <v>233</v>
      </c>
      <c r="AT1580" s="23" t="s">
        <v>152</v>
      </c>
      <c r="AU1580" s="23" t="s">
        <v>72</v>
      </c>
      <c r="AY1580" s="23" t="s">
        <v>150</v>
      </c>
      <c r="BE1580" s="149">
        <f>IF(N1580="základní",J1580,0)</f>
        <v>0</v>
      </c>
      <c r="BF1580" s="149">
        <f>IF(N1580="snížená",J1580,0)</f>
        <v>0</v>
      </c>
      <c r="BG1580" s="149">
        <f>IF(N1580="zákl. přenesená",J1580,0)</f>
        <v>0</v>
      </c>
      <c r="BH1580" s="149">
        <f>IF(N1580="sníž. přenesená",J1580,0)</f>
        <v>0</v>
      </c>
      <c r="BI1580" s="149">
        <f>IF(N1580="nulová",J1580,0)</f>
        <v>0</v>
      </c>
      <c r="BJ1580" s="23" t="s">
        <v>70</v>
      </c>
      <c r="BK1580" s="149">
        <f>ROUND(I1580*H1580,2)</f>
        <v>0</v>
      </c>
      <c r="BL1580" s="23" t="s">
        <v>233</v>
      </c>
      <c r="BM1580" s="23" t="s">
        <v>2060</v>
      </c>
    </row>
    <row r="1581" spans="2:65" s="1" customFormat="1" ht="297" x14ac:dyDescent="0.3">
      <c r="B1581" s="36"/>
      <c r="D1581" s="150" t="s">
        <v>159</v>
      </c>
      <c r="F1581" s="151" t="s">
        <v>2061</v>
      </c>
      <c r="L1581" s="36"/>
      <c r="M1581" s="152"/>
      <c r="T1581" s="61"/>
      <c r="AT1581" s="23" t="s">
        <v>159</v>
      </c>
      <c r="AU1581" s="23" t="s">
        <v>72</v>
      </c>
    </row>
    <row r="1582" spans="2:65" s="11" customFormat="1" x14ac:dyDescent="0.3">
      <c r="B1582" s="153"/>
      <c r="D1582" s="150" t="s">
        <v>161</v>
      </c>
      <c r="E1582" s="154" t="s">
        <v>5</v>
      </c>
      <c r="F1582" s="155" t="s">
        <v>3902</v>
      </c>
      <c r="H1582" s="154" t="s">
        <v>5</v>
      </c>
      <c r="L1582" s="153"/>
      <c r="M1582" s="156"/>
      <c r="T1582" s="157"/>
      <c r="W1582" s="1"/>
      <c r="AT1582" s="154" t="s">
        <v>161</v>
      </c>
      <c r="AU1582" s="154" t="s">
        <v>72</v>
      </c>
      <c r="AV1582" s="11" t="s">
        <v>70</v>
      </c>
      <c r="AW1582" s="11" t="s">
        <v>27</v>
      </c>
      <c r="AX1582" s="11" t="s">
        <v>64</v>
      </c>
      <c r="AY1582" s="154" t="s">
        <v>150</v>
      </c>
    </row>
    <row r="1583" spans="2:65" s="12" customFormat="1" x14ac:dyDescent="0.3">
      <c r="B1583" s="158"/>
      <c r="D1583" s="150" t="s">
        <v>161</v>
      </c>
      <c r="E1583" s="159" t="s">
        <v>5</v>
      </c>
      <c r="F1583" s="160" t="s">
        <v>2062</v>
      </c>
      <c r="H1583" s="161">
        <v>3.7</v>
      </c>
      <c r="L1583" s="158"/>
      <c r="M1583" s="162"/>
      <c r="T1583" s="163"/>
      <c r="W1583" s="1"/>
      <c r="AT1583" s="159" t="s">
        <v>161</v>
      </c>
      <c r="AU1583" s="159" t="s">
        <v>72</v>
      </c>
      <c r="AV1583" s="12" t="s">
        <v>72</v>
      </c>
      <c r="AW1583" s="12" t="s">
        <v>27</v>
      </c>
      <c r="AX1583" s="12" t="s">
        <v>64</v>
      </c>
      <c r="AY1583" s="159" t="s">
        <v>150</v>
      </c>
    </row>
    <row r="1584" spans="2:65" s="13" customFormat="1" x14ac:dyDescent="0.3">
      <c r="B1584" s="164"/>
      <c r="D1584" s="150" t="s">
        <v>161</v>
      </c>
      <c r="E1584" s="165" t="s">
        <v>5</v>
      </c>
      <c r="F1584" s="166" t="s">
        <v>164</v>
      </c>
      <c r="H1584" s="167">
        <v>3.7</v>
      </c>
      <c r="L1584" s="164"/>
      <c r="M1584" s="168"/>
      <c r="T1584" s="169"/>
      <c r="W1584" s="1"/>
      <c r="AT1584" s="165" t="s">
        <v>161</v>
      </c>
      <c r="AU1584" s="165" t="s">
        <v>72</v>
      </c>
      <c r="AV1584" s="13" t="s">
        <v>157</v>
      </c>
      <c r="AW1584" s="13" t="s">
        <v>27</v>
      </c>
      <c r="AX1584" s="13" t="s">
        <v>70</v>
      </c>
      <c r="AY1584" s="165" t="s">
        <v>150</v>
      </c>
    </row>
    <row r="1585" spans="2:65" s="1" customFormat="1" ht="16.5" customHeight="1" x14ac:dyDescent="0.3">
      <c r="B1585" s="138"/>
      <c r="C1585" s="171" t="s">
        <v>2063</v>
      </c>
      <c r="D1585" s="171" t="s">
        <v>251</v>
      </c>
      <c r="E1585" s="172" t="s">
        <v>2064</v>
      </c>
      <c r="F1585" s="173" t="s">
        <v>3903</v>
      </c>
      <c r="G1585" s="174" t="s">
        <v>155</v>
      </c>
      <c r="H1585" s="175">
        <v>3.7</v>
      </c>
      <c r="I1585" s="521"/>
      <c r="J1585" s="176">
        <f>ROUND(I1585*H1585,2)</f>
        <v>0</v>
      </c>
      <c r="K1585" s="173" t="s">
        <v>5</v>
      </c>
      <c r="L1585" s="177"/>
      <c r="M1585" s="178" t="s">
        <v>5</v>
      </c>
      <c r="N1585" s="179" t="s">
        <v>35</v>
      </c>
      <c r="O1585" s="147">
        <v>0</v>
      </c>
      <c r="P1585" s="147">
        <f>O1585*H1585</f>
        <v>0</v>
      </c>
      <c r="Q1585" s="147">
        <v>2.9999999999999997E-4</v>
      </c>
      <c r="R1585" s="147">
        <f>Q1585*H1585</f>
        <v>1.1099999999999999E-3</v>
      </c>
      <c r="S1585" s="147">
        <v>0</v>
      </c>
      <c r="T1585" s="148">
        <f>S1585*H1585</f>
        <v>0</v>
      </c>
      <c r="AR1585" s="23" t="s">
        <v>323</v>
      </c>
      <c r="AT1585" s="23" t="s">
        <v>251</v>
      </c>
      <c r="AU1585" s="23" t="s">
        <v>72</v>
      </c>
      <c r="AY1585" s="23" t="s">
        <v>150</v>
      </c>
      <c r="BE1585" s="149">
        <f>IF(N1585="základní",J1585,0)</f>
        <v>0</v>
      </c>
      <c r="BF1585" s="149">
        <f>IF(N1585="snížená",J1585,0)</f>
        <v>0</v>
      </c>
      <c r="BG1585" s="149">
        <f>IF(N1585="zákl. přenesená",J1585,0)</f>
        <v>0</v>
      </c>
      <c r="BH1585" s="149">
        <f>IF(N1585="sníž. přenesená",J1585,0)</f>
        <v>0</v>
      </c>
      <c r="BI1585" s="149">
        <f>IF(N1585="nulová",J1585,0)</f>
        <v>0</v>
      </c>
      <c r="BJ1585" s="23" t="s">
        <v>70</v>
      </c>
      <c r="BK1585" s="149">
        <f>ROUND(I1585*H1585,2)</f>
        <v>0</v>
      </c>
      <c r="BL1585" s="23" t="s">
        <v>233</v>
      </c>
      <c r="BM1585" s="23" t="s">
        <v>2065</v>
      </c>
    </row>
    <row r="1586" spans="2:65" s="12" customFormat="1" x14ac:dyDescent="0.3">
      <c r="B1586" s="158"/>
      <c r="D1586" s="150" t="s">
        <v>161</v>
      </c>
      <c r="E1586" s="159" t="s">
        <v>5</v>
      </c>
      <c r="F1586" s="160" t="s">
        <v>2062</v>
      </c>
      <c r="H1586" s="161">
        <v>3.7</v>
      </c>
      <c r="L1586" s="158"/>
      <c r="M1586" s="162"/>
      <c r="T1586" s="163"/>
      <c r="W1586" s="1"/>
      <c r="AT1586" s="159" t="s">
        <v>161</v>
      </c>
      <c r="AU1586" s="159" t="s">
        <v>72</v>
      </c>
      <c r="AV1586" s="12" t="s">
        <v>72</v>
      </c>
      <c r="AW1586" s="12" t="s">
        <v>27</v>
      </c>
      <c r="AX1586" s="12" t="s">
        <v>64</v>
      </c>
      <c r="AY1586" s="159" t="s">
        <v>150</v>
      </c>
    </row>
    <row r="1587" spans="2:65" s="13" customFormat="1" x14ac:dyDescent="0.3">
      <c r="B1587" s="164"/>
      <c r="D1587" s="150" t="s">
        <v>161</v>
      </c>
      <c r="E1587" s="165" t="s">
        <v>5</v>
      </c>
      <c r="F1587" s="166" t="s">
        <v>164</v>
      </c>
      <c r="H1587" s="167">
        <v>3.7</v>
      </c>
      <c r="L1587" s="164"/>
      <c r="M1587" s="168"/>
      <c r="T1587" s="169"/>
      <c r="W1587" s="1"/>
      <c r="AT1587" s="165" t="s">
        <v>161</v>
      </c>
      <c r="AU1587" s="165" t="s">
        <v>72</v>
      </c>
      <c r="AV1587" s="13" t="s">
        <v>157</v>
      </c>
      <c r="AW1587" s="13" t="s">
        <v>27</v>
      </c>
      <c r="AX1587" s="13" t="s">
        <v>70</v>
      </c>
      <c r="AY1587" s="165" t="s">
        <v>150</v>
      </c>
    </row>
    <row r="1588" spans="2:65" s="1" customFormat="1" ht="25.5" customHeight="1" x14ac:dyDescent="0.3">
      <c r="B1588" s="138"/>
      <c r="C1588" s="139" t="s">
        <v>2066</v>
      </c>
      <c r="D1588" s="139" t="s">
        <v>152</v>
      </c>
      <c r="E1588" s="140" t="s">
        <v>2067</v>
      </c>
      <c r="F1588" s="141" t="s">
        <v>2068</v>
      </c>
      <c r="G1588" s="142" t="s">
        <v>268</v>
      </c>
      <c r="H1588" s="143">
        <v>27.6</v>
      </c>
      <c r="I1588" s="303"/>
      <c r="J1588" s="144">
        <f>ROUND(I1588*H1588,2)</f>
        <v>0</v>
      </c>
      <c r="K1588" s="141" t="s">
        <v>156</v>
      </c>
      <c r="L1588" s="36"/>
      <c r="M1588" s="145" t="s">
        <v>5</v>
      </c>
      <c r="N1588" s="146" t="s">
        <v>35</v>
      </c>
      <c r="O1588" s="147">
        <v>0.55200000000000005</v>
      </c>
      <c r="P1588" s="147">
        <f>O1588*H1588</f>
        <v>15.235200000000003</v>
      </c>
      <c r="Q1588" s="147">
        <v>6.0000000000000002E-5</v>
      </c>
      <c r="R1588" s="147">
        <f>Q1588*H1588</f>
        <v>1.6560000000000001E-3</v>
      </c>
      <c r="S1588" s="147">
        <v>0</v>
      </c>
      <c r="T1588" s="148">
        <f>S1588*H1588</f>
        <v>0</v>
      </c>
      <c r="AR1588" s="23" t="s">
        <v>233</v>
      </c>
      <c r="AT1588" s="23" t="s">
        <v>152</v>
      </c>
      <c r="AU1588" s="23" t="s">
        <v>72</v>
      </c>
      <c r="AY1588" s="23" t="s">
        <v>150</v>
      </c>
      <c r="BE1588" s="149">
        <f>IF(N1588="základní",J1588,0)</f>
        <v>0</v>
      </c>
      <c r="BF1588" s="149">
        <f>IF(N1588="snížená",J1588,0)</f>
        <v>0</v>
      </c>
      <c r="BG1588" s="149">
        <f>IF(N1588="zákl. přenesená",J1588,0)</f>
        <v>0</v>
      </c>
      <c r="BH1588" s="149">
        <f>IF(N1588="sníž. přenesená",J1588,0)</f>
        <v>0</v>
      </c>
      <c r="BI1588" s="149">
        <f>IF(N1588="nulová",J1588,0)</f>
        <v>0</v>
      </c>
      <c r="BJ1588" s="23" t="s">
        <v>70</v>
      </c>
      <c r="BK1588" s="149">
        <f>ROUND(I1588*H1588,2)</f>
        <v>0</v>
      </c>
      <c r="BL1588" s="23" t="s">
        <v>233</v>
      </c>
      <c r="BM1588" s="23" t="s">
        <v>2069</v>
      </c>
    </row>
    <row r="1589" spans="2:65" s="1" customFormat="1" ht="175.5" x14ac:dyDescent="0.3">
      <c r="B1589" s="36"/>
      <c r="D1589" s="150" t="s">
        <v>159</v>
      </c>
      <c r="F1589" s="151" t="s">
        <v>2070</v>
      </c>
      <c r="L1589" s="36"/>
      <c r="M1589" s="152"/>
      <c r="T1589" s="61"/>
      <c r="AT1589" s="23" t="s">
        <v>159</v>
      </c>
      <c r="AU1589" s="23" t="s">
        <v>72</v>
      </c>
    </row>
    <row r="1590" spans="2:65" s="11" customFormat="1" x14ac:dyDescent="0.3">
      <c r="B1590" s="153"/>
      <c r="D1590" s="150" t="s">
        <v>161</v>
      </c>
      <c r="E1590" s="154" t="s">
        <v>5</v>
      </c>
      <c r="F1590" s="155" t="s">
        <v>3897</v>
      </c>
      <c r="H1590" s="154" t="s">
        <v>5</v>
      </c>
      <c r="L1590" s="153"/>
      <c r="M1590" s="156"/>
      <c r="T1590" s="157"/>
      <c r="W1590" s="1"/>
      <c r="AT1590" s="154" t="s">
        <v>161</v>
      </c>
      <c r="AU1590" s="154" t="s">
        <v>72</v>
      </c>
      <c r="AV1590" s="11" t="s">
        <v>70</v>
      </c>
      <c r="AW1590" s="11" t="s">
        <v>27</v>
      </c>
      <c r="AX1590" s="11" t="s">
        <v>64</v>
      </c>
      <c r="AY1590" s="154" t="s">
        <v>150</v>
      </c>
    </row>
    <row r="1591" spans="2:65" s="12" customFormat="1" x14ac:dyDescent="0.3">
      <c r="B1591" s="158"/>
      <c r="D1591" s="150" t="s">
        <v>161</v>
      </c>
      <c r="E1591" s="159" t="s">
        <v>5</v>
      </c>
      <c r="F1591" s="160" t="s">
        <v>2071</v>
      </c>
      <c r="H1591" s="161">
        <v>27.6</v>
      </c>
      <c r="L1591" s="158"/>
      <c r="M1591" s="162"/>
      <c r="T1591" s="163"/>
      <c r="W1591" s="1"/>
      <c r="AT1591" s="159" t="s">
        <v>161</v>
      </c>
      <c r="AU1591" s="159" t="s">
        <v>72</v>
      </c>
      <c r="AV1591" s="12" t="s">
        <v>72</v>
      </c>
      <c r="AW1591" s="12" t="s">
        <v>27</v>
      </c>
      <c r="AX1591" s="12" t="s">
        <v>64</v>
      </c>
      <c r="AY1591" s="159" t="s">
        <v>150</v>
      </c>
    </row>
    <row r="1592" spans="2:65" s="13" customFormat="1" x14ac:dyDescent="0.3">
      <c r="B1592" s="164"/>
      <c r="D1592" s="150" t="s">
        <v>161</v>
      </c>
      <c r="E1592" s="165" t="s">
        <v>5</v>
      </c>
      <c r="F1592" s="166" t="s">
        <v>164</v>
      </c>
      <c r="H1592" s="167">
        <v>27.6</v>
      </c>
      <c r="L1592" s="164"/>
      <c r="M1592" s="168"/>
      <c r="T1592" s="169"/>
      <c r="W1592" s="1"/>
      <c r="AT1592" s="165" t="s">
        <v>161</v>
      </c>
      <c r="AU1592" s="165" t="s">
        <v>72</v>
      </c>
      <c r="AV1592" s="13" t="s">
        <v>157</v>
      </c>
      <c r="AW1592" s="13" t="s">
        <v>27</v>
      </c>
      <c r="AX1592" s="13" t="s">
        <v>70</v>
      </c>
      <c r="AY1592" s="165" t="s">
        <v>150</v>
      </c>
    </row>
    <row r="1593" spans="2:65" s="1" customFormat="1" ht="16.5" customHeight="1" x14ac:dyDescent="0.3">
      <c r="B1593" s="138"/>
      <c r="C1593" s="171" t="s">
        <v>2072</v>
      </c>
      <c r="D1593" s="171" t="s">
        <v>251</v>
      </c>
      <c r="E1593" s="172" t="s">
        <v>2073</v>
      </c>
      <c r="F1593" s="173" t="s">
        <v>3898</v>
      </c>
      <c r="G1593" s="174" t="s">
        <v>268</v>
      </c>
      <c r="H1593" s="175">
        <v>27.6</v>
      </c>
      <c r="I1593" s="521"/>
      <c r="J1593" s="176">
        <f>ROUND(I1593*H1593,2)</f>
        <v>0</v>
      </c>
      <c r="K1593" s="173" t="s">
        <v>5</v>
      </c>
      <c r="L1593" s="177"/>
      <c r="M1593" s="178" t="s">
        <v>5</v>
      </c>
      <c r="N1593" s="179" t="s">
        <v>35</v>
      </c>
      <c r="O1593" s="147">
        <v>0</v>
      </c>
      <c r="P1593" s="147">
        <f>O1593*H1593</f>
        <v>0</v>
      </c>
      <c r="Q1593" s="147">
        <v>0.20100000000000001</v>
      </c>
      <c r="R1593" s="147">
        <f>Q1593*H1593</f>
        <v>5.547600000000001</v>
      </c>
      <c r="S1593" s="147">
        <v>0</v>
      </c>
      <c r="T1593" s="148">
        <f>S1593*H1593</f>
        <v>0</v>
      </c>
      <c r="AR1593" s="23" t="s">
        <v>323</v>
      </c>
      <c r="AT1593" s="23" t="s">
        <v>251</v>
      </c>
      <c r="AU1593" s="23" t="s">
        <v>72</v>
      </c>
      <c r="AY1593" s="23" t="s">
        <v>150</v>
      </c>
      <c r="BE1593" s="149">
        <f>IF(N1593="základní",J1593,0)</f>
        <v>0</v>
      </c>
      <c r="BF1593" s="149">
        <f>IF(N1593="snížená",J1593,0)</f>
        <v>0</v>
      </c>
      <c r="BG1593" s="149">
        <f>IF(N1593="zákl. přenesená",J1593,0)</f>
        <v>0</v>
      </c>
      <c r="BH1593" s="149">
        <f>IF(N1593="sníž. přenesená",J1593,0)</f>
        <v>0</v>
      </c>
      <c r="BI1593" s="149">
        <f>IF(N1593="nulová",J1593,0)</f>
        <v>0</v>
      </c>
      <c r="BJ1593" s="23" t="s">
        <v>70</v>
      </c>
      <c r="BK1593" s="149">
        <f>ROUND(I1593*H1593,2)</f>
        <v>0</v>
      </c>
      <c r="BL1593" s="23" t="s">
        <v>233</v>
      </c>
      <c r="BM1593" s="23" t="s">
        <v>2074</v>
      </c>
    </row>
    <row r="1594" spans="2:65" s="1" customFormat="1" ht="25.5" customHeight="1" x14ac:dyDescent="0.3">
      <c r="B1594" s="138"/>
      <c r="C1594" s="139" t="s">
        <v>2075</v>
      </c>
      <c r="D1594" s="139" t="s">
        <v>152</v>
      </c>
      <c r="E1594" s="140" t="s">
        <v>2076</v>
      </c>
      <c r="F1594" s="141" t="s">
        <v>2077</v>
      </c>
      <c r="G1594" s="142" t="s">
        <v>268</v>
      </c>
      <c r="H1594" s="143">
        <v>316.35000000000002</v>
      </c>
      <c r="I1594" s="303"/>
      <c r="J1594" s="144">
        <f>ROUND(I1594*H1594,2)</f>
        <v>0</v>
      </c>
      <c r="K1594" s="141" t="s">
        <v>156</v>
      </c>
      <c r="L1594" s="36"/>
      <c r="M1594" s="145" t="s">
        <v>5</v>
      </c>
      <c r="N1594" s="146" t="s">
        <v>35</v>
      </c>
      <c r="O1594" s="147">
        <v>0.27900000000000003</v>
      </c>
      <c r="P1594" s="147">
        <f>O1594*H1594</f>
        <v>88.261650000000017</v>
      </c>
      <c r="Q1594" s="147">
        <v>0</v>
      </c>
      <c r="R1594" s="147">
        <f>Q1594*H1594</f>
        <v>0</v>
      </c>
      <c r="S1594" s="147">
        <v>0</v>
      </c>
      <c r="T1594" s="148">
        <f>S1594*H1594</f>
        <v>0</v>
      </c>
      <c r="AR1594" s="23" t="s">
        <v>233</v>
      </c>
      <c r="AT1594" s="23" t="s">
        <v>152</v>
      </c>
      <c r="AU1594" s="23" t="s">
        <v>72</v>
      </c>
      <c r="AY1594" s="23" t="s">
        <v>150</v>
      </c>
      <c r="BE1594" s="149">
        <f>IF(N1594="základní",J1594,0)</f>
        <v>0</v>
      </c>
      <c r="BF1594" s="149">
        <f>IF(N1594="snížená",J1594,0)</f>
        <v>0</v>
      </c>
      <c r="BG1594" s="149">
        <f>IF(N1594="zákl. přenesená",J1594,0)</f>
        <v>0</v>
      </c>
      <c r="BH1594" s="149">
        <f>IF(N1594="sníž. přenesená",J1594,0)</f>
        <v>0</v>
      </c>
      <c r="BI1594" s="149">
        <f>IF(N1594="nulová",J1594,0)</f>
        <v>0</v>
      </c>
      <c r="BJ1594" s="23" t="s">
        <v>70</v>
      </c>
      <c r="BK1594" s="149">
        <f>ROUND(I1594*H1594,2)</f>
        <v>0</v>
      </c>
      <c r="BL1594" s="23" t="s">
        <v>233</v>
      </c>
      <c r="BM1594" s="23" t="s">
        <v>2078</v>
      </c>
    </row>
    <row r="1595" spans="2:65" s="1" customFormat="1" ht="67.5" x14ac:dyDescent="0.3">
      <c r="B1595" s="36"/>
      <c r="D1595" s="150" t="s">
        <v>159</v>
      </c>
      <c r="F1595" s="151" t="s">
        <v>2079</v>
      </c>
      <c r="L1595" s="36"/>
      <c r="M1595" s="152"/>
      <c r="T1595" s="61"/>
      <c r="AT1595" s="23" t="s">
        <v>159</v>
      </c>
      <c r="AU1595" s="23" t="s">
        <v>72</v>
      </c>
    </row>
    <row r="1596" spans="2:65" s="11" customFormat="1" x14ac:dyDescent="0.3">
      <c r="B1596" s="153"/>
      <c r="D1596" s="150" t="s">
        <v>161</v>
      </c>
      <c r="E1596" s="154" t="s">
        <v>5</v>
      </c>
      <c r="F1596" s="155" t="s">
        <v>2080</v>
      </c>
      <c r="H1596" s="154" t="s">
        <v>5</v>
      </c>
      <c r="L1596" s="153"/>
      <c r="M1596" s="156"/>
      <c r="T1596" s="157"/>
      <c r="W1596" s="1"/>
      <c r="AT1596" s="154" t="s">
        <v>161</v>
      </c>
      <c r="AU1596" s="154" t="s">
        <v>72</v>
      </c>
      <c r="AV1596" s="11" t="s">
        <v>70</v>
      </c>
      <c r="AW1596" s="11" t="s">
        <v>27</v>
      </c>
      <c r="AX1596" s="11" t="s">
        <v>64</v>
      </c>
      <c r="AY1596" s="154" t="s">
        <v>150</v>
      </c>
    </row>
    <row r="1597" spans="2:65" s="12" customFormat="1" x14ac:dyDescent="0.3">
      <c r="B1597" s="158"/>
      <c r="D1597" s="150" t="s">
        <v>161</v>
      </c>
      <c r="E1597" s="159" t="s">
        <v>5</v>
      </c>
      <c r="F1597" s="160" t="s">
        <v>2081</v>
      </c>
      <c r="H1597" s="161">
        <v>316.35000000000002</v>
      </c>
      <c r="L1597" s="158"/>
      <c r="M1597" s="162"/>
      <c r="T1597" s="163"/>
      <c r="W1597" s="1"/>
      <c r="AT1597" s="159" t="s">
        <v>161</v>
      </c>
      <c r="AU1597" s="159" t="s">
        <v>72</v>
      </c>
      <c r="AV1597" s="12" t="s">
        <v>72</v>
      </c>
      <c r="AW1597" s="12" t="s">
        <v>27</v>
      </c>
      <c r="AX1597" s="12" t="s">
        <v>64</v>
      </c>
      <c r="AY1597" s="159" t="s">
        <v>150</v>
      </c>
    </row>
    <row r="1598" spans="2:65" s="13" customFormat="1" x14ac:dyDescent="0.3">
      <c r="B1598" s="164"/>
      <c r="D1598" s="150" t="s">
        <v>161</v>
      </c>
      <c r="E1598" s="165" t="s">
        <v>5</v>
      </c>
      <c r="F1598" s="166" t="s">
        <v>164</v>
      </c>
      <c r="H1598" s="167">
        <v>316.35000000000002</v>
      </c>
      <c r="L1598" s="164"/>
      <c r="M1598" s="168"/>
      <c r="T1598" s="169"/>
      <c r="W1598" s="1"/>
      <c r="AT1598" s="165" t="s">
        <v>161</v>
      </c>
      <c r="AU1598" s="165" t="s">
        <v>72</v>
      </c>
      <c r="AV1598" s="13" t="s">
        <v>157</v>
      </c>
      <c r="AW1598" s="13" t="s">
        <v>27</v>
      </c>
      <c r="AX1598" s="13" t="s">
        <v>70</v>
      </c>
      <c r="AY1598" s="165" t="s">
        <v>150</v>
      </c>
    </row>
    <row r="1599" spans="2:65" s="1" customFormat="1" ht="16.5" customHeight="1" x14ac:dyDescent="0.3">
      <c r="B1599" s="138"/>
      <c r="C1599" s="171" t="s">
        <v>2082</v>
      </c>
      <c r="D1599" s="171" t="s">
        <v>251</v>
      </c>
      <c r="E1599" s="172" t="s">
        <v>2083</v>
      </c>
      <c r="F1599" s="173" t="s">
        <v>2084</v>
      </c>
      <c r="G1599" s="174" t="s">
        <v>241</v>
      </c>
      <c r="H1599" s="175">
        <v>4.1449999999999996</v>
      </c>
      <c r="I1599" s="521"/>
      <c r="J1599" s="176">
        <f>ROUND(I1599*H1599,2)</f>
        <v>0</v>
      </c>
      <c r="K1599" s="173" t="s">
        <v>5</v>
      </c>
      <c r="L1599" s="177"/>
      <c r="M1599" s="178" t="s">
        <v>5</v>
      </c>
      <c r="N1599" s="179" t="s">
        <v>35</v>
      </c>
      <c r="O1599" s="147">
        <v>0</v>
      </c>
      <c r="P1599" s="147">
        <f>O1599*H1599</f>
        <v>0</v>
      </c>
      <c r="Q1599" s="147">
        <v>1</v>
      </c>
      <c r="R1599" s="147">
        <f>Q1599*H1599</f>
        <v>4.1449999999999996</v>
      </c>
      <c r="S1599" s="147">
        <v>0</v>
      </c>
      <c r="T1599" s="148">
        <f>S1599*H1599</f>
        <v>0</v>
      </c>
      <c r="AR1599" s="23" t="s">
        <v>323</v>
      </c>
      <c r="AT1599" s="23" t="s">
        <v>251</v>
      </c>
      <c r="AU1599" s="23" t="s">
        <v>72</v>
      </c>
      <c r="AY1599" s="23" t="s">
        <v>150</v>
      </c>
      <c r="BE1599" s="149">
        <f>IF(N1599="základní",J1599,0)</f>
        <v>0</v>
      </c>
      <c r="BF1599" s="149">
        <f>IF(N1599="snížená",J1599,0)</f>
        <v>0</v>
      </c>
      <c r="BG1599" s="149">
        <f>IF(N1599="zákl. přenesená",J1599,0)</f>
        <v>0</v>
      </c>
      <c r="BH1599" s="149">
        <f>IF(N1599="sníž. přenesená",J1599,0)</f>
        <v>0</v>
      </c>
      <c r="BI1599" s="149">
        <f>IF(N1599="nulová",J1599,0)</f>
        <v>0</v>
      </c>
      <c r="BJ1599" s="23" t="s">
        <v>70</v>
      </c>
      <c r="BK1599" s="149">
        <f>ROUND(I1599*H1599,2)</f>
        <v>0</v>
      </c>
      <c r="BL1599" s="23" t="s">
        <v>233</v>
      </c>
      <c r="BM1599" s="23" t="s">
        <v>2085</v>
      </c>
    </row>
    <row r="1600" spans="2:65" s="12" customFormat="1" x14ac:dyDescent="0.3">
      <c r="B1600" s="158"/>
      <c r="D1600" s="150" t="s">
        <v>161</v>
      </c>
      <c r="E1600" s="159" t="s">
        <v>5</v>
      </c>
      <c r="F1600" s="160" t="s">
        <v>2086</v>
      </c>
      <c r="H1600" s="161">
        <v>4.1449999999999996</v>
      </c>
      <c r="L1600" s="158"/>
      <c r="M1600" s="162"/>
      <c r="T1600" s="163"/>
      <c r="W1600" s="1"/>
      <c r="AT1600" s="159" t="s">
        <v>161</v>
      </c>
      <c r="AU1600" s="159" t="s">
        <v>72</v>
      </c>
      <c r="AV1600" s="12" t="s">
        <v>72</v>
      </c>
      <c r="AW1600" s="12" t="s">
        <v>27</v>
      </c>
      <c r="AX1600" s="12" t="s">
        <v>64</v>
      </c>
      <c r="AY1600" s="159" t="s">
        <v>150</v>
      </c>
    </row>
    <row r="1601" spans="2:65" s="13" customFormat="1" x14ac:dyDescent="0.3">
      <c r="B1601" s="164"/>
      <c r="D1601" s="150" t="s">
        <v>161</v>
      </c>
      <c r="E1601" s="165" t="s">
        <v>5</v>
      </c>
      <c r="F1601" s="166" t="s">
        <v>164</v>
      </c>
      <c r="H1601" s="167">
        <v>4.1449999999999996</v>
      </c>
      <c r="L1601" s="164"/>
      <c r="M1601" s="168"/>
      <c r="T1601" s="169"/>
      <c r="W1601" s="1"/>
      <c r="AT1601" s="165" t="s">
        <v>161</v>
      </c>
      <c r="AU1601" s="165" t="s">
        <v>72</v>
      </c>
      <c r="AV1601" s="13" t="s">
        <v>157</v>
      </c>
      <c r="AW1601" s="13" t="s">
        <v>27</v>
      </c>
      <c r="AX1601" s="13" t="s">
        <v>70</v>
      </c>
      <c r="AY1601" s="165" t="s">
        <v>150</v>
      </c>
    </row>
    <row r="1602" spans="2:65" s="1" customFormat="1" ht="25.5" customHeight="1" x14ac:dyDescent="0.3">
      <c r="B1602" s="138"/>
      <c r="C1602" s="139" t="s">
        <v>2087</v>
      </c>
      <c r="D1602" s="139" t="s">
        <v>152</v>
      </c>
      <c r="E1602" s="140" t="s">
        <v>2088</v>
      </c>
      <c r="F1602" s="141" t="s">
        <v>2089</v>
      </c>
      <c r="G1602" s="142" t="s">
        <v>268</v>
      </c>
      <c r="H1602" s="143">
        <v>6.4</v>
      </c>
      <c r="I1602" s="303"/>
      <c r="J1602" s="144">
        <f>ROUND(I1602*H1602,2)</f>
        <v>0</v>
      </c>
      <c r="K1602" s="141" t="s">
        <v>156</v>
      </c>
      <c r="L1602" s="36"/>
      <c r="M1602" s="145" t="s">
        <v>5</v>
      </c>
      <c r="N1602" s="146" t="s">
        <v>35</v>
      </c>
      <c r="O1602" s="147">
        <v>0.32700000000000001</v>
      </c>
      <c r="P1602" s="147">
        <f>O1602*H1602</f>
        <v>2.0928</v>
      </c>
      <c r="Q1602" s="147">
        <v>0</v>
      </c>
      <c r="R1602" s="147">
        <f>Q1602*H1602</f>
        <v>0</v>
      </c>
      <c r="S1602" s="147">
        <v>0</v>
      </c>
      <c r="T1602" s="148">
        <f>S1602*H1602</f>
        <v>0</v>
      </c>
      <c r="AR1602" s="23" t="s">
        <v>233</v>
      </c>
      <c r="AT1602" s="23" t="s">
        <v>152</v>
      </c>
      <c r="AU1602" s="23" t="s">
        <v>72</v>
      </c>
      <c r="AY1602" s="23" t="s">
        <v>150</v>
      </c>
      <c r="BE1602" s="149">
        <f>IF(N1602="základní",J1602,0)</f>
        <v>0</v>
      </c>
      <c r="BF1602" s="149">
        <f>IF(N1602="snížená",J1602,0)</f>
        <v>0</v>
      </c>
      <c r="BG1602" s="149">
        <f>IF(N1602="zákl. přenesená",J1602,0)</f>
        <v>0</v>
      </c>
      <c r="BH1602" s="149">
        <f>IF(N1602="sníž. přenesená",J1602,0)</f>
        <v>0</v>
      </c>
      <c r="BI1602" s="149">
        <f>IF(N1602="nulová",J1602,0)</f>
        <v>0</v>
      </c>
      <c r="BJ1602" s="23" t="s">
        <v>70</v>
      </c>
      <c r="BK1602" s="149">
        <f>ROUND(I1602*H1602,2)</f>
        <v>0</v>
      </c>
      <c r="BL1602" s="23" t="s">
        <v>233</v>
      </c>
      <c r="BM1602" s="23" t="s">
        <v>2090</v>
      </c>
    </row>
    <row r="1603" spans="2:65" s="1" customFormat="1" ht="67.5" x14ac:dyDescent="0.3">
      <c r="B1603" s="36"/>
      <c r="D1603" s="150" t="s">
        <v>159</v>
      </c>
      <c r="F1603" s="151" t="s">
        <v>2079</v>
      </c>
      <c r="L1603" s="36"/>
      <c r="M1603" s="152"/>
      <c r="T1603" s="61"/>
      <c r="AT1603" s="23" t="s">
        <v>159</v>
      </c>
      <c r="AU1603" s="23" t="s">
        <v>72</v>
      </c>
    </row>
    <row r="1604" spans="2:65" s="11" customFormat="1" x14ac:dyDescent="0.3">
      <c r="B1604" s="153"/>
      <c r="D1604" s="150" t="s">
        <v>161</v>
      </c>
      <c r="E1604" s="154" t="s">
        <v>5</v>
      </c>
      <c r="F1604" s="155" t="s">
        <v>5059</v>
      </c>
      <c r="H1604" s="154" t="s">
        <v>5</v>
      </c>
      <c r="L1604" s="153"/>
      <c r="M1604" s="156"/>
      <c r="T1604" s="157"/>
      <c r="W1604" s="1"/>
      <c r="AT1604" s="154" t="s">
        <v>161</v>
      </c>
      <c r="AU1604" s="154" t="s">
        <v>72</v>
      </c>
      <c r="AV1604" s="11" t="s">
        <v>70</v>
      </c>
      <c r="AW1604" s="11" t="s">
        <v>27</v>
      </c>
      <c r="AX1604" s="11" t="s">
        <v>64</v>
      </c>
      <c r="AY1604" s="154" t="s">
        <v>150</v>
      </c>
    </row>
    <row r="1605" spans="2:65" s="12" customFormat="1" x14ac:dyDescent="0.3">
      <c r="B1605" s="158"/>
      <c r="D1605" s="150" t="s">
        <v>161</v>
      </c>
      <c r="E1605" s="159" t="s">
        <v>5</v>
      </c>
      <c r="F1605" s="160" t="s">
        <v>2091</v>
      </c>
      <c r="H1605" s="161">
        <v>6.4</v>
      </c>
      <c r="L1605" s="158"/>
      <c r="M1605" s="162"/>
      <c r="T1605" s="163"/>
      <c r="W1605" s="1"/>
      <c r="AT1605" s="159" t="s">
        <v>161</v>
      </c>
      <c r="AU1605" s="159" t="s">
        <v>72</v>
      </c>
      <c r="AV1605" s="12" t="s">
        <v>72</v>
      </c>
      <c r="AW1605" s="12" t="s">
        <v>27</v>
      </c>
      <c r="AX1605" s="12" t="s">
        <v>64</v>
      </c>
      <c r="AY1605" s="159" t="s">
        <v>150</v>
      </c>
    </row>
    <row r="1606" spans="2:65" s="13" customFormat="1" x14ac:dyDescent="0.3">
      <c r="B1606" s="164"/>
      <c r="D1606" s="150" t="s">
        <v>161</v>
      </c>
      <c r="E1606" s="165" t="s">
        <v>5</v>
      </c>
      <c r="F1606" s="166" t="s">
        <v>164</v>
      </c>
      <c r="H1606" s="167">
        <v>6.4</v>
      </c>
      <c r="L1606" s="164"/>
      <c r="M1606" s="168"/>
      <c r="T1606" s="169"/>
      <c r="W1606" s="1"/>
      <c r="AT1606" s="165" t="s">
        <v>161</v>
      </c>
      <c r="AU1606" s="165" t="s">
        <v>72</v>
      </c>
      <c r="AV1606" s="13" t="s">
        <v>157</v>
      </c>
      <c r="AW1606" s="13" t="s">
        <v>27</v>
      </c>
      <c r="AX1606" s="13" t="s">
        <v>70</v>
      </c>
      <c r="AY1606" s="165" t="s">
        <v>150</v>
      </c>
    </row>
    <row r="1607" spans="2:65" s="1" customFormat="1" ht="16.5" customHeight="1" x14ac:dyDescent="0.3">
      <c r="B1607" s="138"/>
      <c r="C1607" s="171" t="s">
        <v>2092</v>
      </c>
      <c r="D1607" s="171" t="s">
        <v>251</v>
      </c>
      <c r="E1607" s="172" t="s">
        <v>2083</v>
      </c>
      <c r="F1607" s="173" t="s">
        <v>2084</v>
      </c>
      <c r="G1607" s="174" t="s">
        <v>241</v>
      </c>
      <c r="H1607" s="175">
        <v>1.1919999999999999</v>
      </c>
      <c r="I1607" s="521"/>
      <c r="J1607" s="176">
        <f>ROUND(I1607*H1607,2)</f>
        <v>0</v>
      </c>
      <c r="K1607" s="173" t="s">
        <v>5</v>
      </c>
      <c r="L1607" s="177"/>
      <c r="M1607" s="178" t="s">
        <v>5</v>
      </c>
      <c r="N1607" s="179" t="s">
        <v>35</v>
      </c>
      <c r="O1607" s="147">
        <v>0</v>
      </c>
      <c r="P1607" s="147">
        <f>O1607*H1607</f>
        <v>0</v>
      </c>
      <c r="Q1607" s="147">
        <v>1</v>
      </c>
      <c r="R1607" s="147">
        <f>Q1607*H1607</f>
        <v>1.1919999999999999</v>
      </c>
      <c r="S1607" s="147">
        <v>0</v>
      </c>
      <c r="T1607" s="148">
        <f>S1607*H1607</f>
        <v>0</v>
      </c>
      <c r="AR1607" s="23" t="s">
        <v>323</v>
      </c>
      <c r="AT1607" s="23" t="s">
        <v>251</v>
      </c>
      <c r="AU1607" s="23" t="s">
        <v>72</v>
      </c>
      <c r="AY1607" s="23" t="s">
        <v>150</v>
      </c>
      <c r="BE1607" s="149">
        <f>IF(N1607="základní",J1607,0)</f>
        <v>0</v>
      </c>
      <c r="BF1607" s="149">
        <f>IF(N1607="snížená",J1607,0)</f>
        <v>0</v>
      </c>
      <c r="BG1607" s="149">
        <f>IF(N1607="zákl. přenesená",J1607,0)</f>
        <v>0</v>
      </c>
      <c r="BH1607" s="149">
        <f>IF(N1607="sníž. přenesená",J1607,0)</f>
        <v>0</v>
      </c>
      <c r="BI1607" s="149">
        <f>IF(N1607="nulová",J1607,0)</f>
        <v>0</v>
      </c>
      <c r="BJ1607" s="23" t="s">
        <v>70</v>
      </c>
      <c r="BK1607" s="149">
        <f>ROUND(I1607*H1607,2)</f>
        <v>0</v>
      </c>
      <c r="BL1607" s="23" t="s">
        <v>233</v>
      </c>
      <c r="BM1607" s="23" t="s">
        <v>2093</v>
      </c>
    </row>
    <row r="1608" spans="2:65" s="1" customFormat="1" ht="27" x14ac:dyDescent="0.3">
      <c r="B1608" s="36"/>
      <c r="D1608" s="150" t="s">
        <v>2094</v>
      </c>
      <c r="F1608" s="151" t="s">
        <v>2095</v>
      </c>
      <c r="L1608" s="36"/>
      <c r="M1608" s="152"/>
      <c r="T1608" s="61"/>
      <c r="AT1608" s="23" t="s">
        <v>2094</v>
      </c>
      <c r="AU1608" s="23" t="s">
        <v>72</v>
      </c>
    </row>
    <row r="1609" spans="2:65" s="12" customFormat="1" x14ac:dyDescent="0.3">
      <c r="B1609" s="158"/>
      <c r="D1609" s="150" t="s">
        <v>161</v>
      </c>
      <c r="E1609" s="159" t="s">
        <v>5</v>
      </c>
      <c r="F1609" s="160" t="s">
        <v>2096</v>
      </c>
      <c r="H1609" s="161">
        <v>1.0980000000000001</v>
      </c>
      <c r="L1609" s="158"/>
      <c r="M1609" s="162"/>
      <c r="T1609" s="163"/>
      <c r="W1609" s="1"/>
      <c r="AT1609" s="159" t="s">
        <v>161</v>
      </c>
      <c r="AU1609" s="159" t="s">
        <v>72</v>
      </c>
      <c r="AV1609" s="12" t="s">
        <v>72</v>
      </c>
      <c r="AW1609" s="12" t="s">
        <v>27</v>
      </c>
      <c r="AX1609" s="12" t="s">
        <v>64</v>
      </c>
      <c r="AY1609" s="159" t="s">
        <v>150</v>
      </c>
    </row>
    <row r="1610" spans="2:65" s="12" customFormat="1" x14ac:dyDescent="0.3">
      <c r="B1610" s="158"/>
      <c r="D1610" s="150" t="s">
        <v>161</v>
      </c>
      <c r="E1610" s="159" t="s">
        <v>5</v>
      </c>
      <c r="F1610" s="160" t="s">
        <v>2097</v>
      </c>
      <c r="H1610" s="161">
        <v>9.4E-2</v>
      </c>
      <c r="L1610" s="158"/>
      <c r="M1610" s="162"/>
      <c r="T1610" s="163"/>
      <c r="W1610" s="1"/>
      <c r="AT1610" s="159" t="s">
        <v>161</v>
      </c>
      <c r="AU1610" s="159" t="s">
        <v>72</v>
      </c>
      <c r="AV1610" s="12" t="s">
        <v>72</v>
      </c>
      <c r="AW1610" s="12" t="s">
        <v>27</v>
      </c>
      <c r="AX1610" s="12" t="s">
        <v>64</v>
      </c>
      <c r="AY1610" s="159" t="s">
        <v>150</v>
      </c>
    </row>
    <row r="1611" spans="2:65" s="13" customFormat="1" x14ac:dyDescent="0.3">
      <c r="B1611" s="164"/>
      <c r="D1611" s="150" t="s">
        <v>161</v>
      </c>
      <c r="E1611" s="165" t="s">
        <v>5</v>
      </c>
      <c r="F1611" s="166" t="s">
        <v>164</v>
      </c>
      <c r="H1611" s="167">
        <v>1.1919999999999999</v>
      </c>
      <c r="L1611" s="164"/>
      <c r="M1611" s="168"/>
      <c r="T1611" s="169"/>
      <c r="W1611" s="1"/>
      <c r="AT1611" s="165" t="s">
        <v>161</v>
      </c>
      <c r="AU1611" s="165" t="s">
        <v>72</v>
      </c>
      <c r="AV1611" s="13" t="s">
        <v>157</v>
      </c>
      <c r="AW1611" s="13" t="s">
        <v>27</v>
      </c>
      <c r="AX1611" s="13" t="s">
        <v>70</v>
      </c>
      <c r="AY1611" s="165" t="s">
        <v>150</v>
      </c>
    </row>
    <row r="1612" spans="2:65" s="1" customFormat="1" ht="16.5" customHeight="1" x14ac:dyDescent="0.3">
      <c r="B1612" s="138"/>
      <c r="C1612" s="139" t="s">
        <v>2098</v>
      </c>
      <c r="D1612" s="139" t="s">
        <v>152</v>
      </c>
      <c r="E1612" s="140" t="s">
        <v>2099</v>
      </c>
      <c r="F1612" s="141" t="s">
        <v>2100</v>
      </c>
      <c r="G1612" s="142" t="s">
        <v>1054</v>
      </c>
      <c r="H1612" s="143">
        <v>65</v>
      </c>
      <c r="I1612" s="303"/>
      <c r="J1612" s="144">
        <f>ROUND(I1612*H1612,2)</f>
        <v>0</v>
      </c>
      <c r="K1612" s="141" t="s">
        <v>156</v>
      </c>
      <c r="L1612" s="36"/>
      <c r="M1612" s="145" t="s">
        <v>5</v>
      </c>
      <c r="N1612" s="146" t="s">
        <v>35</v>
      </c>
      <c r="O1612" s="147">
        <v>0.25</v>
      </c>
      <c r="P1612" s="147">
        <f>O1612*H1612</f>
        <v>16.25</v>
      </c>
      <c r="Q1612" s="147">
        <v>0</v>
      </c>
      <c r="R1612" s="147">
        <f>Q1612*H1612</f>
        <v>0</v>
      </c>
      <c r="S1612" s="147">
        <v>0</v>
      </c>
      <c r="T1612" s="148">
        <f>S1612*H1612</f>
        <v>0</v>
      </c>
      <c r="AR1612" s="23" t="s">
        <v>233</v>
      </c>
      <c r="AT1612" s="23" t="s">
        <v>152</v>
      </c>
      <c r="AU1612" s="23" t="s">
        <v>72</v>
      </c>
      <c r="AY1612" s="23" t="s">
        <v>150</v>
      </c>
      <c r="BE1612" s="149">
        <f>IF(N1612="základní",J1612,0)</f>
        <v>0</v>
      </c>
      <c r="BF1612" s="149">
        <f>IF(N1612="snížená",J1612,0)</f>
        <v>0</v>
      </c>
      <c r="BG1612" s="149">
        <f>IF(N1612="zákl. přenesená",J1612,0)</f>
        <v>0</v>
      </c>
      <c r="BH1612" s="149">
        <f>IF(N1612="sníž. přenesená",J1612,0)</f>
        <v>0</v>
      </c>
      <c r="BI1612" s="149">
        <f>IF(N1612="nulová",J1612,0)</f>
        <v>0</v>
      </c>
      <c r="BJ1612" s="23" t="s">
        <v>70</v>
      </c>
      <c r="BK1612" s="149">
        <f>ROUND(I1612*H1612,2)</f>
        <v>0</v>
      </c>
      <c r="BL1612" s="23" t="s">
        <v>233</v>
      </c>
      <c r="BM1612" s="23" t="s">
        <v>2101</v>
      </c>
    </row>
    <row r="1613" spans="2:65" s="12" customFormat="1" x14ac:dyDescent="0.3">
      <c r="B1613" s="158"/>
      <c r="D1613" s="150" t="s">
        <v>161</v>
      </c>
      <c r="E1613" s="159" t="s">
        <v>5</v>
      </c>
      <c r="F1613" s="160" t="s">
        <v>518</v>
      </c>
      <c r="H1613" s="161">
        <v>65</v>
      </c>
      <c r="L1613" s="158"/>
      <c r="M1613" s="162"/>
      <c r="T1613" s="163"/>
      <c r="W1613" s="1"/>
      <c r="AT1613" s="159" t="s">
        <v>161</v>
      </c>
      <c r="AU1613" s="159" t="s">
        <v>72</v>
      </c>
      <c r="AV1613" s="12" t="s">
        <v>72</v>
      </c>
      <c r="AW1613" s="12" t="s">
        <v>27</v>
      </c>
      <c r="AX1613" s="12" t="s">
        <v>64</v>
      </c>
      <c r="AY1613" s="159" t="s">
        <v>150</v>
      </c>
    </row>
    <row r="1614" spans="2:65" s="11" customFormat="1" x14ac:dyDescent="0.3">
      <c r="B1614" s="153"/>
      <c r="D1614" s="150" t="s">
        <v>161</v>
      </c>
      <c r="E1614" s="154" t="s">
        <v>5</v>
      </c>
      <c r="F1614" s="155" t="s">
        <v>3884</v>
      </c>
      <c r="H1614" s="154" t="s">
        <v>5</v>
      </c>
      <c r="L1614" s="153"/>
      <c r="M1614" s="156"/>
      <c r="T1614" s="157"/>
      <c r="W1614" s="1"/>
      <c r="AT1614" s="154" t="s">
        <v>161</v>
      </c>
      <c r="AU1614" s="154" t="s">
        <v>72</v>
      </c>
      <c r="AV1614" s="11" t="s">
        <v>70</v>
      </c>
      <c r="AW1614" s="11" t="s">
        <v>27</v>
      </c>
      <c r="AX1614" s="11" t="s">
        <v>64</v>
      </c>
      <c r="AY1614" s="154" t="s">
        <v>150</v>
      </c>
    </row>
    <row r="1615" spans="2:65" s="13" customFormat="1" x14ac:dyDescent="0.3">
      <c r="B1615" s="164"/>
      <c r="D1615" s="150" t="s">
        <v>161</v>
      </c>
      <c r="E1615" s="165" t="s">
        <v>5</v>
      </c>
      <c r="F1615" s="166" t="s">
        <v>164</v>
      </c>
      <c r="H1615" s="167">
        <v>65</v>
      </c>
      <c r="L1615" s="164"/>
      <c r="M1615" s="168"/>
      <c r="T1615" s="169"/>
      <c r="W1615" s="1"/>
      <c r="AT1615" s="165" t="s">
        <v>161</v>
      </c>
      <c r="AU1615" s="165" t="s">
        <v>72</v>
      </c>
      <c r="AV1615" s="13" t="s">
        <v>157</v>
      </c>
      <c r="AW1615" s="13" t="s">
        <v>27</v>
      </c>
      <c r="AX1615" s="13" t="s">
        <v>70</v>
      </c>
      <c r="AY1615" s="165" t="s">
        <v>150</v>
      </c>
    </row>
    <row r="1616" spans="2:65" s="1" customFormat="1" ht="25.5" customHeight="1" x14ac:dyDescent="0.3">
      <c r="B1616" s="138"/>
      <c r="C1616" s="171" t="s">
        <v>2102</v>
      </c>
      <c r="D1616" s="171" t="s">
        <v>251</v>
      </c>
      <c r="E1616" s="172" t="s">
        <v>2103</v>
      </c>
      <c r="F1616" s="173" t="s">
        <v>3885</v>
      </c>
      <c r="G1616" s="174" t="s">
        <v>1054</v>
      </c>
      <c r="H1616" s="175">
        <v>65</v>
      </c>
      <c r="I1616" s="521"/>
      <c r="J1616" s="176">
        <f>ROUND(I1616*H1616,2)</f>
        <v>0</v>
      </c>
      <c r="K1616" s="173" t="s">
        <v>156</v>
      </c>
      <c r="L1616" s="177"/>
      <c r="M1616" s="178" t="s">
        <v>5</v>
      </c>
      <c r="N1616" s="179" t="s">
        <v>35</v>
      </c>
      <c r="O1616" s="147">
        <v>0</v>
      </c>
      <c r="P1616" s="147">
        <f>O1616*H1616</f>
        <v>0</v>
      </c>
      <c r="Q1616" s="147">
        <v>8.8000000000000005E-3</v>
      </c>
      <c r="R1616" s="147">
        <f>Q1616*H1616</f>
        <v>0.57200000000000006</v>
      </c>
      <c r="S1616" s="147">
        <v>0</v>
      </c>
      <c r="T1616" s="148">
        <f>S1616*H1616</f>
        <v>0</v>
      </c>
      <c r="AR1616" s="23" t="s">
        <v>323</v>
      </c>
      <c r="AT1616" s="23" t="s">
        <v>251</v>
      </c>
      <c r="AU1616" s="23" t="s">
        <v>72</v>
      </c>
      <c r="AY1616" s="23" t="s">
        <v>150</v>
      </c>
      <c r="BE1616" s="149">
        <f>IF(N1616="základní",J1616,0)</f>
        <v>0</v>
      </c>
      <c r="BF1616" s="149">
        <f>IF(N1616="snížená",J1616,0)</f>
        <v>0</v>
      </c>
      <c r="BG1616" s="149">
        <f>IF(N1616="zákl. přenesená",J1616,0)</f>
        <v>0</v>
      </c>
      <c r="BH1616" s="149">
        <f>IF(N1616="sníž. přenesená",J1616,0)</f>
        <v>0</v>
      </c>
      <c r="BI1616" s="149">
        <f>IF(N1616="nulová",J1616,0)</f>
        <v>0</v>
      </c>
      <c r="BJ1616" s="23" t="s">
        <v>70</v>
      </c>
      <c r="BK1616" s="149">
        <f>ROUND(I1616*H1616,2)</f>
        <v>0</v>
      </c>
      <c r="BL1616" s="23" t="s">
        <v>233</v>
      </c>
      <c r="BM1616" s="23" t="s">
        <v>2104</v>
      </c>
    </row>
    <row r="1617" spans="2:65" s="1" customFormat="1" ht="16.5" customHeight="1" x14ac:dyDescent="0.3">
      <c r="B1617" s="138"/>
      <c r="C1617" s="139" t="s">
        <v>2105</v>
      </c>
      <c r="D1617" s="139" t="s">
        <v>152</v>
      </c>
      <c r="E1617" s="140" t="s">
        <v>2106</v>
      </c>
      <c r="F1617" s="141" t="s">
        <v>3887</v>
      </c>
      <c r="G1617" s="142" t="s">
        <v>2107</v>
      </c>
      <c r="H1617" s="143">
        <v>7822</v>
      </c>
      <c r="I1617" s="303"/>
      <c r="J1617" s="144">
        <f>ROUND(I1617*H1617,2)</f>
        <v>0</v>
      </c>
      <c r="K1617" s="141" t="s">
        <v>5</v>
      </c>
      <c r="L1617" s="36"/>
      <c r="M1617" s="145" t="s">
        <v>5</v>
      </c>
      <c r="N1617" s="146" t="s">
        <v>35</v>
      </c>
      <c r="O1617" s="147">
        <v>0.245</v>
      </c>
      <c r="P1617" s="147">
        <f>O1617*H1617</f>
        <v>1916.3899999999999</v>
      </c>
      <c r="Q1617" s="147">
        <v>0</v>
      </c>
      <c r="R1617" s="147">
        <f>Q1617*H1617</f>
        <v>0</v>
      </c>
      <c r="S1617" s="147">
        <v>0</v>
      </c>
      <c r="T1617" s="148">
        <f>S1617*H1617</f>
        <v>0</v>
      </c>
      <c r="AR1617" s="23" t="s">
        <v>233</v>
      </c>
      <c r="AT1617" s="23" t="s">
        <v>152</v>
      </c>
      <c r="AU1617" s="23" t="s">
        <v>72</v>
      </c>
      <c r="AY1617" s="23" t="s">
        <v>150</v>
      </c>
      <c r="BE1617" s="149">
        <f>IF(N1617="základní",J1617,0)</f>
        <v>0</v>
      </c>
      <c r="BF1617" s="149">
        <f>IF(N1617="snížená",J1617,0)</f>
        <v>0</v>
      </c>
      <c r="BG1617" s="149">
        <f>IF(N1617="zákl. přenesená",J1617,0)</f>
        <v>0</v>
      </c>
      <c r="BH1617" s="149">
        <f>IF(N1617="sníž. přenesená",J1617,0)</f>
        <v>0</v>
      </c>
      <c r="BI1617" s="149">
        <f>IF(N1617="nulová",J1617,0)</f>
        <v>0</v>
      </c>
      <c r="BJ1617" s="23" t="s">
        <v>70</v>
      </c>
      <c r="BK1617" s="149">
        <f>ROUND(I1617*H1617,2)</f>
        <v>0</v>
      </c>
      <c r="BL1617" s="23" t="s">
        <v>233</v>
      </c>
      <c r="BM1617" s="23" t="s">
        <v>2108</v>
      </c>
    </row>
    <row r="1618" spans="2:65" s="1" customFormat="1" ht="27" x14ac:dyDescent="0.3">
      <c r="B1618" s="36"/>
      <c r="D1618" s="150" t="s">
        <v>2094</v>
      </c>
      <c r="F1618" s="151" t="s">
        <v>3889</v>
      </c>
      <c r="L1618" s="36"/>
      <c r="M1618" s="152"/>
      <c r="T1618" s="61"/>
      <c r="AT1618" s="23" t="s">
        <v>2094</v>
      </c>
      <c r="AU1618" s="23" t="s">
        <v>72</v>
      </c>
    </row>
    <row r="1619" spans="2:65" s="12" customFormat="1" x14ac:dyDescent="0.3">
      <c r="B1619" s="158"/>
      <c r="D1619" s="150" t="s">
        <v>161</v>
      </c>
      <c r="E1619" s="159" t="s">
        <v>5</v>
      </c>
      <c r="F1619" s="160" t="s">
        <v>3888</v>
      </c>
      <c r="H1619" s="161">
        <v>7822</v>
      </c>
      <c r="L1619" s="158"/>
      <c r="M1619" s="162"/>
      <c r="T1619" s="163"/>
      <c r="W1619" s="1"/>
      <c r="AT1619" s="159" t="s">
        <v>161</v>
      </c>
      <c r="AU1619" s="159" t="s">
        <v>72</v>
      </c>
      <c r="AV1619" s="12" t="s">
        <v>72</v>
      </c>
      <c r="AW1619" s="12" t="s">
        <v>27</v>
      </c>
      <c r="AX1619" s="12" t="s">
        <v>64</v>
      </c>
      <c r="AY1619" s="159" t="s">
        <v>150</v>
      </c>
    </row>
    <row r="1620" spans="2:65" s="13" customFormat="1" x14ac:dyDescent="0.3">
      <c r="B1620" s="164"/>
      <c r="D1620" s="150" t="s">
        <v>161</v>
      </c>
      <c r="E1620" s="165" t="s">
        <v>5</v>
      </c>
      <c r="F1620" s="166" t="s">
        <v>164</v>
      </c>
      <c r="H1620" s="167">
        <v>7822</v>
      </c>
      <c r="L1620" s="164"/>
      <c r="M1620" s="168"/>
      <c r="T1620" s="169"/>
      <c r="W1620" s="1"/>
      <c r="AT1620" s="165" t="s">
        <v>161</v>
      </c>
      <c r="AU1620" s="165" t="s">
        <v>72</v>
      </c>
      <c r="AV1620" s="13" t="s">
        <v>157</v>
      </c>
      <c r="AW1620" s="13" t="s">
        <v>27</v>
      </c>
      <c r="AX1620" s="13" t="s">
        <v>70</v>
      </c>
      <c r="AY1620" s="165" t="s">
        <v>150</v>
      </c>
    </row>
    <row r="1621" spans="2:65" s="1" customFormat="1" ht="16.5" customHeight="1" x14ac:dyDescent="0.3">
      <c r="B1621" s="138"/>
      <c r="C1621" s="139" t="s">
        <v>2109</v>
      </c>
      <c r="D1621" s="139"/>
      <c r="E1621" s="140"/>
      <c r="F1621" s="141" t="s">
        <v>3864</v>
      </c>
      <c r="G1621" s="142"/>
      <c r="H1621" s="143"/>
      <c r="I1621" s="144"/>
      <c r="J1621" s="144"/>
      <c r="K1621" s="141" t="s">
        <v>5</v>
      </c>
      <c r="L1621" s="36"/>
      <c r="M1621" s="145" t="s">
        <v>5</v>
      </c>
      <c r="N1621" s="146" t="s">
        <v>35</v>
      </c>
      <c r="O1621" s="147">
        <v>0.245</v>
      </c>
      <c r="P1621" s="147">
        <f>O1621*H1621</f>
        <v>0</v>
      </c>
      <c r="Q1621" s="147">
        <v>1E-3</v>
      </c>
      <c r="R1621" s="147">
        <f>Q1621*H1621</f>
        <v>0</v>
      </c>
      <c r="S1621" s="147">
        <v>0</v>
      </c>
      <c r="T1621" s="148">
        <f>S1621*H1621</f>
        <v>0</v>
      </c>
      <c r="AR1621" s="23" t="s">
        <v>233</v>
      </c>
      <c r="AT1621" s="23" t="s">
        <v>152</v>
      </c>
      <c r="AU1621" s="23" t="s">
        <v>72</v>
      </c>
      <c r="AY1621" s="23" t="s">
        <v>150</v>
      </c>
      <c r="BE1621" s="149">
        <f>IF(N1621="základní",J1621,0)</f>
        <v>0</v>
      </c>
      <c r="BF1621" s="149">
        <f>IF(N1621="snížená",J1621,0)</f>
        <v>0</v>
      </c>
      <c r="BG1621" s="149">
        <f>IF(N1621="zákl. přenesená",J1621,0)</f>
        <v>0</v>
      </c>
      <c r="BH1621" s="149">
        <f>IF(N1621="sníž. přenesená",J1621,0)</f>
        <v>0</v>
      </c>
      <c r="BI1621" s="149">
        <f>IF(N1621="nulová",J1621,0)</f>
        <v>0</v>
      </c>
      <c r="BJ1621" s="23" t="s">
        <v>70</v>
      </c>
      <c r="BK1621" s="149">
        <f>ROUND(I1621*H1621,2)</f>
        <v>0</v>
      </c>
      <c r="BL1621" s="23" t="s">
        <v>233</v>
      </c>
      <c r="BM1621" s="23" t="s">
        <v>2110</v>
      </c>
    </row>
    <row r="1622" spans="2:65" s="1" customFormat="1" ht="25.5" customHeight="1" x14ac:dyDescent="0.3">
      <c r="B1622" s="138"/>
      <c r="C1622" s="139" t="s">
        <v>2111</v>
      </c>
      <c r="D1622" s="139" t="s">
        <v>152</v>
      </c>
      <c r="E1622" s="140" t="s">
        <v>2112</v>
      </c>
      <c r="F1622" s="141" t="s">
        <v>3899</v>
      </c>
      <c r="G1622" s="142" t="s">
        <v>268</v>
      </c>
      <c r="H1622" s="143">
        <v>69.2</v>
      </c>
      <c r="I1622" s="303"/>
      <c r="J1622" s="144">
        <f>ROUND(I1622*H1622,2)</f>
        <v>0</v>
      </c>
      <c r="K1622" s="141" t="s">
        <v>156</v>
      </c>
      <c r="L1622" s="36"/>
      <c r="M1622" s="145" t="s">
        <v>5</v>
      </c>
      <c r="N1622" s="146" t="s">
        <v>35</v>
      </c>
      <c r="O1622" s="147">
        <v>0.65500000000000003</v>
      </c>
      <c r="P1622" s="147">
        <f>O1622*H1622</f>
        <v>45.326000000000001</v>
      </c>
      <c r="Q1622" s="147">
        <v>0</v>
      </c>
      <c r="R1622" s="147">
        <f>Q1622*H1622</f>
        <v>0</v>
      </c>
      <c r="S1622" s="147">
        <v>0</v>
      </c>
      <c r="T1622" s="148">
        <f>S1622*H1622</f>
        <v>0</v>
      </c>
      <c r="AR1622" s="23" t="s">
        <v>233</v>
      </c>
      <c r="AT1622" s="23" t="s">
        <v>152</v>
      </c>
      <c r="AU1622" s="23" t="s">
        <v>72</v>
      </c>
      <c r="AY1622" s="23" t="s">
        <v>150</v>
      </c>
      <c r="BE1622" s="149">
        <f>IF(N1622="základní",J1622,0)</f>
        <v>0</v>
      </c>
      <c r="BF1622" s="149">
        <f>IF(N1622="snížená",J1622,0)</f>
        <v>0</v>
      </c>
      <c r="BG1622" s="149">
        <f>IF(N1622="zákl. přenesená",J1622,0)</f>
        <v>0</v>
      </c>
      <c r="BH1622" s="149">
        <f>IF(N1622="sníž. přenesená",J1622,0)</f>
        <v>0</v>
      </c>
      <c r="BI1622" s="149">
        <f>IF(N1622="nulová",J1622,0)</f>
        <v>0</v>
      </c>
      <c r="BJ1622" s="23" t="s">
        <v>70</v>
      </c>
      <c r="BK1622" s="149">
        <f>ROUND(I1622*H1622,2)</f>
        <v>0</v>
      </c>
      <c r="BL1622" s="23" t="s">
        <v>233</v>
      </c>
      <c r="BM1622" s="23" t="s">
        <v>2113</v>
      </c>
    </row>
    <row r="1623" spans="2:65" s="1" customFormat="1" ht="175.5" x14ac:dyDescent="0.3">
      <c r="B1623" s="36"/>
      <c r="D1623" s="150" t="s">
        <v>159</v>
      </c>
      <c r="F1623" s="151" t="s">
        <v>2114</v>
      </c>
      <c r="L1623" s="36"/>
      <c r="M1623" s="152"/>
      <c r="T1623" s="61"/>
      <c r="AT1623" s="23" t="s">
        <v>159</v>
      </c>
      <c r="AU1623" s="23" t="s">
        <v>72</v>
      </c>
    </row>
    <row r="1624" spans="2:65" s="11" customFormat="1" x14ac:dyDescent="0.3">
      <c r="B1624" s="153"/>
      <c r="D1624" s="150" t="s">
        <v>161</v>
      </c>
      <c r="E1624" s="154" t="s">
        <v>5</v>
      </c>
      <c r="F1624" s="155" t="s">
        <v>3900</v>
      </c>
      <c r="H1624" s="154" t="s">
        <v>5</v>
      </c>
      <c r="L1624" s="153"/>
      <c r="M1624" s="156"/>
      <c r="T1624" s="157"/>
      <c r="W1624" s="1"/>
      <c r="AT1624" s="154" t="s">
        <v>161</v>
      </c>
      <c r="AU1624" s="154" t="s">
        <v>72</v>
      </c>
      <c r="AV1624" s="11" t="s">
        <v>70</v>
      </c>
      <c r="AW1624" s="11" t="s">
        <v>27</v>
      </c>
      <c r="AX1624" s="11" t="s">
        <v>64</v>
      </c>
      <c r="AY1624" s="154" t="s">
        <v>150</v>
      </c>
    </row>
    <row r="1625" spans="2:65" s="12" customFormat="1" x14ac:dyDescent="0.3">
      <c r="B1625" s="158"/>
      <c r="D1625" s="150" t="s">
        <v>161</v>
      </c>
      <c r="E1625" s="159" t="s">
        <v>5</v>
      </c>
      <c r="F1625" s="160" t="s">
        <v>2115</v>
      </c>
      <c r="H1625" s="161">
        <v>69.2</v>
      </c>
      <c r="L1625" s="158"/>
      <c r="M1625" s="162"/>
      <c r="T1625" s="163"/>
      <c r="W1625" s="1"/>
      <c r="AT1625" s="159" t="s">
        <v>161</v>
      </c>
      <c r="AU1625" s="159" t="s">
        <v>72</v>
      </c>
      <c r="AV1625" s="12" t="s">
        <v>72</v>
      </c>
      <c r="AW1625" s="12" t="s">
        <v>27</v>
      </c>
      <c r="AX1625" s="12" t="s">
        <v>64</v>
      </c>
      <c r="AY1625" s="159" t="s">
        <v>150</v>
      </c>
    </row>
    <row r="1626" spans="2:65" s="13" customFormat="1" x14ac:dyDescent="0.3">
      <c r="B1626" s="164"/>
      <c r="D1626" s="150" t="s">
        <v>161</v>
      </c>
      <c r="E1626" s="165" t="s">
        <v>5</v>
      </c>
      <c r="F1626" s="166" t="s">
        <v>164</v>
      </c>
      <c r="H1626" s="167">
        <v>69.2</v>
      </c>
      <c r="L1626" s="164"/>
      <c r="M1626" s="168"/>
      <c r="T1626" s="169"/>
      <c r="W1626" s="1"/>
      <c r="AT1626" s="165" t="s">
        <v>161</v>
      </c>
      <c r="AU1626" s="165" t="s">
        <v>72</v>
      </c>
      <c r="AV1626" s="13" t="s">
        <v>157</v>
      </c>
      <c r="AW1626" s="13" t="s">
        <v>27</v>
      </c>
      <c r="AX1626" s="13" t="s">
        <v>70</v>
      </c>
      <c r="AY1626" s="165" t="s">
        <v>150</v>
      </c>
    </row>
    <row r="1627" spans="2:65" s="1" customFormat="1" ht="16.5" customHeight="1" x14ac:dyDescent="0.3">
      <c r="B1627" s="138"/>
      <c r="C1627" s="171" t="s">
        <v>2116</v>
      </c>
      <c r="D1627" s="171" t="s">
        <v>251</v>
      </c>
      <c r="E1627" s="172" t="s">
        <v>2117</v>
      </c>
      <c r="F1627" s="173" t="s">
        <v>3901</v>
      </c>
      <c r="G1627" s="174" t="s">
        <v>268</v>
      </c>
      <c r="H1627" s="175">
        <v>69.2</v>
      </c>
      <c r="I1627" s="521"/>
      <c r="J1627" s="176">
        <f>ROUND(I1627*H1627,2)</f>
        <v>0</v>
      </c>
      <c r="K1627" s="173" t="s">
        <v>5</v>
      </c>
      <c r="L1627" s="177"/>
      <c r="M1627" s="178" t="s">
        <v>5</v>
      </c>
      <c r="N1627" s="179" t="s">
        <v>35</v>
      </c>
      <c r="O1627" s="147">
        <v>0</v>
      </c>
      <c r="P1627" s="147">
        <f>O1627*H1627</f>
        <v>0</v>
      </c>
      <c r="Q1627" s="147">
        <v>0.20100000000000001</v>
      </c>
      <c r="R1627" s="147">
        <f>Q1627*H1627</f>
        <v>13.909200000000002</v>
      </c>
      <c r="S1627" s="147">
        <v>0</v>
      </c>
      <c r="T1627" s="148">
        <f>S1627*H1627</f>
        <v>0</v>
      </c>
      <c r="AR1627" s="23" t="s">
        <v>323</v>
      </c>
      <c r="AT1627" s="23" t="s">
        <v>251</v>
      </c>
      <c r="AU1627" s="23" t="s">
        <v>72</v>
      </c>
      <c r="AY1627" s="23" t="s">
        <v>150</v>
      </c>
      <c r="BE1627" s="149">
        <f>IF(N1627="základní",J1627,0)</f>
        <v>0</v>
      </c>
      <c r="BF1627" s="149">
        <f>IF(N1627="snížená",J1627,0)</f>
        <v>0</v>
      </c>
      <c r="BG1627" s="149">
        <f>IF(N1627="zákl. přenesená",J1627,0)</f>
        <v>0</v>
      </c>
      <c r="BH1627" s="149">
        <f>IF(N1627="sníž. přenesená",J1627,0)</f>
        <v>0</v>
      </c>
      <c r="BI1627" s="149">
        <f>IF(N1627="nulová",J1627,0)</f>
        <v>0</v>
      </c>
      <c r="BJ1627" s="23" t="s">
        <v>70</v>
      </c>
      <c r="BK1627" s="149">
        <f>ROUND(I1627*H1627,2)</f>
        <v>0</v>
      </c>
      <c r="BL1627" s="23" t="s">
        <v>233</v>
      </c>
      <c r="BM1627" s="23" t="s">
        <v>2118</v>
      </c>
    </row>
    <row r="1628" spans="2:65" s="1" customFormat="1" ht="16.5" customHeight="1" x14ac:dyDescent="0.3">
      <c r="B1628" s="138"/>
      <c r="C1628" s="139" t="s">
        <v>2119</v>
      </c>
      <c r="D1628" s="139" t="s">
        <v>152</v>
      </c>
      <c r="E1628" s="140" t="s">
        <v>2120</v>
      </c>
      <c r="F1628" s="141" t="s">
        <v>2121</v>
      </c>
      <c r="G1628" s="142" t="s">
        <v>155</v>
      </c>
      <c r="H1628" s="143">
        <v>25</v>
      </c>
      <c r="I1628" s="303"/>
      <c r="J1628" s="144">
        <f>ROUND(I1628*H1628,2)</f>
        <v>0</v>
      </c>
      <c r="K1628" s="141" t="s">
        <v>156</v>
      </c>
      <c r="L1628" s="36"/>
      <c r="M1628" s="145" t="s">
        <v>5</v>
      </c>
      <c r="N1628" s="146" t="s">
        <v>35</v>
      </c>
      <c r="O1628" s="147">
        <v>0.37</v>
      </c>
      <c r="P1628" s="147">
        <f>O1628*H1628</f>
        <v>9.25</v>
      </c>
      <c r="Q1628" s="147">
        <v>0</v>
      </c>
      <c r="R1628" s="147">
        <f>Q1628*H1628</f>
        <v>0</v>
      </c>
      <c r="S1628" s="147">
        <v>0</v>
      </c>
      <c r="T1628" s="148">
        <f>S1628*H1628</f>
        <v>0</v>
      </c>
      <c r="AR1628" s="23" t="s">
        <v>233</v>
      </c>
      <c r="AT1628" s="23" t="s">
        <v>152</v>
      </c>
      <c r="AU1628" s="23" t="s">
        <v>72</v>
      </c>
      <c r="AY1628" s="23" t="s">
        <v>150</v>
      </c>
      <c r="BE1628" s="149">
        <f>IF(N1628="základní",J1628,0)</f>
        <v>0</v>
      </c>
      <c r="BF1628" s="149">
        <f>IF(N1628="snížená",J1628,0)</f>
        <v>0</v>
      </c>
      <c r="BG1628" s="149">
        <f>IF(N1628="zákl. přenesená",J1628,0)</f>
        <v>0</v>
      </c>
      <c r="BH1628" s="149">
        <f>IF(N1628="sníž. přenesená",J1628,0)</f>
        <v>0</v>
      </c>
      <c r="BI1628" s="149">
        <f>IF(N1628="nulová",J1628,0)</f>
        <v>0</v>
      </c>
      <c r="BJ1628" s="23" t="s">
        <v>70</v>
      </c>
      <c r="BK1628" s="149">
        <f>ROUND(I1628*H1628,2)</f>
        <v>0</v>
      </c>
      <c r="BL1628" s="23" t="s">
        <v>233</v>
      </c>
      <c r="BM1628" s="23" t="s">
        <v>2122</v>
      </c>
    </row>
    <row r="1629" spans="2:65" s="1" customFormat="1" ht="81" x14ac:dyDescent="0.3">
      <c r="B1629" s="36"/>
      <c r="D1629" s="150" t="s">
        <v>159</v>
      </c>
      <c r="F1629" s="151" t="s">
        <v>2123</v>
      </c>
      <c r="L1629" s="36"/>
      <c r="M1629" s="152"/>
      <c r="T1629" s="61"/>
      <c r="AT1629" s="23" t="s">
        <v>159</v>
      </c>
      <c r="AU1629" s="23" t="s">
        <v>72</v>
      </c>
    </row>
    <row r="1630" spans="2:65" s="12" customFormat="1" x14ac:dyDescent="0.3">
      <c r="B1630" s="158"/>
      <c r="D1630" s="150" t="s">
        <v>161</v>
      </c>
      <c r="E1630" s="159" t="s">
        <v>5</v>
      </c>
      <c r="F1630" s="160" t="s">
        <v>281</v>
      </c>
      <c r="H1630" s="161">
        <v>25</v>
      </c>
      <c r="L1630" s="158"/>
      <c r="M1630" s="162"/>
      <c r="T1630" s="163"/>
      <c r="W1630" s="1"/>
      <c r="AT1630" s="159" t="s">
        <v>161</v>
      </c>
      <c r="AU1630" s="159" t="s">
        <v>72</v>
      </c>
      <c r="AV1630" s="12" t="s">
        <v>72</v>
      </c>
      <c r="AW1630" s="12" t="s">
        <v>27</v>
      </c>
      <c r="AX1630" s="12" t="s">
        <v>64</v>
      </c>
      <c r="AY1630" s="159" t="s">
        <v>150</v>
      </c>
    </row>
    <row r="1631" spans="2:65" s="11" customFormat="1" x14ac:dyDescent="0.3">
      <c r="B1631" s="153"/>
      <c r="D1631" s="150" t="s">
        <v>161</v>
      </c>
      <c r="E1631" s="154" t="s">
        <v>5</v>
      </c>
      <c r="F1631" s="155" t="s">
        <v>3884</v>
      </c>
      <c r="H1631" s="154" t="s">
        <v>5</v>
      </c>
      <c r="L1631" s="153"/>
      <c r="M1631" s="156"/>
      <c r="T1631" s="157"/>
      <c r="W1631" s="1"/>
      <c r="AT1631" s="154" t="s">
        <v>161</v>
      </c>
      <c r="AU1631" s="154" t="s">
        <v>72</v>
      </c>
      <c r="AV1631" s="11" t="s">
        <v>70</v>
      </c>
      <c r="AW1631" s="11" t="s">
        <v>27</v>
      </c>
      <c r="AX1631" s="11" t="s">
        <v>64</v>
      </c>
      <c r="AY1631" s="154" t="s">
        <v>150</v>
      </c>
    </row>
    <row r="1632" spans="2:65" s="13" customFormat="1" x14ac:dyDescent="0.3">
      <c r="B1632" s="164"/>
      <c r="D1632" s="150" t="s">
        <v>161</v>
      </c>
      <c r="E1632" s="165" t="s">
        <v>5</v>
      </c>
      <c r="F1632" s="166" t="s">
        <v>164</v>
      </c>
      <c r="H1632" s="167">
        <v>25</v>
      </c>
      <c r="L1632" s="164"/>
      <c r="M1632" s="168"/>
      <c r="T1632" s="169"/>
      <c r="W1632" s="1"/>
      <c r="AT1632" s="165" t="s">
        <v>161</v>
      </c>
      <c r="AU1632" s="165" t="s">
        <v>72</v>
      </c>
      <c r="AV1632" s="13" t="s">
        <v>157</v>
      </c>
      <c r="AW1632" s="13" t="s">
        <v>27</v>
      </c>
      <c r="AX1632" s="13" t="s">
        <v>70</v>
      </c>
      <c r="AY1632" s="165" t="s">
        <v>150</v>
      </c>
    </row>
    <row r="1633" spans="2:65" s="1" customFormat="1" ht="25.5" customHeight="1" x14ac:dyDescent="0.3">
      <c r="B1633" s="138"/>
      <c r="C1633" s="171" t="s">
        <v>2124</v>
      </c>
      <c r="D1633" s="171" t="s">
        <v>251</v>
      </c>
      <c r="E1633" s="172" t="s">
        <v>2125</v>
      </c>
      <c r="F1633" s="173" t="s">
        <v>3886</v>
      </c>
      <c r="G1633" s="174" t="s">
        <v>155</v>
      </c>
      <c r="H1633" s="175">
        <v>25</v>
      </c>
      <c r="I1633" s="521"/>
      <c r="J1633" s="176">
        <f>ROUND(I1633*H1633,2)</f>
        <v>0</v>
      </c>
      <c r="K1633" s="173" t="s">
        <v>156</v>
      </c>
      <c r="L1633" s="177"/>
      <c r="M1633" s="178" t="s">
        <v>5</v>
      </c>
      <c r="N1633" s="179" t="s">
        <v>35</v>
      </c>
      <c r="O1633" s="147">
        <v>0</v>
      </c>
      <c r="P1633" s="147">
        <f>O1633*H1633</f>
        <v>0</v>
      </c>
      <c r="Q1633" s="147">
        <v>3.2000000000000001E-2</v>
      </c>
      <c r="R1633" s="147">
        <f>Q1633*H1633</f>
        <v>0.8</v>
      </c>
      <c r="S1633" s="147">
        <v>0</v>
      </c>
      <c r="T1633" s="148">
        <f>S1633*H1633</f>
        <v>0</v>
      </c>
      <c r="AR1633" s="23" t="s">
        <v>323</v>
      </c>
      <c r="AT1633" s="23" t="s">
        <v>251</v>
      </c>
      <c r="AU1633" s="23" t="s">
        <v>72</v>
      </c>
      <c r="AY1633" s="23" t="s">
        <v>150</v>
      </c>
      <c r="BE1633" s="149">
        <f>IF(N1633="základní",J1633,0)</f>
        <v>0</v>
      </c>
      <c r="BF1633" s="149">
        <f>IF(N1633="snížená",J1633,0)</f>
        <v>0</v>
      </c>
      <c r="BG1633" s="149">
        <f>IF(N1633="zákl. přenesená",J1633,0)</f>
        <v>0</v>
      </c>
      <c r="BH1633" s="149">
        <f>IF(N1633="sníž. přenesená",J1633,0)</f>
        <v>0</v>
      </c>
      <c r="BI1633" s="149">
        <f>IF(N1633="nulová",J1633,0)</f>
        <v>0</v>
      </c>
      <c r="BJ1633" s="23" t="s">
        <v>70</v>
      </c>
      <c r="BK1633" s="149">
        <f>ROUND(I1633*H1633,2)</f>
        <v>0</v>
      </c>
      <c r="BL1633" s="23" t="s">
        <v>233</v>
      </c>
      <c r="BM1633" s="23" t="s">
        <v>2126</v>
      </c>
    </row>
    <row r="1634" spans="2:65" s="1" customFormat="1" ht="38.25" customHeight="1" x14ac:dyDescent="0.3">
      <c r="B1634" s="138"/>
      <c r="C1634" s="139" t="s">
        <v>2127</v>
      </c>
      <c r="D1634" s="139" t="s">
        <v>152</v>
      </c>
      <c r="E1634" s="140" t="s">
        <v>2128</v>
      </c>
      <c r="F1634" s="141" t="s">
        <v>2129</v>
      </c>
      <c r="G1634" s="142" t="s">
        <v>155</v>
      </c>
      <c r="H1634" s="143">
        <v>1103.8</v>
      </c>
      <c r="I1634" s="303"/>
      <c r="J1634" s="144">
        <f>ROUND(I1634*H1634,2)</f>
        <v>0</v>
      </c>
      <c r="K1634" s="141" t="s">
        <v>156</v>
      </c>
      <c r="L1634" s="36"/>
      <c r="M1634" s="145" t="s">
        <v>5</v>
      </c>
      <c r="N1634" s="146" t="s">
        <v>35</v>
      </c>
      <c r="O1634" s="147">
        <v>3.9710000000000001</v>
      </c>
      <c r="P1634" s="147">
        <f>O1634*H1634</f>
        <v>4383.1898000000001</v>
      </c>
      <c r="Q1634" s="147">
        <v>0</v>
      </c>
      <c r="R1634" s="147">
        <f>Q1634*H1634</f>
        <v>0</v>
      </c>
      <c r="S1634" s="147">
        <v>0</v>
      </c>
      <c r="T1634" s="148">
        <f>S1634*H1634</f>
        <v>0</v>
      </c>
      <c r="AR1634" s="23" t="s">
        <v>157</v>
      </c>
      <c r="AT1634" s="23" t="s">
        <v>152</v>
      </c>
      <c r="AU1634" s="23" t="s">
        <v>72</v>
      </c>
      <c r="AY1634" s="23" t="s">
        <v>150</v>
      </c>
      <c r="BE1634" s="149">
        <f>IF(N1634="základní",J1634,0)</f>
        <v>0</v>
      </c>
      <c r="BF1634" s="149">
        <f>IF(N1634="snížená",J1634,0)</f>
        <v>0</v>
      </c>
      <c r="BG1634" s="149">
        <f>IF(N1634="zákl. přenesená",J1634,0)</f>
        <v>0</v>
      </c>
      <c r="BH1634" s="149">
        <f>IF(N1634="sníž. přenesená",J1634,0)</f>
        <v>0</v>
      </c>
      <c r="BI1634" s="149">
        <f>IF(N1634="nulová",J1634,0)</f>
        <v>0</v>
      </c>
      <c r="BJ1634" s="23" t="s">
        <v>70</v>
      </c>
      <c r="BK1634" s="149">
        <f>ROUND(I1634*H1634,2)</f>
        <v>0</v>
      </c>
      <c r="BL1634" s="23" t="s">
        <v>157</v>
      </c>
      <c r="BM1634" s="23" t="s">
        <v>2130</v>
      </c>
    </row>
    <row r="1635" spans="2:65" s="1" customFormat="1" ht="94.5" x14ac:dyDescent="0.3">
      <c r="B1635" s="36"/>
      <c r="D1635" s="150" t="s">
        <v>159</v>
      </c>
      <c r="F1635" s="151" t="s">
        <v>2131</v>
      </c>
      <c r="L1635" s="36"/>
      <c r="M1635" s="152"/>
      <c r="T1635" s="61"/>
      <c r="AT1635" s="23" t="s">
        <v>159</v>
      </c>
      <c r="AU1635" s="23" t="s">
        <v>72</v>
      </c>
    </row>
    <row r="1636" spans="2:65" s="12" customFormat="1" x14ac:dyDescent="0.3">
      <c r="B1636" s="158"/>
      <c r="D1636" s="150" t="s">
        <v>161</v>
      </c>
      <c r="E1636" s="159" t="s">
        <v>5</v>
      </c>
      <c r="F1636" s="160" t="s">
        <v>2132</v>
      </c>
      <c r="H1636" s="161">
        <v>1103.8</v>
      </c>
      <c r="L1636" s="158"/>
      <c r="M1636" s="162"/>
      <c r="T1636" s="163"/>
      <c r="W1636" s="1"/>
      <c r="AT1636" s="159" t="s">
        <v>161</v>
      </c>
      <c r="AU1636" s="159" t="s">
        <v>72</v>
      </c>
      <c r="AV1636" s="12" t="s">
        <v>72</v>
      </c>
      <c r="AW1636" s="12" t="s">
        <v>27</v>
      </c>
      <c r="AX1636" s="12" t="s">
        <v>64</v>
      </c>
      <c r="AY1636" s="159" t="s">
        <v>150</v>
      </c>
    </row>
    <row r="1637" spans="2:65" s="11" customFormat="1" x14ac:dyDescent="0.3">
      <c r="B1637" s="153"/>
      <c r="D1637" s="150" t="s">
        <v>161</v>
      </c>
      <c r="E1637" s="154" t="s">
        <v>5</v>
      </c>
      <c r="F1637" s="155" t="s">
        <v>3855</v>
      </c>
      <c r="H1637" s="154" t="s">
        <v>5</v>
      </c>
      <c r="L1637" s="153"/>
      <c r="M1637" s="156"/>
      <c r="T1637" s="157"/>
      <c r="W1637" s="1"/>
      <c r="AT1637" s="154" t="s">
        <v>161</v>
      </c>
      <c r="AU1637" s="154" t="s">
        <v>72</v>
      </c>
      <c r="AV1637" s="11" t="s">
        <v>70</v>
      </c>
      <c r="AW1637" s="11" t="s">
        <v>27</v>
      </c>
      <c r="AX1637" s="11" t="s">
        <v>64</v>
      </c>
      <c r="AY1637" s="154" t="s">
        <v>150</v>
      </c>
    </row>
    <row r="1638" spans="2:65" s="11" customFormat="1" x14ac:dyDescent="0.3">
      <c r="B1638" s="153"/>
      <c r="D1638" s="150" t="s">
        <v>161</v>
      </c>
      <c r="E1638" s="154" t="s">
        <v>5</v>
      </c>
      <c r="F1638" s="155" t="s">
        <v>3856</v>
      </c>
      <c r="H1638" s="154" t="s">
        <v>5</v>
      </c>
      <c r="L1638" s="153"/>
      <c r="M1638" s="156"/>
      <c r="T1638" s="157"/>
      <c r="W1638" s="1"/>
      <c r="AT1638" s="154" t="s">
        <v>161</v>
      </c>
      <c r="AU1638" s="154" t="s">
        <v>72</v>
      </c>
      <c r="AV1638" s="11" t="s">
        <v>70</v>
      </c>
      <c r="AW1638" s="11" t="s">
        <v>27</v>
      </c>
      <c r="AX1638" s="11" t="s">
        <v>64</v>
      </c>
      <c r="AY1638" s="154" t="s">
        <v>150</v>
      </c>
    </row>
    <row r="1639" spans="2:65" s="11" customFormat="1" x14ac:dyDescent="0.3">
      <c r="B1639" s="153"/>
      <c r="D1639" s="150" t="s">
        <v>161</v>
      </c>
      <c r="E1639" s="154" t="s">
        <v>5</v>
      </c>
      <c r="F1639" s="155" t="s">
        <v>3857</v>
      </c>
      <c r="H1639" s="154" t="s">
        <v>5</v>
      </c>
      <c r="L1639" s="153"/>
      <c r="M1639" s="156"/>
      <c r="T1639" s="157"/>
      <c r="W1639" s="1"/>
      <c r="AT1639" s="154" t="s">
        <v>161</v>
      </c>
      <c r="AU1639" s="154" t="s">
        <v>72</v>
      </c>
      <c r="AV1639" s="11" t="s">
        <v>70</v>
      </c>
      <c r="AW1639" s="11" t="s">
        <v>27</v>
      </c>
      <c r="AX1639" s="11" t="s">
        <v>64</v>
      </c>
      <c r="AY1639" s="154" t="s">
        <v>150</v>
      </c>
    </row>
    <row r="1640" spans="2:65" s="11" customFormat="1" x14ac:dyDescent="0.3">
      <c r="B1640" s="153"/>
      <c r="D1640" s="150" t="s">
        <v>161</v>
      </c>
      <c r="E1640" s="154" t="s">
        <v>5</v>
      </c>
      <c r="F1640" s="155" t="s">
        <v>3858</v>
      </c>
      <c r="H1640" s="154" t="s">
        <v>5</v>
      </c>
      <c r="L1640" s="153"/>
      <c r="M1640" s="156"/>
      <c r="T1640" s="157"/>
      <c r="W1640" s="1"/>
      <c r="AT1640" s="154" t="s">
        <v>161</v>
      </c>
      <c r="AU1640" s="154" t="s">
        <v>72</v>
      </c>
      <c r="AV1640" s="11" t="s">
        <v>70</v>
      </c>
      <c r="AW1640" s="11" t="s">
        <v>27</v>
      </c>
      <c r="AX1640" s="11" t="s">
        <v>64</v>
      </c>
      <c r="AY1640" s="154" t="s">
        <v>150</v>
      </c>
    </row>
    <row r="1641" spans="2:65" s="11" customFormat="1" x14ac:dyDescent="0.3">
      <c r="B1641" s="153"/>
      <c r="D1641" s="150" t="s">
        <v>161</v>
      </c>
      <c r="E1641" s="154" t="s">
        <v>5</v>
      </c>
      <c r="F1641" s="155" t="s">
        <v>3859</v>
      </c>
      <c r="H1641" s="154" t="s">
        <v>5</v>
      </c>
      <c r="L1641" s="153"/>
      <c r="M1641" s="156"/>
      <c r="T1641" s="157"/>
      <c r="W1641" s="1"/>
      <c r="AT1641" s="154" t="s">
        <v>161</v>
      </c>
      <c r="AU1641" s="154" t="s">
        <v>72</v>
      </c>
      <c r="AV1641" s="11" t="s">
        <v>70</v>
      </c>
      <c r="AW1641" s="11" t="s">
        <v>27</v>
      </c>
      <c r="AX1641" s="11" t="s">
        <v>64</v>
      </c>
      <c r="AY1641" s="154" t="s">
        <v>150</v>
      </c>
    </row>
    <row r="1642" spans="2:65" s="11" customFormat="1" x14ac:dyDescent="0.3">
      <c r="B1642" s="153"/>
      <c r="D1642" s="150" t="s">
        <v>161</v>
      </c>
      <c r="E1642" s="154" t="s">
        <v>5</v>
      </c>
      <c r="F1642" s="155" t="s">
        <v>3860</v>
      </c>
      <c r="H1642" s="154" t="s">
        <v>5</v>
      </c>
      <c r="L1642" s="153"/>
      <c r="M1642" s="156"/>
      <c r="T1642" s="157"/>
      <c r="W1642" s="1"/>
      <c r="AT1642" s="154" t="s">
        <v>161</v>
      </c>
      <c r="AU1642" s="154" t="s">
        <v>72</v>
      </c>
      <c r="AV1642" s="11" t="s">
        <v>70</v>
      </c>
      <c r="AW1642" s="11" t="s">
        <v>27</v>
      </c>
      <c r="AX1642" s="11" t="s">
        <v>64</v>
      </c>
      <c r="AY1642" s="154" t="s">
        <v>150</v>
      </c>
    </row>
    <row r="1643" spans="2:65" s="13" customFormat="1" x14ac:dyDescent="0.3">
      <c r="B1643" s="164"/>
      <c r="D1643" s="150" t="s">
        <v>161</v>
      </c>
      <c r="E1643" s="165" t="s">
        <v>5</v>
      </c>
      <c r="F1643" s="166" t="s">
        <v>164</v>
      </c>
      <c r="H1643" s="167">
        <v>1103.8</v>
      </c>
      <c r="L1643" s="164"/>
      <c r="M1643" s="168"/>
      <c r="T1643" s="169"/>
      <c r="W1643" s="1"/>
      <c r="AT1643" s="165" t="s">
        <v>161</v>
      </c>
      <c r="AU1643" s="165" t="s">
        <v>72</v>
      </c>
      <c r="AV1643" s="13" t="s">
        <v>157</v>
      </c>
      <c r="AW1643" s="13" t="s">
        <v>27</v>
      </c>
      <c r="AX1643" s="13" t="s">
        <v>70</v>
      </c>
      <c r="AY1643" s="165" t="s">
        <v>150</v>
      </c>
    </row>
    <row r="1644" spans="2:65" s="1" customFormat="1" ht="25.5" customHeight="1" x14ac:dyDescent="0.3">
      <c r="B1644" s="138"/>
      <c r="C1644" s="171" t="s">
        <v>2133</v>
      </c>
      <c r="D1644" s="171" t="s">
        <v>251</v>
      </c>
      <c r="E1644" s="172" t="s">
        <v>2134</v>
      </c>
      <c r="F1644" s="173" t="s">
        <v>2135</v>
      </c>
      <c r="G1644" s="174" t="s">
        <v>155</v>
      </c>
      <c r="H1644" s="175">
        <v>1103.8</v>
      </c>
      <c r="I1644" s="521"/>
      <c r="J1644" s="176">
        <f>ROUND(I1644*H1644,2)</f>
        <v>0</v>
      </c>
      <c r="K1644" s="173" t="s">
        <v>5</v>
      </c>
      <c r="L1644" s="177"/>
      <c r="M1644" s="178" t="s">
        <v>5</v>
      </c>
      <c r="N1644" s="179" t="s">
        <v>35</v>
      </c>
      <c r="O1644" s="147">
        <v>0</v>
      </c>
      <c r="P1644" s="147">
        <f>O1644*H1644</f>
        <v>0</v>
      </c>
      <c r="Q1644" s="147">
        <v>0.20100000000000001</v>
      </c>
      <c r="R1644" s="147">
        <f>Q1644*H1644</f>
        <v>221.8638</v>
      </c>
      <c r="S1644" s="147">
        <v>0</v>
      </c>
      <c r="T1644" s="148">
        <f>S1644*H1644</f>
        <v>0</v>
      </c>
      <c r="AR1644" s="23" t="s">
        <v>196</v>
      </c>
      <c r="AT1644" s="23" t="s">
        <v>251</v>
      </c>
      <c r="AU1644" s="23" t="s">
        <v>72</v>
      </c>
      <c r="AY1644" s="23" t="s">
        <v>150</v>
      </c>
      <c r="BE1644" s="149">
        <f>IF(N1644="základní",J1644,0)</f>
        <v>0</v>
      </c>
      <c r="BF1644" s="149">
        <f>IF(N1644="snížená",J1644,0)</f>
        <v>0</v>
      </c>
      <c r="BG1644" s="149">
        <f>IF(N1644="zákl. přenesená",J1644,0)</f>
        <v>0</v>
      </c>
      <c r="BH1644" s="149">
        <f>IF(N1644="sníž. přenesená",J1644,0)</f>
        <v>0</v>
      </c>
      <c r="BI1644" s="149">
        <f>IF(N1644="nulová",J1644,0)</f>
        <v>0</v>
      </c>
      <c r="BJ1644" s="23" t="s">
        <v>70</v>
      </c>
      <c r="BK1644" s="149">
        <f>ROUND(I1644*H1644,2)</f>
        <v>0</v>
      </c>
      <c r="BL1644" s="23" t="s">
        <v>157</v>
      </c>
      <c r="BM1644" s="23" t="s">
        <v>2136</v>
      </c>
    </row>
    <row r="1645" spans="2:65" s="1" customFormat="1" ht="16.5" customHeight="1" x14ac:dyDescent="0.3">
      <c r="B1645" s="138"/>
      <c r="C1645" s="139" t="s">
        <v>2137</v>
      </c>
      <c r="D1645" s="139" t="s">
        <v>152</v>
      </c>
      <c r="E1645" s="140" t="s">
        <v>2138</v>
      </c>
      <c r="F1645" s="141" t="s">
        <v>2139</v>
      </c>
      <c r="G1645" s="142" t="s">
        <v>155</v>
      </c>
      <c r="H1645" s="143">
        <v>5</v>
      </c>
      <c r="I1645" s="303"/>
      <c r="J1645" s="144">
        <f>ROUND(I1645*H1645,2)</f>
        <v>0</v>
      </c>
      <c r="K1645" s="141" t="s">
        <v>156</v>
      </c>
      <c r="L1645" s="36"/>
      <c r="M1645" s="145" t="s">
        <v>5</v>
      </c>
      <c r="N1645" s="146" t="s">
        <v>35</v>
      </c>
      <c r="O1645" s="147">
        <v>0.15</v>
      </c>
      <c r="P1645" s="147">
        <f>O1645*H1645</f>
        <v>0.75</v>
      </c>
      <c r="Q1645" s="147">
        <v>0</v>
      </c>
      <c r="R1645" s="147">
        <f>Q1645*H1645</f>
        <v>0</v>
      </c>
      <c r="S1645" s="147">
        <v>0</v>
      </c>
      <c r="T1645" s="148">
        <f>S1645*H1645</f>
        <v>0</v>
      </c>
      <c r="AR1645" s="23" t="s">
        <v>233</v>
      </c>
      <c r="AT1645" s="23" t="s">
        <v>152</v>
      </c>
      <c r="AU1645" s="23" t="s">
        <v>72</v>
      </c>
      <c r="AY1645" s="23" t="s">
        <v>150</v>
      </c>
      <c r="BE1645" s="149">
        <f>IF(N1645="základní",J1645,0)</f>
        <v>0</v>
      </c>
      <c r="BF1645" s="149">
        <f>IF(N1645="snížená",J1645,0)</f>
        <v>0</v>
      </c>
      <c r="BG1645" s="149">
        <f>IF(N1645="zákl. přenesená",J1645,0)</f>
        <v>0</v>
      </c>
      <c r="BH1645" s="149">
        <f>IF(N1645="sníž. přenesená",J1645,0)</f>
        <v>0</v>
      </c>
      <c r="BI1645" s="149">
        <f>IF(N1645="nulová",J1645,0)</f>
        <v>0</v>
      </c>
      <c r="BJ1645" s="23" t="s">
        <v>70</v>
      </c>
      <c r="BK1645" s="149">
        <f>ROUND(I1645*H1645,2)</f>
        <v>0</v>
      </c>
      <c r="BL1645" s="23" t="s">
        <v>233</v>
      </c>
      <c r="BM1645" s="23" t="s">
        <v>2140</v>
      </c>
    </row>
    <row r="1646" spans="2:65" s="1" customFormat="1" ht="81" x14ac:dyDescent="0.3">
      <c r="B1646" s="36"/>
      <c r="D1646" s="150" t="s">
        <v>159</v>
      </c>
      <c r="F1646" s="151" t="s">
        <v>2141</v>
      </c>
      <c r="L1646" s="36"/>
      <c r="M1646" s="152"/>
      <c r="T1646" s="61"/>
      <c r="AT1646" s="23" t="s">
        <v>159</v>
      </c>
      <c r="AU1646" s="23" t="s">
        <v>72</v>
      </c>
    </row>
    <row r="1647" spans="2:65" s="12" customFormat="1" x14ac:dyDescent="0.3">
      <c r="B1647" s="158"/>
      <c r="D1647" s="150" t="s">
        <v>161</v>
      </c>
      <c r="E1647" s="159" t="s">
        <v>5</v>
      </c>
      <c r="F1647" s="160" t="s">
        <v>181</v>
      </c>
      <c r="H1647" s="161">
        <v>5</v>
      </c>
      <c r="L1647" s="158"/>
      <c r="M1647" s="162"/>
      <c r="T1647" s="163"/>
      <c r="W1647" s="1"/>
      <c r="AT1647" s="159" t="s">
        <v>161</v>
      </c>
      <c r="AU1647" s="159" t="s">
        <v>72</v>
      </c>
      <c r="AV1647" s="12" t="s">
        <v>72</v>
      </c>
      <c r="AW1647" s="12" t="s">
        <v>27</v>
      </c>
      <c r="AX1647" s="12" t="s">
        <v>64</v>
      </c>
      <c r="AY1647" s="159" t="s">
        <v>150</v>
      </c>
    </row>
    <row r="1648" spans="2:65" s="11" customFormat="1" x14ac:dyDescent="0.3">
      <c r="B1648" s="153"/>
      <c r="D1648" s="150" t="s">
        <v>161</v>
      </c>
      <c r="E1648" s="154" t="s">
        <v>5</v>
      </c>
      <c r="F1648" s="155" t="s">
        <v>3906</v>
      </c>
      <c r="H1648" s="154" t="s">
        <v>5</v>
      </c>
      <c r="L1648" s="153"/>
      <c r="M1648" s="156"/>
      <c r="T1648" s="157"/>
      <c r="W1648" s="1"/>
      <c r="AT1648" s="154" t="s">
        <v>161</v>
      </c>
      <c r="AU1648" s="154" t="s">
        <v>72</v>
      </c>
      <c r="AV1648" s="11" t="s">
        <v>70</v>
      </c>
      <c r="AW1648" s="11" t="s">
        <v>27</v>
      </c>
      <c r="AX1648" s="11" t="s">
        <v>64</v>
      </c>
      <c r="AY1648" s="154" t="s">
        <v>150</v>
      </c>
    </row>
    <row r="1649" spans="2:65" s="13" customFormat="1" x14ac:dyDescent="0.3">
      <c r="B1649" s="164"/>
      <c r="D1649" s="150" t="s">
        <v>161</v>
      </c>
      <c r="E1649" s="165" t="s">
        <v>5</v>
      </c>
      <c r="F1649" s="166" t="s">
        <v>164</v>
      </c>
      <c r="H1649" s="167">
        <v>5</v>
      </c>
      <c r="L1649" s="164"/>
      <c r="M1649" s="168"/>
      <c r="T1649" s="169"/>
      <c r="W1649" s="1"/>
      <c r="AT1649" s="165" t="s">
        <v>161</v>
      </c>
      <c r="AU1649" s="165" t="s">
        <v>72</v>
      </c>
      <c r="AV1649" s="13" t="s">
        <v>157</v>
      </c>
      <c r="AW1649" s="13" t="s">
        <v>27</v>
      </c>
      <c r="AX1649" s="13" t="s">
        <v>70</v>
      </c>
      <c r="AY1649" s="165" t="s">
        <v>150</v>
      </c>
    </row>
    <row r="1650" spans="2:65" s="1" customFormat="1" ht="16.5" customHeight="1" x14ac:dyDescent="0.3">
      <c r="B1650" s="138"/>
      <c r="C1650" s="171" t="s">
        <v>2142</v>
      </c>
      <c r="D1650" s="171" t="s">
        <v>251</v>
      </c>
      <c r="E1650" s="172" t="s">
        <v>2143</v>
      </c>
      <c r="F1650" s="173" t="s">
        <v>3907</v>
      </c>
      <c r="G1650" s="174" t="s">
        <v>155</v>
      </c>
      <c r="H1650" s="175">
        <v>5</v>
      </c>
      <c r="I1650" s="521"/>
      <c r="J1650" s="176">
        <f>ROUND(I1650*H1650,2)</f>
        <v>0</v>
      </c>
      <c r="K1650" s="173" t="s">
        <v>156</v>
      </c>
      <c r="L1650" s="177"/>
      <c r="M1650" s="178" t="s">
        <v>5</v>
      </c>
      <c r="N1650" s="179" t="s">
        <v>35</v>
      </c>
      <c r="O1650" s="147">
        <v>0</v>
      </c>
      <c r="P1650" s="147">
        <f>O1650*H1650</f>
        <v>0</v>
      </c>
      <c r="Q1650" s="147">
        <v>4.1999999999999997E-3</v>
      </c>
      <c r="R1650" s="147">
        <f>Q1650*H1650</f>
        <v>2.0999999999999998E-2</v>
      </c>
      <c r="S1650" s="147">
        <v>0</v>
      </c>
      <c r="T1650" s="148">
        <f>S1650*H1650</f>
        <v>0</v>
      </c>
      <c r="AR1650" s="23" t="s">
        <v>323</v>
      </c>
      <c r="AT1650" s="23" t="s">
        <v>251</v>
      </c>
      <c r="AU1650" s="23" t="s">
        <v>72</v>
      </c>
      <c r="AY1650" s="23" t="s">
        <v>150</v>
      </c>
      <c r="BE1650" s="149">
        <f>IF(N1650="základní",J1650,0)</f>
        <v>0</v>
      </c>
      <c r="BF1650" s="149">
        <f>IF(N1650="snížená",J1650,0)</f>
        <v>0</v>
      </c>
      <c r="BG1650" s="149">
        <f>IF(N1650="zákl. přenesená",J1650,0)</f>
        <v>0</v>
      </c>
      <c r="BH1650" s="149">
        <f>IF(N1650="sníž. přenesená",J1650,0)</f>
        <v>0</v>
      </c>
      <c r="BI1650" s="149">
        <f>IF(N1650="nulová",J1650,0)</f>
        <v>0</v>
      </c>
      <c r="BJ1650" s="23" t="s">
        <v>70</v>
      </c>
      <c r="BK1650" s="149">
        <f>ROUND(I1650*H1650,2)</f>
        <v>0</v>
      </c>
      <c r="BL1650" s="23" t="s">
        <v>233</v>
      </c>
      <c r="BM1650" s="23" t="s">
        <v>2144</v>
      </c>
    </row>
    <row r="1651" spans="2:65" s="1" customFormat="1" ht="16.5" customHeight="1" x14ac:dyDescent="0.3">
      <c r="B1651" s="138"/>
      <c r="C1651" s="139" t="s">
        <v>2145</v>
      </c>
      <c r="D1651" s="139" t="s">
        <v>152</v>
      </c>
      <c r="E1651" s="140" t="s">
        <v>2138</v>
      </c>
      <c r="F1651" s="141" t="s">
        <v>2139</v>
      </c>
      <c r="G1651" s="142" t="s">
        <v>155</v>
      </c>
      <c r="H1651" s="143">
        <v>4.68</v>
      </c>
      <c r="I1651" s="303"/>
      <c r="J1651" s="144">
        <f>ROUND(I1651*H1651,2)</f>
        <v>0</v>
      </c>
      <c r="K1651" s="141" t="s">
        <v>156</v>
      </c>
      <c r="L1651" s="36"/>
      <c r="M1651" s="145" t="s">
        <v>5</v>
      </c>
      <c r="N1651" s="146" t="s">
        <v>35</v>
      </c>
      <c r="O1651" s="147">
        <v>0.15</v>
      </c>
      <c r="P1651" s="147">
        <f>O1651*H1651</f>
        <v>0.70199999999999996</v>
      </c>
      <c r="Q1651" s="147">
        <v>0</v>
      </c>
      <c r="R1651" s="147">
        <f>Q1651*H1651</f>
        <v>0</v>
      </c>
      <c r="S1651" s="147">
        <v>0</v>
      </c>
      <c r="T1651" s="148">
        <f>S1651*H1651</f>
        <v>0</v>
      </c>
      <c r="AR1651" s="23" t="s">
        <v>233</v>
      </c>
      <c r="AT1651" s="23" t="s">
        <v>152</v>
      </c>
      <c r="AU1651" s="23" t="s">
        <v>72</v>
      </c>
      <c r="AY1651" s="23" t="s">
        <v>150</v>
      </c>
      <c r="BE1651" s="149">
        <f>IF(N1651="základní",J1651,0)</f>
        <v>0</v>
      </c>
      <c r="BF1651" s="149">
        <f>IF(N1651="snížená",J1651,0)</f>
        <v>0</v>
      </c>
      <c r="BG1651" s="149">
        <f>IF(N1651="zákl. přenesená",J1651,0)</f>
        <v>0</v>
      </c>
      <c r="BH1651" s="149">
        <f>IF(N1651="sníž. přenesená",J1651,0)</f>
        <v>0</v>
      </c>
      <c r="BI1651" s="149">
        <f>IF(N1651="nulová",J1651,0)</f>
        <v>0</v>
      </c>
      <c r="BJ1651" s="23" t="s">
        <v>70</v>
      </c>
      <c r="BK1651" s="149">
        <f>ROUND(I1651*H1651,2)</f>
        <v>0</v>
      </c>
      <c r="BL1651" s="23" t="s">
        <v>233</v>
      </c>
      <c r="BM1651" s="23" t="s">
        <v>2146</v>
      </c>
    </row>
    <row r="1652" spans="2:65" s="1" customFormat="1" ht="81" x14ac:dyDescent="0.3">
      <c r="B1652" s="36"/>
      <c r="D1652" s="150" t="s">
        <v>159</v>
      </c>
      <c r="F1652" s="151" t="s">
        <v>2141</v>
      </c>
      <c r="L1652" s="36"/>
      <c r="M1652" s="152"/>
      <c r="T1652" s="61"/>
      <c r="AT1652" s="23" t="s">
        <v>159</v>
      </c>
      <c r="AU1652" s="23" t="s">
        <v>72</v>
      </c>
    </row>
    <row r="1653" spans="2:65" s="12" customFormat="1" x14ac:dyDescent="0.3">
      <c r="B1653" s="158"/>
      <c r="D1653" s="150" t="s">
        <v>161</v>
      </c>
      <c r="E1653" s="159" t="s">
        <v>5</v>
      </c>
      <c r="F1653" s="160" t="s">
        <v>2147</v>
      </c>
      <c r="H1653" s="161">
        <v>4.68</v>
      </c>
      <c r="L1653" s="158"/>
      <c r="M1653" s="162"/>
      <c r="T1653" s="163"/>
      <c r="W1653" s="1"/>
      <c r="AT1653" s="159" t="s">
        <v>161</v>
      </c>
      <c r="AU1653" s="159" t="s">
        <v>72</v>
      </c>
      <c r="AV1653" s="12" t="s">
        <v>72</v>
      </c>
      <c r="AW1653" s="12" t="s">
        <v>27</v>
      </c>
      <c r="AX1653" s="12" t="s">
        <v>64</v>
      </c>
      <c r="AY1653" s="159" t="s">
        <v>150</v>
      </c>
    </row>
    <row r="1654" spans="2:65" s="11" customFormat="1" x14ac:dyDescent="0.3">
      <c r="B1654" s="153"/>
      <c r="D1654" s="150" t="s">
        <v>161</v>
      </c>
      <c r="E1654" s="154" t="s">
        <v>5</v>
      </c>
      <c r="F1654" s="155" t="s">
        <v>3904</v>
      </c>
      <c r="H1654" s="154" t="s">
        <v>5</v>
      </c>
      <c r="L1654" s="153"/>
      <c r="M1654" s="156"/>
      <c r="T1654" s="157"/>
      <c r="W1654" s="1"/>
      <c r="AT1654" s="154" t="s">
        <v>161</v>
      </c>
      <c r="AU1654" s="154" t="s">
        <v>72</v>
      </c>
      <c r="AV1654" s="11" t="s">
        <v>70</v>
      </c>
      <c r="AW1654" s="11" t="s">
        <v>27</v>
      </c>
      <c r="AX1654" s="11" t="s">
        <v>64</v>
      </c>
      <c r="AY1654" s="154" t="s">
        <v>150</v>
      </c>
    </row>
    <row r="1655" spans="2:65" s="13" customFormat="1" x14ac:dyDescent="0.3">
      <c r="B1655" s="164"/>
      <c r="D1655" s="150" t="s">
        <v>161</v>
      </c>
      <c r="E1655" s="165" t="s">
        <v>5</v>
      </c>
      <c r="F1655" s="166" t="s">
        <v>164</v>
      </c>
      <c r="H1655" s="167">
        <v>4.68</v>
      </c>
      <c r="L1655" s="164"/>
      <c r="M1655" s="168"/>
      <c r="T1655" s="169"/>
      <c r="W1655" s="1"/>
      <c r="AT1655" s="165" t="s">
        <v>161</v>
      </c>
      <c r="AU1655" s="165" t="s">
        <v>72</v>
      </c>
      <c r="AV1655" s="13" t="s">
        <v>157</v>
      </c>
      <c r="AW1655" s="13" t="s">
        <v>27</v>
      </c>
      <c r="AX1655" s="13" t="s">
        <v>70</v>
      </c>
      <c r="AY1655" s="165" t="s">
        <v>150</v>
      </c>
    </row>
    <row r="1656" spans="2:65" s="1" customFormat="1" ht="16.5" customHeight="1" x14ac:dyDescent="0.3">
      <c r="B1656" s="138"/>
      <c r="C1656" s="171" t="s">
        <v>2148</v>
      </c>
      <c r="D1656" s="171" t="s">
        <v>251</v>
      </c>
      <c r="E1656" s="172" t="s">
        <v>2149</v>
      </c>
      <c r="F1656" s="173" t="s">
        <v>3905</v>
      </c>
      <c r="G1656" s="174" t="s">
        <v>155</v>
      </c>
      <c r="H1656" s="175">
        <v>4.68</v>
      </c>
      <c r="I1656" s="521"/>
      <c r="J1656" s="176">
        <f>ROUND(I1656*H1656,2)</f>
        <v>0</v>
      </c>
      <c r="K1656" s="173" t="s">
        <v>156</v>
      </c>
      <c r="L1656" s="177"/>
      <c r="M1656" s="178" t="s">
        <v>5</v>
      </c>
      <c r="N1656" s="179" t="s">
        <v>35</v>
      </c>
      <c r="O1656" s="147">
        <v>0</v>
      </c>
      <c r="P1656" s="147">
        <f>O1656*H1656</f>
        <v>0</v>
      </c>
      <c r="Q1656" s="147">
        <v>1.7999999999999999E-2</v>
      </c>
      <c r="R1656" s="147">
        <f>Q1656*H1656</f>
        <v>8.4239999999999995E-2</v>
      </c>
      <c r="S1656" s="147">
        <v>0</v>
      </c>
      <c r="T1656" s="148">
        <f>S1656*H1656</f>
        <v>0</v>
      </c>
      <c r="AR1656" s="23" t="s">
        <v>323</v>
      </c>
      <c r="AT1656" s="23" t="s">
        <v>251</v>
      </c>
      <c r="AU1656" s="23" t="s">
        <v>72</v>
      </c>
      <c r="AY1656" s="23" t="s">
        <v>150</v>
      </c>
      <c r="BE1656" s="149">
        <f>IF(N1656="základní",J1656,0)</f>
        <v>0</v>
      </c>
      <c r="BF1656" s="149">
        <f>IF(N1656="snížená",J1656,0)</f>
        <v>0</v>
      </c>
      <c r="BG1656" s="149">
        <f>IF(N1656="zákl. přenesená",J1656,0)</f>
        <v>0</v>
      </c>
      <c r="BH1656" s="149">
        <f>IF(N1656="sníž. přenesená",J1656,0)</f>
        <v>0</v>
      </c>
      <c r="BI1656" s="149">
        <f>IF(N1656="nulová",J1656,0)</f>
        <v>0</v>
      </c>
      <c r="BJ1656" s="23" t="s">
        <v>70</v>
      </c>
      <c r="BK1656" s="149">
        <f>ROUND(I1656*H1656,2)</f>
        <v>0</v>
      </c>
      <c r="BL1656" s="23" t="s">
        <v>233</v>
      </c>
      <c r="BM1656" s="23" t="s">
        <v>2150</v>
      </c>
    </row>
    <row r="1657" spans="2:65" s="1" customFormat="1" ht="25.5" customHeight="1" x14ac:dyDescent="0.3">
      <c r="B1657" s="138"/>
      <c r="C1657" s="139" t="s">
        <v>2151</v>
      </c>
      <c r="D1657" s="139" t="s">
        <v>152</v>
      </c>
      <c r="E1657" s="140" t="s">
        <v>2152</v>
      </c>
      <c r="F1657" s="141" t="s">
        <v>3908</v>
      </c>
      <c r="G1657" s="142" t="s">
        <v>268</v>
      </c>
      <c r="H1657" s="143">
        <v>17.8</v>
      </c>
      <c r="I1657" s="303"/>
      <c r="J1657" s="144">
        <f>ROUND(I1657*H1657,2)</f>
        <v>0</v>
      </c>
      <c r="K1657" s="141" t="s">
        <v>156</v>
      </c>
      <c r="L1657" s="36"/>
      <c r="M1657" s="145" t="s">
        <v>5</v>
      </c>
      <c r="N1657" s="146" t="s">
        <v>35</v>
      </c>
      <c r="O1657" s="147">
        <v>0.21</v>
      </c>
      <c r="P1657" s="147">
        <f>O1657*H1657</f>
        <v>3.738</v>
      </c>
      <c r="Q1657" s="147">
        <v>0</v>
      </c>
      <c r="R1657" s="147">
        <f>Q1657*H1657</f>
        <v>0</v>
      </c>
      <c r="S1657" s="147">
        <v>0</v>
      </c>
      <c r="T1657" s="148">
        <f>S1657*H1657</f>
        <v>0</v>
      </c>
      <c r="AR1657" s="23" t="s">
        <v>233</v>
      </c>
      <c r="AT1657" s="23" t="s">
        <v>152</v>
      </c>
      <c r="AU1657" s="23" t="s">
        <v>72</v>
      </c>
      <c r="AY1657" s="23" t="s">
        <v>150</v>
      </c>
      <c r="BE1657" s="149">
        <f>IF(N1657="základní",J1657,0)</f>
        <v>0</v>
      </c>
      <c r="BF1657" s="149">
        <f>IF(N1657="snížená",J1657,0)</f>
        <v>0</v>
      </c>
      <c r="BG1657" s="149">
        <f>IF(N1657="zákl. přenesená",J1657,0)</f>
        <v>0</v>
      </c>
      <c r="BH1657" s="149">
        <f>IF(N1657="sníž. přenesená",J1657,0)</f>
        <v>0</v>
      </c>
      <c r="BI1657" s="149">
        <f>IF(N1657="nulová",J1657,0)</f>
        <v>0</v>
      </c>
      <c r="BJ1657" s="23" t="s">
        <v>70</v>
      </c>
      <c r="BK1657" s="149">
        <f>ROUND(I1657*H1657,2)</f>
        <v>0</v>
      </c>
      <c r="BL1657" s="23" t="s">
        <v>233</v>
      </c>
      <c r="BM1657" s="23" t="s">
        <v>2153</v>
      </c>
    </row>
    <row r="1658" spans="2:65" s="1" customFormat="1" ht="81" x14ac:dyDescent="0.3">
      <c r="B1658" s="36"/>
      <c r="D1658" s="150" t="s">
        <v>159</v>
      </c>
      <c r="F1658" s="151" t="s">
        <v>2141</v>
      </c>
      <c r="L1658" s="36"/>
      <c r="M1658" s="152"/>
      <c r="T1658" s="61"/>
      <c r="AT1658" s="23" t="s">
        <v>159</v>
      </c>
      <c r="AU1658" s="23" t="s">
        <v>72</v>
      </c>
    </row>
    <row r="1659" spans="2:65" s="12" customFormat="1" x14ac:dyDescent="0.3">
      <c r="B1659" s="158"/>
      <c r="D1659" s="150" t="s">
        <v>161</v>
      </c>
      <c r="E1659" s="159" t="s">
        <v>5</v>
      </c>
      <c r="F1659" s="160" t="s">
        <v>2154</v>
      </c>
      <c r="H1659" s="161">
        <v>8.8000000000000007</v>
      </c>
      <c r="L1659" s="158"/>
      <c r="M1659" s="162"/>
      <c r="T1659" s="163"/>
      <c r="W1659" s="1"/>
      <c r="AT1659" s="159" t="s">
        <v>161</v>
      </c>
      <c r="AU1659" s="159" t="s">
        <v>72</v>
      </c>
      <c r="AV1659" s="12" t="s">
        <v>72</v>
      </c>
      <c r="AW1659" s="12" t="s">
        <v>27</v>
      </c>
      <c r="AX1659" s="12" t="s">
        <v>64</v>
      </c>
      <c r="AY1659" s="159" t="s">
        <v>150</v>
      </c>
    </row>
    <row r="1660" spans="2:65" s="12" customFormat="1" x14ac:dyDescent="0.3">
      <c r="B1660" s="158"/>
      <c r="D1660" s="150" t="s">
        <v>161</v>
      </c>
      <c r="E1660" s="159" t="s">
        <v>5</v>
      </c>
      <c r="F1660" s="160" t="s">
        <v>2155</v>
      </c>
      <c r="H1660" s="161">
        <v>9</v>
      </c>
      <c r="L1660" s="158"/>
      <c r="M1660" s="162"/>
      <c r="T1660" s="163"/>
      <c r="W1660" s="1"/>
      <c r="AT1660" s="159" t="s">
        <v>161</v>
      </c>
      <c r="AU1660" s="159" t="s">
        <v>72</v>
      </c>
      <c r="AV1660" s="12" t="s">
        <v>72</v>
      </c>
      <c r="AW1660" s="12" t="s">
        <v>27</v>
      </c>
      <c r="AX1660" s="12" t="s">
        <v>64</v>
      </c>
      <c r="AY1660" s="159" t="s">
        <v>150</v>
      </c>
    </row>
    <row r="1661" spans="2:65" s="13" customFormat="1" x14ac:dyDescent="0.3">
      <c r="B1661" s="164"/>
      <c r="D1661" s="150" t="s">
        <v>161</v>
      </c>
      <c r="E1661" s="165" t="s">
        <v>5</v>
      </c>
      <c r="F1661" s="166" t="s">
        <v>164</v>
      </c>
      <c r="H1661" s="167">
        <v>17.8</v>
      </c>
      <c r="L1661" s="164"/>
      <c r="M1661" s="168"/>
      <c r="T1661" s="169"/>
      <c r="W1661" s="1"/>
      <c r="AT1661" s="165" t="s">
        <v>161</v>
      </c>
      <c r="AU1661" s="165" t="s">
        <v>72</v>
      </c>
      <c r="AV1661" s="13" t="s">
        <v>157</v>
      </c>
      <c r="AW1661" s="13" t="s">
        <v>27</v>
      </c>
      <c r="AX1661" s="13" t="s">
        <v>70</v>
      </c>
      <c r="AY1661" s="165" t="s">
        <v>150</v>
      </c>
    </row>
    <row r="1662" spans="2:65" s="1" customFormat="1" ht="16.5" customHeight="1" x14ac:dyDescent="0.3">
      <c r="B1662" s="138"/>
      <c r="C1662" s="171" t="s">
        <v>2156</v>
      </c>
      <c r="D1662" s="171" t="s">
        <v>251</v>
      </c>
      <c r="E1662" s="172" t="s">
        <v>2157</v>
      </c>
      <c r="F1662" s="173" t="s">
        <v>3909</v>
      </c>
      <c r="G1662" s="174" t="s">
        <v>268</v>
      </c>
      <c r="H1662" s="175">
        <v>17.8</v>
      </c>
      <c r="I1662" s="521"/>
      <c r="J1662" s="176">
        <f>ROUND(I1662*H1662,2)</f>
        <v>0</v>
      </c>
      <c r="K1662" s="173" t="s">
        <v>156</v>
      </c>
      <c r="L1662" s="177"/>
      <c r="M1662" s="178" t="s">
        <v>5</v>
      </c>
      <c r="N1662" s="179" t="s">
        <v>35</v>
      </c>
      <c r="O1662" s="147">
        <v>0</v>
      </c>
      <c r="P1662" s="147">
        <f>O1662*H1662</f>
        <v>0</v>
      </c>
      <c r="Q1662" s="147">
        <v>2.0000000000000001E-4</v>
      </c>
      <c r="R1662" s="147">
        <f>Q1662*H1662</f>
        <v>3.5600000000000002E-3</v>
      </c>
      <c r="S1662" s="147">
        <v>0</v>
      </c>
      <c r="T1662" s="148">
        <f>S1662*H1662</f>
        <v>0</v>
      </c>
      <c r="AR1662" s="23" t="s">
        <v>323</v>
      </c>
      <c r="AT1662" s="23" t="s">
        <v>251</v>
      </c>
      <c r="AU1662" s="23" t="s">
        <v>72</v>
      </c>
      <c r="AY1662" s="23" t="s">
        <v>150</v>
      </c>
      <c r="BE1662" s="149">
        <f>IF(N1662="základní",J1662,0)</f>
        <v>0</v>
      </c>
      <c r="BF1662" s="149">
        <f>IF(N1662="snížená",J1662,0)</f>
        <v>0</v>
      </c>
      <c r="BG1662" s="149">
        <f>IF(N1662="zákl. přenesená",J1662,0)</f>
        <v>0</v>
      </c>
      <c r="BH1662" s="149">
        <f>IF(N1662="sníž. přenesená",J1662,0)</f>
        <v>0</v>
      </c>
      <c r="BI1662" s="149">
        <f>IF(N1662="nulová",J1662,0)</f>
        <v>0</v>
      </c>
      <c r="BJ1662" s="23" t="s">
        <v>70</v>
      </c>
      <c r="BK1662" s="149">
        <f>ROUND(I1662*H1662,2)</f>
        <v>0</v>
      </c>
      <c r="BL1662" s="23" t="s">
        <v>233</v>
      </c>
      <c r="BM1662" s="23" t="s">
        <v>2158</v>
      </c>
    </row>
    <row r="1663" spans="2:65" s="1" customFormat="1" ht="25.5" customHeight="1" x14ac:dyDescent="0.3">
      <c r="B1663" s="138"/>
      <c r="C1663" s="139" t="s">
        <v>2159</v>
      </c>
      <c r="D1663" s="139" t="s">
        <v>152</v>
      </c>
      <c r="E1663" s="140" t="s">
        <v>2160</v>
      </c>
      <c r="F1663" s="141" t="s">
        <v>2161</v>
      </c>
      <c r="G1663" s="142" t="s">
        <v>155</v>
      </c>
      <c r="H1663" s="143">
        <v>2.64</v>
      </c>
      <c r="I1663" s="303"/>
      <c r="J1663" s="144">
        <f>ROUND(I1663*H1663,2)</f>
        <v>0</v>
      </c>
      <c r="K1663" s="141" t="s">
        <v>156</v>
      </c>
      <c r="L1663" s="36"/>
      <c r="M1663" s="145" t="s">
        <v>5</v>
      </c>
      <c r="N1663" s="146" t="s">
        <v>35</v>
      </c>
      <c r="O1663" s="147">
        <v>1.806</v>
      </c>
      <c r="P1663" s="147">
        <f>O1663*H1663</f>
        <v>4.7678400000000005</v>
      </c>
      <c r="Q1663" s="147">
        <v>2.7E-4</v>
      </c>
      <c r="R1663" s="147">
        <f>Q1663*H1663</f>
        <v>7.1280000000000009E-4</v>
      </c>
      <c r="S1663" s="147">
        <v>0</v>
      </c>
      <c r="T1663" s="148">
        <f>S1663*H1663</f>
        <v>0</v>
      </c>
      <c r="AR1663" s="23" t="s">
        <v>233</v>
      </c>
      <c r="AT1663" s="23" t="s">
        <v>152</v>
      </c>
      <c r="AU1663" s="23" t="s">
        <v>72</v>
      </c>
      <c r="AY1663" s="23" t="s">
        <v>150</v>
      </c>
      <c r="BE1663" s="149">
        <f>IF(N1663="základní",J1663,0)</f>
        <v>0</v>
      </c>
      <c r="BF1663" s="149">
        <f>IF(N1663="snížená",J1663,0)</f>
        <v>0</v>
      </c>
      <c r="BG1663" s="149">
        <f>IF(N1663="zákl. přenesená",J1663,0)</f>
        <v>0</v>
      </c>
      <c r="BH1663" s="149">
        <f>IF(N1663="sníž. přenesená",J1663,0)</f>
        <v>0</v>
      </c>
      <c r="BI1663" s="149">
        <f>IF(N1663="nulová",J1663,0)</f>
        <v>0</v>
      </c>
      <c r="BJ1663" s="23" t="s">
        <v>70</v>
      </c>
      <c r="BK1663" s="149">
        <f>ROUND(I1663*H1663,2)</f>
        <v>0</v>
      </c>
      <c r="BL1663" s="23" t="s">
        <v>233</v>
      </c>
      <c r="BM1663" s="23" t="s">
        <v>2162</v>
      </c>
    </row>
    <row r="1664" spans="2:65" s="1" customFormat="1" ht="162" x14ac:dyDescent="0.3">
      <c r="B1664" s="36"/>
      <c r="D1664" s="150" t="s">
        <v>159</v>
      </c>
      <c r="F1664" s="151" t="s">
        <v>2163</v>
      </c>
      <c r="L1664" s="36"/>
      <c r="M1664" s="152"/>
      <c r="T1664" s="61"/>
      <c r="AT1664" s="23" t="s">
        <v>159</v>
      </c>
      <c r="AU1664" s="23" t="s">
        <v>72</v>
      </c>
    </row>
    <row r="1665" spans="2:65" s="12" customFormat="1" x14ac:dyDescent="0.3">
      <c r="B1665" s="158"/>
      <c r="D1665" s="150" t="s">
        <v>161</v>
      </c>
      <c r="E1665" s="159" t="s">
        <v>5</v>
      </c>
      <c r="F1665" s="160" t="s">
        <v>2164</v>
      </c>
      <c r="H1665" s="161">
        <v>2.64</v>
      </c>
      <c r="L1665" s="158"/>
      <c r="M1665" s="162"/>
      <c r="T1665" s="163"/>
      <c r="W1665" s="1"/>
      <c r="AT1665" s="159" t="s">
        <v>161</v>
      </c>
      <c r="AU1665" s="159" t="s">
        <v>72</v>
      </c>
      <c r="AV1665" s="12" t="s">
        <v>72</v>
      </c>
      <c r="AW1665" s="12" t="s">
        <v>27</v>
      </c>
      <c r="AX1665" s="12" t="s">
        <v>64</v>
      </c>
      <c r="AY1665" s="159" t="s">
        <v>150</v>
      </c>
    </row>
    <row r="1666" spans="2:65" s="11" customFormat="1" x14ac:dyDescent="0.3">
      <c r="B1666" s="153"/>
      <c r="D1666" s="150" t="s">
        <v>161</v>
      </c>
      <c r="E1666" s="154" t="s">
        <v>5</v>
      </c>
      <c r="F1666" s="155" t="s">
        <v>2165</v>
      </c>
      <c r="H1666" s="154" t="s">
        <v>5</v>
      </c>
      <c r="L1666" s="153"/>
      <c r="M1666" s="156"/>
      <c r="T1666" s="157"/>
      <c r="W1666" s="1"/>
      <c r="AT1666" s="154" t="s">
        <v>161</v>
      </c>
      <c r="AU1666" s="154" t="s">
        <v>72</v>
      </c>
      <c r="AV1666" s="11" t="s">
        <v>70</v>
      </c>
      <c r="AW1666" s="11" t="s">
        <v>27</v>
      </c>
      <c r="AX1666" s="11" t="s">
        <v>64</v>
      </c>
      <c r="AY1666" s="154" t="s">
        <v>150</v>
      </c>
    </row>
    <row r="1667" spans="2:65" s="13" customFormat="1" x14ac:dyDescent="0.3">
      <c r="B1667" s="164"/>
      <c r="D1667" s="150" t="s">
        <v>161</v>
      </c>
      <c r="E1667" s="165" t="s">
        <v>5</v>
      </c>
      <c r="F1667" s="166" t="s">
        <v>164</v>
      </c>
      <c r="H1667" s="167">
        <v>2.64</v>
      </c>
      <c r="L1667" s="164"/>
      <c r="M1667" s="168"/>
      <c r="T1667" s="169"/>
      <c r="W1667" s="1"/>
      <c r="AT1667" s="165" t="s">
        <v>161</v>
      </c>
      <c r="AU1667" s="165" t="s">
        <v>72</v>
      </c>
      <c r="AV1667" s="13" t="s">
        <v>157</v>
      </c>
      <c r="AW1667" s="13" t="s">
        <v>27</v>
      </c>
      <c r="AX1667" s="13" t="s">
        <v>70</v>
      </c>
      <c r="AY1667" s="165" t="s">
        <v>150</v>
      </c>
    </row>
    <row r="1668" spans="2:65" s="1" customFormat="1" ht="25.5" customHeight="1" x14ac:dyDescent="0.3">
      <c r="B1668" s="138"/>
      <c r="C1668" s="171" t="s">
        <v>2166</v>
      </c>
      <c r="D1668" s="171" t="s">
        <v>251</v>
      </c>
      <c r="E1668" s="172" t="s">
        <v>2167</v>
      </c>
      <c r="F1668" s="173" t="s">
        <v>3883</v>
      </c>
      <c r="G1668" s="174" t="s">
        <v>1054</v>
      </c>
      <c r="H1668" s="175">
        <v>2</v>
      </c>
      <c r="I1668" s="521"/>
      <c r="J1668" s="176">
        <f>ROUND(I1668*H1668,2)</f>
        <v>0</v>
      </c>
      <c r="K1668" s="173" t="s">
        <v>5</v>
      </c>
      <c r="L1668" s="177"/>
      <c r="M1668" s="178" t="s">
        <v>5</v>
      </c>
      <c r="N1668" s="179" t="s">
        <v>35</v>
      </c>
      <c r="O1668" s="147">
        <v>0</v>
      </c>
      <c r="P1668" s="147">
        <f>O1668*H1668</f>
        <v>0</v>
      </c>
      <c r="Q1668" s="147">
        <v>3.5999999999999997E-2</v>
      </c>
      <c r="R1668" s="147">
        <f>Q1668*H1668</f>
        <v>7.1999999999999995E-2</v>
      </c>
      <c r="S1668" s="147">
        <v>0</v>
      </c>
      <c r="T1668" s="148">
        <f>S1668*H1668</f>
        <v>0</v>
      </c>
      <c r="AR1668" s="23" t="s">
        <v>323</v>
      </c>
      <c r="AT1668" s="23" t="s">
        <v>251</v>
      </c>
      <c r="AU1668" s="23" t="s">
        <v>72</v>
      </c>
      <c r="AY1668" s="23" t="s">
        <v>150</v>
      </c>
      <c r="BE1668" s="149">
        <f>IF(N1668="základní",J1668,0)</f>
        <v>0</v>
      </c>
      <c r="BF1668" s="149">
        <f>IF(N1668="snížená",J1668,0)</f>
        <v>0</v>
      </c>
      <c r="BG1668" s="149">
        <f>IF(N1668="zákl. přenesená",J1668,0)</f>
        <v>0</v>
      </c>
      <c r="BH1668" s="149">
        <f>IF(N1668="sníž. přenesená",J1668,0)</f>
        <v>0</v>
      </c>
      <c r="BI1668" s="149">
        <f>IF(N1668="nulová",J1668,0)</f>
        <v>0</v>
      </c>
      <c r="BJ1668" s="23" t="s">
        <v>70</v>
      </c>
      <c r="BK1668" s="149">
        <f>ROUND(I1668*H1668,2)</f>
        <v>0</v>
      </c>
      <c r="BL1668" s="23" t="s">
        <v>233</v>
      </c>
      <c r="BM1668" s="23" t="s">
        <v>2168</v>
      </c>
    </row>
    <row r="1669" spans="2:65" s="1" customFormat="1" ht="25.5" customHeight="1" x14ac:dyDescent="0.3">
      <c r="B1669" s="138"/>
      <c r="C1669" s="139" t="s">
        <v>2169</v>
      </c>
      <c r="D1669" s="139" t="s">
        <v>152</v>
      </c>
      <c r="E1669" s="140" t="s">
        <v>2170</v>
      </c>
      <c r="F1669" s="141" t="s">
        <v>3880</v>
      </c>
      <c r="G1669" s="142" t="s">
        <v>155</v>
      </c>
      <c r="H1669" s="143">
        <v>33.659999999999997</v>
      </c>
      <c r="I1669" s="303"/>
      <c r="J1669" s="144">
        <f>ROUND(I1669*H1669,2)</f>
        <v>0</v>
      </c>
      <c r="K1669" s="141" t="s">
        <v>156</v>
      </c>
      <c r="L1669" s="36"/>
      <c r="M1669" s="145" t="s">
        <v>5</v>
      </c>
      <c r="N1669" s="146" t="s">
        <v>35</v>
      </c>
      <c r="O1669" s="147">
        <v>2.0289999999999999</v>
      </c>
      <c r="P1669" s="147">
        <f>O1669*H1669</f>
        <v>68.296139999999994</v>
      </c>
      <c r="Q1669" s="147">
        <v>2.7E-4</v>
      </c>
      <c r="R1669" s="147">
        <f>Q1669*H1669</f>
        <v>9.0881999999999994E-3</v>
      </c>
      <c r="S1669" s="147">
        <v>0</v>
      </c>
      <c r="T1669" s="148">
        <f>S1669*H1669</f>
        <v>0</v>
      </c>
      <c r="AR1669" s="23" t="s">
        <v>233</v>
      </c>
      <c r="AT1669" s="23" t="s">
        <v>152</v>
      </c>
      <c r="AU1669" s="23" t="s">
        <v>72</v>
      </c>
      <c r="AY1669" s="23" t="s">
        <v>150</v>
      </c>
      <c r="BE1669" s="149">
        <f>IF(N1669="základní",J1669,0)</f>
        <v>0</v>
      </c>
      <c r="BF1669" s="149">
        <f>IF(N1669="snížená",J1669,0)</f>
        <v>0</v>
      </c>
      <c r="BG1669" s="149">
        <f>IF(N1669="zákl. přenesená",J1669,0)</f>
        <v>0</v>
      </c>
      <c r="BH1669" s="149">
        <f>IF(N1669="sníž. přenesená",J1669,0)</f>
        <v>0</v>
      </c>
      <c r="BI1669" s="149">
        <f>IF(N1669="nulová",J1669,0)</f>
        <v>0</v>
      </c>
      <c r="BJ1669" s="23" t="s">
        <v>70</v>
      </c>
      <c r="BK1669" s="149">
        <f>ROUND(I1669*H1669,2)</f>
        <v>0</v>
      </c>
      <c r="BL1669" s="23" t="s">
        <v>233</v>
      </c>
      <c r="BM1669" s="23" t="s">
        <v>2172</v>
      </c>
    </row>
    <row r="1670" spans="2:65" s="1" customFormat="1" ht="162" x14ac:dyDescent="0.3">
      <c r="B1670" s="36"/>
      <c r="D1670" s="150" t="s">
        <v>159</v>
      </c>
      <c r="F1670" s="151" t="s">
        <v>2163</v>
      </c>
      <c r="L1670" s="36"/>
      <c r="M1670" s="152"/>
      <c r="T1670" s="61"/>
      <c r="AT1670" s="23" t="s">
        <v>159</v>
      </c>
      <c r="AU1670" s="23" t="s">
        <v>72</v>
      </c>
    </row>
    <row r="1671" spans="2:65" s="12" customFormat="1" x14ac:dyDescent="0.3">
      <c r="B1671" s="158"/>
      <c r="D1671" s="150" t="s">
        <v>161</v>
      </c>
      <c r="E1671" s="159" t="s">
        <v>5</v>
      </c>
      <c r="F1671" s="160" t="s">
        <v>2173</v>
      </c>
      <c r="H1671" s="161">
        <v>33.659999999999997</v>
      </c>
      <c r="L1671" s="158"/>
      <c r="M1671" s="162"/>
      <c r="T1671" s="163"/>
      <c r="W1671" s="1"/>
      <c r="AT1671" s="159" t="s">
        <v>161</v>
      </c>
      <c r="AU1671" s="159" t="s">
        <v>72</v>
      </c>
      <c r="AV1671" s="12" t="s">
        <v>72</v>
      </c>
      <c r="AW1671" s="12" t="s">
        <v>27</v>
      </c>
      <c r="AX1671" s="12" t="s">
        <v>64</v>
      </c>
      <c r="AY1671" s="159" t="s">
        <v>150</v>
      </c>
    </row>
    <row r="1672" spans="2:65" s="11" customFormat="1" x14ac:dyDescent="0.3">
      <c r="B1672" s="153"/>
      <c r="D1672" s="150" t="s">
        <v>161</v>
      </c>
      <c r="E1672" s="154" t="s">
        <v>5</v>
      </c>
      <c r="F1672" s="155" t="s">
        <v>2174</v>
      </c>
      <c r="H1672" s="154" t="s">
        <v>5</v>
      </c>
      <c r="L1672" s="153"/>
      <c r="M1672" s="156"/>
      <c r="T1672" s="157"/>
      <c r="W1672" s="1"/>
      <c r="AT1672" s="154" t="s">
        <v>161</v>
      </c>
      <c r="AU1672" s="154" t="s">
        <v>72</v>
      </c>
      <c r="AV1672" s="11" t="s">
        <v>70</v>
      </c>
      <c r="AW1672" s="11" t="s">
        <v>27</v>
      </c>
      <c r="AX1672" s="11" t="s">
        <v>64</v>
      </c>
      <c r="AY1672" s="154" t="s">
        <v>150</v>
      </c>
    </row>
    <row r="1673" spans="2:65" s="13" customFormat="1" x14ac:dyDescent="0.3">
      <c r="B1673" s="164"/>
      <c r="D1673" s="150" t="s">
        <v>161</v>
      </c>
      <c r="E1673" s="165" t="s">
        <v>5</v>
      </c>
      <c r="F1673" s="166" t="s">
        <v>164</v>
      </c>
      <c r="H1673" s="167">
        <v>33.659999999999997</v>
      </c>
      <c r="L1673" s="164"/>
      <c r="M1673" s="168"/>
      <c r="T1673" s="169"/>
      <c r="W1673" s="1"/>
      <c r="AT1673" s="165" t="s">
        <v>161</v>
      </c>
      <c r="AU1673" s="165" t="s">
        <v>72</v>
      </c>
      <c r="AV1673" s="13" t="s">
        <v>157</v>
      </c>
      <c r="AW1673" s="13" t="s">
        <v>27</v>
      </c>
      <c r="AX1673" s="13" t="s">
        <v>70</v>
      </c>
      <c r="AY1673" s="165" t="s">
        <v>150</v>
      </c>
    </row>
    <row r="1674" spans="2:65" s="1" customFormat="1" ht="25.5" customHeight="1" x14ac:dyDescent="0.3">
      <c r="B1674" s="138"/>
      <c r="C1674" s="171" t="s">
        <v>2175</v>
      </c>
      <c r="D1674" s="171" t="s">
        <v>251</v>
      </c>
      <c r="E1674" s="172" t="s">
        <v>2176</v>
      </c>
      <c r="F1674" s="173" t="s">
        <v>3881</v>
      </c>
      <c r="G1674" s="174" t="s">
        <v>1054</v>
      </c>
      <c r="H1674" s="175">
        <v>6</v>
      </c>
      <c r="I1674" s="521"/>
      <c r="J1674" s="176">
        <f>ROUND(I1674*H1674,2)</f>
        <v>0</v>
      </c>
      <c r="K1674" s="173" t="s">
        <v>5</v>
      </c>
      <c r="L1674" s="177"/>
      <c r="M1674" s="178" t="s">
        <v>5</v>
      </c>
      <c r="N1674" s="179" t="s">
        <v>35</v>
      </c>
      <c r="O1674" s="147">
        <v>0</v>
      </c>
      <c r="P1674" s="147">
        <f>O1674*H1674</f>
        <v>0</v>
      </c>
      <c r="Q1674" s="147">
        <v>3.5999999999999997E-2</v>
      </c>
      <c r="R1674" s="147">
        <f>Q1674*H1674</f>
        <v>0.21599999999999997</v>
      </c>
      <c r="S1674" s="147">
        <v>0</v>
      </c>
      <c r="T1674" s="148">
        <f>S1674*H1674</f>
        <v>0</v>
      </c>
      <c r="AR1674" s="23" t="s">
        <v>323</v>
      </c>
      <c r="AT1674" s="23" t="s">
        <v>251</v>
      </c>
      <c r="AU1674" s="23" t="s">
        <v>72</v>
      </c>
      <c r="AY1674" s="23" t="s">
        <v>150</v>
      </c>
      <c r="BE1674" s="149">
        <f>IF(N1674="základní",J1674,0)</f>
        <v>0</v>
      </c>
      <c r="BF1674" s="149">
        <f>IF(N1674="snížená",J1674,0)</f>
        <v>0</v>
      </c>
      <c r="BG1674" s="149">
        <f>IF(N1674="zákl. přenesená",J1674,0)</f>
        <v>0</v>
      </c>
      <c r="BH1674" s="149">
        <f>IF(N1674="sníž. přenesená",J1674,0)</f>
        <v>0</v>
      </c>
      <c r="BI1674" s="149">
        <f>IF(N1674="nulová",J1674,0)</f>
        <v>0</v>
      </c>
      <c r="BJ1674" s="23" t="s">
        <v>70</v>
      </c>
      <c r="BK1674" s="149">
        <f>ROUND(I1674*H1674,2)</f>
        <v>0</v>
      </c>
      <c r="BL1674" s="23" t="s">
        <v>233</v>
      </c>
      <c r="BM1674" s="23" t="s">
        <v>2177</v>
      </c>
    </row>
    <row r="1675" spans="2:65" s="1" customFormat="1" ht="25.5" customHeight="1" x14ac:dyDescent="0.3">
      <c r="B1675" s="138"/>
      <c r="C1675" s="139" t="s">
        <v>2178</v>
      </c>
      <c r="D1675" s="139" t="s">
        <v>152</v>
      </c>
      <c r="E1675" s="140" t="s">
        <v>2170</v>
      </c>
      <c r="F1675" s="141" t="s">
        <v>2171</v>
      </c>
      <c r="G1675" s="142" t="s">
        <v>155</v>
      </c>
      <c r="H1675" s="143">
        <v>5.28</v>
      </c>
      <c r="I1675" s="303"/>
      <c r="J1675" s="144">
        <f>ROUND(I1675*H1675,2)</f>
        <v>0</v>
      </c>
      <c r="K1675" s="141" t="s">
        <v>156</v>
      </c>
      <c r="L1675" s="36"/>
      <c r="M1675" s="145" t="s">
        <v>5</v>
      </c>
      <c r="N1675" s="146" t="s">
        <v>35</v>
      </c>
      <c r="O1675" s="147">
        <v>2.0289999999999999</v>
      </c>
      <c r="P1675" s="147">
        <f>O1675*H1675</f>
        <v>10.71312</v>
      </c>
      <c r="Q1675" s="147">
        <v>2.7E-4</v>
      </c>
      <c r="R1675" s="147">
        <f>Q1675*H1675</f>
        <v>1.4256000000000002E-3</v>
      </c>
      <c r="S1675" s="147">
        <v>0</v>
      </c>
      <c r="T1675" s="148">
        <f>S1675*H1675</f>
        <v>0</v>
      </c>
      <c r="AR1675" s="23" t="s">
        <v>233</v>
      </c>
      <c r="AT1675" s="23" t="s">
        <v>152</v>
      </c>
      <c r="AU1675" s="23" t="s">
        <v>72</v>
      </c>
      <c r="AY1675" s="23" t="s">
        <v>150</v>
      </c>
      <c r="BE1675" s="149">
        <f>IF(N1675="základní",J1675,0)</f>
        <v>0</v>
      </c>
      <c r="BF1675" s="149">
        <f>IF(N1675="snížená",J1675,0)</f>
        <v>0</v>
      </c>
      <c r="BG1675" s="149">
        <f>IF(N1675="zákl. přenesená",J1675,0)</f>
        <v>0</v>
      </c>
      <c r="BH1675" s="149">
        <f>IF(N1675="sníž. přenesená",J1675,0)</f>
        <v>0</v>
      </c>
      <c r="BI1675" s="149">
        <f>IF(N1675="nulová",J1675,0)</f>
        <v>0</v>
      </c>
      <c r="BJ1675" s="23" t="s">
        <v>70</v>
      </c>
      <c r="BK1675" s="149">
        <f>ROUND(I1675*H1675,2)</f>
        <v>0</v>
      </c>
      <c r="BL1675" s="23" t="s">
        <v>233</v>
      </c>
      <c r="BM1675" s="23" t="s">
        <v>2179</v>
      </c>
    </row>
    <row r="1676" spans="2:65" s="1" customFormat="1" ht="162" x14ac:dyDescent="0.3">
      <c r="B1676" s="36"/>
      <c r="D1676" s="150" t="s">
        <v>159</v>
      </c>
      <c r="F1676" s="151" t="s">
        <v>2163</v>
      </c>
      <c r="L1676" s="36"/>
      <c r="M1676" s="152"/>
      <c r="T1676" s="61"/>
      <c r="AT1676" s="23" t="s">
        <v>159</v>
      </c>
      <c r="AU1676" s="23" t="s">
        <v>72</v>
      </c>
    </row>
    <row r="1677" spans="2:65" s="12" customFormat="1" x14ac:dyDescent="0.3">
      <c r="B1677" s="158"/>
      <c r="D1677" s="150" t="s">
        <v>161</v>
      </c>
      <c r="E1677" s="159" t="s">
        <v>5</v>
      </c>
      <c r="F1677" s="160" t="s">
        <v>2180</v>
      </c>
      <c r="H1677" s="161">
        <v>5.28</v>
      </c>
      <c r="L1677" s="158"/>
      <c r="M1677" s="162"/>
      <c r="T1677" s="163"/>
      <c r="W1677" s="1"/>
      <c r="AT1677" s="159" t="s">
        <v>161</v>
      </c>
      <c r="AU1677" s="159" t="s">
        <v>72</v>
      </c>
      <c r="AV1677" s="12" t="s">
        <v>72</v>
      </c>
      <c r="AW1677" s="12" t="s">
        <v>27</v>
      </c>
      <c r="AX1677" s="12" t="s">
        <v>64</v>
      </c>
      <c r="AY1677" s="159" t="s">
        <v>150</v>
      </c>
    </row>
    <row r="1678" spans="2:65" s="11" customFormat="1" x14ac:dyDescent="0.3">
      <c r="B1678" s="153"/>
      <c r="D1678" s="150" t="s">
        <v>161</v>
      </c>
      <c r="E1678" s="154" t="s">
        <v>5</v>
      </c>
      <c r="F1678" s="155" t="s">
        <v>2181</v>
      </c>
      <c r="H1678" s="154" t="s">
        <v>5</v>
      </c>
      <c r="L1678" s="153"/>
      <c r="M1678" s="156"/>
      <c r="T1678" s="157"/>
      <c r="W1678" s="1"/>
      <c r="AT1678" s="154" t="s">
        <v>161</v>
      </c>
      <c r="AU1678" s="154" t="s">
        <v>72</v>
      </c>
      <c r="AV1678" s="11" t="s">
        <v>70</v>
      </c>
      <c r="AW1678" s="11" t="s">
        <v>27</v>
      </c>
      <c r="AX1678" s="11" t="s">
        <v>64</v>
      </c>
      <c r="AY1678" s="154" t="s">
        <v>150</v>
      </c>
    </row>
    <row r="1679" spans="2:65" s="13" customFormat="1" x14ac:dyDescent="0.3">
      <c r="B1679" s="164"/>
      <c r="D1679" s="150" t="s">
        <v>161</v>
      </c>
      <c r="E1679" s="165" t="s">
        <v>5</v>
      </c>
      <c r="F1679" s="166" t="s">
        <v>164</v>
      </c>
      <c r="H1679" s="167">
        <v>5.28</v>
      </c>
      <c r="L1679" s="164"/>
      <c r="M1679" s="168"/>
      <c r="T1679" s="169"/>
      <c r="W1679" s="1"/>
      <c r="AT1679" s="165" t="s">
        <v>161</v>
      </c>
      <c r="AU1679" s="165" t="s">
        <v>72</v>
      </c>
      <c r="AV1679" s="13" t="s">
        <v>157</v>
      </c>
      <c r="AW1679" s="13" t="s">
        <v>27</v>
      </c>
      <c r="AX1679" s="13" t="s">
        <v>70</v>
      </c>
      <c r="AY1679" s="165" t="s">
        <v>150</v>
      </c>
    </row>
    <row r="1680" spans="2:65" s="1" customFormat="1" ht="25.5" customHeight="1" x14ac:dyDescent="0.3">
      <c r="B1680" s="138"/>
      <c r="C1680" s="171" t="s">
        <v>2182</v>
      </c>
      <c r="D1680" s="171" t="s">
        <v>251</v>
      </c>
      <c r="E1680" s="172" t="s">
        <v>2183</v>
      </c>
      <c r="F1680" s="173" t="s">
        <v>3882</v>
      </c>
      <c r="G1680" s="174" t="s">
        <v>1054</v>
      </c>
      <c r="H1680" s="175">
        <v>2</v>
      </c>
      <c r="I1680" s="521"/>
      <c r="J1680" s="176">
        <f>ROUND(I1680*H1680,2)</f>
        <v>0</v>
      </c>
      <c r="K1680" s="173" t="s">
        <v>5</v>
      </c>
      <c r="L1680" s="177"/>
      <c r="M1680" s="178" t="s">
        <v>5</v>
      </c>
      <c r="N1680" s="179" t="s">
        <v>35</v>
      </c>
      <c r="O1680" s="147">
        <v>0</v>
      </c>
      <c r="P1680" s="147">
        <f>O1680*H1680</f>
        <v>0</v>
      </c>
      <c r="Q1680" s="147">
        <v>3.5999999999999997E-2</v>
      </c>
      <c r="R1680" s="147">
        <f>Q1680*H1680</f>
        <v>7.1999999999999995E-2</v>
      </c>
      <c r="S1680" s="147">
        <v>0</v>
      </c>
      <c r="T1680" s="148">
        <f>S1680*H1680</f>
        <v>0</v>
      </c>
      <c r="AR1680" s="23" t="s">
        <v>323</v>
      </c>
      <c r="AT1680" s="23" t="s">
        <v>251</v>
      </c>
      <c r="AU1680" s="23" t="s">
        <v>72</v>
      </c>
      <c r="AY1680" s="23" t="s">
        <v>150</v>
      </c>
      <c r="BE1680" s="149">
        <f>IF(N1680="základní",J1680,0)</f>
        <v>0</v>
      </c>
      <c r="BF1680" s="149">
        <f>IF(N1680="snížená",J1680,0)</f>
        <v>0</v>
      </c>
      <c r="BG1680" s="149">
        <f>IF(N1680="zákl. přenesená",J1680,0)</f>
        <v>0</v>
      </c>
      <c r="BH1680" s="149">
        <f>IF(N1680="sníž. přenesená",J1680,0)</f>
        <v>0</v>
      </c>
      <c r="BI1680" s="149">
        <f>IF(N1680="nulová",J1680,0)</f>
        <v>0</v>
      </c>
      <c r="BJ1680" s="23" t="s">
        <v>70</v>
      </c>
      <c r="BK1680" s="149">
        <f>ROUND(I1680*H1680,2)</f>
        <v>0</v>
      </c>
      <c r="BL1680" s="23" t="s">
        <v>233</v>
      </c>
      <c r="BM1680" s="23" t="s">
        <v>2184</v>
      </c>
    </row>
    <row r="1681" spans="2:65" s="1" customFormat="1" ht="16.5" customHeight="1" x14ac:dyDescent="0.3">
      <c r="B1681" s="138"/>
      <c r="C1681" s="139" t="s">
        <v>2185</v>
      </c>
      <c r="D1681" s="139" t="s">
        <v>152</v>
      </c>
      <c r="E1681" s="140" t="s">
        <v>2186</v>
      </c>
      <c r="F1681" s="141" t="s">
        <v>2187</v>
      </c>
      <c r="G1681" s="142" t="s">
        <v>1054</v>
      </c>
      <c r="H1681" s="143">
        <v>1</v>
      </c>
      <c r="I1681" s="303"/>
      <c r="J1681" s="144">
        <f>ROUND(I1681*H1681,2)</f>
        <v>0</v>
      </c>
      <c r="K1681" s="141" t="s">
        <v>156</v>
      </c>
      <c r="L1681" s="36"/>
      <c r="M1681" s="145" t="s">
        <v>5</v>
      </c>
      <c r="N1681" s="146" t="s">
        <v>35</v>
      </c>
      <c r="O1681" s="147">
        <v>7.62</v>
      </c>
      <c r="P1681" s="147">
        <f>O1681*H1681</f>
        <v>7.62</v>
      </c>
      <c r="Q1681" s="147">
        <v>0</v>
      </c>
      <c r="R1681" s="147">
        <f>Q1681*H1681</f>
        <v>0</v>
      </c>
      <c r="S1681" s="147">
        <v>0</v>
      </c>
      <c r="T1681" s="148">
        <f>S1681*H1681</f>
        <v>0</v>
      </c>
      <c r="AR1681" s="23" t="s">
        <v>233</v>
      </c>
      <c r="AT1681" s="23" t="s">
        <v>152</v>
      </c>
      <c r="AU1681" s="23" t="s">
        <v>72</v>
      </c>
      <c r="AY1681" s="23" t="s">
        <v>150</v>
      </c>
      <c r="BE1681" s="149">
        <f>IF(N1681="základní",J1681,0)</f>
        <v>0</v>
      </c>
      <c r="BF1681" s="149">
        <f>IF(N1681="snížená",J1681,0)</f>
        <v>0</v>
      </c>
      <c r="BG1681" s="149">
        <f>IF(N1681="zákl. přenesená",J1681,0)</f>
        <v>0</v>
      </c>
      <c r="BH1681" s="149">
        <f>IF(N1681="sníž. přenesená",J1681,0)</f>
        <v>0</v>
      </c>
      <c r="BI1681" s="149">
        <f>IF(N1681="nulová",J1681,0)</f>
        <v>0</v>
      </c>
      <c r="BJ1681" s="23" t="s">
        <v>70</v>
      </c>
      <c r="BK1681" s="149">
        <f>ROUND(I1681*H1681,2)</f>
        <v>0</v>
      </c>
      <c r="BL1681" s="23" t="s">
        <v>233</v>
      </c>
      <c r="BM1681" s="23" t="s">
        <v>2188</v>
      </c>
    </row>
    <row r="1682" spans="2:65" s="1" customFormat="1" ht="189" x14ac:dyDescent="0.3">
      <c r="B1682" s="36"/>
      <c r="D1682" s="150" t="s">
        <v>159</v>
      </c>
      <c r="F1682" s="151" t="s">
        <v>2189</v>
      </c>
      <c r="L1682" s="36"/>
      <c r="M1682" s="152"/>
      <c r="T1682" s="61"/>
      <c r="AT1682" s="23" t="s">
        <v>159</v>
      </c>
      <c r="AU1682" s="23" t="s">
        <v>72</v>
      </c>
    </row>
    <row r="1683" spans="2:65" s="12" customFormat="1" x14ac:dyDescent="0.3">
      <c r="B1683" s="158"/>
      <c r="D1683" s="150" t="s">
        <v>161</v>
      </c>
      <c r="E1683" s="159" t="s">
        <v>5</v>
      </c>
      <c r="F1683" s="160" t="s">
        <v>70</v>
      </c>
      <c r="H1683" s="161">
        <v>1</v>
      </c>
      <c r="L1683" s="158"/>
      <c r="M1683" s="162"/>
      <c r="T1683" s="163"/>
      <c r="W1683" s="1"/>
      <c r="AT1683" s="159" t="s">
        <v>161</v>
      </c>
      <c r="AU1683" s="159" t="s">
        <v>72</v>
      </c>
      <c r="AV1683" s="12" t="s">
        <v>72</v>
      </c>
      <c r="AW1683" s="12" t="s">
        <v>27</v>
      </c>
      <c r="AX1683" s="12" t="s">
        <v>64</v>
      </c>
      <c r="AY1683" s="159" t="s">
        <v>150</v>
      </c>
    </row>
    <row r="1684" spans="2:65" s="11" customFormat="1" x14ac:dyDescent="0.3">
      <c r="B1684" s="153"/>
      <c r="D1684" s="150" t="s">
        <v>161</v>
      </c>
      <c r="E1684" s="154" t="s">
        <v>5</v>
      </c>
      <c r="F1684" s="155" t="s">
        <v>2190</v>
      </c>
      <c r="H1684" s="154" t="s">
        <v>5</v>
      </c>
      <c r="L1684" s="153"/>
      <c r="M1684" s="156"/>
      <c r="T1684" s="157"/>
      <c r="W1684" s="1"/>
      <c r="AT1684" s="154" t="s">
        <v>161</v>
      </c>
      <c r="AU1684" s="154" t="s">
        <v>72</v>
      </c>
      <c r="AV1684" s="11" t="s">
        <v>70</v>
      </c>
      <c r="AW1684" s="11" t="s">
        <v>27</v>
      </c>
      <c r="AX1684" s="11" t="s">
        <v>64</v>
      </c>
      <c r="AY1684" s="154" t="s">
        <v>150</v>
      </c>
    </row>
    <row r="1685" spans="2:65" s="13" customFormat="1" x14ac:dyDescent="0.3">
      <c r="B1685" s="164"/>
      <c r="D1685" s="150" t="s">
        <v>161</v>
      </c>
      <c r="E1685" s="165" t="s">
        <v>5</v>
      </c>
      <c r="F1685" s="166" t="s">
        <v>164</v>
      </c>
      <c r="H1685" s="167">
        <v>1</v>
      </c>
      <c r="L1685" s="164"/>
      <c r="M1685" s="168"/>
      <c r="T1685" s="169"/>
      <c r="W1685" s="1"/>
      <c r="AT1685" s="165" t="s">
        <v>161</v>
      </c>
      <c r="AU1685" s="165" t="s">
        <v>72</v>
      </c>
      <c r="AV1685" s="13" t="s">
        <v>157</v>
      </c>
      <c r="AW1685" s="13" t="s">
        <v>27</v>
      </c>
      <c r="AX1685" s="13" t="s">
        <v>70</v>
      </c>
      <c r="AY1685" s="165" t="s">
        <v>150</v>
      </c>
    </row>
    <row r="1686" spans="2:65" s="1" customFormat="1" ht="25.5" customHeight="1" x14ac:dyDescent="0.3">
      <c r="B1686" s="138"/>
      <c r="C1686" s="171" t="s">
        <v>2191</v>
      </c>
      <c r="D1686" s="171" t="s">
        <v>251</v>
      </c>
      <c r="E1686" s="172" t="s">
        <v>2192</v>
      </c>
      <c r="F1686" s="173" t="s">
        <v>3876</v>
      </c>
      <c r="G1686" s="174" t="s">
        <v>1054</v>
      </c>
      <c r="H1686" s="175">
        <v>1</v>
      </c>
      <c r="I1686" s="521"/>
      <c r="J1686" s="176">
        <f>ROUND(I1686*H1686,2)</f>
        <v>0</v>
      </c>
      <c r="K1686" s="173" t="s">
        <v>5</v>
      </c>
      <c r="L1686" s="177"/>
      <c r="M1686" s="178" t="s">
        <v>5</v>
      </c>
      <c r="N1686" s="179" t="s">
        <v>35</v>
      </c>
      <c r="O1686" s="147">
        <v>0</v>
      </c>
      <c r="P1686" s="147">
        <f>O1686*H1686</f>
        <v>0</v>
      </c>
      <c r="Q1686" s="147">
        <v>4.4999999999999998E-2</v>
      </c>
      <c r="R1686" s="147">
        <f>Q1686*H1686</f>
        <v>4.4999999999999998E-2</v>
      </c>
      <c r="S1686" s="147">
        <v>0</v>
      </c>
      <c r="T1686" s="148">
        <f>S1686*H1686</f>
        <v>0</v>
      </c>
      <c r="AR1686" s="23" t="s">
        <v>323</v>
      </c>
      <c r="AT1686" s="23" t="s">
        <v>251</v>
      </c>
      <c r="AU1686" s="23" t="s">
        <v>72</v>
      </c>
      <c r="AY1686" s="23" t="s">
        <v>150</v>
      </c>
      <c r="BE1686" s="149">
        <f>IF(N1686="základní",J1686,0)</f>
        <v>0</v>
      </c>
      <c r="BF1686" s="149">
        <f>IF(N1686="snížená",J1686,0)</f>
        <v>0</v>
      </c>
      <c r="BG1686" s="149">
        <f>IF(N1686="zákl. přenesená",J1686,0)</f>
        <v>0</v>
      </c>
      <c r="BH1686" s="149">
        <f>IF(N1686="sníž. přenesená",J1686,0)</f>
        <v>0</v>
      </c>
      <c r="BI1686" s="149">
        <f>IF(N1686="nulová",J1686,0)</f>
        <v>0</v>
      </c>
      <c r="BJ1686" s="23" t="s">
        <v>70</v>
      </c>
      <c r="BK1686" s="149">
        <f>ROUND(I1686*H1686,2)</f>
        <v>0</v>
      </c>
      <c r="BL1686" s="23" t="s">
        <v>233</v>
      </c>
      <c r="BM1686" s="23" t="s">
        <v>2193</v>
      </c>
    </row>
    <row r="1687" spans="2:65" s="1" customFormat="1" ht="16.5" customHeight="1" x14ac:dyDescent="0.3">
      <c r="B1687" s="138"/>
      <c r="C1687" s="139" t="s">
        <v>2194</v>
      </c>
      <c r="D1687" s="139" t="s">
        <v>152</v>
      </c>
      <c r="E1687" s="140" t="s">
        <v>2186</v>
      </c>
      <c r="F1687" s="141" t="s">
        <v>2187</v>
      </c>
      <c r="G1687" s="142" t="s">
        <v>1054</v>
      </c>
      <c r="H1687" s="143">
        <v>2</v>
      </c>
      <c r="I1687" s="303"/>
      <c r="J1687" s="144">
        <f>ROUND(I1687*H1687,2)</f>
        <v>0</v>
      </c>
      <c r="K1687" s="141" t="s">
        <v>156</v>
      </c>
      <c r="L1687" s="36"/>
      <c r="M1687" s="145" t="s">
        <v>5</v>
      </c>
      <c r="N1687" s="146" t="s">
        <v>35</v>
      </c>
      <c r="O1687" s="147">
        <v>7.62</v>
      </c>
      <c r="P1687" s="147">
        <f>O1687*H1687</f>
        <v>15.24</v>
      </c>
      <c r="Q1687" s="147">
        <v>0</v>
      </c>
      <c r="R1687" s="147">
        <f>Q1687*H1687</f>
        <v>0</v>
      </c>
      <c r="S1687" s="147">
        <v>0</v>
      </c>
      <c r="T1687" s="148">
        <f>S1687*H1687</f>
        <v>0</v>
      </c>
      <c r="AR1687" s="23" t="s">
        <v>233</v>
      </c>
      <c r="AT1687" s="23" t="s">
        <v>152</v>
      </c>
      <c r="AU1687" s="23" t="s">
        <v>72</v>
      </c>
      <c r="AY1687" s="23" t="s">
        <v>150</v>
      </c>
      <c r="BE1687" s="149">
        <f>IF(N1687="základní",J1687,0)</f>
        <v>0</v>
      </c>
      <c r="BF1687" s="149">
        <f>IF(N1687="snížená",J1687,0)</f>
        <v>0</v>
      </c>
      <c r="BG1687" s="149">
        <f>IF(N1687="zákl. přenesená",J1687,0)</f>
        <v>0</v>
      </c>
      <c r="BH1687" s="149">
        <f>IF(N1687="sníž. přenesená",J1687,0)</f>
        <v>0</v>
      </c>
      <c r="BI1687" s="149">
        <f>IF(N1687="nulová",J1687,0)</f>
        <v>0</v>
      </c>
      <c r="BJ1687" s="23" t="s">
        <v>70</v>
      </c>
      <c r="BK1687" s="149">
        <f>ROUND(I1687*H1687,2)</f>
        <v>0</v>
      </c>
      <c r="BL1687" s="23" t="s">
        <v>233</v>
      </c>
      <c r="BM1687" s="23" t="s">
        <v>2195</v>
      </c>
    </row>
    <row r="1688" spans="2:65" s="1" customFormat="1" ht="189" x14ac:dyDescent="0.3">
      <c r="B1688" s="36"/>
      <c r="D1688" s="150" t="s">
        <v>159</v>
      </c>
      <c r="F1688" s="151" t="s">
        <v>2189</v>
      </c>
      <c r="L1688" s="36"/>
      <c r="M1688" s="152"/>
      <c r="T1688" s="61"/>
      <c r="AT1688" s="23" t="s">
        <v>159</v>
      </c>
      <c r="AU1688" s="23" t="s">
        <v>72</v>
      </c>
    </row>
    <row r="1689" spans="2:65" s="12" customFormat="1" x14ac:dyDescent="0.3">
      <c r="B1689" s="158"/>
      <c r="D1689" s="150" t="s">
        <v>161</v>
      </c>
      <c r="E1689" s="159" t="s">
        <v>5</v>
      </c>
      <c r="F1689" s="160" t="s">
        <v>72</v>
      </c>
      <c r="H1689" s="161">
        <v>2</v>
      </c>
      <c r="L1689" s="158"/>
      <c r="M1689" s="162"/>
      <c r="T1689" s="163"/>
      <c r="W1689" s="1"/>
      <c r="AT1689" s="159" t="s">
        <v>161</v>
      </c>
      <c r="AU1689" s="159" t="s">
        <v>72</v>
      </c>
      <c r="AV1689" s="12" t="s">
        <v>72</v>
      </c>
      <c r="AW1689" s="12" t="s">
        <v>27</v>
      </c>
      <c r="AX1689" s="12" t="s">
        <v>64</v>
      </c>
      <c r="AY1689" s="159" t="s">
        <v>150</v>
      </c>
    </row>
    <row r="1690" spans="2:65" s="11" customFormat="1" x14ac:dyDescent="0.3">
      <c r="B1690" s="153"/>
      <c r="D1690" s="150" t="s">
        <v>161</v>
      </c>
      <c r="E1690" s="154" t="s">
        <v>5</v>
      </c>
      <c r="F1690" s="155" t="s">
        <v>2196</v>
      </c>
      <c r="H1690" s="154" t="s">
        <v>5</v>
      </c>
      <c r="L1690" s="153"/>
      <c r="M1690" s="156"/>
      <c r="T1690" s="157"/>
      <c r="W1690" s="1"/>
      <c r="AT1690" s="154" t="s">
        <v>161</v>
      </c>
      <c r="AU1690" s="154" t="s">
        <v>72</v>
      </c>
      <c r="AV1690" s="11" t="s">
        <v>70</v>
      </c>
      <c r="AW1690" s="11" t="s">
        <v>27</v>
      </c>
      <c r="AX1690" s="11" t="s">
        <v>64</v>
      </c>
      <c r="AY1690" s="154" t="s">
        <v>150</v>
      </c>
    </row>
    <row r="1691" spans="2:65" s="13" customFormat="1" x14ac:dyDescent="0.3">
      <c r="B1691" s="164"/>
      <c r="D1691" s="150" t="s">
        <v>161</v>
      </c>
      <c r="E1691" s="165" t="s">
        <v>5</v>
      </c>
      <c r="F1691" s="166" t="s">
        <v>164</v>
      </c>
      <c r="H1691" s="167">
        <v>2</v>
      </c>
      <c r="L1691" s="164"/>
      <c r="M1691" s="168"/>
      <c r="T1691" s="169"/>
      <c r="W1691" s="1"/>
      <c r="AT1691" s="165" t="s">
        <v>161</v>
      </c>
      <c r="AU1691" s="165" t="s">
        <v>72</v>
      </c>
      <c r="AV1691" s="13" t="s">
        <v>157</v>
      </c>
      <c r="AW1691" s="13" t="s">
        <v>27</v>
      </c>
      <c r="AX1691" s="13" t="s">
        <v>70</v>
      </c>
      <c r="AY1691" s="165" t="s">
        <v>150</v>
      </c>
    </row>
    <row r="1692" spans="2:65" s="1" customFormat="1" ht="25.5" customHeight="1" x14ac:dyDescent="0.3">
      <c r="B1692" s="138"/>
      <c r="C1692" s="171" t="s">
        <v>2197</v>
      </c>
      <c r="D1692" s="171" t="s">
        <v>251</v>
      </c>
      <c r="E1692" s="172" t="s">
        <v>2198</v>
      </c>
      <c r="F1692" s="173" t="s">
        <v>3879</v>
      </c>
      <c r="G1692" s="174" t="s">
        <v>1054</v>
      </c>
      <c r="H1692" s="175">
        <v>2</v>
      </c>
      <c r="I1692" s="521"/>
      <c r="J1692" s="176">
        <f>ROUND(I1692*H1692,2)</f>
        <v>0</v>
      </c>
      <c r="K1692" s="173" t="s">
        <v>156</v>
      </c>
      <c r="L1692" s="177"/>
      <c r="M1692" s="178" t="s">
        <v>5</v>
      </c>
      <c r="N1692" s="179" t="s">
        <v>35</v>
      </c>
      <c r="O1692" s="147">
        <v>0</v>
      </c>
      <c r="P1692" s="147">
        <f>O1692*H1692</f>
        <v>0</v>
      </c>
      <c r="Q1692" s="147">
        <v>4.4999999999999998E-2</v>
      </c>
      <c r="R1692" s="147">
        <f>Q1692*H1692</f>
        <v>0.09</v>
      </c>
      <c r="S1692" s="147">
        <v>0</v>
      </c>
      <c r="T1692" s="148">
        <f>S1692*H1692</f>
        <v>0</v>
      </c>
      <c r="AR1692" s="23" t="s">
        <v>323</v>
      </c>
      <c r="AT1692" s="23" t="s">
        <v>251</v>
      </c>
      <c r="AU1692" s="23" t="s">
        <v>72</v>
      </c>
      <c r="AY1692" s="23" t="s">
        <v>150</v>
      </c>
      <c r="BE1692" s="149">
        <f>IF(N1692="základní",J1692,0)</f>
        <v>0</v>
      </c>
      <c r="BF1692" s="149">
        <f>IF(N1692="snížená",J1692,0)</f>
        <v>0</v>
      </c>
      <c r="BG1692" s="149">
        <f>IF(N1692="zákl. přenesená",J1692,0)</f>
        <v>0</v>
      </c>
      <c r="BH1692" s="149">
        <f>IF(N1692="sníž. přenesená",J1692,0)</f>
        <v>0</v>
      </c>
      <c r="BI1692" s="149">
        <f>IF(N1692="nulová",J1692,0)</f>
        <v>0</v>
      </c>
      <c r="BJ1692" s="23" t="s">
        <v>70</v>
      </c>
      <c r="BK1692" s="149">
        <f>ROUND(I1692*H1692,2)</f>
        <v>0</v>
      </c>
      <c r="BL1692" s="23" t="s">
        <v>233</v>
      </c>
      <c r="BM1692" s="23" t="s">
        <v>2199</v>
      </c>
    </row>
    <row r="1693" spans="2:65" s="1" customFormat="1" ht="16.5" customHeight="1" x14ac:dyDescent="0.3">
      <c r="B1693" s="138"/>
      <c r="C1693" s="139" t="s">
        <v>2200</v>
      </c>
      <c r="D1693" s="139" t="s">
        <v>152</v>
      </c>
      <c r="E1693" s="140" t="s">
        <v>2201</v>
      </c>
      <c r="F1693" s="141" t="s">
        <v>3871</v>
      </c>
      <c r="G1693" s="142" t="s">
        <v>1054</v>
      </c>
      <c r="H1693" s="143">
        <v>2</v>
      </c>
      <c r="I1693" s="303"/>
      <c r="J1693" s="144">
        <f>ROUND(I1693*H1693,2)</f>
        <v>0</v>
      </c>
      <c r="K1693" s="141" t="s">
        <v>156</v>
      </c>
      <c r="L1693" s="36"/>
      <c r="M1693" s="145" t="s">
        <v>5</v>
      </c>
      <c r="N1693" s="146" t="s">
        <v>35</v>
      </c>
      <c r="O1693" s="147">
        <v>9.1</v>
      </c>
      <c r="P1693" s="147">
        <f>O1693*H1693</f>
        <v>18.2</v>
      </c>
      <c r="Q1693" s="147">
        <v>0</v>
      </c>
      <c r="R1693" s="147">
        <f>Q1693*H1693</f>
        <v>0</v>
      </c>
      <c r="S1693" s="147">
        <v>0</v>
      </c>
      <c r="T1693" s="148">
        <f>S1693*H1693</f>
        <v>0</v>
      </c>
      <c r="AR1693" s="23" t="s">
        <v>233</v>
      </c>
      <c r="AT1693" s="23" t="s">
        <v>152</v>
      </c>
      <c r="AU1693" s="23" t="s">
        <v>72</v>
      </c>
      <c r="AY1693" s="23" t="s">
        <v>150</v>
      </c>
      <c r="BE1693" s="149">
        <f>IF(N1693="základní",J1693,0)</f>
        <v>0</v>
      </c>
      <c r="BF1693" s="149">
        <f>IF(N1693="snížená",J1693,0)</f>
        <v>0</v>
      </c>
      <c r="BG1693" s="149">
        <f>IF(N1693="zákl. přenesená",J1693,0)</f>
        <v>0</v>
      </c>
      <c r="BH1693" s="149">
        <f>IF(N1693="sníž. přenesená",J1693,0)</f>
        <v>0</v>
      </c>
      <c r="BI1693" s="149">
        <f>IF(N1693="nulová",J1693,0)</f>
        <v>0</v>
      </c>
      <c r="BJ1693" s="23" t="s">
        <v>70</v>
      </c>
      <c r="BK1693" s="149">
        <f>ROUND(I1693*H1693,2)</f>
        <v>0</v>
      </c>
      <c r="BL1693" s="23" t="s">
        <v>233</v>
      </c>
      <c r="BM1693" s="23" t="s">
        <v>2202</v>
      </c>
    </row>
    <row r="1694" spans="2:65" s="1" customFormat="1" ht="189" x14ac:dyDescent="0.3">
      <c r="B1694" s="36"/>
      <c r="D1694" s="150" t="s">
        <v>159</v>
      </c>
      <c r="F1694" s="151" t="s">
        <v>2189</v>
      </c>
      <c r="L1694" s="36"/>
      <c r="M1694" s="152"/>
      <c r="T1694" s="61"/>
      <c r="AT1694" s="23" t="s">
        <v>159</v>
      </c>
      <c r="AU1694" s="23" t="s">
        <v>72</v>
      </c>
    </row>
    <row r="1695" spans="2:65" s="12" customFormat="1" x14ac:dyDescent="0.3">
      <c r="B1695" s="158"/>
      <c r="D1695" s="150" t="s">
        <v>161</v>
      </c>
      <c r="E1695" s="159" t="s">
        <v>5</v>
      </c>
      <c r="F1695" s="160" t="s">
        <v>72</v>
      </c>
      <c r="H1695" s="161">
        <v>2</v>
      </c>
      <c r="L1695" s="158"/>
      <c r="M1695" s="162"/>
      <c r="T1695" s="163"/>
      <c r="W1695" s="1"/>
      <c r="AT1695" s="159" t="s">
        <v>161</v>
      </c>
      <c r="AU1695" s="159" t="s">
        <v>72</v>
      </c>
      <c r="AV1695" s="12" t="s">
        <v>72</v>
      </c>
      <c r="AW1695" s="12" t="s">
        <v>27</v>
      </c>
      <c r="AX1695" s="12" t="s">
        <v>64</v>
      </c>
      <c r="AY1695" s="159" t="s">
        <v>150</v>
      </c>
    </row>
    <row r="1696" spans="2:65" s="11" customFormat="1" x14ac:dyDescent="0.3">
      <c r="B1696" s="153"/>
      <c r="D1696" s="150" t="s">
        <v>161</v>
      </c>
      <c r="E1696" s="154" t="s">
        <v>5</v>
      </c>
      <c r="F1696" s="155" t="s">
        <v>3872</v>
      </c>
      <c r="H1696" s="154" t="s">
        <v>5</v>
      </c>
      <c r="L1696" s="153"/>
      <c r="M1696" s="156"/>
      <c r="T1696" s="157"/>
      <c r="W1696" s="1"/>
      <c r="AT1696" s="154" t="s">
        <v>161</v>
      </c>
      <c r="AU1696" s="154" t="s">
        <v>72</v>
      </c>
      <c r="AV1696" s="11" t="s">
        <v>70</v>
      </c>
      <c r="AW1696" s="11" t="s">
        <v>27</v>
      </c>
      <c r="AX1696" s="11" t="s">
        <v>64</v>
      </c>
      <c r="AY1696" s="154" t="s">
        <v>150</v>
      </c>
    </row>
    <row r="1697" spans="2:65" s="13" customFormat="1" x14ac:dyDescent="0.3">
      <c r="B1697" s="164"/>
      <c r="D1697" s="150" t="s">
        <v>161</v>
      </c>
      <c r="E1697" s="165" t="s">
        <v>5</v>
      </c>
      <c r="F1697" s="166" t="s">
        <v>164</v>
      </c>
      <c r="H1697" s="167">
        <v>2</v>
      </c>
      <c r="L1697" s="164"/>
      <c r="M1697" s="168"/>
      <c r="T1697" s="169"/>
      <c r="W1697" s="1"/>
      <c r="AT1697" s="165" t="s">
        <v>161</v>
      </c>
      <c r="AU1697" s="165" t="s">
        <v>72</v>
      </c>
      <c r="AV1697" s="13" t="s">
        <v>157</v>
      </c>
      <c r="AW1697" s="13" t="s">
        <v>27</v>
      </c>
      <c r="AX1697" s="13" t="s">
        <v>70</v>
      </c>
      <c r="AY1697" s="165" t="s">
        <v>150</v>
      </c>
    </row>
    <row r="1698" spans="2:65" s="1" customFormat="1" ht="25.5" customHeight="1" x14ac:dyDescent="0.3">
      <c r="B1698" s="138"/>
      <c r="C1698" s="171" t="s">
        <v>2203</v>
      </c>
      <c r="D1698" s="171" t="s">
        <v>251</v>
      </c>
      <c r="E1698" s="172" t="s">
        <v>2204</v>
      </c>
      <c r="F1698" s="173" t="s">
        <v>3874</v>
      </c>
      <c r="G1698" s="174" t="s">
        <v>1054</v>
      </c>
      <c r="H1698" s="175">
        <v>2</v>
      </c>
      <c r="I1698" s="521"/>
      <c r="J1698" s="176">
        <f>ROUND(I1698*H1698,2)</f>
        <v>0</v>
      </c>
      <c r="K1698" s="173" t="s">
        <v>5</v>
      </c>
      <c r="L1698" s="177"/>
      <c r="M1698" s="178" t="s">
        <v>5</v>
      </c>
      <c r="N1698" s="179" t="s">
        <v>35</v>
      </c>
      <c r="O1698" s="147">
        <v>0</v>
      </c>
      <c r="P1698" s="147">
        <f>O1698*H1698</f>
        <v>0</v>
      </c>
      <c r="Q1698" s="147">
        <v>4.4999999999999998E-2</v>
      </c>
      <c r="R1698" s="147">
        <f>Q1698*H1698</f>
        <v>0.09</v>
      </c>
      <c r="S1698" s="147">
        <v>0</v>
      </c>
      <c r="T1698" s="148">
        <f>S1698*H1698</f>
        <v>0</v>
      </c>
      <c r="AR1698" s="23" t="s">
        <v>323</v>
      </c>
      <c r="AT1698" s="23" t="s">
        <v>251</v>
      </c>
      <c r="AU1698" s="23" t="s">
        <v>72</v>
      </c>
      <c r="AY1698" s="23" t="s">
        <v>150</v>
      </c>
      <c r="BE1698" s="149">
        <f>IF(N1698="základní",J1698,0)</f>
        <v>0</v>
      </c>
      <c r="BF1698" s="149">
        <f>IF(N1698="snížená",J1698,0)</f>
        <v>0</v>
      </c>
      <c r="BG1698" s="149">
        <f>IF(N1698="zákl. přenesená",J1698,0)</f>
        <v>0</v>
      </c>
      <c r="BH1698" s="149">
        <f>IF(N1698="sníž. přenesená",J1698,0)</f>
        <v>0</v>
      </c>
      <c r="BI1698" s="149">
        <f>IF(N1698="nulová",J1698,0)</f>
        <v>0</v>
      </c>
      <c r="BJ1698" s="23" t="s">
        <v>70</v>
      </c>
      <c r="BK1698" s="149">
        <f>ROUND(I1698*H1698,2)</f>
        <v>0</v>
      </c>
      <c r="BL1698" s="23" t="s">
        <v>233</v>
      </c>
      <c r="BM1698" s="23" t="s">
        <v>2205</v>
      </c>
    </row>
    <row r="1699" spans="2:65" s="1" customFormat="1" ht="16.5" customHeight="1" x14ac:dyDescent="0.3">
      <c r="B1699" s="138"/>
      <c r="C1699" s="139" t="s">
        <v>2206</v>
      </c>
      <c r="D1699" s="139" t="s">
        <v>152</v>
      </c>
      <c r="E1699" s="140" t="s">
        <v>2207</v>
      </c>
      <c r="F1699" s="141" t="s">
        <v>2208</v>
      </c>
      <c r="G1699" s="142" t="s">
        <v>1054</v>
      </c>
      <c r="H1699" s="143">
        <v>3</v>
      </c>
      <c r="I1699" s="303"/>
      <c r="J1699" s="144">
        <f>ROUND(I1699*H1699,2)</f>
        <v>0</v>
      </c>
      <c r="K1699" s="141" t="s">
        <v>156</v>
      </c>
      <c r="L1699" s="36"/>
      <c r="M1699" s="145" t="s">
        <v>5</v>
      </c>
      <c r="N1699" s="146" t="s">
        <v>35</v>
      </c>
      <c r="O1699" s="147">
        <v>13.65</v>
      </c>
      <c r="P1699" s="147">
        <f>O1699*H1699</f>
        <v>40.950000000000003</v>
      </c>
      <c r="Q1699" s="147">
        <v>0</v>
      </c>
      <c r="R1699" s="147">
        <f>Q1699*H1699</f>
        <v>0</v>
      </c>
      <c r="S1699" s="147">
        <v>0</v>
      </c>
      <c r="T1699" s="148">
        <f>S1699*H1699</f>
        <v>0</v>
      </c>
      <c r="AR1699" s="23" t="s">
        <v>233</v>
      </c>
      <c r="AT1699" s="23" t="s">
        <v>152</v>
      </c>
      <c r="AU1699" s="23" t="s">
        <v>72</v>
      </c>
      <c r="AY1699" s="23" t="s">
        <v>150</v>
      </c>
      <c r="BE1699" s="149">
        <f>IF(N1699="základní",J1699,0)</f>
        <v>0</v>
      </c>
      <c r="BF1699" s="149">
        <f>IF(N1699="snížená",J1699,0)</f>
        <v>0</v>
      </c>
      <c r="BG1699" s="149">
        <f>IF(N1699="zákl. přenesená",J1699,0)</f>
        <v>0</v>
      </c>
      <c r="BH1699" s="149">
        <f>IF(N1699="sníž. přenesená",J1699,0)</f>
        <v>0</v>
      </c>
      <c r="BI1699" s="149">
        <f>IF(N1699="nulová",J1699,0)</f>
        <v>0</v>
      </c>
      <c r="BJ1699" s="23" t="s">
        <v>70</v>
      </c>
      <c r="BK1699" s="149">
        <f>ROUND(I1699*H1699,2)</f>
        <v>0</v>
      </c>
      <c r="BL1699" s="23" t="s">
        <v>233</v>
      </c>
      <c r="BM1699" s="23" t="s">
        <v>2209</v>
      </c>
    </row>
    <row r="1700" spans="2:65" s="1" customFormat="1" ht="189" x14ac:dyDescent="0.3">
      <c r="B1700" s="36"/>
      <c r="D1700" s="150" t="s">
        <v>159</v>
      </c>
      <c r="F1700" s="151" t="s">
        <v>2189</v>
      </c>
      <c r="L1700" s="36"/>
      <c r="M1700" s="152"/>
      <c r="T1700" s="61"/>
      <c r="AT1700" s="23" t="s">
        <v>159</v>
      </c>
      <c r="AU1700" s="23" t="s">
        <v>72</v>
      </c>
    </row>
    <row r="1701" spans="2:65" s="12" customFormat="1" x14ac:dyDescent="0.3">
      <c r="B1701" s="158"/>
      <c r="D1701" s="150" t="s">
        <v>161</v>
      </c>
      <c r="E1701" s="159" t="s">
        <v>5</v>
      </c>
      <c r="F1701" s="160" t="s">
        <v>172</v>
      </c>
      <c r="H1701" s="161">
        <v>3</v>
      </c>
      <c r="L1701" s="158"/>
      <c r="M1701" s="162"/>
      <c r="T1701" s="163"/>
      <c r="W1701" s="1"/>
      <c r="AT1701" s="159" t="s">
        <v>161</v>
      </c>
      <c r="AU1701" s="159" t="s">
        <v>72</v>
      </c>
      <c r="AV1701" s="12" t="s">
        <v>72</v>
      </c>
      <c r="AW1701" s="12" t="s">
        <v>27</v>
      </c>
      <c r="AX1701" s="12" t="s">
        <v>64</v>
      </c>
      <c r="AY1701" s="159" t="s">
        <v>150</v>
      </c>
    </row>
    <row r="1702" spans="2:65" s="11" customFormat="1" x14ac:dyDescent="0.3">
      <c r="B1702" s="153"/>
      <c r="D1702" s="150" t="s">
        <v>161</v>
      </c>
      <c r="E1702" s="154" t="s">
        <v>5</v>
      </c>
      <c r="F1702" s="155" t="s">
        <v>2210</v>
      </c>
      <c r="H1702" s="154" t="s">
        <v>5</v>
      </c>
      <c r="L1702" s="153"/>
      <c r="M1702" s="156"/>
      <c r="T1702" s="157"/>
      <c r="W1702" s="1"/>
      <c r="AT1702" s="154" t="s">
        <v>161</v>
      </c>
      <c r="AU1702" s="154" t="s">
        <v>72</v>
      </c>
      <c r="AV1702" s="11" t="s">
        <v>70</v>
      </c>
      <c r="AW1702" s="11" t="s">
        <v>27</v>
      </c>
      <c r="AX1702" s="11" t="s">
        <v>64</v>
      </c>
      <c r="AY1702" s="154" t="s">
        <v>150</v>
      </c>
    </row>
    <row r="1703" spans="2:65" s="13" customFormat="1" x14ac:dyDescent="0.3">
      <c r="B1703" s="164"/>
      <c r="D1703" s="150" t="s">
        <v>161</v>
      </c>
      <c r="E1703" s="165" t="s">
        <v>5</v>
      </c>
      <c r="F1703" s="166" t="s">
        <v>164</v>
      </c>
      <c r="H1703" s="167">
        <v>3</v>
      </c>
      <c r="L1703" s="164"/>
      <c r="M1703" s="168"/>
      <c r="T1703" s="169"/>
      <c r="W1703" s="1"/>
      <c r="AT1703" s="165" t="s">
        <v>161</v>
      </c>
      <c r="AU1703" s="165" t="s">
        <v>72</v>
      </c>
      <c r="AV1703" s="13" t="s">
        <v>157</v>
      </c>
      <c r="AW1703" s="13" t="s">
        <v>27</v>
      </c>
      <c r="AX1703" s="13" t="s">
        <v>70</v>
      </c>
      <c r="AY1703" s="165" t="s">
        <v>150</v>
      </c>
    </row>
    <row r="1704" spans="2:65" s="1" customFormat="1" ht="25.5" customHeight="1" x14ac:dyDescent="0.3">
      <c r="B1704" s="138"/>
      <c r="C1704" s="171" t="s">
        <v>2211</v>
      </c>
      <c r="D1704" s="171" t="s">
        <v>251</v>
      </c>
      <c r="E1704" s="172" t="s">
        <v>2212</v>
      </c>
      <c r="F1704" s="173" t="s">
        <v>3865</v>
      </c>
      <c r="G1704" s="174" t="s">
        <v>1054</v>
      </c>
      <c r="H1704" s="175">
        <v>3</v>
      </c>
      <c r="I1704" s="521"/>
      <c r="J1704" s="176">
        <f>ROUND(I1704*H1704,2)</f>
        <v>0</v>
      </c>
      <c r="K1704" s="173" t="s">
        <v>5</v>
      </c>
      <c r="L1704" s="177"/>
      <c r="M1704" s="178" t="s">
        <v>5</v>
      </c>
      <c r="N1704" s="179" t="s">
        <v>35</v>
      </c>
      <c r="O1704" s="147">
        <v>0</v>
      </c>
      <c r="P1704" s="147">
        <f>O1704*H1704</f>
        <v>0</v>
      </c>
      <c r="Q1704" s="147">
        <v>0.08</v>
      </c>
      <c r="R1704" s="147">
        <f>Q1704*H1704</f>
        <v>0.24</v>
      </c>
      <c r="S1704" s="147">
        <v>0</v>
      </c>
      <c r="T1704" s="148">
        <f>S1704*H1704</f>
        <v>0</v>
      </c>
      <c r="AR1704" s="23" t="s">
        <v>323</v>
      </c>
      <c r="AT1704" s="23" t="s">
        <v>251</v>
      </c>
      <c r="AU1704" s="23" t="s">
        <v>72</v>
      </c>
      <c r="AY1704" s="23" t="s">
        <v>150</v>
      </c>
      <c r="BE1704" s="149">
        <f>IF(N1704="základní",J1704,0)</f>
        <v>0</v>
      </c>
      <c r="BF1704" s="149">
        <f>IF(N1704="snížená",J1704,0)</f>
        <v>0</v>
      </c>
      <c r="BG1704" s="149">
        <f>IF(N1704="zákl. přenesená",J1704,0)</f>
        <v>0</v>
      </c>
      <c r="BH1704" s="149">
        <f>IF(N1704="sníž. přenesená",J1704,0)</f>
        <v>0</v>
      </c>
      <c r="BI1704" s="149">
        <f>IF(N1704="nulová",J1704,0)</f>
        <v>0</v>
      </c>
      <c r="BJ1704" s="23" t="s">
        <v>70</v>
      </c>
      <c r="BK1704" s="149">
        <f>ROUND(I1704*H1704,2)</f>
        <v>0</v>
      </c>
      <c r="BL1704" s="23" t="s">
        <v>233</v>
      </c>
      <c r="BM1704" s="23" t="s">
        <v>2213</v>
      </c>
    </row>
    <row r="1705" spans="2:65" s="1" customFormat="1" ht="16.5" customHeight="1" x14ac:dyDescent="0.3">
      <c r="B1705" s="138"/>
      <c r="C1705" s="139" t="s">
        <v>2214</v>
      </c>
      <c r="D1705" s="139" t="s">
        <v>152</v>
      </c>
      <c r="E1705" s="140" t="s">
        <v>2207</v>
      </c>
      <c r="F1705" s="141" t="s">
        <v>3867</v>
      </c>
      <c r="G1705" s="142" t="s">
        <v>1054</v>
      </c>
      <c r="H1705" s="143">
        <v>2</v>
      </c>
      <c r="I1705" s="303"/>
      <c r="J1705" s="144">
        <f>ROUND(I1705*H1705,2)</f>
        <v>0</v>
      </c>
      <c r="K1705" s="141" t="s">
        <v>156</v>
      </c>
      <c r="L1705" s="36"/>
      <c r="M1705" s="145" t="s">
        <v>5</v>
      </c>
      <c r="N1705" s="146" t="s">
        <v>35</v>
      </c>
      <c r="O1705" s="147">
        <v>13.65</v>
      </c>
      <c r="P1705" s="147">
        <f>O1705*H1705</f>
        <v>27.3</v>
      </c>
      <c r="Q1705" s="147">
        <v>0</v>
      </c>
      <c r="R1705" s="147">
        <f>Q1705*H1705</f>
        <v>0</v>
      </c>
      <c r="S1705" s="147">
        <v>0</v>
      </c>
      <c r="T1705" s="148">
        <f>S1705*H1705</f>
        <v>0</v>
      </c>
      <c r="AR1705" s="23" t="s">
        <v>233</v>
      </c>
      <c r="AT1705" s="23" t="s">
        <v>152</v>
      </c>
      <c r="AU1705" s="23" t="s">
        <v>72</v>
      </c>
      <c r="AY1705" s="23" t="s">
        <v>150</v>
      </c>
      <c r="BE1705" s="149">
        <f>IF(N1705="základní",J1705,0)</f>
        <v>0</v>
      </c>
      <c r="BF1705" s="149">
        <f>IF(N1705="snížená",J1705,0)</f>
        <v>0</v>
      </c>
      <c r="BG1705" s="149">
        <f>IF(N1705="zákl. přenesená",J1705,0)</f>
        <v>0</v>
      </c>
      <c r="BH1705" s="149">
        <f>IF(N1705="sníž. přenesená",J1705,0)</f>
        <v>0</v>
      </c>
      <c r="BI1705" s="149">
        <f>IF(N1705="nulová",J1705,0)</f>
        <v>0</v>
      </c>
      <c r="BJ1705" s="23" t="s">
        <v>70</v>
      </c>
      <c r="BK1705" s="149">
        <f>ROUND(I1705*H1705,2)</f>
        <v>0</v>
      </c>
      <c r="BL1705" s="23" t="s">
        <v>233</v>
      </c>
      <c r="BM1705" s="23" t="s">
        <v>2215</v>
      </c>
    </row>
    <row r="1706" spans="2:65" s="1" customFormat="1" ht="189" x14ac:dyDescent="0.3">
      <c r="B1706" s="36"/>
      <c r="D1706" s="150" t="s">
        <v>159</v>
      </c>
      <c r="F1706" s="151" t="s">
        <v>2189</v>
      </c>
      <c r="L1706" s="36"/>
      <c r="M1706" s="152"/>
      <c r="T1706" s="61"/>
      <c r="AT1706" s="23" t="s">
        <v>159</v>
      </c>
      <c r="AU1706" s="23" t="s">
        <v>72</v>
      </c>
    </row>
    <row r="1707" spans="2:65" s="12" customFormat="1" x14ac:dyDescent="0.3">
      <c r="B1707" s="158"/>
      <c r="D1707" s="150" t="s">
        <v>161</v>
      </c>
      <c r="E1707" s="159" t="s">
        <v>5</v>
      </c>
      <c r="F1707" s="160" t="s">
        <v>72</v>
      </c>
      <c r="H1707" s="161">
        <v>2</v>
      </c>
      <c r="L1707" s="158"/>
      <c r="M1707" s="162"/>
      <c r="T1707" s="163"/>
      <c r="W1707" s="1"/>
      <c r="AT1707" s="159" t="s">
        <v>161</v>
      </c>
      <c r="AU1707" s="159" t="s">
        <v>72</v>
      </c>
      <c r="AV1707" s="12" t="s">
        <v>72</v>
      </c>
      <c r="AW1707" s="12" t="s">
        <v>27</v>
      </c>
      <c r="AX1707" s="12" t="s">
        <v>64</v>
      </c>
      <c r="AY1707" s="159" t="s">
        <v>150</v>
      </c>
    </row>
    <row r="1708" spans="2:65" s="11" customFormat="1" x14ac:dyDescent="0.3">
      <c r="B1708" s="153"/>
      <c r="D1708" s="150" t="s">
        <v>161</v>
      </c>
      <c r="E1708" s="154" t="s">
        <v>5</v>
      </c>
      <c r="F1708" s="155" t="s">
        <v>2216</v>
      </c>
      <c r="H1708" s="154" t="s">
        <v>5</v>
      </c>
      <c r="L1708" s="153"/>
      <c r="M1708" s="156"/>
      <c r="T1708" s="157"/>
      <c r="W1708" s="1"/>
      <c r="AT1708" s="154" t="s">
        <v>161</v>
      </c>
      <c r="AU1708" s="154" t="s">
        <v>72</v>
      </c>
      <c r="AV1708" s="11" t="s">
        <v>70</v>
      </c>
      <c r="AW1708" s="11" t="s">
        <v>27</v>
      </c>
      <c r="AX1708" s="11" t="s">
        <v>64</v>
      </c>
      <c r="AY1708" s="154" t="s">
        <v>150</v>
      </c>
    </row>
    <row r="1709" spans="2:65" s="13" customFormat="1" x14ac:dyDescent="0.3">
      <c r="B1709" s="164"/>
      <c r="D1709" s="150" t="s">
        <v>161</v>
      </c>
      <c r="E1709" s="165" t="s">
        <v>5</v>
      </c>
      <c r="F1709" s="166" t="s">
        <v>164</v>
      </c>
      <c r="H1709" s="167">
        <v>2</v>
      </c>
      <c r="L1709" s="164"/>
      <c r="M1709" s="168"/>
      <c r="T1709" s="169"/>
      <c r="W1709" s="1"/>
      <c r="AT1709" s="165" t="s">
        <v>161</v>
      </c>
      <c r="AU1709" s="165" t="s">
        <v>72</v>
      </c>
      <c r="AV1709" s="13" t="s">
        <v>157</v>
      </c>
      <c r="AW1709" s="13" t="s">
        <v>27</v>
      </c>
      <c r="AX1709" s="13" t="s">
        <v>70</v>
      </c>
      <c r="AY1709" s="165" t="s">
        <v>150</v>
      </c>
    </row>
    <row r="1710" spans="2:65" s="1" customFormat="1" ht="25.5" customHeight="1" x14ac:dyDescent="0.3">
      <c r="B1710" s="138"/>
      <c r="C1710" s="171" t="s">
        <v>2217</v>
      </c>
      <c r="D1710" s="171" t="s">
        <v>251</v>
      </c>
      <c r="E1710" s="172" t="s">
        <v>2218</v>
      </c>
      <c r="F1710" s="173" t="s">
        <v>3875</v>
      </c>
      <c r="G1710" s="174" t="s">
        <v>1054</v>
      </c>
      <c r="H1710" s="175">
        <v>2</v>
      </c>
      <c r="I1710" s="521"/>
      <c r="J1710" s="176">
        <f>ROUND(I1710*H1710,2)</f>
        <v>0</v>
      </c>
      <c r="K1710" s="173" t="s">
        <v>5</v>
      </c>
      <c r="L1710" s="177"/>
      <c r="M1710" s="178" t="s">
        <v>5</v>
      </c>
      <c r="N1710" s="179" t="s">
        <v>35</v>
      </c>
      <c r="O1710" s="147">
        <v>0</v>
      </c>
      <c r="P1710" s="147">
        <f>O1710*H1710</f>
        <v>0</v>
      </c>
      <c r="Q1710" s="147">
        <v>0.08</v>
      </c>
      <c r="R1710" s="147">
        <f>Q1710*H1710</f>
        <v>0.16</v>
      </c>
      <c r="S1710" s="147">
        <v>0</v>
      </c>
      <c r="T1710" s="148">
        <f>S1710*H1710</f>
        <v>0</v>
      </c>
      <c r="AR1710" s="23" t="s">
        <v>323</v>
      </c>
      <c r="AT1710" s="23" t="s">
        <v>251</v>
      </c>
      <c r="AU1710" s="23" t="s">
        <v>72</v>
      </c>
      <c r="AY1710" s="23" t="s">
        <v>150</v>
      </c>
      <c r="BE1710" s="149">
        <f>IF(N1710="základní",J1710,0)</f>
        <v>0</v>
      </c>
      <c r="BF1710" s="149">
        <f>IF(N1710="snížená",J1710,0)</f>
        <v>0</v>
      </c>
      <c r="BG1710" s="149">
        <f>IF(N1710="zákl. přenesená",J1710,0)</f>
        <v>0</v>
      </c>
      <c r="BH1710" s="149">
        <f>IF(N1710="sníž. přenesená",J1710,0)</f>
        <v>0</v>
      </c>
      <c r="BI1710" s="149">
        <f>IF(N1710="nulová",J1710,0)</f>
        <v>0</v>
      </c>
      <c r="BJ1710" s="23" t="s">
        <v>70</v>
      </c>
      <c r="BK1710" s="149">
        <f>ROUND(I1710*H1710,2)</f>
        <v>0</v>
      </c>
      <c r="BL1710" s="23" t="s">
        <v>233</v>
      </c>
      <c r="BM1710" s="23" t="s">
        <v>2219</v>
      </c>
    </row>
    <row r="1711" spans="2:65" s="1" customFormat="1" ht="16.5" customHeight="1" x14ac:dyDescent="0.3">
      <c r="B1711" s="138"/>
      <c r="C1711" s="139" t="s">
        <v>2220</v>
      </c>
      <c r="D1711" s="139" t="s">
        <v>152</v>
      </c>
      <c r="E1711" s="140" t="s">
        <v>2221</v>
      </c>
      <c r="F1711" s="141" t="s">
        <v>3867</v>
      </c>
      <c r="G1711" s="142" t="s">
        <v>1054</v>
      </c>
      <c r="H1711" s="143">
        <v>1</v>
      </c>
      <c r="I1711" s="303"/>
      <c r="J1711" s="144">
        <f>ROUND(I1711*H1711,2)</f>
        <v>0</v>
      </c>
      <c r="K1711" s="141" t="s">
        <v>156</v>
      </c>
      <c r="L1711" s="36"/>
      <c r="M1711" s="145" t="s">
        <v>5</v>
      </c>
      <c r="N1711" s="146" t="s">
        <v>35</v>
      </c>
      <c r="O1711" s="147">
        <v>16.399999999999999</v>
      </c>
      <c r="P1711" s="147">
        <f>O1711*H1711</f>
        <v>16.399999999999999</v>
      </c>
      <c r="Q1711" s="147">
        <v>0</v>
      </c>
      <c r="R1711" s="147">
        <f>Q1711*H1711</f>
        <v>0</v>
      </c>
      <c r="S1711" s="147">
        <v>0</v>
      </c>
      <c r="T1711" s="148">
        <f>S1711*H1711</f>
        <v>0</v>
      </c>
      <c r="AR1711" s="23" t="s">
        <v>233</v>
      </c>
      <c r="AT1711" s="23" t="s">
        <v>152</v>
      </c>
      <c r="AU1711" s="23" t="s">
        <v>72</v>
      </c>
      <c r="AY1711" s="23" t="s">
        <v>150</v>
      </c>
      <c r="BE1711" s="149">
        <f>IF(N1711="základní",J1711,0)</f>
        <v>0</v>
      </c>
      <c r="BF1711" s="149">
        <f>IF(N1711="snížená",J1711,0)</f>
        <v>0</v>
      </c>
      <c r="BG1711" s="149">
        <f>IF(N1711="zákl. přenesená",J1711,0)</f>
        <v>0</v>
      </c>
      <c r="BH1711" s="149">
        <f>IF(N1711="sníž. přenesená",J1711,0)</f>
        <v>0</v>
      </c>
      <c r="BI1711" s="149">
        <f>IF(N1711="nulová",J1711,0)</f>
        <v>0</v>
      </c>
      <c r="BJ1711" s="23" t="s">
        <v>70</v>
      </c>
      <c r="BK1711" s="149">
        <f>ROUND(I1711*H1711,2)</f>
        <v>0</v>
      </c>
      <c r="BL1711" s="23" t="s">
        <v>233</v>
      </c>
      <c r="BM1711" s="23" t="s">
        <v>2222</v>
      </c>
    </row>
    <row r="1712" spans="2:65" s="1" customFormat="1" ht="189" x14ac:dyDescent="0.3">
      <c r="B1712" s="36"/>
      <c r="D1712" s="150" t="s">
        <v>159</v>
      </c>
      <c r="F1712" s="151" t="s">
        <v>2189</v>
      </c>
      <c r="L1712" s="36"/>
      <c r="M1712" s="152"/>
      <c r="T1712" s="61"/>
      <c r="AT1712" s="23" t="s">
        <v>159</v>
      </c>
      <c r="AU1712" s="23" t="s">
        <v>72</v>
      </c>
    </row>
    <row r="1713" spans="2:65" s="12" customFormat="1" x14ac:dyDescent="0.3">
      <c r="B1713" s="158"/>
      <c r="D1713" s="150" t="s">
        <v>161</v>
      </c>
      <c r="E1713" s="159" t="s">
        <v>5</v>
      </c>
      <c r="F1713" s="160" t="s">
        <v>70</v>
      </c>
      <c r="H1713" s="161">
        <v>1</v>
      </c>
      <c r="L1713" s="158"/>
      <c r="M1713" s="162"/>
      <c r="T1713" s="163"/>
      <c r="W1713" s="1"/>
      <c r="AT1713" s="159" t="s">
        <v>161</v>
      </c>
      <c r="AU1713" s="159" t="s">
        <v>72</v>
      </c>
      <c r="AV1713" s="12" t="s">
        <v>72</v>
      </c>
      <c r="AW1713" s="12" t="s">
        <v>27</v>
      </c>
      <c r="AX1713" s="12" t="s">
        <v>64</v>
      </c>
      <c r="AY1713" s="159" t="s">
        <v>150</v>
      </c>
    </row>
    <row r="1714" spans="2:65" s="11" customFormat="1" x14ac:dyDescent="0.3">
      <c r="B1714" s="153"/>
      <c r="D1714" s="150" t="s">
        <v>161</v>
      </c>
      <c r="E1714" s="154" t="s">
        <v>5</v>
      </c>
      <c r="F1714" s="155" t="s">
        <v>2223</v>
      </c>
      <c r="H1714" s="154" t="s">
        <v>5</v>
      </c>
      <c r="L1714" s="153"/>
      <c r="M1714" s="156"/>
      <c r="T1714" s="157"/>
      <c r="W1714" s="1"/>
      <c r="AT1714" s="154" t="s">
        <v>161</v>
      </c>
      <c r="AU1714" s="154" t="s">
        <v>72</v>
      </c>
      <c r="AV1714" s="11" t="s">
        <v>70</v>
      </c>
      <c r="AW1714" s="11" t="s">
        <v>27</v>
      </c>
      <c r="AX1714" s="11" t="s">
        <v>64</v>
      </c>
      <c r="AY1714" s="154" t="s">
        <v>150</v>
      </c>
    </row>
    <row r="1715" spans="2:65" s="13" customFormat="1" x14ac:dyDescent="0.3">
      <c r="B1715" s="164"/>
      <c r="D1715" s="150" t="s">
        <v>161</v>
      </c>
      <c r="E1715" s="165" t="s">
        <v>5</v>
      </c>
      <c r="F1715" s="166" t="s">
        <v>164</v>
      </c>
      <c r="H1715" s="167">
        <v>1</v>
      </c>
      <c r="L1715" s="164"/>
      <c r="M1715" s="168"/>
      <c r="T1715" s="169"/>
      <c r="W1715" s="1"/>
      <c r="AT1715" s="165" t="s">
        <v>161</v>
      </c>
      <c r="AU1715" s="165" t="s">
        <v>72</v>
      </c>
      <c r="AV1715" s="13" t="s">
        <v>157</v>
      </c>
      <c r="AW1715" s="13" t="s">
        <v>27</v>
      </c>
      <c r="AX1715" s="13" t="s">
        <v>70</v>
      </c>
      <c r="AY1715" s="165" t="s">
        <v>150</v>
      </c>
    </row>
    <row r="1716" spans="2:65" s="1" customFormat="1" ht="25.5" customHeight="1" x14ac:dyDescent="0.3">
      <c r="B1716" s="138"/>
      <c r="C1716" s="171" t="s">
        <v>2224</v>
      </c>
      <c r="D1716" s="171" t="s">
        <v>251</v>
      </c>
      <c r="E1716" s="172" t="s">
        <v>2225</v>
      </c>
      <c r="F1716" s="173" t="s">
        <v>3873</v>
      </c>
      <c r="G1716" s="174" t="s">
        <v>1054</v>
      </c>
      <c r="H1716" s="175">
        <v>1</v>
      </c>
      <c r="I1716" s="521"/>
      <c r="J1716" s="176">
        <f>ROUND(I1716*H1716,2)</f>
        <v>0</v>
      </c>
      <c r="K1716" s="173" t="s">
        <v>5</v>
      </c>
      <c r="L1716" s="177"/>
      <c r="M1716" s="178" t="s">
        <v>5</v>
      </c>
      <c r="N1716" s="179" t="s">
        <v>35</v>
      </c>
      <c r="O1716" s="147">
        <v>0</v>
      </c>
      <c r="P1716" s="147">
        <f>O1716*H1716</f>
        <v>0</v>
      </c>
      <c r="Q1716" s="147">
        <v>0.08</v>
      </c>
      <c r="R1716" s="147">
        <f>Q1716*H1716</f>
        <v>0.08</v>
      </c>
      <c r="S1716" s="147">
        <v>0</v>
      </c>
      <c r="T1716" s="148">
        <f>S1716*H1716</f>
        <v>0</v>
      </c>
      <c r="AR1716" s="23" t="s">
        <v>323</v>
      </c>
      <c r="AT1716" s="23" t="s">
        <v>251</v>
      </c>
      <c r="AU1716" s="23" t="s">
        <v>72</v>
      </c>
      <c r="AY1716" s="23" t="s">
        <v>150</v>
      </c>
      <c r="BE1716" s="149">
        <f>IF(N1716="základní",J1716,0)</f>
        <v>0</v>
      </c>
      <c r="BF1716" s="149">
        <f>IF(N1716="snížená",J1716,0)</f>
        <v>0</v>
      </c>
      <c r="BG1716" s="149">
        <f>IF(N1716="zákl. přenesená",J1716,0)</f>
        <v>0</v>
      </c>
      <c r="BH1716" s="149">
        <f>IF(N1716="sníž. přenesená",J1716,0)</f>
        <v>0</v>
      </c>
      <c r="BI1716" s="149">
        <f>IF(N1716="nulová",J1716,0)</f>
        <v>0</v>
      </c>
      <c r="BJ1716" s="23" t="s">
        <v>70</v>
      </c>
      <c r="BK1716" s="149">
        <f>ROUND(I1716*H1716,2)</f>
        <v>0</v>
      </c>
      <c r="BL1716" s="23" t="s">
        <v>233</v>
      </c>
      <c r="BM1716" s="23" t="s">
        <v>2226</v>
      </c>
    </row>
    <row r="1717" spans="2:65" s="1" customFormat="1" ht="16.5" customHeight="1" x14ac:dyDescent="0.3">
      <c r="B1717" s="138"/>
      <c r="C1717" s="139" t="s">
        <v>2227</v>
      </c>
      <c r="D1717" s="139" t="s">
        <v>152</v>
      </c>
      <c r="E1717" s="140" t="s">
        <v>2228</v>
      </c>
      <c r="F1717" s="141" t="s">
        <v>2229</v>
      </c>
      <c r="G1717" s="142" t="s">
        <v>1054</v>
      </c>
      <c r="H1717" s="143">
        <v>1</v>
      </c>
      <c r="I1717" s="303"/>
      <c r="J1717" s="144">
        <f>ROUND(I1717*H1717,2)</f>
        <v>0</v>
      </c>
      <c r="K1717" s="141" t="s">
        <v>5</v>
      </c>
      <c r="L1717" s="36"/>
      <c r="M1717" s="145" t="s">
        <v>5</v>
      </c>
      <c r="N1717" s="146" t="s">
        <v>35</v>
      </c>
      <c r="O1717" s="147">
        <v>0.6</v>
      </c>
      <c r="P1717" s="147">
        <f>O1717*H1717</f>
        <v>0.6</v>
      </c>
      <c r="Q1717" s="147">
        <v>0</v>
      </c>
      <c r="R1717" s="147">
        <f>Q1717*H1717</f>
        <v>0</v>
      </c>
      <c r="S1717" s="147">
        <v>1.2999999999999999E-2</v>
      </c>
      <c r="T1717" s="148">
        <f>S1717*H1717</f>
        <v>1.2999999999999999E-2</v>
      </c>
      <c r="AR1717" s="23" t="s">
        <v>233</v>
      </c>
      <c r="AT1717" s="23" t="s">
        <v>152</v>
      </c>
      <c r="AU1717" s="23" t="s">
        <v>72</v>
      </c>
      <c r="AY1717" s="23" t="s">
        <v>150</v>
      </c>
      <c r="BE1717" s="149">
        <f>IF(N1717="základní",J1717,0)</f>
        <v>0</v>
      </c>
      <c r="BF1717" s="149">
        <f>IF(N1717="snížená",J1717,0)</f>
        <v>0</v>
      </c>
      <c r="BG1717" s="149">
        <f>IF(N1717="zákl. přenesená",J1717,0)</f>
        <v>0</v>
      </c>
      <c r="BH1717" s="149">
        <f>IF(N1717="sníž. přenesená",J1717,0)</f>
        <v>0</v>
      </c>
      <c r="BI1717" s="149">
        <f>IF(N1717="nulová",J1717,0)</f>
        <v>0</v>
      </c>
      <c r="BJ1717" s="23" t="s">
        <v>70</v>
      </c>
      <c r="BK1717" s="149">
        <f>ROUND(I1717*H1717,2)</f>
        <v>0</v>
      </c>
      <c r="BL1717" s="23" t="s">
        <v>233</v>
      </c>
      <c r="BM1717" s="23" t="s">
        <v>2230</v>
      </c>
    </row>
    <row r="1718" spans="2:65" s="1" customFormat="1" ht="16.5" customHeight="1" x14ac:dyDescent="0.3">
      <c r="B1718" s="138"/>
      <c r="C1718" s="139" t="s">
        <v>2231</v>
      </c>
      <c r="D1718" s="139" t="s">
        <v>152</v>
      </c>
      <c r="E1718" s="140" t="s">
        <v>2232</v>
      </c>
      <c r="F1718" s="141" t="s">
        <v>2233</v>
      </c>
      <c r="G1718" s="142" t="s">
        <v>1054</v>
      </c>
      <c r="H1718" s="143">
        <v>1</v>
      </c>
      <c r="I1718" s="303"/>
      <c r="J1718" s="144">
        <f>ROUND(I1718*H1718,2)</f>
        <v>0</v>
      </c>
      <c r="K1718" s="141" t="s">
        <v>5</v>
      </c>
      <c r="L1718" s="36"/>
      <c r="M1718" s="145" t="s">
        <v>5</v>
      </c>
      <c r="N1718" s="146" t="s">
        <v>35</v>
      </c>
      <c r="O1718" s="147">
        <v>10.275</v>
      </c>
      <c r="P1718" s="147">
        <f>O1718*H1718</f>
        <v>10.275</v>
      </c>
      <c r="Q1718" s="147">
        <v>0</v>
      </c>
      <c r="R1718" s="147">
        <f>Q1718*H1718</f>
        <v>0</v>
      </c>
      <c r="S1718" s="147">
        <v>0</v>
      </c>
      <c r="T1718" s="148">
        <f>S1718*H1718</f>
        <v>0</v>
      </c>
      <c r="AR1718" s="23" t="s">
        <v>233</v>
      </c>
      <c r="AT1718" s="23" t="s">
        <v>152</v>
      </c>
      <c r="AU1718" s="23" t="s">
        <v>72</v>
      </c>
      <c r="AY1718" s="23" t="s">
        <v>150</v>
      </c>
      <c r="BE1718" s="149">
        <f>IF(N1718="základní",J1718,0)</f>
        <v>0</v>
      </c>
      <c r="BF1718" s="149">
        <f>IF(N1718="snížená",J1718,0)</f>
        <v>0</v>
      </c>
      <c r="BG1718" s="149">
        <f>IF(N1718="zákl. přenesená",J1718,0)</f>
        <v>0</v>
      </c>
      <c r="BH1718" s="149">
        <f>IF(N1718="sníž. přenesená",J1718,0)</f>
        <v>0</v>
      </c>
      <c r="BI1718" s="149">
        <f>IF(N1718="nulová",J1718,0)</f>
        <v>0</v>
      </c>
      <c r="BJ1718" s="23" t="s">
        <v>70</v>
      </c>
      <c r="BK1718" s="149">
        <f>ROUND(I1718*H1718,2)</f>
        <v>0</v>
      </c>
      <c r="BL1718" s="23" t="s">
        <v>233</v>
      </c>
      <c r="BM1718" s="23" t="s">
        <v>2234</v>
      </c>
    </row>
    <row r="1719" spans="2:65" s="12" customFormat="1" x14ac:dyDescent="0.3">
      <c r="B1719" s="158"/>
      <c r="D1719" s="150" t="s">
        <v>161</v>
      </c>
      <c r="E1719" s="159" t="s">
        <v>5</v>
      </c>
      <c r="F1719" s="160" t="s">
        <v>70</v>
      </c>
      <c r="H1719" s="161">
        <v>1</v>
      </c>
      <c r="L1719" s="158"/>
      <c r="M1719" s="162"/>
      <c r="T1719" s="163"/>
      <c r="W1719" s="1"/>
      <c r="AT1719" s="159" t="s">
        <v>161</v>
      </c>
      <c r="AU1719" s="159" t="s">
        <v>72</v>
      </c>
      <c r="AV1719" s="12" t="s">
        <v>72</v>
      </c>
      <c r="AW1719" s="12" t="s">
        <v>27</v>
      </c>
      <c r="AX1719" s="12" t="s">
        <v>64</v>
      </c>
      <c r="AY1719" s="159" t="s">
        <v>150</v>
      </c>
    </row>
    <row r="1720" spans="2:65" s="11" customFormat="1" x14ac:dyDescent="0.3">
      <c r="B1720" s="153"/>
      <c r="D1720" s="150" t="s">
        <v>161</v>
      </c>
      <c r="E1720" s="154" t="s">
        <v>5</v>
      </c>
      <c r="F1720" s="155" t="s">
        <v>5051</v>
      </c>
      <c r="H1720" s="154" t="s">
        <v>5</v>
      </c>
      <c r="L1720" s="153"/>
      <c r="M1720" s="156"/>
      <c r="T1720" s="157"/>
      <c r="W1720" s="1"/>
      <c r="AT1720" s="154" t="s">
        <v>161</v>
      </c>
      <c r="AU1720" s="154" t="s">
        <v>72</v>
      </c>
      <c r="AV1720" s="11" t="s">
        <v>70</v>
      </c>
      <c r="AW1720" s="11" t="s">
        <v>27</v>
      </c>
      <c r="AX1720" s="11" t="s">
        <v>64</v>
      </c>
      <c r="AY1720" s="154" t="s">
        <v>150</v>
      </c>
    </row>
    <row r="1721" spans="2:65" s="13" customFormat="1" x14ac:dyDescent="0.3">
      <c r="B1721" s="164"/>
      <c r="D1721" s="150" t="s">
        <v>161</v>
      </c>
      <c r="E1721" s="165" t="s">
        <v>5</v>
      </c>
      <c r="F1721" s="166" t="s">
        <v>164</v>
      </c>
      <c r="H1721" s="167">
        <v>1</v>
      </c>
      <c r="L1721" s="164"/>
      <c r="M1721" s="168"/>
      <c r="T1721" s="169"/>
      <c r="W1721" s="1"/>
      <c r="AT1721" s="165" t="s">
        <v>161</v>
      </c>
      <c r="AU1721" s="165" t="s">
        <v>72</v>
      </c>
      <c r="AV1721" s="13" t="s">
        <v>157</v>
      </c>
      <c r="AW1721" s="13" t="s">
        <v>27</v>
      </c>
      <c r="AX1721" s="13" t="s">
        <v>70</v>
      </c>
      <c r="AY1721" s="165" t="s">
        <v>150</v>
      </c>
    </row>
    <row r="1722" spans="2:65" s="1" customFormat="1" ht="16.5" customHeight="1" x14ac:dyDescent="0.3">
      <c r="B1722" s="138"/>
      <c r="C1722" s="171" t="s">
        <v>2235</v>
      </c>
      <c r="D1722" s="171" t="s">
        <v>251</v>
      </c>
      <c r="E1722" s="172" t="s">
        <v>2236</v>
      </c>
      <c r="F1722" s="173" t="s">
        <v>5052</v>
      </c>
      <c r="G1722" s="174" t="s">
        <v>1054</v>
      </c>
      <c r="H1722" s="175">
        <v>1</v>
      </c>
      <c r="I1722" s="521"/>
      <c r="J1722" s="176">
        <f>ROUND(I1722*H1722,2)</f>
        <v>0</v>
      </c>
      <c r="K1722" s="173" t="s">
        <v>5</v>
      </c>
      <c r="L1722" s="177"/>
      <c r="M1722" s="178" t="s">
        <v>5</v>
      </c>
      <c r="N1722" s="179" t="s">
        <v>35</v>
      </c>
      <c r="O1722" s="147">
        <v>0</v>
      </c>
      <c r="P1722" s="147">
        <f>O1722*H1722</f>
        <v>0</v>
      </c>
      <c r="Q1722" s="147">
        <v>0.03</v>
      </c>
      <c r="R1722" s="147">
        <f>Q1722*H1722</f>
        <v>0.03</v>
      </c>
      <c r="S1722" s="147">
        <v>0</v>
      </c>
      <c r="T1722" s="148">
        <f>S1722*H1722</f>
        <v>0</v>
      </c>
      <c r="AR1722" s="23" t="s">
        <v>323</v>
      </c>
      <c r="AT1722" s="23" t="s">
        <v>251</v>
      </c>
      <c r="AU1722" s="23" t="s">
        <v>72</v>
      </c>
      <c r="AY1722" s="23" t="s">
        <v>150</v>
      </c>
      <c r="BE1722" s="149">
        <f>IF(N1722="základní",J1722,0)</f>
        <v>0</v>
      </c>
      <c r="BF1722" s="149">
        <f>IF(N1722="snížená",J1722,0)</f>
        <v>0</v>
      </c>
      <c r="BG1722" s="149">
        <f>IF(N1722="zákl. přenesená",J1722,0)</f>
        <v>0</v>
      </c>
      <c r="BH1722" s="149">
        <f>IF(N1722="sníž. přenesená",J1722,0)</f>
        <v>0</v>
      </c>
      <c r="BI1722" s="149">
        <f>IF(N1722="nulová",J1722,0)</f>
        <v>0</v>
      </c>
      <c r="BJ1722" s="23" t="s">
        <v>70</v>
      </c>
      <c r="BK1722" s="149">
        <f>ROUND(I1722*H1722,2)</f>
        <v>0</v>
      </c>
      <c r="BL1722" s="23" t="s">
        <v>233</v>
      </c>
      <c r="BM1722" s="23" t="s">
        <v>2237</v>
      </c>
    </row>
    <row r="1723" spans="2:65" s="1" customFormat="1" ht="16.5" customHeight="1" x14ac:dyDescent="0.3">
      <c r="B1723" s="138"/>
      <c r="C1723" s="139" t="s">
        <v>2238</v>
      </c>
      <c r="D1723" s="139" t="s">
        <v>152</v>
      </c>
      <c r="E1723" s="140" t="s">
        <v>2239</v>
      </c>
      <c r="F1723" s="141" t="s">
        <v>5060</v>
      </c>
      <c r="G1723" s="142" t="s">
        <v>155</v>
      </c>
      <c r="H1723" s="143">
        <v>49.92</v>
      </c>
      <c r="I1723" s="303"/>
      <c r="J1723" s="144">
        <f>ROUND(I1723*H1723,2)</f>
        <v>0</v>
      </c>
      <c r="K1723" s="141" t="s">
        <v>5</v>
      </c>
      <c r="L1723" s="36"/>
      <c r="M1723" s="145" t="s">
        <v>5</v>
      </c>
      <c r="N1723" s="146" t="s">
        <v>35</v>
      </c>
      <c r="O1723" s="147">
        <v>0.67800000000000005</v>
      </c>
      <c r="P1723" s="147">
        <f>O1723*H1723</f>
        <v>33.845760000000006</v>
      </c>
      <c r="Q1723" s="147">
        <v>1.0000000000000001E-5</v>
      </c>
      <c r="R1723" s="147">
        <f>Q1723*H1723</f>
        <v>4.992000000000001E-4</v>
      </c>
      <c r="S1723" s="147">
        <v>0</v>
      </c>
      <c r="T1723" s="148">
        <f>S1723*H1723</f>
        <v>0</v>
      </c>
      <c r="AR1723" s="23" t="s">
        <v>233</v>
      </c>
      <c r="AT1723" s="23" t="s">
        <v>152</v>
      </c>
      <c r="AU1723" s="23" t="s">
        <v>72</v>
      </c>
      <c r="AY1723" s="23" t="s">
        <v>150</v>
      </c>
      <c r="BE1723" s="149">
        <f>IF(N1723="základní",J1723,0)</f>
        <v>0</v>
      </c>
      <c r="BF1723" s="149">
        <f>IF(N1723="snížená",J1723,0)</f>
        <v>0</v>
      </c>
      <c r="BG1723" s="149">
        <f>IF(N1723="zákl. přenesená",J1723,0)</f>
        <v>0</v>
      </c>
      <c r="BH1723" s="149">
        <f>IF(N1723="sníž. přenesená",J1723,0)</f>
        <v>0</v>
      </c>
      <c r="BI1723" s="149">
        <f>IF(N1723="nulová",J1723,0)</f>
        <v>0</v>
      </c>
      <c r="BJ1723" s="23" t="s">
        <v>70</v>
      </c>
      <c r="BK1723" s="149">
        <f>ROUND(I1723*H1723,2)</f>
        <v>0</v>
      </c>
      <c r="BL1723" s="23" t="s">
        <v>233</v>
      </c>
      <c r="BM1723" s="23" t="s">
        <v>2240</v>
      </c>
    </row>
    <row r="1724" spans="2:65" s="1" customFormat="1" ht="94.5" x14ac:dyDescent="0.3">
      <c r="B1724" s="36"/>
      <c r="D1724" s="150" t="s">
        <v>159</v>
      </c>
      <c r="F1724" s="151" t="s">
        <v>2241</v>
      </c>
      <c r="L1724" s="36"/>
      <c r="M1724" s="152"/>
      <c r="T1724" s="61"/>
      <c r="AT1724" s="23" t="s">
        <v>159</v>
      </c>
      <c r="AU1724" s="23" t="s">
        <v>72</v>
      </c>
    </row>
    <row r="1725" spans="2:65" s="12" customFormat="1" x14ac:dyDescent="0.3">
      <c r="B1725" s="158"/>
      <c r="D1725" s="150" t="s">
        <v>161</v>
      </c>
      <c r="E1725" s="159" t="s">
        <v>5</v>
      </c>
      <c r="F1725" s="160" t="s">
        <v>2242</v>
      </c>
      <c r="H1725" s="161">
        <v>49.92</v>
      </c>
      <c r="L1725" s="158"/>
      <c r="M1725" s="162"/>
      <c r="T1725" s="163"/>
      <c r="W1725" s="1"/>
      <c r="AT1725" s="159" t="s">
        <v>161</v>
      </c>
      <c r="AU1725" s="159" t="s">
        <v>72</v>
      </c>
      <c r="AV1725" s="12" t="s">
        <v>72</v>
      </c>
      <c r="AW1725" s="12" t="s">
        <v>27</v>
      </c>
      <c r="AX1725" s="12" t="s">
        <v>64</v>
      </c>
      <c r="AY1725" s="159" t="s">
        <v>150</v>
      </c>
    </row>
    <row r="1726" spans="2:65" s="13" customFormat="1" x14ac:dyDescent="0.3">
      <c r="B1726" s="164"/>
      <c r="D1726" s="150" t="s">
        <v>161</v>
      </c>
      <c r="E1726" s="165" t="s">
        <v>5</v>
      </c>
      <c r="F1726" s="166" t="s">
        <v>164</v>
      </c>
      <c r="H1726" s="167">
        <v>49.92</v>
      </c>
      <c r="L1726" s="164"/>
      <c r="M1726" s="168"/>
      <c r="T1726" s="169"/>
      <c r="W1726" s="1"/>
      <c r="AT1726" s="165" t="s">
        <v>161</v>
      </c>
      <c r="AU1726" s="165" t="s">
        <v>72</v>
      </c>
      <c r="AV1726" s="13" t="s">
        <v>157</v>
      </c>
      <c r="AW1726" s="13" t="s">
        <v>27</v>
      </c>
      <c r="AX1726" s="13" t="s">
        <v>70</v>
      </c>
      <c r="AY1726" s="165" t="s">
        <v>150</v>
      </c>
    </row>
    <row r="1727" spans="2:65" s="1" customFormat="1" ht="16.5" customHeight="1" x14ac:dyDescent="0.3">
      <c r="B1727" s="138"/>
      <c r="C1727" s="171" t="s">
        <v>2243</v>
      </c>
      <c r="D1727" s="171" t="s">
        <v>251</v>
      </c>
      <c r="E1727" s="172" t="s">
        <v>2244</v>
      </c>
      <c r="F1727" s="173" t="s">
        <v>5061</v>
      </c>
      <c r="G1727" s="174" t="s">
        <v>1054</v>
      </c>
      <c r="H1727" s="175">
        <v>8</v>
      </c>
      <c r="I1727" s="521"/>
      <c r="J1727" s="176">
        <f>ROUND(I1727*H1727,2)</f>
        <v>0</v>
      </c>
      <c r="K1727" s="173" t="s">
        <v>5</v>
      </c>
      <c r="L1727" s="177"/>
      <c r="M1727" s="178" t="s">
        <v>5</v>
      </c>
      <c r="N1727" s="179" t="s">
        <v>35</v>
      </c>
      <c r="O1727" s="147">
        <v>0</v>
      </c>
      <c r="P1727" s="147">
        <f>O1727*H1727</f>
        <v>0</v>
      </c>
      <c r="Q1727" s="147">
        <v>4.6000000000000001E-4</v>
      </c>
      <c r="R1727" s="147">
        <f>Q1727*H1727</f>
        <v>3.6800000000000001E-3</v>
      </c>
      <c r="S1727" s="147">
        <v>0</v>
      </c>
      <c r="T1727" s="148">
        <f>S1727*H1727</f>
        <v>0</v>
      </c>
      <c r="AR1727" s="23" t="s">
        <v>323</v>
      </c>
      <c r="AT1727" s="23" t="s">
        <v>251</v>
      </c>
      <c r="AU1727" s="23" t="s">
        <v>72</v>
      </c>
      <c r="AY1727" s="23" t="s">
        <v>150</v>
      </c>
      <c r="BE1727" s="149">
        <f>IF(N1727="základní",J1727,0)</f>
        <v>0</v>
      </c>
      <c r="BF1727" s="149">
        <f>IF(N1727="snížená",J1727,0)</f>
        <v>0</v>
      </c>
      <c r="BG1727" s="149">
        <f>IF(N1727="zákl. přenesená",J1727,0)</f>
        <v>0</v>
      </c>
      <c r="BH1727" s="149">
        <f>IF(N1727="sníž. přenesená",J1727,0)</f>
        <v>0</v>
      </c>
      <c r="BI1727" s="149">
        <f>IF(N1727="nulová",J1727,0)</f>
        <v>0</v>
      </c>
      <c r="BJ1727" s="23" t="s">
        <v>70</v>
      </c>
      <c r="BK1727" s="149">
        <f>ROUND(I1727*H1727,2)</f>
        <v>0</v>
      </c>
      <c r="BL1727" s="23" t="s">
        <v>233</v>
      </c>
      <c r="BM1727" s="23" t="s">
        <v>2245</v>
      </c>
    </row>
    <row r="1728" spans="2:65" s="1" customFormat="1" ht="16.5" customHeight="1" x14ac:dyDescent="0.3">
      <c r="B1728" s="138"/>
      <c r="C1728" s="139" t="s">
        <v>2246</v>
      </c>
      <c r="D1728" s="139" t="s">
        <v>152</v>
      </c>
      <c r="E1728" s="140" t="s">
        <v>2247</v>
      </c>
      <c r="F1728" s="141" t="s">
        <v>2248</v>
      </c>
      <c r="G1728" s="142" t="s">
        <v>1054</v>
      </c>
      <c r="H1728" s="143">
        <v>2</v>
      </c>
      <c r="I1728" s="303"/>
      <c r="J1728" s="144">
        <f>ROUND(I1728*H1728,2)</f>
        <v>0</v>
      </c>
      <c r="K1728" s="141" t="s">
        <v>5</v>
      </c>
      <c r="L1728" s="36"/>
      <c r="M1728" s="145" t="s">
        <v>5</v>
      </c>
      <c r="N1728" s="146" t="s">
        <v>35</v>
      </c>
      <c r="O1728" s="147">
        <v>0.36</v>
      </c>
      <c r="P1728" s="147">
        <f>O1728*H1728</f>
        <v>0.72</v>
      </c>
      <c r="Q1728" s="147">
        <v>0</v>
      </c>
      <c r="R1728" s="147">
        <f>Q1728*H1728</f>
        <v>0</v>
      </c>
      <c r="S1728" s="147">
        <v>0</v>
      </c>
      <c r="T1728" s="148">
        <f>S1728*H1728</f>
        <v>0</v>
      </c>
      <c r="AR1728" s="23" t="s">
        <v>233</v>
      </c>
      <c r="AT1728" s="23" t="s">
        <v>152</v>
      </c>
      <c r="AU1728" s="23" t="s">
        <v>72</v>
      </c>
      <c r="AY1728" s="23" t="s">
        <v>150</v>
      </c>
      <c r="BE1728" s="149">
        <f>IF(N1728="základní",J1728,0)</f>
        <v>0</v>
      </c>
      <c r="BF1728" s="149">
        <f>IF(N1728="snížená",J1728,0)</f>
        <v>0</v>
      </c>
      <c r="BG1728" s="149">
        <f>IF(N1728="zákl. přenesená",J1728,0)</f>
        <v>0</v>
      </c>
      <c r="BH1728" s="149">
        <f>IF(N1728="sníž. přenesená",J1728,0)</f>
        <v>0</v>
      </c>
      <c r="BI1728" s="149">
        <f>IF(N1728="nulová",J1728,0)</f>
        <v>0</v>
      </c>
      <c r="BJ1728" s="23" t="s">
        <v>70</v>
      </c>
      <c r="BK1728" s="149">
        <f>ROUND(I1728*H1728,2)</f>
        <v>0</v>
      </c>
      <c r="BL1728" s="23" t="s">
        <v>233</v>
      </c>
      <c r="BM1728" s="23" t="s">
        <v>2249</v>
      </c>
    </row>
    <row r="1729" spans="2:65" s="1" customFormat="1" ht="40.5" x14ac:dyDescent="0.3">
      <c r="B1729" s="36"/>
      <c r="D1729" s="150" t="s">
        <v>159</v>
      </c>
      <c r="F1729" s="151" t="s">
        <v>2250</v>
      </c>
      <c r="L1729" s="36"/>
      <c r="M1729" s="152"/>
      <c r="T1729" s="61"/>
      <c r="AT1729" s="23" t="s">
        <v>159</v>
      </c>
      <c r="AU1729" s="23" t="s">
        <v>72</v>
      </c>
    </row>
    <row r="1730" spans="2:65" s="11" customFormat="1" x14ac:dyDescent="0.3">
      <c r="B1730" s="153"/>
      <c r="D1730" s="150" t="s">
        <v>161</v>
      </c>
      <c r="E1730" s="154" t="s">
        <v>5</v>
      </c>
      <c r="F1730" s="155" t="s">
        <v>5055</v>
      </c>
      <c r="H1730" s="154" t="s">
        <v>5</v>
      </c>
      <c r="L1730" s="153"/>
      <c r="M1730" s="156"/>
      <c r="T1730" s="157"/>
      <c r="W1730" s="1"/>
      <c r="AT1730" s="154" t="s">
        <v>161</v>
      </c>
      <c r="AU1730" s="154" t="s">
        <v>72</v>
      </c>
      <c r="AV1730" s="11" t="s">
        <v>70</v>
      </c>
      <c r="AW1730" s="11" t="s">
        <v>27</v>
      </c>
      <c r="AX1730" s="11" t="s">
        <v>64</v>
      </c>
      <c r="AY1730" s="154" t="s">
        <v>150</v>
      </c>
    </row>
    <row r="1731" spans="2:65" s="1" customFormat="1" ht="16.5" customHeight="1" x14ac:dyDescent="0.3">
      <c r="B1731" s="138"/>
      <c r="C1731" s="171" t="s">
        <v>2251</v>
      </c>
      <c r="D1731" s="171" t="s">
        <v>251</v>
      </c>
      <c r="E1731" s="172" t="s">
        <v>2252</v>
      </c>
      <c r="F1731" s="173" t="s">
        <v>5056</v>
      </c>
      <c r="G1731" s="174" t="s">
        <v>1054</v>
      </c>
      <c r="H1731" s="175">
        <v>2</v>
      </c>
      <c r="I1731" s="521"/>
      <c r="J1731" s="176">
        <f>ROUND(I1731*H1731,2)</f>
        <v>0</v>
      </c>
      <c r="K1731" s="173" t="s">
        <v>5</v>
      </c>
      <c r="L1731" s="177"/>
      <c r="M1731" s="178" t="s">
        <v>5</v>
      </c>
      <c r="N1731" s="179" t="s">
        <v>35</v>
      </c>
      <c r="O1731" s="147">
        <v>0</v>
      </c>
      <c r="P1731" s="147">
        <f>O1731*H1731</f>
        <v>0</v>
      </c>
      <c r="Q1731" s="147">
        <v>2.9999999999999997E-4</v>
      </c>
      <c r="R1731" s="147">
        <f>Q1731*H1731</f>
        <v>5.9999999999999995E-4</v>
      </c>
      <c r="S1731" s="147">
        <v>0</v>
      </c>
      <c r="T1731" s="148">
        <f>S1731*H1731</f>
        <v>0</v>
      </c>
      <c r="AR1731" s="23" t="s">
        <v>323</v>
      </c>
      <c r="AT1731" s="23" t="s">
        <v>251</v>
      </c>
      <c r="AU1731" s="23" t="s">
        <v>72</v>
      </c>
      <c r="AY1731" s="23" t="s">
        <v>150</v>
      </c>
      <c r="BE1731" s="149">
        <f>IF(N1731="základní",J1731,0)</f>
        <v>0</v>
      </c>
      <c r="BF1731" s="149">
        <f>IF(N1731="snížená",J1731,0)</f>
        <v>0</v>
      </c>
      <c r="BG1731" s="149">
        <f>IF(N1731="zákl. přenesená",J1731,0)</f>
        <v>0</v>
      </c>
      <c r="BH1731" s="149">
        <f>IF(N1731="sníž. přenesená",J1731,0)</f>
        <v>0</v>
      </c>
      <c r="BI1731" s="149">
        <f>IF(N1731="nulová",J1731,0)</f>
        <v>0</v>
      </c>
      <c r="BJ1731" s="23" t="s">
        <v>70</v>
      </c>
      <c r="BK1731" s="149">
        <f>ROUND(I1731*H1731,2)</f>
        <v>0</v>
      </c>
      <c r="BL1731" s="23" t="s">
        <v>233</v>
      </c>
      <c r="BM1731" s="23" t="s">
        <v>2253</v>
      </c>
    </row>
    <row r="1732" spans="2:65" s="1" customFormat="1" ht="16.5" customHeight="1" x14ac:dyDescent="0.3">
      <c r="B1732" s="138"/>
      <c r="C1732" s="139" t="s">
        <v>2254</v>
      </c>
      <c r="D1732" s="139" t="s">
        <v>152</v>
      </c>
      <c r="E1732" s="140" t="s">
        <v>2255</v>
      </c>
      <c r="F1732" s="141" t="s">
        <v>2256</v>
      </c>
      <c r="G1732" s="142" t="s">
        <v>1054</v>
      </c>
      <c r="H1732" s="143">
        <v>6</v>
      </c>
      <c r="I1732" s="303"/>
      <c r="J1732" s="144">
        <f>ROUND(I1732*H1732,2)</f>
        <v>0</v>
      </c>
      <c r="K1732" s="141" t="s">
        <v>5</v>
      </c>
      <c r="L1732" s="36"/>
      <c r="M1732" s="145" t="s">
        <v>5</v>
      </c>
      <c r="N1732" s="146" t="s">
        <v>35</v>
      </c>
      <c r="O1732" s="147">
        <v>0</v>
      </c>
      <c r="P1732" s="147">
        <f>O1732*H1732</f>
        <v>0</v>
      </c>
      <c r="Q1732" s="147">
        <v>0</v>
      </c>
      <c r="R1732" s="147">
        <f>Q1732*H1732</f>
        <v>0</v>
      </c>
      <c r="S1732" s="147">
        <v>0</v>
      </c>
      <c r="T1732" s="148">
        <f>S1732*H1732</f>
        <v>0</v>
      </c>
      <c r="AR1732" s="23" t="s">
        <v>233</v>
      </c>
      <c r="AT1732" s="23" t="s">
        <v>152</v>
      </c>
      <c r="AU1732" s="23" t="s">
        <v>72</v>
      </c>
      <c r="AY1732" s="23" t="s">
        <v>150</v>
      </c>
      <c r="BE1732" s="149">
        <f>IF(N1732="základní",J1732,0)</f>
        <v>0</v>
      </c>
      <c r="BF1732" s="149">
        <f>IF(N1732="snížená",J1732,0)</f>
        <v>0</v>
      </c>
      <c r="BG1732" s="149">
        <f>IF(N1732="zákl. přenesená",J1732,0)</f>
        <v>0</v>
      </c>
      <c r="BH1732" s="149">
        <f>IF(N1732="sníž. přenesená",J1732,0)</f>
        <v>0</v>
      </c>
      <c r="BI1732" s="149">
        <f>IF(N1732="nulová",J1732,0)</f>
        <v>0</v>
      </c>
      <c r="BJ1732" s="23" t="s">
        <v>70</v>
      </c>
      <c r="BK1732" s="149">
        <f>ROUND(I1732*H1732,2)</f>
        <v>0</v>
      </c>
      <c r="BL1732" s="23" t="s">
        <v>233</v>
      </c>
      <c r="BM1732" s="23" t="s">
        <v>2257</v>
      </c>
    </row>
    <row r="1733" spans="2:65" s="1" customFormat="1" ht="40.5" x14ac:dyDescent="0.3">
      <c r="B1733" s="36"/>
      <c r="D1733" s="150" t="s">
        <v>159</v>
      </c>
      <c r="F1733" s="151" t="s">
        <v>2250</v>
      </c>
      <c r="L1733" s="36"/>
      <c r="M1733" s="152"/>
      <c r="T1733" s="61"/>
      <c r="AT1733" s="23" t="s">
        <v>159</v>
      </c>
      <c r="AU1733" s="23" t="s">
        <v>72</v>
      </c>
    </row>
    <row r="1734" spans="2:65" s="11" customFormat="1" x14ac:dyDescent="0.3">
      <c r="B1734" s="153"/>
      <c r="D1734" s="150" t="s">
        <v>161</v>
      </c>
      <c r="E1734" s="154" t="s">
        <v>5</v>
      </c>
      <c r="F1734" s="155" t="s">
        <v>5053</v>
      </c>
      <c r="H1734" s="154" t="s">
        <v>5</v>
      </c>
      <c r="L1734" s="153"/>
      <c r="M1734" s="156"/>
      <c r="T1734" s="157"/>
      <c r="W1734" s="1"/>
      <c r="AT1734" s="154" t="s">
        <v>161</v>
      </c>
      <c r="AU1734" s="154" t="s">
        <v>72</v>
      </c>
      <c r="AV1734" s="11" t="s">
        <v>70</v>
      </c>
      <c r="AW1734" s="11" t="s">
        <v>27</v>
      </c>
      <c r="AX1734" s="11" t="s">
        <v>64</v>
      </c>
      <c r="AY1734" s="154" t="s">
        <v>150</v>
      </c>
    </row>
    <row r="1735" spans="2:65" s="1" customFormat="1" ht="16.5" customHeight="1" x14ac:dyDescent="0.3">
      <c r="B1735" s="138"/>
      <c r="C1735" s="171" t="s">
        <v>2258</v>
      </c>
      <c r="D1735" s="171" t="s">
        <v>251</v>
      </c>
      <c r="E1735" s="172" t="s">
        <v>2259</v>
      </c>
      <c r="F1735" s="173" t="s">
        <v>5054</v>
      </c>
      <c r="G1735" s="174" t="s">
        <v>1054</v>
      </c>
      <c r="H1735" s="175">
        <v>6</v>
      </c>
      <c r="I1735" s="521"/>
      <c r="J1735" s="176">
        <f>ROUND(I1735*H1735,2)</f>
        <v>0</v>
      </c>
      <c r="K1735" s="173" t="s">
        <v>5</v>
      </c>
      <c r="L1735" s="177"/>
      <c r="M1735" s="178" t="s">
        <v>5</v>
      </c>
      <c r="N1735" s="179" t="s">
        <v>35</v>
      </c>
      <c r="O1735" s="147">
        <v>0</v>
      </c>
      <c r="P1735" s="147">
        <f>O1735*H1735</f>
        <v>0</v>
      </c>
      <c r="Q1735" s="147">
        <v>2.9999999999999997E-4</v>
      </c>
      <c r="R1735" s="147">
        <f>Q1735*H1735</f>
        <v>1.8E-3</v>
      </c>
      <c r="S1735" s="147">
        <v>0</v>
      </c>
      <c r="T1735" s="148">
        <f>S1735*H1735</f>
        <v>0</v>
      </c>
      <c r="AR1735" s="23" t="s">
        <v>323</v>
      </c>
      <c r="AT1735" s="23" t="s">
        <v>251</v>
      </c>
      <c r="AU1735" s="23" t="s">
        <v>72</v>
      </c>
      <c r="AY1735" s="23" t="s">
        <v>150</v>
      </c>
      <c r="BE1735" s="149">
        <f>IF(N1735="základní",J1735,0)</f>
        <v>0</v>
      </c>
      <c r="BF1735" s="149">
        <f>IF(N1735="snížená",J1735,0)</f>
        <v>0</v>
      </c>
      <c r="BG1735" s="149">
        <f>IF(N1735="zákl. přenesená",J1735,0)</f>
        <v>0</v>
      </c>
      <c r="BH1735" s="149">
        <f>IF(N1735="sníž. přenesená",J1735,0)</f>
        <v>0</v>
      </c>
      <c r="BI1735" s="149">
        <f>IF(N1735="nulová",J1735,0)</f>
        <v>0</v>
      </c>
      <c r="BJ1735" s="23" t="s">
        <v>70</v>
      </c>
      <c r="BK1735" s="149">
        <f>ROUND(I1735*H1735,2)</f>
        <v>0</v>
      </c>
      <c r="BL1735" s="23" t="s">
        <v>233</v>
      </c>
      <c r="BM1735" s="23" t="s">
        <v>2260</v>
      </c>
    </row>
    <row r="1736" spans="2:65" s="1" customFormat="1" ht="16.5" customHeight="1" x14ac:dyDescent="0.3">
      <c r="B1736" s="138"/>
      <c r="C1736" s="139" t="s">
        <v>2261</v>
      </c>
      <c r="D1736" s="139" t="s">
        <v>152</v>
      </c>
      <c r="E1736" s="140" t="s">
        <v>2262</v>
      </c>
      <c r="F1736" s="141" t="s">
        <v>3915</v>
      </c>
      <c r="G1736" s="142" t="s">
        <v>268</v>
      </c>
      <c r="H1736" s="143">
        <v>10</v>
      </c>
      <c r="I1736" s="303"/>
      <c r="J1736" s="144">
        <f>ROUND(I1736*H1736,2)</f>
        <v>0</v>
      </c>
      <c r="K1736" s="141" t="s">
        <v>156</v>
      </c>
      <c r="L1736" s="36"/>
      <c r="M1736" s="145" t="s">
        <v>5</v>
      </c>
      <c r="N1736" s="146" t="s">
        <v>35</v>
      </c>
      <c r="O1736" s="147">
        <v>2.74</v>
      </c>
      <c r="P1736" s="147">
        <f>O1736*H1736</f>
        <v>27.400000000000002</v>
      </c>
      <c r="Q1736" s="147">
        <v>0</v>
      </c>
      <c r="R1736" s="147">
        <f>Q1736*H1736</f>
        <v>0</v>
      </c>
      <c r="S1736" s="147">
        <v>0</v>
      </c>
      <c r="T1736" s="148">
        <f>S1736*H1736</f>
        <v>0</v>
      </c>
      <c r="AR1736" s="23" t="s">
        <v>233</v>
      </c>
      <c r="AT1736" s="23" t="s">
        <v>152</v>
      </c>
      <c r="AU1736" s="23" t="s">
        <v>72</v>
      </c>
      <c r="AY1736" s="23" t="s">
        <v>150</v>
      </c>
      <c r="BE1736" s="149">
        <f>IF(N1736="základní",J1736,0)</f>
        <v>0</v>
      </c>
      <c r="BF1736" s="149">
        <f>IF(N1736="snížená",J1736,0)</f>
        <v>0</v>
      </c>
      <c r="BG1736" s="149">
        <f>IF(N1736="zákl. přenesená",J1736,0)</f>
        <v>0</v>
      </c>
      <c r="BH1736" s="149">
        <f>IF(N1736="sníž. přenesená",J1736,0)</f>
        <v>0</v>
      </c>
      <c r="BI1736" s="149">
        <f>IF(N1736="nulová",J1736,0)</f>
        <v>0</v>
      </c>
      <c r="BJ1736" s="23" t="s">
        <v>70</v>
      </c>
      <c r="BK1736" s="149">
        <f>ROUND(I1736*H1736,2)</f>
        <v>0</v>
      </c>
      <c r="BL1736" s="23" t="s">
        <v>233</v>
      </c>
      <c r="BM1736" s="23" t="s">
        <v>2263</v>
      </c>
    </row>
    <row r="1737" spans="2:65" s="12" customFormat="1" x14ac:dyDescent="0.3">
      <c r="B1737" s="158"/>
      <c r="D1737" s="150" t="s">
        <v>161</v>
      </c>
      <c r="E1737" s="159" t="s">
        <v>5</v>
      </c>
      <c r="F1737" s="160" t="s">
        <v>2264</v>
      </c>
      <c r="H1737" s="161">
        <v>10</v>
      </c>
      <c r="L1737" s="158"/>
      <c r="M1737" s="162"/>
      <c r="T1737" s="163"/>
      <c r="W1737" s="1"/>
      <c r="AT1737" s="159" t="s">
        <v>161</v>
      </c>
      <c r="AU1737" s="159" t="s">
        <v>72</v>
      </c>
      <c r="AV1737" s="12" t="s">
        <v>72</v>
      </c>
      <c r="AW1737" s="12" t="s">
        <v>27</v>
      </c>
      <c r="AX1737" s="12" t="s">
        <v>64</v>
      </c>
      <c r="AY1737" s="159" t="s">
        <v>150</v>
      </c>
    </row>
    <row r="1738" spans="2:65" s="13" customFormat="1" x14ac:dyDescent="0.3">
      <c r="B1738" s="164"/>
      <c r="D1738" s="150" t="s">
        <v>161</v>
      </c>
      <c r="E1738" s="165" t="s">
        <v>5</v>
      </c>
      <c r="F1738" s="166" t="s">
        <v>164</v>
      </c>
      <c r="H1738" s="167">
        <v>10</v>
      </c>
      <c r="L1738" s="164"/>
      <c r="M1738" s="168"/>
      <c r="T1738" s="169"/>
      <c r="W1738" s="1"/>
      <c r="AT1738" s="165" t="s">
        <v>161</v>
      </c>
      <c r="AU1738" s="165" t="s">
        <v>72</v>
      </c>
      <c r="AV1738" s="13" t="s">
        <v>157</v>
      </c>
      <c r="AW1738" s="13" t="s">
        <v>27</v>
      </c>
      <c r="AX1738" s="13" t="s">
        <v>70</v>
      </c>
      <c r="AY1738" s="165" t="s">
        <v>150</v>
      </c>
    </row>
    <row r="1739" spans="2:65" s="1" customFormat="1" ht="16.5" customHeight="1" x14ac:dyDescent="0.3">
      <c r="B1739" s="138"/>
      <c r="C1739" s="171" t="s">
        <v>2265</v>
      </c>
      <c r="D1739" s="171" t="s">
        <v>251</v>
      </c>
      <c r="E1739" s="172" t="s">
        <v>2266</v>
      </c>
      <c r="F1739" s="173" t="s">
        <v>3916</v>
      </c>
      <c r="G1739" s="174" t="s">
        <v>268</v>
      </c>
      <c r="H1739" s="175">
        <v>10</v>
      </c>
      <c r="I1739" s="521"/>
      <c r="J1739" s="176">
        <f>ROUND(I1739*H1739,2)</f>
        <v>0</v>
      </c>
      <c r="K1739" s="173" t="s">
        <v>156</v>
      </c>
      <c r="L1739" s="177"/>
      <c r="M1739" s="178" t="s">
        <v>5</v>
      </c>
      <c r="N1739" s="179" t="s">
        <v>35</v>
      </c>
      <c r="O1739" s="147">
        <v>0</v>
      </c>
      <c r="P1739" s="147">
        <f>O1739*H1739</f>
        <v>0</v>
      </c>
      <c r="Q1739" s="147">
        <v>2.8999999999999998E-3</v>
      </c>
      <c r="R1739" s="147">
        <f>Q1739*H1739</f>
        <v>2.8999999999999998E-2</v>
      </c>
      <c r="S1739" s="147">
        <v>0</v>
      </c>
      <c r="T1739" s="148">
        <f>S1739*H1739</f>
        <v>0</v>
      </c>
      <c r="AR1739" s="23" t="s">
        <v>323</v>
      </c>
      <c r="AT1739" s="23" t="s">
        <v>251</v>
      </c>
      <c r="AU1739" s="23" t="s">
        <v>72</v>
      </c>
      <c r="AY1739" s="23" t="s">
        <v>150</v>
      </c>
      <c r="BE1739" s="149">
        <f>IF(N1739="základní",J1739,0)</f>
        <v>0</v>
      </c>
      <c r="BF1739" s="149">
        <f>IF(N1739="snížená",J1739,0)</f>
        <v>0</v>
      </c>
      <c r="BG1739" s="149">
        <f>IF(N1739="zákl. přenesená",J1739,0)</f>
        <v>0</v>
      </c>
      <c r="BH1739" s="149">
        <f>IF(N1739="sníž. přenesená",J1739,0)</f>
        <v>0</v>
      </c>
      <c r="BI1739" s="149">
        <f>IF(N1739="nulová",J1739,0)</f>
        <v>0</v>
      </c>
      <c r="BJ1739" s="23" t="s">
        <v>70</v>
      </c>
      <c r="BK1739" s="149">
        <f>ROUND(I1739*H1739,2)</f>
        <v>0</v>
      </c>
      <c r="BL1739" s="23" t="s">
        <v>233</v>
      </c>
      <c r="BM1739" s="23" t="s">
        <v>2267</v>
      </c>
    </row>
    <row r="1740" spans="2:65" s="1" customFormat="1" ht="25.5" customHeight="1" x14ac:dyDescent="0.3">
      <c r="B1740" s="138"/>
      <c r="C1740" s="139" t="s">
        <v>2268</v>
      </c>
      <c r="D1740" s="139" t="s">
        <v>152</v>
      </c>
      <c r="E1740" s="140" t="s">
        <v>2269</v>
      </c>
      <c r="F1740" s="141" t="s">
        <v>2270</v>
      </c>
      <c r="G1740" s="142" t="s">
        <v>268</v>
      </c>
      <c r="H1740" s="143">
        <v>10</v>
      </c>
      <c r="I1740" s="303"/>
      <c r="J1740" s="144">
        <f>ROUND(I1740*H1740,2)</f>
        <v>0</v>
      </c>
      <c r="K1740" s="141" t="s">
        <v>156</v>
      </c>
      <c r="L1740" s="36"/>
      <c r="M1740" s="145" t="s">
        <v>5</v>
      </c>
      <c r="N1740" s="146" t="s">
        <v>35</v>
      </c>
      <c r="O1740" s="147">
        <v>0.65</v>
      </c>
      <c r="P1740" s="147">
        <f>O1740*H1740</f>
        <v>6.5</v>
      </c>
      <c r="Q1740" s="147">
        <v>0</v>
      </c>
      <c r="R1740" s="147">
        <f>Q1740*H1740</f>
        <v>0</v>
      </c>
      <c r="S1740" s="147">
        <v>0</v>
      </c>
      <c r="T1740" s="148">
        <f>S1740*H1740</f>
        <v>0</v>
      </c>
      <c r="AR1740" s="23" t="s">
        <v>233</v>
      </c>
      <c r="AT1740" s="23" t="s">
        <v>152</v>
      </c>
      <c r="AU1740" s="23" t="s">
        <v>72</v>
      </c>
      <c r="AY1740" s="23" t="s">
        <v>150</v>
      </c>
      <c r="BE1740" s="149">
        <f>IF(N1740="základní",J1740,0)</f>
        <v>0</v>
      </c>
      <c r="BF1740" s="149">
        <f>IF(N1740="snížená",J1740,0)</f>
        <v>0</v>
      </c>
      <c r="BG1740" s="149">
        <f>IF(N1740="zákl. přenesená",J1740,0)</f>
        <v>0</v>
      </c>
      <c r="BH1740" s="149">
        <f>IF(N1740="sníž. přenesená",J1740,0)</f>
        <v>0</v>
      </c>
      <c r="BI1740" s="149">
        <f>IF(N1740="nulová",J1740,0)</f>
        <v>0</v>
      </c>
      <c r="BJ1740" s="23" t="s">
        <v>70</v>
      </c>
      <c r="BK1740" s="149">
        <f>ROUND(I1740*H1740,2)</f>
        <v>0</v>
      </c>
      <c r="BL1740" s="23" t="s">
        <v>233</v>
      </c>
      <c r="BM1740" s="23" t="s">
        <v>2271</v>
      </c>
    </row>
    <row r="1741" spans="2:65" s="1" customFormat="1" ht="25.5" customHeight="1" x14ac:dyDescent="0.3">
      <c r="B1741" s="138"/>
      <c r="C1741" s="139" t="s">
        <v>2272</v>
      </c>
      <c r="D1741" s="139" t="s">
        <v>152</v>
      </c>
      <c r="E1741" s="140" t="s">
        <v>2273</v>
      </c>
      <c r="F1741" s="141" t="s">
        <v>2274</v>
      </c>
      <c r="G1741" s="142" t="s">
        <v>1054</v>
      </c>
      <c r="H1741" s="143">
        <v>20</v>
      </c>
      <c r="I1741" s="303"/>
      <c r="J1741" s="144">
        <f>ROUND(I1741*H1741,2)</f>
        <v>0</v>
      </c>
      <c r="K1741" s="141" t="s">
        <v>156</v>
      </c>
      <c r="L1741" s="36"/>
      <c r="M1741" s="145" t="s">
        <v>5</v>
      </c>
      <c r="N1741" s="146" t="s">
        <v>35</v>
      </c>
      <c r="O1741" s="147">
        <v>2.84</v>
      </c>
      <c r="P1741" s="147">
        <f>O1741*H1741</f>
        <v>56.8</v>
      </c>
      <c r="Q1741" s="147">
        <v>1.7000000000000001E-4</v>
      </c>
      <c r="R1741" s="147">
        <f>Q1741*H1741</f>
        <v>3.4000000000000002E-3</v>
      </c>
      <c r="S1741" s="147">
        <v>0</v>
      </c>
      <c r="T1741" s="148">
        <f>S1741*H1741</f>
        <v>0</v>
      </c>
      <c r="AR1741" s="23" t="s">
        <v>233</v>
      </c>
      <c r="AT1741" s="23" t="s">
        <v>152</v>
      </c>
      <c r="AU1741" s="23" t="s">
        <v>72</v>
      </c>
      <c r="AY1741" s="23" t="s">
        <v>150</v>
      </c>
      <c r="BE1741" s="149">
        <f>IF(N1741="základní",J1741,0)</f>
        <v>0</v>
      </c>
      <c r="BF1741" s="149">
        <f>IF(N1741="snížená",J1741,0)</f>
        <v>0</v>
      </c>
      <c r="BG1741" s="149">
        <f>IF(N1741="zákl. přenesená",J1741,0)</f>
        <v>0</v>
      </c>
      <c r="BH1741" s="149">
        <f>IF(N1741="sníž. přenesená",J1741,0)</f>
        <v>0</v>
      </c>
      <c r="BI1741" s="149">
        <f>IF(N1741="nulová",J1741,0)</f>
        <v>0</v>
      </c>
      <c r="BJ1741" s="23" t="s">
        <v>70</v>
      </c>
      <c r="BK1741" s="149">
        <f>ROUND(I1741*H1741,2)</f>
        <v>0</v>
      </c>
      <c r="BL1741" s="23" t="s">
        <v>233</v>
      </c>
      <c r="BM1741" s="23" t="s">
        <v>2275</v>
      </c>
    </row>
    <row r="1742" spans="2:65" s="1" customFormat="1" ht="216" x14ac:dyDescent="0.3">
      <c r="B1742" s="36"/>
      <c r="D1742" s="150" t="s">
        <v>159</v>
      </c>
      <c r="F1742" s="151" t="s">
        <v>2276</v>
      </c>
      <c r="L1742" s="36"/>
      <c r="M1742" s="152"/>
      <c r="T1742" s="61"/>
      <c r="AT1742" s="23" t="s">
        <v>159</v>
      </c>
      <c r="AU1742" s="23" t="s">
        <v>72</v>
      </c>
    </row>
    <row r="1743" spans="2:65" s="12" customFormat="1" x14ac:dyDescent="0.3">
      <c r="B1743" s="158"/>
      <c r="D1743" s="150" t="s">
        <v>161</v>
      </c>
      <c r="E1743" s="159" t="s">
        <v>5</v>
      </c>
      <c r="F1743" s="160" t="s">
        <v>2277</v>
      </c>
      <c r="H1743" s="161">
        <v>20</v>
      </c>
      <c r="L1743" s="158"/>
      <c r="M1743" s="162"/>
      <c r="T1743" s="163"/>
      <c r="W1743" s="1"/>
      <c r="AT1743" s="159" t="s">
        <v>161</v>
      </c>
      <c r="AU1743" s="159" t="s">
        <v>72</v>
      </c>
      <c r="AV1743" s="12" t="s">
        <v>72</v>
      </c>
      <c r="AW1743" s="12" t="s">
        <v>27</v>
      </c>
      <c r="AX1743" s="12" t="s">
        <v>64</v>
      </c>
      <c r="AY1743" s="159" t="s">
        <v>150</v>
      </c>
    </row>
    <row r="1744" spans="2:65" s="11" customFormat="1" x14ac:dyDescent="0.3">
      <c r="B1744" s="153"/>
      <c r="D1744" s="150" t="s">
        <v>161</v>
      </c>
      <c r="E1744" s="154" t="s">
        <v>5</v>
      </c>
      <c r="F1744" s="155" t="s">
        <v>2278</v>
      </c>
      <c r="H1744" s="154" t="s">
        <v>5</v>
      </c>
      <c r="L1744" s="153"/>
      <c r="M1744" s="156"/>
      <c r="T1744" s="157"/>
      <c r="W1744" s="1"/>
      <c r="AT1744" s="154" t="s">
        <v>161</v>
      </c>
      <c r="AU1744" s="154" t="s">
        <v>72</v>
      </c>
      <c r="AV1744" s="11" t="s">
        <v>70</v>
      </c>
      <c r="AW1744" s="11" t="s">
        <v>27</v>
      </c>
      <c r="AX1744" s="11" t="s">
        <v>64</v>
      </c>
      <c r="AY1744" s="154" t="s">
        <v>150</v>
      </c>
    </row>
    <row r="1745" spans="2:65" s="13" customFormat="1" x14ac:dyDescent="0.3">
      <c r="B1745" s="164"/>
      <c r="D1745" s="150" t="s">
        <v>161</v>
      </c>
      <c r="E1745" s="165" t="s">
        <v>5</v>
      </c>
      <c r="F1745" s="166" t="s">
        <v>164</v>
      </c>
      <c r="H1745" s="167">
        <v>20</v>
      </c>
      <c r="L1745" s="164"/>
      <c r="M1745" s="168"/>
      <c r="T1745" s="169"/>
      <c r="W1745" s="1"/>
      <c r="AT1745" s="165" t="s">
        <v>161</v>
      </c>
      <c r="AU1745" s="165" t="s">
        <v>72</v>
      </c>
      <c r="AV1745" s="13" t="s">
        <v>157</v>
      </c>
      <c r="AW1745" s="13" t="s">
        <v>27</v>
      </c>
      <c r="AX1745" s="13" t="s">
        <v>70</v>
      </c>
      <c r="AY1745" s="165" t="s">
        <v>150</v>
      </c>
    </row>
    <row r="1746" spans="2:65" s="1" customFormat="1" ht="16.5" customHeight="1" x14ac:dyDescent="0.3">
      <c r="B1746" s="138"/>
      <c r="C1746" s="171" t="s">
        <v>2279</v>
      </c>
      <c r="D1746" s="171" t="s">
        <v>251</v>
      </c>
      <c r="E1746" s="172" t="s">
        <v>2280</v>
      </c>
      <c r="F1746" s="173" t="s">
        <v>2281</v>
      </c>
      <c r="G1746" s="174" t="s">
        <v>1054</v>
      </c>
      <c r="H1746" s="175">
        <v>20</v>
      </c>
      <c r="I1746" s="521"/>
      <c r="J1746" s="176">
        <f>ROUND(I1746*H1746,2)</f>
        <v>0</v>
      </c>
      <c r="K1746" s="173" t="s">
        <v>5</v>
      </c>
      <c r="L1746" s="177"/>
      <c r="M1746" s="178" t="s">
        <v>5</v>
      </c>
      <c r="N1746" s="179" t="s">
        <v>35</v>
      </c>
      <c r="O1746" s="147">
        <v>0</v>
      </c>
      <c r="P1746" s="147">
        <f>O1746*H1746</f>
        <v>0</v>
      </c>
      <c r="Q1746" s="147">
        <v>2.5999999999999999E-2</v>
      </c>
      <c r="R1746" s="147">
        <f>Q1746*H1746</f>
        <v>0.52</v>
      </c>
      <c r="S1746" s="147">
        <v>0</v>
      </c>
      <c r="T1746" s="148">
        <f>S1746*H1746</f>
        <v>0</v>
      </c>
      <c r="AR1746" s="23" t="s">
        <v>323</v>
      </c>
      <c r="AT1746" s="23" t="s">
        <v>251</v>
      </c>
      <c r="AU1746" s="23" t="s">
        <v>72</v>
      </c>
      <c r="AY1746" s="23" t="s">
        <v>150</v>
      </c>
      <c r="BE1746" s="149">
        <f>IF(N1746="základní",J1746,0)</f>
        <v>0</v>
      </c>
      <c r="BF1746" s="149">
        <f>IF(N1746="snížená",J1746,0)</f>
        <v>0</v>
      </c>
      <c r="BG1746" s="149">
        <f>IF(N1746="zákl. přenesená",J1746,0)</f>
        <v>0</v>
      </c>
      <c r="BH1746" s="149">
        <f>IF(N1746="sníž. přenesená",J1746,0)</f>
        <v>0</v>
      </c>
      <c r="BI1746" s="149">
        <f>IF(N1746="nulová",J1746,0)</f>
        <v>0</v>
      </c>
      <c r="BJ1746" s="23" t="s">
        <v>70</v>
      </c>
      <c r="BK1746" s="149">
        <f>ROUND(I1746*H1746,2)</f>
        <v>0</v>
      </c>
      <c r="BL1746" s="23" t="s">
        <v>233</v>
      </c>
      <c r="BM1746" s="23" t="s">
        <v>2282</v>
      </c>
    </row>
    <row r="1747" spans="2:65" s="1" customFormat="1" ht="38.25" customHeight="1" x14ac:dyDescent="0.3">
      <c r="B1747" s="138"/>
      <c r="C1747" s="139" t="s">
        <v>2283</v>
      </c>
      <c r="D1747" s="139" t="s">
        <v>152</v>
      </c>
      <c r="E1747" s="140" t="s">
        <v>2284</v>
      </c>
      <c r="F1747" s="141" t="s">
        <v>2285</v>
      </c>
      <c r="G1747" s="142" t="s">
        <v>268</v>
      </c>
      <c r="H1747" s="143">
        <v>102.4</v>
      </c>
      <c r="I1747" s="303"/>
      <c r="J1747" s="144">
        <f>ROUND(I1747*H1747,2)</f>
        <v>0</v>
      </c>
      <c r="K1747" s="141" t="s">
        <v>5</v>
      </c>
      <c r="L1747" s="36"/>
      <c r="M1747" s="145" t="s">
        <v>5</v>
      </c>
      <c r="N1747" s="146" t="s">
        <v>35</v>
      </c>
      <c r="O1747" s="147">
        <v>5.76</v>
      </c>
      <c r="P1747" s="147">
        <f>O1747*H1747</f>
        <v>589.82399999999996</v>
      </c>
      <c r="Q1747" s="147">
        <v>0</v>
      </c>
      <c r="R1747" s="147">
        <f>Q1747*H1747</f>
        <v>0</v>
      </c>
      <c r="S1747" s="147">
        <v>0</v>
      </c>
      <c r="T1747" s="148">
        <f>S1747*H1747</f>
        <v>0</v>
      </c>
      <c r="AR1747" s="23" t="s">
        <v>233</v>
      </c>
      <c r="AT1747" s="23" t="s">
        <v>152</v>
      </c>
      <c r="AU1747" s="23" t="s">
        <v>72</v>
      </c>
      <c r="AY1747" s="23" t="s">
        <v>150</v>
      </c>
      <c r="BE1747" s="149">
        <f>IF(N1747="základní",J1747,0)</f>
        <v>0</v>
      </c>
      <c r="BF1747" s="149">
        <f>IF(N1747="snížená",J1747,0)</f>
        <v>0</v>
      </c>
      <c r="BG1747" s="149">
        <f>IF(N1747="zákl. přenesená",J1747,0)</f>
        <v>0</v>
      </c>
      <c r="BH1747" s="149">
        <f>IF(N1747="sníž. přenesená",J1747,0)</f>
        <v>0</v>
      </c>
      <c r="BI1747" s="149">
        <f>IF(N1747="nulová",J1747,0)</f>
        <v>0</v>
      </c>
      <c r="BJ1747" s="23" t="s">
        <v>70</v>
      </c>
      <c r="BK1747" s="149">
        <f>ROUND(I1747*H1747,2)</f>
        <v>0</v>
      </c>
      <c r="BL1747" s="23" t="s">
        <v>233</v>
      </c>
      <c r="BM1747" s="23" t="s">
        <v>2286</v>
      </c>
    </row>
    <row r="1748" spans="2:65" s="1" customFormat="1" ht="216" x14ac:dyDescent="0.3">
      <c r="B1748" s="36"/>
      <c r="D1748" s="150" t="s">
        <v>159</v>
      </c>
      <c r="F1748" s="151" t="s">
        <v>2276</v>
      </c>
      <c r="L1748" s="36"/>
      <c r="M1748" s="152"/>
      <c r="T1748" s="61"/>
      <c r="AT1748" s="23" t="s">
        <v>159</v>
      </c>
      <c r="AU1748" s="23" t="s">
        <v>72</v>
      </c>
    </row>
    <row r="1749" spans="2:65" s="12" customFormat="1" x14ac:dyDescent="0.3">
      <c r="B1749" s="158"/>
      <c r="D1749" s="150" t="s">
        <v>161</v>
      </c>
      <c r="E1749" s="159" t="s">
        <v>5</v>
      </c>
      <c r="F1749" s="160" t="s">
        <v>2287</v>
      </c>
      <c r="H1749" s="161">
        <v>32</v>
      </c>
      <c r="L1749" s="158"/>
      <c r="M1749" s="162"/>
      <c r="T1749" s="163"/>
      <c r="W1749" s="1"/>
      <c r="AT1749" s="159" t="s">
        <v>161</v>
      </c>
      <c r="AU1749" s="159" t="s">
        <v>72</v>
      </c>
      <c r="AV1749" s="12" t="s">
        <v>72</v>
      </c>
      <c r="AW1749" s="12" t="s">
        <v>27</v>
      </c>
      <c r="AX1749" s="12" t="s">
        <v>64</v>
      </c>
      <c r="AY1749" s="159" t="s">
        <v>150</v>
      </c>
    </row>
    <row r="1750" spans="2:65" s="12" customFormat="1" x14ac:dyDescent="0.3">
      <c r="B1750" s="158"/>
      <c r="D1750" s="150" t="s">
        <v>161</v>
      </c>
      <c r="E1750" s="159" t="s">
        <v>5</v>
      </c>
      <c r="F1750" s="160" t="s">
        <v>2288</v>
      </c>
      <c r="H1750" s="161">
        <v>19.600000000000001</v>
      </c>
      <c r="L1750" s="158"/>
      <c r="M1750" s="162"/>
      <c r="T1750" s="163"/>
      <c r="W1750" s="1"/>
      <c r="AT1750" s="159" t="s">
        <v>161</v>
      </c>
      <c r="AU1750" s="159" t="s">
        <v>72</v>
      </c>
      <c r="AV1750" s="12" t="s">
        <v>72</v>
      </c>
      <c r="AW1750" s="12" t="s">
        <v>27</v>
      </c>
      <c r="AX1750" s="12" t="s">
        <v>64</v>
      </c>
      <c r="AY1750" s="159" t="s">
        <v>150</v>
      </c>
    </row>
    <row r="1751" spans="2:65" s="12" customFormat="1" x14ac:dyDescent="0.3">
      <c r="B1751" s="158"/>
      <c r="D1751" s="150" t="s">
        <v>161</v>
      </c>
      <c r="E1751" s="159" t="s">
        <v>5</v>
      </c>
      <c r="F1751" s="160" t="s">
        <v>2289</v>
      </c>
      <c r="H1751" s="161">
        <v>50.8</v>
      </c>
      <c r="L1751" s="158"/>
      <c r="M1751" s="162"/>
      <c r="T1751" s="163"/>
      <c r="W1751" s="1"/>
      <c r="AT1751" s="159" t="s">
        <v>161</v>
      </c>
      <c r="AU1751" s="159" t="s">
        <v>72</v>
      </c>
      <c r="AV1751" s="12" t="s">
        <v>72</v>
      </c>
      <c r="AW1751" s="12" t="s">
        <v>27</v>
      </c>
      <c r="AX1751" s="12" t="s">
        <v>64</v>
      </c>
      <c r="AY1751" s="159" t="s">
        <v>150</v>
      </c>
    </row>
    <row r="1752" spans="2:65" s="13" customFormat="1" x14ac:dyDescent="0.3">
      <c r="B1752" s="164"/>
      <c r="D1752" s="150" t="s">
        <v>161</v>
      </c>
      <c r="E1752" s="165" t="s">
        <v>5</v>
      </c>
      <c r="F1752" s="166" t="s">
        <v>164</v>
      </c>
      <c r="H1752" s="167">
        <v>102.4</v>
      </c>
      <c r="L1752" s="164"/>
      <c r="M1752" s="168"/>
      <c r="T1752" s="169"/>
      <c r="W1752" s="1"/>
      <c r="AT1752" s="165" t="s">
        <v>161</v>
      </c>
      <c r="AU1752" s="165" t="s">
        <v>72</v>
      </c>
      <c r="AV1752" s="13" t="s">
        <v>157</v>
      </c>
      <c r="AW1752" s="13" t="s">
        <v>27</v>
      </c>
      <c r="AX1752" s="13" t="s">
        <v>70</v>
      </c>
      <c r="AY1752" s="165" t="s">
        <v>150</v>
      </c>
    </row>
    <row r="1753" spans="2:65" s="1" customFormat="1" ht="16.5" customHeight="1" x14ac:dyDescent="0.3">
      <c r="B1753" s="138"/>
      <c r="C1753" s="171" t="s">
        <v>2290</v>
      </c>
      <c r="D1753" s="171" t="s">
        <v>251</v>
      </c>
      <c r="E1753" s="172" t="s">
        <v>2291</v>
      </c>
      <c r="F1753" s="173" t="s">
        <v>2292</v>
      </c>
      <c r="G1753" s="174" t="s">
        <v>268</v>
      </c>
      <c r="H1753" s="175">
        <v>102.4</v>
      </c>
      <c r="I1753" s="521"/>
      <c r="J1753" s="176">
        <f>ROUND(I1753*H1753,2)</f>
        <v>0</v>
      </c>
      <c r="K1753" s="173" t="s">
        <v>5</v>
      </c>
      <c r="L1753" s="177"/>
      <c r="M1753" s="178" t="s">
        <v>5</v>
      </c>
      <c r="N1753" s="179" t="s">
        <v>35</v>
      </c>
      <c r="O1753" s="147">
        <v>0</v>
      </c>
      <c r="P1753" s="147">
        <f>O1753*H1753</f>
        <v>0</v>
      </c>
      <c r="Q1753" s="147">
        <v>1.2999999999999999E-4</v>
      </c>
      <c r="R1753" s="147">
        <f>Q1753*H1753</f>
        <v>1.3311999999999999E-2</v>
      </c>
      <c r="S1753" s="147">
        <v>0</v>
      </c>
      <c r="T1753" s="148">
        <f>S1753*H1753</f>
        <v>0</v>
      </c>
      <c r="AR1753" s="23" t="s">
        <v>323</v>
      </c>
      <c r="AT1753" s="23" t="s">
        <v>251</v>
      </c>
      <c r="AU1753" s="23" t="s">
        <v>72</v>
      </c>
      <c r="AY1753" s="23" t="s">
        <v>150</v>
      </c>
      <c r="BE1753" s="149">
        <f>IF(N1753="základní",J1753,0)</f>
        <v>0</v>
      </c>
      <c r="BF1753" s="149">
        <f>IF(N1753="snížená",J1753,0)</f>
        <v>0</v>
      </c>
      <c r="BG1753" s="149">
        <f>IF(N1753="zákl. přenesená",J1753,0)</f>
        <v>0</v>
      </c>
      <c r="BH1753" s="149">
        <f>IF(N1753="sníž. přenesená",J1753,0)</f>
        <v>0</v>
      </c>
      <c r="BI1753" s="149">
        <f>IF(N1753="nulová",J1753,0)</f>
        <v>0</v>
      </c>
      <c r="BJ1753" s="23" t="s">
        <v>70</v>
      </c>
      <c r="BK1753" s="149">
        <f>ROUND(I1753*H1753,2)</f>
        <v>0</v>
      </c>
      <c r="BL1753" s="23" t="s">
        <v>233</v>
      </c>
      <c r="BM1753" s="23" t="s">
        <v>2293</v>
      </c>
    </row>
    <row r="1754" spans="2:65" s="1" customFormat="1" ht="25.5" customHeight="1" x14ac:dyDescent="0.3">
      <c r="B1754" s="138"/>
      <c r="C1754" s="139" t="s">
        <v>2294</v>
      </c>
      <c r="D1754" s="139" t="s">
        <v>152</v>
      </c>
      <c r="E1754" s="140" t="s">
        <v>2295</v>
      </c>
      <c r="F1754" s="141" t="s">
        <v>2296</v>
      </c>
      <c r="G1754" s="142" t="s">
        <v>2107</v>
      </c>
      <c r="H1754" s="143">
        <v>250</v>
      </c>
      <c r="I1754" s="303"/>
      <c r="J1754" s="144">
        <f>ROUND(I1754*H1754,2)</f>
        <v>0</v>
      </c>
      <c r="K1754" s="141" t="s">
        <v>156</v>
      </c>
      <c r="L1754" s="36"/>
      <c r="M1754" s="145" t="s">
        <v>5</v>
      </c>
      <c r="N1754" s="146" t="s">
        <v>35</v>
      </c>
      <c r="O1754" s="147">
        <v>7.4999999999999997E-2</v>
      </c>
      <c r="P1754" s="147">
        <f>O1754*H1754</f>
        <v>18.75</v>
      </c>
      <c r="Q1754" s="147">
        <v>5.0000000000000002E-5</v>
      </c>
      <c r="R1754" s="147">
        <f>Q1754*H1754</f>
        <v>1.2500000000000001E-2</v>
      </c>
      <c r="S1754" s="147">
        <v>0</v>
      </c>
      <c r="T1754" s="148">
        <f>S1754*H1754</f>
        <v>0</v>
      </c>
      <c r="AR1754" s="23" t="s">
        <v>233</v>
      </c>
      <c r="AT1754" s="23" t="s">
        <v>152</v>
      </c>
      <c r="AU1754" s="23" t="s">
        <v>72</v>
      </c>
      <c r="AY1754" s="23" t="s">
        <v>150</v>
      </c>
      <c r="BE1754" s="149">
        <f>IF(N1754="základní",J1754,0)</f>
        <v>0</v>
      </c>
      <c r="BF1754" s="149">
        <f>IF(N1754="snížená",J1754,0)</f>
        <v>0</v>
      </c>
      <c r="BG1754" s="149">
        <f>IF(N1754="zákl. přenesená",J1754,0)</f>
        <v>0</v>
      </c>
      <c r="BH1754" s="149">
        <f>IF(N1754="sníž. přenesená",J1754,0)</f>
        <v>0</v>
      </c>
      <c r="BI1754" s="149">
        <f>IF(N1754="nulová",J1754,0)</f>
        <v>0</v>
      </c>
      <c r="BJ1754" s="23" t="s">
        <v>70</v>
      </c>
      <c r="BK1754" s="149">
        <f>ROUND(I1754*H1754,2)</f>
        <v>0</v>
      </c>
      <c r="BL1754" s="23" t="s">
        <v>233</v>
      </c>
      <c r="BM1754" s="23" t="s">
        <v>2297</v>
      </c>
    </row>
    <row r="1755" spans="2:65" s="1" customFormat="1" ht="40.5" x14ac:dyDescent="0.3">
      <c r="B1755" s="36"/>
      <c r="D1755" s="150" t="s">
        <v>159</v>
      </c>
      <c r="F1755" s="151" t="s">
        <v>2298</v>
      </c>
      <c r="L1755" s="36"/>
      <c r="M1755" s="152"/>
      <c r="T1755" s="61"/>
      <c r="AT1755" s="23" t="s">
        <v>159</v>
      </c>
      <c r="AU1755" s="23" t="s">
        <v>72</v>
      </c>
    </row>
    <row r="1756" spans="2:65" s="12" customFormat="1" x14ac:dyDescent="0.3">
      <c r="B1756" s="158"/>
      <c r="D1756" s="150" t="s">
        <v>161</v>
      </c>
      <c r="E1756" s="159" t="s">
        <v>5</v>
      </c>
      <c r="F1756" s="160" t="s">
        <v>2299</v>
      </c>
      <c r="H1756" s="161">
        <v>250</v>
      </c>
      <c r="L1756" s="158"/>
      <c r="M1756" s="162"/>
      <c r="T1756" s="163"/>
      <c r="W1756" s="1"/>
      <c r="AT1756" s="159" t="s">
        <v>161</v>
      </c>
      <c r="AU1756" s="159" t="s">
        <v>72</v>
      </c>
      <c r="AV1756" s="12" t="s">
        <v>72</v>
      </c>
      <c r="AW1756" s="12" t="s">
        <v>27</v>
      </c>
      <c r="AX1756" s="12" t="s">
        <v>64</v>
      </c>
      <c r="AY1756" s="159" t="s">
        <v>150</v>
      </c>
    </row>
    <row r="1757" spans="2:65" s="11" customFormat="1" x14ac:dyDescent="0.3">
      <c r="B1757" s="153"/>
      <c r="D1757" s="150" t="s">
        <v>161</v>
      </c>
      <c r="E1757" s="154" t="s">
        <v>5</v>
      </c>
      <c r="F1757" s="155" t="s">
        <v>5046</v>
      </c>
      <c r="H1757" s="154" t="s">
        <v>5</v>
      </c>
      <c r="L1757" s="153"/>
      <c r="M1757" s="156"/>
      <c r="T1757" s="157"/>
      <c r="W1757" s="1"/>
      <c r="AT1757" s="154" t="s">
        <v>161</v>
      </c>
      <c r="AU1757" s="154" t="s">
        <v>72</v>
      </c>
      <c r="AV1757" s="11" t="s">
        <v>70</v>
      </c>
      <c r="AW1757" s="11" t="s">
        <v>27</v>
      </c>
      <c r="AX1757" s="11" t="s">
        <v>64</v>
      </c>
      <c r="AY1757" s="154" t="s">
        <v>150</v>
      </c>
    </row>
    <row r="1758" spans="2:65" s="13" customFormat="1" x14ac:dyDescent="0.3">
      <c r="B1758" s="164"/>
      <c r="D1758" s="150" t="s">
        <v>161</v>
      </c>
      <c r="E1758" s="165" t="s">
        <v>5</v>
      </c>
      <c r="F1758" s="166" t="s">
        <v>164</v>
      </c>
      <c r="H1758" s="167">
        <v>250</v>
      </c>
      <c r="L1758" s="164"/>
      <c r="M1758" s="168"/>
      <c r="T1758" s="169"/>
      <c r="W1758" s="1"/>
      <c r="AT1758" s="165" t="s">
        <v>161</v>
      </c>
      <c r="AU1758" s="165" t="s">
        <v>72</v>
      </c>
      <c r="AV1758" s="13" t="s">
        <v>157</v>
      </c>
      <c r="AW1758" s="13" t="s">
        <v>27</v>
      </c>
      <c r="AX1758" s="13" t="s">
        <v>70</v>
      </c>
      <c r="AY1758" s="165" t="s">
        <v>150</v>
      </c>
    </row>
    <row r="1759" spans="2:65" s="1" customFormat="1" ht="16.5" customHeight="1" x14ac:dyDescent="0.3">
      <c r="B1759" s="138"/>
      <c r="C1759" s="171" t="s">
        <v>2300</v>
      </c>
      <c r="D1759" s="171" t="s">
        <v>251</v>
      </c>
      <c r="E1759" s="172" t="s">
        <v>2301</v>
      </c>
      <c r="F1759" s="173" t="s">
        <v>5045</v>
      </c>
      <c r="G1759" s="174" t="s">
        <v>2107</v>
      </c>
      <c r="H1759" s="175">
        <v>250</v>
      </c>
      <c r="I1759" s="521"/>
      <c r="J1759" s="176">
        <f>ROUND(I1759*H1759,2)</f>
        <v>0</v>
      </c>
      <c r="K1759" s="173" t="s">
        <v>5</v>
      </c>
      <c r="L1759" s="177"/>
      <c r="M1759" s="178" t="s">
        <v>5</v>
      </c>
      <c r="N1759" s="179" t="s">
        <v>35</v>
      </c>
      <c r="O1759" s="147">
        <v>0</v>
      </c>
      <c r="P1759" s="147">
        <f>O1759*H1759</f>
        <v>0</v>
      </c>
      <c r="Q1759" s="147">
        <v>1E-3</v>
      </c>
      <c r="R1759" s="147">
        <f>Q1759*H1759</f>
        <v>0.25</v>
      </c>
      <c r="S1759" s="147">
        <v>0</v>
      </c>
      <c r="T1759" s="148">
        <f>S1759*H1759</f>
        <v>0</v>
      </c>
      <c r="AR1759" s="23" t="s">
        <v>323</v>
      </c>
      <c r="AT1759" s="23" t="s">
        <v>251</v>
      </c>
      <c r="AU1759" s="23" t="s">
        <v>72</v>
      </c>
      <c r="AY1759" s="23" t="s">
        <v>150</v>
      </c>
      <c r="BE1759" s="149">
        <f>IF(N1759="základní",J1759,0)</f>
        <v>0</v>
      </c>
      <c r="BF1759" s="149">
        <f>IF(N1759="snížená",J1759,0)</f>
        <v>0</v>
      </c>
      <c r="BG1759" s="149">
        <f>IF(N1759="zákl. přenesená",J1759,0)</f>
        <v>0</v>
      </c>
      <c r="BH1759" s="149">
        <f>IF(N1759="sníž. přenesená",J1759,0)</f>
        <v>0</v>
      </c>
      <c r="BI1759" s="149">
        <f>IF(N1759="nulová",J1759,0)</f>
        <v>0</v>
      </c>
      <c r="BJ1759" s="23" t="s">
        <v>70</v>
      </c>
      <c r="BK1759" s="149">
        <f>ROUND(I1759*H1759,2)</f>
        <v>0</v>
      </c>
      <c r="BL1759" s="23" t="s">
        <v>233</v>
      </c>
      <c r="BM1759" s="23" t="s">
        <v>2302</v>
      </c>
    </row>
    <row r="1760" spans="2:65" s="1" customFormat="1" ht="25.5" customHeight="1" x14ac:dyDescent="0.3">
      <c r="B1760" s="138"/>
      <c r="C1760" s="139" t="s">
        <v>2303</v>
      </c>
      <c r="D1760" s="139" t="s">
        <v>152</v>
      </c>
      <c r="E1760" s="140" t="s">
        <v>2304</v>
      </c>
      <c r="F1760" s="141" t="s">
        <v>2305</v>
      </c>
      <c r="G1760" s="142" t="s">
        <v>2107</v>
      </c>
      <c r="H1760" s="143">
        <v>600</v>
      </c>
      <c r="I1760" s="303"/>
      <c r="J1760" s="144">
        <f>ROUND(I1760*H1760,2)</f>
        <v>0</v>
      </c>
      <c r="K1760" s="141" t="s">
        <v>156</v>
      </c>
      <c r="L1760" s="36"/>
      <c r="M1760" s="145" t="s">
        <v>5</v>
      </c>
      <c r="N1760" s="146" t="s">
        <v>35</v>
      </c>
      <c r="O1760" s="147">
        <v>5.8000000000000003E-2</v>
      </c>
      <c r="P1760" s="147">
        <f>O1760*H1760</f>
        <v>34.800000000000004</v>
      </c>
      <c r="Q1760" s="147">
        <v>5.0000000000000002E-5</v>
      </c>
      <c r="R1760" s="147">
        <f>Q1760*H1760</f>
        <v>3.0000000000000002E-2</v>
      </c>
      <c r="S1760" s="147">
        <v>0</v>
      </c>
      <c r="T1760" s="148">
        <f>S1760*H1760</f>
        <v>0</v>
      </c>
      <c r="AR1760" s="23" t="s">
        <v>233</v>
      </c>
      <c r="AT1760" s="23" t="s">
        <v>152</v>
      </c>
      <c r="AU1760" s="23" t="s">
        <v>72</v>
      </c>
      <c r="AY1760" s="23" t="s">
        <v>150</v>
      </c>
      <c r="BE1760" s="149">
        <f>IF(N1760="základní",J1760,0)</f>
        <v>0</v>
      </c>
      <c r="BF1760" s="149">
        <f>IF(N1760="snížená",J1760,0)</f>
        <v>0</v>
      </c>
      <c r="BG1760" s="149">
        <f>IF(N1760="zákl. přenesená",J1760,0)</f>
        <v>0</v>
      </c>
      <c r="BH1760" s="149">
        <f>IF(N1760="sníž. přenesená",J1760,0)</f>
        <v>0</v>
      </c>
      <c r="BI1760" s="149">
        <f>IF(N1760="nulová",J1760,0)</f>
        <v>0</v>
      </c>
      <c r="BJ1760" s="23" t="s">
        <v>70</v>
      </c>
      <c r="BK1760" s="149">
        <f>ROUND(I1760*H1760,2)</f>
        <v>0</v>
      </c>
      <c r="BL1760" s="23" t="s">
        <v>233</v>
      </c>
      <c r="BM1760" s="23" t="s">
        <v>2306</v>
      </c>
    </row>
    <row r="1761" spans="2:65" s="1" customFormat="1" ht="40.5" x14ac:dyDescent="0.3">
      <c r="B1761" s="36"/>
      <c r="D1761" s="150" t="s">
        <v>159</v>
      </c>
      <c r="F1761" s="151" t="s">
        <v>2298</v>
      </c>
      <c r="L1761" s="36"/>
      <c r="M1761" s="152"/>
      <c r="T1761" s="61"/>
      <c r="AT1761" s="23" t="s">
        <v>159</v>
      </c>
      <c r="AU1761" s="23" t="s">
        <v>72</v>
      </c>
    </row>
    <row r="1762" spans="2:65" s="11" customFormat="1" x14ac:dyDescent="0.3">
      <c r="B1762" s="153"/>
      <c r="D1762" s="150" t="s">
        <v>161</v>
      </c>
      <c r="E1762" s="154" t="s">
        <v>5</v>
      </c>
      <c r="F1762" s="155" t="s">
        <v>2307</v>
      </c>
      <c r="H1762" s="154" t="s">
        <v>5</v>
      </c>
      <c r="L1762" s="153"/>
      <c r="M1762" s="156"/>
      <c r="T1762" s="157"/>
      <c r="W1762" s="1"/>
      <c r="AT1762" s="154" t="s">
        <v>161</v>
      </c>
      <c r="AU1762" s="154" t="s">
        <v>72</v>
      </c>
      <c r="AV1762" s="11" t="s">
        <v>70</v>
      </c>
      <c r="AW1762" s="11" t="s">
        <v>27</v>
      </c>
      <c r="AX1762" s="11" t="s">
        <v>64</v>
      </c>
      <c r="AY1762" s="154" t="s">
        <v>150</v>
      </c>
    </row>
    <row r="1763" spans="2:65" s="12" customFormat="1" x14ac:dyDescent="0.3">
      <c r="B1763" s="158"/>
      <c r="D1763" s="150" t="s">
        <v>161</v>
      </c>
      <c r="E1763" s="159" t="s">
        <v>5</v>
      </c>
      <c r="F1763" s="160" t="s">
        <v>2308</v>
      </c>
      <c r="H1763" s="161">
        <v>600</v>
      </c>
      <c r="L1763" s="158"/>
      <c r="M1763" s="162"/>
      <c r="T1763" s="163"/>
      <c r="W1763" s="1"/>
      <c r="AT1763" s="159" t="s">
        <v>161</v>
      </c>
      <c r="AU1763" s="159" t="s">
        <v>72</v>
      </c>
      <c r="AV1763" s="12" t="s">
        <v>72</v>
      </c>
      <c r="AW1763" s="12" t="s">
        <v>27</v>
      </c>
      <c r="AX1763" s="12" t="s">
        <v>64</v>
      </c>
      <c r="AY1763" s="159" t="s">
        <v>150</v>
      </c>
    </row>
    <row r="1764" spans="2:65" s="11" customFormat="1" x14ac:dyDescent="0.3">
      <c r="B1764" s="153"/>
      <c r="D1764" s="150" t="s">
        <v>161</v>
      </c>
      <c r="E1764" s="154" t="s">
        <v>5</v>
      </c>
      <c r="F1764" s="155" t="s">
        <v>5043</v>
      </c>
      <c r="H1764" s="154" t="s">
        <v>5</v>
      </c>
      <c r="L1764" s="153"/>
      <c r="M1764" s="156"/>
      <c r="T1764" s="157"/>
      <c r="W1764" s="1"/>
      <c r="AT1764" s="154" t="s">
        <v>161</v>
      </c>
      <c r="AU1764" s="154" t="s">
        <v>72</v>
      </c>
      <c r="AV1764" s="11" t="s">
        <v>70</v>
      </c>
      <c r="AW1764" s="11" t="s">
        <v>27</v>
      </c>
      <c r="AX1764" s="11" t="s">
        <v>64</v>
      </c>
      <c r="AY1764" s="154" t="s">
        <v>150</v>
      </c>
    </row>
    <row r="1765" spans="2:65" s="13" customFormat="1" x14ac:dyDescent="0.3">
      <c r="B1765" s="164"/>
      <c r="D1765" s="150" t="s">
        <v>161</v>
      </c>
      <c r="E1765" s="165" t="s">
        <v>5</v>
      </c>
      <c r="F1765" s="166" t="s">
        <v>164</v>
      </c>
      <c r="H1765" s="167">
        <v>600</v>
      </c>
      <c r="L1765" s="164"/>
      <c r="M1765" s="168"/>
      <c r="T1765" s="169"/>
      <c r="W1765" s="1"/>
      <c r="AT1765" s="165" t="s">
        <v>161</v>
      </c>
      <c r="AU1765" s="165" t="s">
        <v>72</v>
      </c>
      <c r="AV1765" s="13" t="s">
        <v>157</v>
      </c>
      <c r="AW1765" s="13" t="s">
        <v>27</v>
      </c>
      <c r="AX1765" s="13" t="s">
        <v>70</v>
      </c>
      <c r="AY1765" s="165" t="s">
        <v>150</v>
      </c>
    </row>
    <row r="1766" spans="2:65" s="1" customFormat="1" ht="16.5" customHeight="1" x14ac:dyDescent="0.3">
      <c r="B1766" s="138"/>
      <c r="C1766" s="171" t="s">
        <v>2309</v>
      </c>
      <c r="D1766" s="171" t="s">
        <v>251</v>
      </c>
      <c r="E1766" s="172" t="s">
        <v>2310</v>
      </c>
      <c r="F1766" s="173" t="s">
        <v>5044</v>
      </c>
      <c r="G1766" s="174" t="s">
        <v>2107</v>
      </c>
      <c r="H1766" s="175">
        <v>600</v>
      </c>
      <c r="I1766" s="521"/>
      <c r="J1766" s="176">
        <f>ROUND(I1766*H1766,2)</f>
        <v>0</v>
      </c>
      <c r="K1766" s="173" t="s">
        <v>5</v>
      </c>
      <c r="L1766" s="177"/>
      <c r="M1766" s="178" t="s">
        <v>5</v>
      </c>
      <c r="N1766" s="179" t="s">
        <v>35</v>
      </c>
      <c r="O1766" s="147">
        <v>0</v>
      </c>
      <c r="P1766" s="147">
        <f>O1766*H1766</f>
        <v>0</v>
      </c>
      <c r="Q1766" s="147">
        <v>1E-3</v>
      </c>
      <c r="R1766" s="147">
        <f>Q1766*H1766</f>
        <v>0.6</v>
      </c>
      <c r="S1766" s="147">
        <v>0</v>
      </c>
      <c r="T1766" s="148">
        <f>S1766*H1766</f>
        <v>0</v>
      </c>
      <c r="AR1766" s="23" t="s">
        <v>323</v>
      </c>
      <c r="AT1766" s="23" t="s">
        <v>251</v>
      </c>
      <c r="AU1766" s="23" t="s">
        <v>72</v>
      </c>
      <c r="AY1766" s="23" t="s">
        <v>150</v>
      </c>
      <c r="BE1766" s="149">
        <f>IF(N1766="základní",J1766,0)</f>
        <v>0</v>
      </c>
      <c r="BF1766" s="149">
        <f>IF(N1766="snížená",J1766,0)</f>
        <v>0</v>
      </c>
      <c r="BG1766" s="149">
        <f>IF(N1766="zákl. přenesená",J1766,0)</f>
        <v>0</v>
      </c>
      <c r="BH1766" s="149">
        <f>IF(N1766="sníž. přenesená",J1766,0)</f>
        <v>0</v>
      </c>
      <c r="BI1766" s="149">
        <f>IF(N1766="nulová",J1766,0)</f>
        <v>0</v>
      </c>
      <c r="BJ1766" s="23" t="s">
        <v>70</v>
      </c>
      <c r="BK1766" s="149">
        <f>ROUND(I1766*H1766,2)</f>
        <v>0</v>
      </c>
      <c r="BL1766" s="23" t="s">
        <v>233</v>
      </c>
      <c r="BM1766" s="23" t="s">
        <v>2311</v>
      </c>
    </row>
    <row r="1767" spans="2:65" s="1" customFormat="1" ht="25.5" customHeight="1" x14ac:dyDescent="0.3">
      <c r="B1767" s="138"/>
      <c r="C1767" s="139" t="s">
        <v>2312</v>
      </c>
      <c r="D1767" s="139" t="s">
        <v>152</v>
      </c>
      <c r="E1767" s="140" t="s">
        <v>2304</v>
      </c>
      <c r="F1767" s="141" t="s">
        <v>2305</v>
      </c>
      <c r="G1767" s="142" t="s">
        <v>2107</v>
      </c>
      <c r="H1767" s="143">
        <v>625</v>
      </c>
      <c r="I1767" s="303"/>
      <c r="J1767" s="144">
        <f>ROUND(I1767*H1767,2)</f>
        <v>0</v>
      </c>
      <c r="K1767" s="141" t="s">
        <v>156</v>
      </c>
      <c r="L1767" s="36"/>
      <c r="M1767" s="145" t="s">
        <v>5</v>
      </c>
      <c r="N1767" s="146" t="s">
        <v>35</v>
      </c>
      <c r="O1767" s="147">
        <v>5.8000000000000003E-2</v>
      </c>
      <c r="P1767" s="147">
        <f>O1767*H1767</f>
        <v>36.25</v>
      </c>
      <c r="Q1767" s="147">
        <v>5.0000000000000002E-5</v>
      </c>
      <c r="R1767" s="147">
        <f>Q1767*H1767</f>
        <v>3.125E-2</v>
      </c>
      <c r="S1767" s="147">
        <v>0</v>
      </c>
      <c r="T1767" s="148">
        <f>S1767*H1767</f>
        <v>0</v>
      </c>
      <c r="AR1767" s="23" t="s">
        <v>233</v>
      </c>
      <c r="AT1767" s="23" t="s">
        <v>152</v>
      </c>
      <c r="AU1767" s="23" t="s">
        <v>72</v>
      </c>
      <c r="AY1767" s="23" t="s">
        <v>150</v>
      </c>
      <c r="BE1767" s="149">
        <f>IF(N1767="základní",J1767,0)</f>
        <v>0</v>
      </c>
      <c r="BF1767" s="149">
        <f>IF(N1767="snížená",J1767,0)</f>
        <v>0</v>
      </c>
      <c r="BG1767" s="149">
        <f>IF(N1767="zákl. přenesená",J1767,0)</f>
        <v>0</v>
      </c>
      <c r="BH1767" s="149">
        <f>IF(N1767="sníž. přenesená",J1767,0)</f>
        <v>0</v>
      </c>
      <c r="BI1767" s="149">
        <f>IF(N1767="nulová",J1767,0)</f>
        <v>0</v>
      </c>
      <c r="BJ1767" s="23" t="s">
        <v>70</v>
      </c>
      <c r="BK1767" s="149">
        <f>ROUND(I1767*H1767,2)</f>
        <v>0</v>
      </c>
      <c r="BL1767" s="23" t="s">
        <v>233</v>
      </c>
      <c r="BM1767" s="23" t="s">
        <v>2313</v>
      </c>
    </row>
    <row r="1768" spans="2:65" s="1" customFormat="1" ht="40.5" x14ac:dyDescent="0.3">
      <c r="B1768" s="36"/>
      <c r="D1768" s="150" t="s">
        <v>159</v>
      </c>
      <c r="F1768" s="151" t="s">
        <v>2298</v>
      </c>
      <c r="L1768" s="36"/>
      <c r="M1768" s="152"/>
      <c r="T1768" s="61"/>
      <c r="AT1768" s="23" t="s">
        <v>159</v>
      </c>
      <c r="AU1768" s="23" t="s">
        <v>72</v>
      </c>
    </row>
    <row r="1769" spans="2:65" s="12" customFormat="1" x14ac:dyDescent="0.3">
      <c r="B1769" s="158"/>
      <c r="D1769" s="150" t="s">
        <v>161</v>
      </c>
      <c r="E1769" s="159" t="s">
        <v>5</v>
      </c>
      <c r="F1769" s="160" t="s">
        <v>2314</v>
      </c>
      <c r="H1769" s="161">
        <v>625</v>
      </c>
      <c r="L1769" s="158"/>
      <c r="M1769" s="162"/>
      <c r="T1769" s="163"/>
      <c r="W1769" s="1"/>
      <c r="AT1769" s="159" t="s">
        <v>161</v>
      </c>
      <c r="AU1769" s="159" t="s">
        <v>72</v>
      </c>
      <c r="AV1769" s="12" t="s">
        <v>72</v>
      </c>
      <c r="AW1769" s="12" t="s">
        <v>27</v>
      </c>
      <c r="AX1769" s="12" t="s">
        <v>64</v>
      </c>
      <c r="AY1769" s="159" t="s">
        <v>150</v>
      </c>
    </row>
    <row r="1770" spans="2:65" s="11" customFormat="1" x14ac:dyDescent="0.3">
      <c r="B1770" s="153"/>
      <c r="D1770" s="150" t="s">
        <v>161</v>
      </c>
      <c r="E1770" s="154" t="s">
        <v>5</v>
      </c>
      <c r="F1770" s="155" t="s">
        <v>5048</v>
      </c>
      <c r="H1770" s="154" t="s">
        <v>5</v>
      </c>
      <c r="L1770" s="153"/>
      <c r="M1770" s="156"/>
      <c r="T1770" s="157"/>
      <c r="W1770" s="1"/>
      <c r="AT1770" s="154" t="s">
        <v>161</v>
      </c>
      <c r="AU1770" s="154" t="s">
        <v>72</v>
      </c>
      <c r="AV1770" s="11" t="s">
        <v>70</v>
      </c>
      <c r="AW1770" s="11" t="s">
        <v>27</v>
      </c>
      <c r="AX1770" s="11" t="s">
        <v>64</v>
      </c>
      <c r="AY1770" s="154" t="s">
        <v>150</v>
      </c>
    </row>
    <row r="1771" spans="2:65" s="13" customFormat="1" x14ac:dyDescent="0.3">
      <c r="B1771" s="164"/>
      <c r="D1771" s="150" t="s">
        <v>161</v>
      </c>
      <c r="E1771" s="165" t="s">
        <v>5</v>
      </c>
      <c r="F1771" s="166" t="s">
        <v>164</v>
      </c>
      <c r="H1771" s="167">
        <v>625</v>
      </c>
      <c r="L1771" s="164"/>
      <c r="M1771" s="168"/>
      <c r="T1771" s="169"/>
      <c r="W1771" s="1"/>
      <c r="AT1771" s="165" t="s">
        <v>161</v>
      </c>
      <c r="AU1771" s="165" t="s">
        <v>72</v>
      </c>
      <c r="AV1771" s="13" t="s">
        <v>157</v>
      </c>
      <c r="AW1771" s="13" t="s">
        <v>27</v>
      </c>
      <c r="AX1771" s="13" t="s">
        <v>70</v>
      </c>
      <c r="AY1771" s="165" t="s">
        <v>150</v>
      </c>
    </row>
    <row r="1772" spans="2:65" s="1" customFormat="1" ht="16.5" customHeight="1" x14ac:dyDescent="0.3">
      <c r="B1772" s="138"/>
      <c r="C1772" s="171" t="s">
        <v>2315</v>
      </c>
      <c r="D1772" s="171" t="s">
        <v>251</v>
      </c>
      <c r="E1772" s="172" t="s">
        <v>2316</v>
      </c>
      <c r="F1772" s="173" t="s">
        <v>5047</v>
      </c>
      <c r="G1772" s="174" t="s">
        <v>2107</v>
      </c>
      <c r="H1772" s="175">
        <v>625</v>
      </c>
      <c r="I1772" s="521"/>
      <c r="J1772" s="176">
        <f>ROUND(I1772*H1772,2)</f>
        <v>0</v>
      </c>
      <c r="K1772" s="173" t="s">
        <v>5</v>
      </c>
      <c r="L1772" s="177"/>
      <c r="M1772" s="178" t="s">
        <v>5</v>
      </c>
      <c r="N1772" s="179" t="s">
        <v>35</v>
      </c>
      <c r="O1772" s="147">
        <v>0</v>
      </c>
      <c r="P1772" s="147">
        <f>O1772*H1772</f>
        <v>0</v>
      </c>
      <c r="Q1772" s="147">
        <v>1E-3</v>
      </c>
      <c r="R1772" s="147">
        <f>Q1772*H1772</f>
        <v>0.625</v>
      </c>
      <c r="S1772" s="147">
        <v>0</v>
      </c>
      <c r="T1772" s="148">
        <f>S1772*H1772</f>
        <v>0</v>
      </c>
      <c r="AR1772" s="23" t="s">
        <v>323</v>
      </c>
      <c r="AT1772" s="23" t="s">
        <v>251</v>
      </c>
      <c r="AU1772" s="23" t="s">
        <v>72</v>
      </c>
      <c r="AY1772" s="23" t="s">
        <v>150</v>
      </c>
      <c r="BE1772" s="149">
        <f>IF(N1772="základní",J1772,0)</f>
        <v>0</v>
      </c>
      <c r="BF1772" s="149">
        <f>IF(N1772="snížená",J1772,0)</f>
        <v>0</v>
      </c>
      <c r="BG1772" s="149">
        <f>IF(N1772="zákl. přenesená",J1772,0)</f>
        <v>0</v>
      </c>
      <c r="BH1772" s="149">
        <f>IF(N1772="sníž. přenesená",J1772,0)</f>
        <v>0</v>
      </c>
      <c r="BI1772" s="149">
        <f>IF(N1772="nulová",J1772,0)</f>
        <v>0</v>
      </c>
      <c r="BJ1772" s="23" t="s">
        <v>70</v>
      </c>
      <c r="BK1772" s="149">
        <f>ROUND(I1772*H1772,2)</f>
        <v>0</v>
      </c>
      <c r="BL1772" s="23" t="s">
        <v>233</v>
      </c>
      <c r="BM1772" s="23" t="s">
        <v>2317</v>
      </c>
    </row>
    <row r="1773" spans="2:65" s="1" customFormat="1" ht="25.5" customHeight="1" x14ac:dyDescent="0.3">
      <c r="B1773" s="138"/>
      <c r="C1773" s="139" t="s">
        <v>2318</v>
      </c>
      <c r="D1773" s="139" t="s">
        <v>152</v>
      </c>
      <c r="E1773" s="140" t="s">
        <v>2319</v>
      </c>
      <c r="F1773" s="141" t="s">
        <v>2320</v>
      </c>
      <c r="G1773" s="142" t="s">
        <v>2107</v>
      </c>
      <c r="H1773" s="143">
        <v>4180</v>
      </c>
      <c r="I1773" s="303"/>
      <c r="J1773" s="144">
        <f>ROUND(I1773*H1773,2)</f>
        <v>0</v>
      </c>
      <c r="K1773" s="141" t="s">
        <v>156</v>
      </c>
      <c r="L1773" s="36"/>
      <c r="M1773" s="145" t="s">
        <v>5</v>
      </c>
      <c r="N1773" s="146" t="s">
        <v>35</v>
      </c>
      <c r="O1773" s="147">
        <v>4.4999999999999998E-2</v>
      </c>
      <c r="P1773" s="147">
        <f>O1773*H1773</f>
        <v>188.1</v>
      </c>
      <c r="Q1773" s="147">
        <v>5.0000000000000002E-5</v>
      </c>
      <c r="R1773" s="147">
        <f>Q1773*H1773</f>
        <v>0.20900000000000002</v>
      </c>
      <c r="S1773" s="147">
        <v>0</v>
      </c>
      <c r="T1773" s="148">
        <f>S1773*H1773</f>
        <v>0</v>
      </c>
      <c r="AR1773" s="23" t="s">
        <v>233</v>
      </c>
      <c r="AT1773" s="23" t="s">
        <v>152</v>
      </c>
      <c r="AU1773" s="23" t="s">
        <v>72</v>
      </c>
      <c r="AY1773" s="23" t="s">
        <v>150</v>
      </c>
      <c r="BE1773" s="149">
        <f>IF(N1773="základní",J1773,0)</f>
        <v>0</v>
      </c>
      <c r="BF1773" s="149">
        <f>IF(N1773="snížená",J1773,0)</f>
        <v>0</v>
      </c>
      <c r="BG1773" s="149">
        <f>IF(N1773="zákl. přenesená",J1773,0)</f>
        <v>0</v>
      </c>
      <c r="BH1773" s="149">
        <f>IF(N1773="sníž. přenesená",J1773,0)</f>
        <v>0</v>
      </c>
      <c r="BI1773" s="149">
        <f>IF(N1773="nulová",J1773,0)</f>
        <v>0</v>
      </c>
      <c r="BJ1773" s="23" t="s">
        <v>70</v>
      </c>
      <c r="BK1773" s="149">
        <f>ROUND(I1773*H1773,2)</f>
        <v>0</v>
      </c>
      <c r="BL1773" s="23" t="s">
        <v>233</v>
      </c>
      <c r="BM1773" s="23" t="s">
        <v>2321</v>
      </c>
    </row>
    <row r="1774" spans="2:65" s="1" customFormat="1" ht="40.5" x14ac:dyDescent="0.3">
      <c r="B1774" s="36"/>
      <c r="D1774" s="150" t="s">
        <v>159</v>
      </c>
      <c r="F1774" s="151" t="s">
        <v>2298</v>
      </c>
      <c r="L1774" s="36"/>
      <c r="M1774" s="152"/>
      <c r="T1774" s="61"/>
      <c r="AT1774" s="23" t="s">
        <v>159</v>
      </c>
      <c r="AU1774" s="23" t="s">
        <v>72</v>
      </c>
    </row>
    <row r="1775" spans="2:65" s="12" customFormat="1" x14ac:dyDescent="0.3">
      <c r="B1775" s="158"/>
      <c r="D1775" s="150" t="s">
        <v>161</v>
      </c>
      <c r="E1775" s="159" t="s">
        <v>5</v>
      </c>
      <c r="F1775" s="160" t="s">
        <v>3893</v>
      </c>
      <c r="H1775" s="161">
        <v>4180</v>
      </c>
      <c r="L1775" s="158"/>
      <c r="M1775" s="162"/>
      <c r="T1775" s="163"/>
      <c r="W1775" s="1"/>
      <c r="AT1775" s="159" t="s">
        <v>161</v>
      </c>
      <c r="AU1775" s="159" t="s">
        <v>72</v>
      </c>
      <c r="AV1775" s="12" t="s">
        <v>72</v>
      </c>
      <c r="AW1775" s="12" t="s">
        <v>27</v>
      </c>
      <c r="AX1775" s="12" t="s">
        <v>64</v>
      </c>
      <c r="AY1775" s="159" t="s">
        <v>150</v>
      </c>
    </row>
    <row r="1776" spans="2:65" s="11" customFormat="1" x14ac:dyDescent="0.3">
      <c r="B1776" s="153"/>
      <c r="D1776" s="150" t="s">
        <v>161</v>
      </c>
      <c r="E1776" s="154" t="s">
        <v>5</v>
      </c>
      <c r="F1776" s="155" t="s">
        <v>5080</v>
      </c>
      <c r="H1776" s="154" t="s">
        <v>5</v>
      </c>
      <c r="L1776" s="153"/>
      <c r="M1776" s="156"/>
      <c r="T1776" s="157"/>
      <c r="W1776" s="1"/>
      <c r="AT1776" s="154" t="s">
        <v>161</v>
      </c>
      <c r="AU1776" s="154" t="s">
        <v>72</v>
      </c>
      <c r="AV1776" s="11" t="s">
        <v>70</v>
      </c>
      <c r="AW1776" s="11" t="s">
        <v>27</v>
      </c>
      <c r="AX1776" s="11" t="s">
        <v>64</v>
      </c>
      <c r="AY1776" s="154" t="s">
        <v>150</v>
      </c>
    </row>
    <row r="1777" spans="2:65" s="13" customFormat="1" x14ac:dyDescent="0.3">
      <c r="B1777" s="164"/>
      <c r="D1777" s="150" t="s">
        <v>161</v>
      </c>
      <c r="E1777" s="165" t="s">
        <v>5</v>
      </c>
      <c r="F1777" s="166" t="s">
        <v>164</v>
      </c>
      <c r="H1777" s="167">
        <v>4180</v>
      </c>
      <c r="L1777" s="164"/>
      <c r="M1777" s="168"/>
      <c r="T1777" s="169"/>
      <c r="W1777" s="1"/>
      <c r="AT1777" s="165" t="s">
        <v>161</v>
      </c>
      <c r="AU1777" s="165" t="s">
        <v>72</v>
      </c>
      <c r="AV1777" s="13" t="s">
        <v>157</v>
      </c>
      <c r="AW1777" s="13" t="s">
        <v>27</v>
      </c>
      <c r="AX1777" s="13" t="s">
        <v>70</v>
      </c>
      <c r="AY1777" s="165" t="s">
        <v>150</v>
      </c>
    </row>
    <row r="1778" spans="2:65" s="1" customFormat="1" ht="16.5" customHeight="1" x14ac:dyDescent="0.3">
      <c r="B1778" s="138"/>
      <c r="C1778" s="171" t="s">
        <v>2322</v>
      </c>
      <c r="D1778" s="171" t="s">
        <v>251</v>
      </c>
      <c r="E1778" s="172" t="s">
        <v>2323</v>
      </c>
      <c r="F1778" s="173" t="s">
        <v>5080</v>
      </c>
      <c r="G1778" s="174" t="s">
        <v>2107</v>
      </c>
      <c r="H1778" s="175">
        <v>4180</v>
      </c>
      <c r="I1778" s="521"/>
      <c r="J1778" s="176">
        <f>ROUND(I1778*H1778,2)</f>
        <v>0</v>
      </c>
      <c r="K1778" s="173" t="s">
        <v>5</v>
      </c>
      <c r="L1778" s="177"/>
      <c r="M1778" s="178" t="s">
        <v>5</v>
      </c>
      <c r="N1778" s="179" t="s">
        <v>35</v>
      </c>
      <c r="O1778" s="147">
        <v>0</v>
      </c>
      <c r="P1778" s="147">
        <f>O1778*H1778</f>
        <v>0</v>
      </c>
      <c r="Q1778" s="147">
        <v>1E-3</v>
      </c>
      <c r="R1778" s="147">
        <f>Q1778*H1778</f>
        <v>4.18</v>
      </c>
      <c r="S1778" s="147">
        <v>0</v>
      </c>
      <c r="T1778" s="148">
        <f>S1778*H1778</f>
        <v>0</v>
      </c>
      <c r="AR1778" s="23" t="s">
        <v>323</v>
      </c>
      <c r="AT1778" s="23" t="s">
        <v>251</v>
      </c>
      <c r="AU1778" s="23" t="s">
        <v>72</v>
      </c>
      <c r="AY1778" s="23" t="s">
        <v>150</v>
      </c>
      <c r="BE1778" s="149">
        <f>IF(N1778="základní",J1778,0)</f>
        <v>0</v>
      </c>
      <c r="BF1778" s="149">
        <f>IF(N1778="snížená",J1778,0)</f>
        <v>0</v>
      </c>
      <c r="BG1778" s="149">
        <f>IF(N1778="zákl. přenesená",J1778,0)</f>
        <v>0</v>
      </c>
      <c r="BH1778" s="149">
        <f>IF(N1778="sníž. přenesená",J1778,0)</f>
        <v>0</v>
      </c>
      <c r="BI1778" s="149">
        <f>IF(N1778="nulová",J1778,0)</f>
        <v>0</v>
      </c>
      <c r="BJ1778" s="23" t="s">
        <v>70</v>
      </c>
      <c r="BK1778" s="149">
        <f>ROUND(I1778*H1778,2)</f>
        <v>0</v>
      </c>
      <c r="BL1778" s="23" t="s">
        <v>233</v>
      </c>
      <c r="BM1778" s="23" t="s">
        <v>2324</v>
      </c>
    </row>
    <row r="1779" spans="2:65" s="1" customFormat="1" ht="25.5" customHeight="1" x14ac:dyDescent="0.3">
      <c r="B1779" s="138"/>
      <c r="C1779" s="139" t="s">
        <v>2325</v>
      </c>
      <c r="D1779" s="139" t="s">
        <v>152</v>
      </c>
      <c r="E1779" s="140" t="s">
        <v>2326</v>
      </c>
      <c r="F1779" s="141" t="s">
        <v>2327</v>
      </c>
      <c r="G1779" s="142" t="s">
        <v>2107</v>
      </c>
      <c r="H1779" s="143">
        <v>360</v>
      </c>
      <c r="I1779" s="303"/>
      <c r="J1779" s="144">
        <f>ROUND(I1779*H1779,2)</f>
        <v>0</v>
      </c>
      <c r="K1779" s="141" t="s">
        <v>156</v>
      </c>
      <c r="L1779" s="36"/>
      <c r="M1779" s="145" t="s">
        <v>5</v>
      </c>
      <c r="N1779" s="146" t="s">
        <v>35</v>
      </c>
      <c r="O1779" s="147">
        <v>4.3999999999999997E-2</v>
      </c>
      <c r="P1779" s="147">
        <f>O1779*H1779</f>
        <v>15.84</v>
      </c>
      <c r="Q1779" s="147">
        <v>5.0000000000000002E-5</v>
      </c>
      <c r="R1779" s="147">
        <f>Q1779*H1779</f>
        <v>1.8000000000000002E-2</v>
      </c>
      <c r="S1779" s="147">
        <v>0</v>
      </c>
      <c r="T1779" s="148">
        <f>S1779*H1779</f>
        <v>0</v>
      </c>
      <c r="AR1779" s="23" t="s">
        <v>233</v>
      </c>
      <c r="AT1779" s="23" t="s">
        <v>152</v>
      </c>
      <c r="AU1779" s="23" t="s">
        <v>72</v>
      </c>
      <c r="AY1779" s="23" t="s">
        <v>150</v>
      </c>
      <c r="BE1779" s="149">
        <f>IF(N1779="základní",J1779,0)</f>
        <v>0</v>
      </c>
      <c r="BF1779" s="149">
        <f>IF(N1779="snížená",J1779,0)</f>
        <v>0</v>
      </c>
      <c r="BG1779" s="149">
        <f>IF(N1779="zákl. přenesená",J1779,0)</f>
        <v>0</v>
      </c>
      <c r="BH1779" s="149">
        <f>IF(N1779="sníž. přenesená",J1779,0)</f>
        <v>0</v>
      </c>
      <c r="BI1779" s="149">
        <f>IF(N1779="nulová",J1779,0)</f>
        <v>0</v>
      </c>
      <c r="BJ1779" s="23" t="s">
        <v>70</v>
      </c>
      <c r="BK1779" s="149">
        <f>ROUND(I1779*H1779,2)</f>
        <v>0</v>
      </c>
      <c r="BL1779" s="23" t="s">
        <v>233</v>
      </c>
      <c r="BM1779" s="23" t="s">
        <v>2328</v>
      </c>
    </row>
    <row r="1780" spans="2:65" s="1" customFormat="1" ht="40.5" x14ac:dyDescent="0.3">
      <c r="B1780" s="36"/>
      <c r="D1780" s="150" t="s">
        <v>159</v>
      </c>
      <c r="F1780" s="151" t="s">
        <v>2298</v>
      </c>
      <c r="L1780" s="36"/>
      <c r="M1780" s="152"/>
      <c r="T1780" s="61"/>
      <c r="AT1780" s="23" t="s">
        <v>159</v>
      </c>
      <c r="AU1780" s="23" t="s">
        <v>72</v>
      </c>
    </row>
    <row r="1781" spans="2:65" s="12" customFormat="1" x14ac:dyDescent="0.3">
      <c r="B1781" s="158"/>
      <c r="D1781" s="150" t="s">
        <v>161</v>
      </c>
      <c r="E1781" s="159" t="s">
        <v>5</v>
      </c>
      <c r="F1781" s="160" t="s">
        <v>2329</v>
      </c>
      <c r="H1781" s="161">
        <v>360</v>
      </c>
      <c r="L1781" s="158"/>
      <c r="M1781" s="162"/>
      <c r="T1781" s="163"/>
      <c r="W1781" s="1"/>
      <c r="AT1781" s="159" t="s">
        <v>161</v>
      </c>
      <c r="AU1781" s="159" t="s">
        <v>72</v>
      </c>
      <c r="AV1781" s="12" t="s">
        <v>72</v>
      </c>
      <c r="AW1781" s="12" t="s">
        <v>27</v>
      </c>
      <c r="AX1781" s="12" t="s">
        <v>64</v>
      </c>
      <c r="AY1781" s="159" t="s">
        <v>150</v>
      </c>
    </row>
    <row r="1782" spans="2:65" s="11" customFormat="1" x14ac:dyDescent="0.3">
      <c r="B1782" s="153"/>
      <c r="D1782" s="150" t="s">
        <v>161</v>
      </c>
      <c r="E1782" s="154" t="s">
        <v>5</v>
      </c>
      <c r="F1782" s="155" t="s">
        <v>5049</v>
      </c>
      <c r="H1782" s="154" t="s">
        <v>5</v>
      </c>
      <c r="L1782" s="153"/>
      <c r="M1782" s="156"/>
      <c r="T1782" s="157"/>
      <c r="W1782" s="1"/>
      <c r="AT1782" s="154" t="s">
        <v>161</v>
      </c>
      <c r="AU1782" s="154" t="s">
        <v>72</v>
      </c>
      <c r="AV1782" s="11" t="s">
        <v>70</v>
      </c>
      <c r="AW1782" s="11" t="s">
        <v>27</v>
      </c>
      <c r="AX1782" s="11" t="s">
        <v>64</v>
      </c>
      <c r="AY1782" s="154" t="s">
        <v>150</v>
      </c>
    </row>
    <row r="1783" spans="2:65" s="13" customFormat="1" x14ac:dyDescent="0.3">
      <c r="B1783" s="164"/>
      <c r="D1783" s="150" t="s">
        <v>161</v>
      </c>
      <c r="E1783" s="165" t="s">
        <v>5</v>
      </c>
      <c r="F1783" s="166" t="s">
        <v>164</v>
      </c>
      <c r="H1783" s="167">
        <v>360</v>
      </c>
      <c r="L1783" s="164"/>
      <c r="M1783" s="168"/>
      <c r="T1783" s="169"/>
      <c r="W1783" s="1"/>
      <c r="AT1783" s="165" t="s">
        <v>161</v>
      </c>
      <c r="AU1783" s="165" t="s">
        <v>72</v>
      </c>
      <c r="AV1783" s="13" t="s">
        <v>157</v>
      </c>
      <c r="AW1783" s="13" t="s">
        <v>27</v>
      </c>
      <c r="AX1783" s="13" t="s">
        <v>70</v>
      </c>
      <c r="AY1783" s="165" t="s">
        <v>150</v>
      </c>
    </row>
    <row r="1784" spans="2:65" s="1" customFormat="1" ht="16.5" customHeight="1" x14ac:dyDescent="0.3">
      <c r="B1784" s="138"/>
      <c r="C1784" s="171" t="s">
        <v>2330</v>
      </c>
      <c r="D1784" s="171" t="s">
        <v>251</v>
      </c>
      <c r="E1784" s="172" t="s">
        <v>2331</v>
      </c>
      <c r="F1784" s="173" t="s">
        <v>5050</v>
      </c>
      <c r="G1784" s="174" t="s">
        <v>2107</v>
      </c>
      <c r="H1784" s="175">
        <v>360</v>
      </c>
      <c r="I1784" s="521"/>
      <c r="J1784" s="176">
        <f>ROUND(I1784*H1784,2)</f>
        <v>0</v>
      </c>
      <c r="K1784" s="173" t="s">
        <v>5</v>
      </c>
      <c r="L1784" s="177"/>
      <c r="M1784" s="178" t="s">
        <v>5</v>
      </c>
      <c r="N1784" s="179" t="s">
        <v>35</v>
      </c>
      <c r="O1784" s="147">
        <v>0</v>
      </c>
      <c r="P1784" s="147">
        <f>O1784*H1784</f>
        <v>0</v>
      </c>
      <c r="Q1784" s="147">
        <v>1E-3</v>
      </c>
      <c r="R1784" s="147">
        <f>Q1784*H1784</f>
        <v>0.36</v>
      </c>
      <c r="S1784" s="147">
        <v>0</v>
      </c>
      <c r="T1784" s="148">
        <f>S1784*H1784</f>
        <v>0</v>
      </c>
      <c r="AR1784" s="23" t="s">
        <v>323</v>
      </c>
      <c r="AT1784" s="23" t="s">
        <v>251</v>
      </c>
      <c r="AU1784" s="23" t="s">
        <v>72</v>
      </c>
      <c r="AY1784" s="23" t="s">
        <v>150</v>
      </c>
      <c r="BE1784" s="149">
        <f>IF(N1784="základní",J1784,0)</f>
        <v>0</v>
      </c>
      <c r="BF1784" s="149">
        <f>IF(N1784="snížená",J1784,0)</f>
        <v>0</v>
      </c>
      <c r="BG1784" s="149">
        <f>IF(N1784="zákl. přenesená",J1784,0)</f>
        <v>0</v>
      </c>
      <c r="BH1784" s="149">
        <f>IF(N1784="sníž. přenesená",J1784,0)</f>
        <v>0</v>
      </c>
      <c r="BI1784" s="149">
        <f>IF(N1784="nulová",J1784,0)</f>
        <v>0</v>
      </c>
      <c r="BJ1784" s="23" t="s">
        <v>70</v>
      </c>
      <c r="BK1784" s="149">
        <f>ROUND(I1784*H1784,2)</f>
        <v>0</v>
      </c>
      <c r="BL1784" s="23" t="s">
        <v>233</v>
      </c>
      <c r="BM1784" s="23" t="s">
        <v>2332</v>
      </c>
    </row>
    <row r="1785" spans="2:65" s="1" customFormat="1" ht="25.5" customHeight="1" x14ac:dyDescent="0.3">
      <c r="B1785" s="138"/>
      <c r="C1785" s="139" t="s">
        <v>2333</v>
      </c>
      <c r="D1785" s="139" t="s">
        <v>152</v>
      </c>
      <c r="E1785" s="140" t="s">
        <v>2326</v>
      </c>
      <c r="F1785" s="141" t="s">
        <v>2327</v>
      </c>
      <c r="G1785" s="142" t="s">
        <v>2107</v>
      </c>
      <c r="H1785" s="143">
        <v>12700</v>
      </c>
      <c r="I1785" s="303"/>
      <c r="J1785" s="144">
        <f>ROUND(I1785*H1785,2)</f>
        <v>0</v>
      </c>
      <c r="K1785" s="141" t="s">
        <v>156</v>
      </c>
      <c r="L1785" s="36"/>
      <c r="M1785" s="145" t="s">
        <v>5</v>
      </c>
      <c r="N1785" s="146" t="s">
        <v>35</v>
      </c>
      <c r="O1785" s="147">
        <v>4.3999999999999997E-2</v>
      </c>
      <c r="P1785" s="147">
        <f>O1785*H1785</f>
        <v>558.79999999999995</v>
      </c>
      <c r="Q1785" s="147">
        <v>5.0000000000000002E-5</v>
      </c>
      <c r="R1785" s="147">
        <f>Q1785*H1785</f>
        <v>0.63500000000000001</v>
      </c>
      <c r="S1785" s="147">
        <v>0</v>
      </c>
      <c r="T1785" s="148">
        <f>S1785*H1785</f>
        <v>0</v>
      </c>
      <c r="AR1785" s="23" t="s">
        <v>233</v>
      </c>
      <c r="AT1785" s="23" t="s">
        <v>152</v>
      </c>
      <c r="AU1785" s="23" t="s">
        <v>72</v>
      </c>
      <c r="AY1785" s="23" t="s">
        <v>150</v>
      </c>
      <c r="BE1785" s="149">
        <f>IF(N1785="základní",J1785,0)</f>
        <v>0</v>
      </c>
      <c r="BF1785" s="149">
        <f>IF(N1785="snížená",J1785,0)</f>
        <v>0</v>
      </c>
      <c r="BG1785" s="149">
        <f>IF(N1785="zákl. přenesená",J1785,0)</f>
        <v>0</v>
      </c>
      <c r="BH1785" s="149">
        <f>IF(N1785="sníž. přenesená",J1785,0)</f>
        <v>0</v>
      </c>
      <c r="BI1785" s="149">
        <f>IF(N1785="nulová",J1785,0)</f>
        <v>0</v>
      </c>
      <c r="BJ1785" s="23" t="s">
        <v>70</v>
      </c>
      <c r="BK1785" s="149">
        <f>ROUND(I1785*H1785,2)</f>
        <v>0</v>
      </c>
      <c r="BL1785" s="23" t="s">
        <v>233</v>
      </c>
      <c r="BM1785" s="23" t="s">
        <v>2334</v>
      </c>
    </row>
    <row r="1786" spans="2:65" s="1" customFormat="1" ht="40.5" x14ac:dyDescent="0.3">
      <c r="B1786" s="36"/>
      <c r="D1786" s="150" t="s">
        <v>159</v>
      </c>
      <c r="F1786" s="151" t="s">
        <v>2298</v>
      </c>
      <c r="L1786" s="36"/>
      <c r="M1786" s="152"/>
      <c r="T1786" s="61"/>
      <c r="AT1786" s="23" t="s">
        <v>159</v>
      </c>
      <c r="AU1786" s="23" t="s">
        <v>72</v>
      </c>
    </row>
    <row r="1787" spans="2:65" s="11" customFormat="1" x14ac:dyDescent="0.3">
      <c r="B1787" s="153"/>
      <c r="D1787" s="150" t="s">
        <v>161</v>
      </c>
      <c r="E1787" s="154" t="s">
        <v>5</v>
      </c>
      <c r="F1787" s="155" t="s">
        <v>2335</v>
      </c>
      <c r="H1787" s="154" t="s">
        <v>5</v>
      </c>
      <c r="L1787" s="153"/>
      <c r="M1787" s="156"/>
      <c r="T1787" s="157"/>
      <c r="W1787" s="1"/>
      <c r="AT1787" s="154" t="s">
        <v>161</v>
      </c>
      <c r="AU1787" s="154" t="s">
        <v>72</v>
      </c>
      <c r="AV1787" s="11" t="s">
        <v>70</v>
      </c>
      <c r="AW1787" s="11" t="s">
        <v>27</v>
      </c>
      <c r="AX1787" s="11" t="s">
        <v>64</v>
      </c>
      <c r="AY1787" s="154" t="s">
        <v>150</v>
      </c>
    </row>
    <row r="1788" spans="2:65" s="11" customFormat="1" x14ac:dyDescent="0.3">
      <c r="B1788" s="153"/>
      <c r="D1788" s="150" t="s">
        <v>161</v>
      </c>
      <c r="E1788" s="154" t="s">
        <v>5</v>
      </c>
      <c r="F1788" s="155" t="s">
        <v>3891</v>
      </c>
      <c r="H1788" s="154" t="s">
        <v>5</v>
      </c>
      <c r="L1788" s="153"/>
      <c r="M1788" s="156"/>
      <c r="T1788" s="157"/>
      <c r="W1788" s="1"/>
      <c r="AT1788" s="154" t="s">
        <v>161</v>
      </c>
      <c r="AU1788" s="154" t="s">
        <v>72</v>
      </c>
      <c r="AV1788" s="11" t="s">
        <v>70</v>
      </c>
      <c r="AW1788" s="11" t="s">
        <v>27</v>
      </c>
      <c r="AX1788" s="11" t="s">
        <v>64</v>
      </c>
      <c r="AY1788" s="154" t="s">
        <v>150</v>
      </c>
    </row>
    <row r="1789" spans="2:65" s="12" customFormat="1" x14ac:dyDescent="0.3">
      <c r="B1789" s="158"/>
      <c r="D1789" s="150" t="s">
        <v>161</v>
      </c>
      <c r="E1789" s="159" t="s">
        <v>5</v>
      </c>
      <c r="F1789" s="160" t="s">
        <v>3890</v>
      </c>
      <c r="H1789" s="161">
        <v>12700</v>
      </c>
      <c r="L1789" s="158"/>
      <c r="M1789" s="162"/>
      <c r="T1789" s="163"/>
      <c r="W1789" s="1"/>
      <c r="AT1789" s="159" t="s">
        <v>161</v>
      </c>
      <c r="AU1789" s="159" t="s">
        <v>72</v>
      </c>
      <c r="AV1789" s="12" t="s">
        <v>72</v>
      </c>
      <c r="AW1789" s="12" t="s">
        <v>27</v>
      </c>
      <c r="AX1789" s="12" t="s">
        <v>64</v>
      </c>
      <c r="AY1789" s="159" t="s">
        <v>150</v>
      </c>
    </row>
    <row r="1790" spans="2:65" s="13" customFormat="1" x14ac:dyDescent="0.3">
      <c r="B1790" s="164"/>
      <c r="D1790" s="150" t="s">
        <v>161</v>
      </c>
      <c r="E1790" s="165" t="s">
        <v>5</v>
      </c>
      <c r="F1790" s="166" t="s">
        <v>164</v>
      </c>
      <c r="H1790" s="167">
        <v>12700</v>
      </c>
      <c r="L1790" s="164"/>
      <c r="M1790" s="168"/>
      <c r="T1790" s="169"/>
      <c r="W1790" s="1"/>
      <c r="AT1790" s="165" t="s">
        <v>161</v>
      </c>
      <c r="AU1790" s="165" t="s">
        <v>72</v>
      </c>
      <c r="AV1790" s="13" t="s">
        <v>157</v>
      </c>
      <c r="AW1790" s="13" t="s">
        <v>27</v>
      </c>
      <c r="AX1790" s="13" t="s">
        <v>70</v>
      </c>
      <c r="AY1790" s="165" t="s">
        <v>150</v>
      </c>
    </row>
    <row r="1791" spans="2:65" s="1" customFormat="1" ht="16.5" customHeight="1" x14ac:dyDescent="0.3">
      <c r="B1791" s="138"/>
      <c r="C1791" s="171" t="s">
        <v>2336</v>
      </c>
      <c r="D1791" s="171" t="s">
        <v>251</v>
      </c>
      <c r="E1791" s="172" t="s">
        <v>2337</v>
      </c>
      <c r="F1791" s="173" t="s">
        <v>3892</v>
      </c>
      <c r="G1791" s="174" t="s">
        <v>2107</v>
      </c>
      <c r="H1791" s="175">
        <v>12700</v>
      </c>
      <c r="I1791" s="521"/>
      <c r="J1791" s="176">
        <f>ROUND(I1791*H1791,2)</f>
        <v>0</v>
      </c>
      <c r="K1791" s="173" t="s">
        <v>5</v>
      </c>
      <c r="L1791" s="177"/>
      <c r="M1791" s="178" t="s">
        <v>5</v>
      </c>
      <c r="N1791" s="179" t="s">
        <v>35</v>
      </c>
      <c r="O1791" s="147">
        <v>0</v>
      </c>
      <c r="P1791" s="147">
        <f>O1791*H1791</f>
        <v>0</v>
      </c>
      <c r="Q1791" s="147">
        <v>0</v>
      </c>
      <c r="R1791" s="147">
        <f>Q1791*H1791</f>
        <v>0</v>
      </c>
      <c r="S1791" s="147">
        <v>0</v>
      </c>
      <c r="T1791" s="148">
        <f>S1791*H1791</f>
        <v>0</v>
      </c>
      <c r="AR1791" s="23" t="s">
        <v>323</v>
      </c>
      <c r="AT1791" s="23" t="s">
        <v>251</v>
      </c>
      <c r="AU1791" s="23" t="s">
        <v>72</v>
      </c>
      <c r="AY1791" s="23" t="s">
        <v>150</v>
      </c>
      <c r="BE1791" s="149">
        <f>IF(N1791="základní",J1791,0)</f>
        <v>0</v>
      </c>
      <c r="BF1791" s="149">
        <f>IF(N1791="snížená",J1791,0)</f>
        <v>0</v>
      </c>
      <c r="BG1791" s="149">
        <f>IF(N1791="zákl. přenesená",J1791,0)</f>
        <v>0</v>
      </c>
      <c r="BH1791" s="149">
        <f>IF(N1791="sníž. přenesená",J1791,0)</f>
        <v>0</v>
      </c>
      <c r="BI1791" s="149">
        <f>IF(N1791="nulová",J1791,0)</f>
        <v>0</v>
      </c>
      <c r="BJ1791" s="23" t="s">
        <v>70</v>
      </c>
      <c r="BK1791" s="149">
        <f>ROUND(I1791*H1791,2)</f>
        <v>0</v>
      </c>
      <c r="BL1791" s="23" t="s">
        <v>233</v>
      </c>
      <c r="BM1791" s="23" t="s">
        <v>2338</v>
      </c>
    </row>
    <row r="1792" spans="2:65" s="1" customFormat="1" ht="25.5" customHeight="1" x14ac:dyDescent="0.3">
      <c r="B1792" s="138"/>
      <c r="C1792" s="139" t="s">
        <v>2339</v>
      </c>
      <c r="D1792" s="139" t="s">
        <v>152</v>
      </c>
      <c r="E1792" s="140" t="s">
        <v>2326</v>
      </c>
      <c r="F1792" s="141" t="s">
        <v>2327</v>
      </c>
      <c r="G1792" s="142" t="s">
        <v>2107</v>
      </c>
      <c r="H1792" s="143">
        <v>650</v>
      </c>
      <c r="I1792" s="303"/>
      <c r="J1792" s="144">
        <f>ROUND(I1792*H1792,2)</f>
        <v>0</v>
      </c>
      <c r="K1792" s="141" t="s">
        <v>156</v>
      </c>
      <c r="L1792" s="36"/>
      <c r="M1792" s="145" t="s">
        <v>5</v>
      </c>
      <c r="N1792" s="146" t="s">
        <v>35</v>
      </c>
      <c r="O1792" s="147">
        <v>4.3999999999999997E-2</v>
      </c>
      <c r="P1792" s="147">
        <f>O1792*H1792</f>
        <v>28.599999999999998</v>
      </c>
      <c r="Q1792" s="147">
        <v>5.0000000000000002E-5</v>
      </c>
      <c r="R1792" s="147">
        <f>Q1792*H1792</f>
        <v>3.2500000000000001E-2</v>
      </c>
      <c r="S1792" s="147">
        <v>0</v>
      </c>
      <c r="T1792" s="148">
        <f>S1792*H1792</f>
        <v>0</v>
      </c>
      <c r="AR1792" s="23" t="s">
        <v>233</v>
      </c>
      <c r="AT1792" s="23" t="s">
        <v>152</v>
      </c>
      <c r="AU1792" s="23" t="s">
        <v>72</v>
      </c>
      <c r="AY1792" s="23" t="s">
        <v>150</v>
      </c>
      <c r="BE1792" s="149">
        <f>IF(N1792="základní",J1792,0)</f>
        <v>0</v>
      </c>
      <c r="BF1792" s="149">
        <f>IF(N1792="snížená",J1792,0)</f>
        <v>0</v>
      </c>
      <c r="BG1792" s="149">
        <f>IF(N1792="zákl. přenesená",J1792,0)</f>
        <v>0</v>
      </c>
      <c r="BH1792" s="149">
        <f>IF(N1792="sníž. přenesená",J1792,0)</f>
        <v>0</v>
      </c>
      <c r="BI1792" s="149">
        <f>IF(N1792="nulová",J1792,0)</f>
        <v>0</v>
      </c>
      <c r="BJ1792" s="23" t="s">
        <v>70</v>
      </c>
      <c r="BK1792" s="149">
        <f>ROUND(I1792*H1792,2)</f>
        <v>0</v>
      </c>
      <c r="BL1792" s="23" t="s">
        <v>233</v>
      </c>
      <c r="BM1792" s="23" t="s">
        <v>2340</v>
      </c>
    </row>
    <row r="1793" spans="2:65" s="1" customFormat="1" ht="40.5" x14ac:dyDescent="0.3">
      <c r="B1793" s="36"/>
      <c r="D1793" s="150" t="s">
        <v>159</v>
      </c>
      <c r="F1793" s="151" t="s">
        <v>2298</v>
      </c>
      <c r="L1793" s="36"/>
      <c r="M1793" s="152"/>
      <c r="T1793" s="61"/>
      <c r="AT1793" s="23" t="s">
        <v>159</v>
      </c>
      <c r="AU1793" s="23" t="s">
        <v>72</v>
      </c>
    </row>
    <row r="1794" spans="2:65" s="12" customFormat="1" x14ac:dyDescent="0.3">
      <c r="B1794" s="158"/>
      <c r="D1794" s="150" t="s">
        <v>161</v>
      </c>
      <c r="E1794" s="159" t="s">
        <v>5</v>
      </c>
      <c r="F1794" s="160" t="s">
        <v>3894</v>
      </c>
      <c r="H1794" s="161">
        <v>650</v>
      </c>
      <c r="L1794" s="158"/>
      <c r="M1794" s="162"/>
      <c r="T1794" s="163"/>
      <c r="W1794" s="1"/>
      <c r="AT1794" s="159" t="s">
        <v>161</v>
      </c>
      <c r="AU1794" s="159" t="s">
        <v>72</v>
      </c>
      <c r="AV1794" s="12" t="s">
        <v>72</v>
      </c>
      <c r="AW1794" s="12" t="s">
        <v>27</v>
      </c>
      <c r="AX1794" s="12" t="s">
        <v>64</v>
      </c>
      <c r="AY1794" s="159" t="s">
        <v>150</v>
      </c>
    </row>
    <row r="1795" spans="2:65" s="11" customFormat="1" x14ac:dyDescent="0.3">
      <c r="B1795" s="153"/>
      <c r="D1795" s="150" t="s">
        <v>161</v>
      </c>
      <c r="E1795" s="154" t="s">
        <v>5</v>
      </c>
      <c r="F1795" s="155" t="s">
        <v>3895</v>
      </c>
      <c r="H1795" s="154" t="s">
        <v>5</v>
      </c>
      <c r="L1795" s="153"/>
      <c r="M1795" s="156"/>
      <c r="T1795" s="157"/>
      <c r="W1795" s="1"/>
      <c r="AT1795" s="154" t="s">
        <v>161</v>
      </c>
      <c r="AU1795" s="154" t="s">
        <v>72</v>
      </c>
      <c r="AV1795" s="11" t="s">
        <v>70</v>
      </c>
      <c r="AW1795" s="11" t="s">
        <v>27</v>
      </c>
      <c r="AX1795" s="11" t="s">
        <v>64</v>
      </c>
      <c r="AY1795" s="154" t="s">
        <v>150</v>
      </c>
    </row>
    <row r="1796" spans="2:65" s="13" customFormat="1" x14ac:dyDescent="0.3">
      <c r="B1796" s="164"/>
      <c r="D1796" s="150" t="s">
        <v>161</v>
      </c>
      <c r="E1796" s="165" t="s">
        <v>5</v>
      </c>
      <c r="F1796" s="166" t="s">
        <v>164</v>
      </c>
      <c r="H1796" s="167">
        <v>650</v>
      </c>
      <c r="L1796" s="164"/>
      <c r="M1796" s="168"/>
      <c r="T1796" s="169"/>
      <c r="W1796" s="1"/>
      <c r="AT1796" s="165" t="s">
        <v>161</v>
      </c>
      <c r="AU1796" s="165" t="s">
        <v>72</v>
      </c>
      <c r="AV1796" s="13" t="s">
        <v>157</v>
      </c>
      <c r="AW1796" s="13" t="s">
        <v>27</v>
      </c>
      <c r="AX1796" s="13" t="s">
        <v>70</v>
      </c>
      <c r="AY1796" s="165" t="s">
        <v>150</v>
      </c>
    </row>
    <row r="1797" spans="2:65" s="1" customFormat="1" ht="16.5" customHeight="1" x14ac:dyDescent="0.3">
      <c r="B1797" s="138"/>
      <c r="C1797" s="171" t="s">
        <v>2341</v>
      </c>
      <c r="D1797" s="171" t="s">
        <v>251</v>
      </c>
      <c r="E1797" s="172" t="s">
        <v>2342</v>
      </c>
      <c r="F1797" s="173" t="s">
        <v>3896</v>
      </c>
      <c r="G1797" s="174" t="s">
        <v>2107</v>
      </c>
      <c r="H1797" s="175">
        <v>650</v>
      </c>
      <c r="I1797" s="521"/>
      <c r="J1797" s="176">
        <f>ROUND(I1797*H1797,2)</f>
        <v>0</v>
      </c>
      <c r="K1797" s="173" t="s">
        <v>5</v>
      </c>
      <c r="L1797" s="177"/>
      <c r="M1797" s="178" t="s">
        <v>5</v>
      </c>
      <c r="N1797" s="179" t="s">
        <v>35</v>
      </c>
      <c r="O1797" s="147">
        <v>0</v>
      </c>
      <c r="P1797" s="147">
        <f>O1797*H1797</f>
        <v>0</v>
      </c>
      <c r="Q1797" s="147">
        <v>1E-3</v>
      </c>
      <c r="R1797" s="147">
        <f>Q1797*H1797</f>
        <v>0.65</v>
      </c>
      <c r="S1797" s="147">
        <v>0</v>
      </c>
      <c r="T1797" s="148">
        <f>S1797*H1797</f>
        <v>0</v>
      </c>
      <c r="AR1797" s="23" t="s">
        <v>323</v>
      </c>
      <c r="AT1797" s="23" t="s">
        <v>251</v>
      </c>
      <c r="AU1797" s="23" t="s">
        <v>72</v>
      </c>
      <c r="AY1797" s="23" t="s">
        <v>150</v>
      </c>
      <c r="BE1797" s="149">
        <f>IF(N1797="základní",J1797,0)</f>
        <v>0</v>
      </c>
      <c r="BF1797" s="149">
        <f>IF(N1797="snížená",J1797,0)</f>
        <v>0</v>
      </c>
      <c r="BG1797" s="149">
        <f>IF(N1797="zákl. přenesená",J1797,0)</f>
        <v>0</v>
      </c>
      <c r="BH1797" s="149">
        <f>IF(N1797="sníž. přenesená",J1797,0)</f>
        <v>0</v>
      </c>
      <c r="BI1797" s="149">
        <f>IF(N1797="nulová",J1797,0)</f>
        <v>0</v>
      </c>
      <c r="BJ1797" s="23" t="s">
        <v>70</v>
      </c>
      <c r="BK1797" s="149">
        <f>ROUND(I1797*H1797,2)</f>
        <v>0</v>
      </c>
      <c r="BL1797" s="23" t="s">
        <v>233</v>
      </c>
      <c r="BM1797" s="23" t="s">
        <v>2343</v>
      </c>
    </row>
    <row r="1798" spans="2:65" s="1" customFormat="1" ht="25.5" customHeight="1" x14ac:dyDescent="0.3">
      <c r="B1798" s="138"/>
      <c r="C1798" s="139" t="s">
        <v>2344</v>
      </c>
      <c r="D1798" s="139" t="s">
        <v>152</v>
      </c>
      <c r="E1798" s="140" t="s">
        <v>2345</v>
      </c>
      <c r="F1798" s="141" t="s">
        <v>2346</v>
      </c>
      <c r="G1798" s="142" t="s">
        <v>2107</v>
      </c>
      <c r="H1798" s="143">
        <v>3198.72</v>
      </c>
      <c r="I1798" s="303"/>
      <c r="J1798" s="144">
        <f>ROUND(I1798*H1798,2)</f>
        <v>0</v>
      </c>
      <c r="K1798" s="141" t="s">
        <v>156</v>
      </c>
      <c r="L1798" s="36"/>
      <c r="M1798" s="145" t="s">
        <v>5</v>
      </c>
      <c r="N1798" s="146" t="s">
        <v>35</v>
      </c>
      <c r="O1798" s="147">
        <v>5.7000000000000002E-2</v>
      </c>
      <c r="P1798" s="147">
        <f>O1798*H1798</f>
        <v>182.32703999999998</v>
      </c>
      <c r="Q1798" s="147">
        <v>0</v>
      </c>
      <c r="R1798" s="147">
        <f>Q1798*H1798</f>
        <v>0</v>
      </c>
      <c r="S1798" s="147">
        <v>1E-3</v>
      </c>
      <c r="T1798" s="148">
        <f>S1798*H1798</f>
        <v>3.1987199999999998</v>
      </c>
      <c r="AR1798" s="23" t="s">
        <v>233</v>
      </c>
      <c r="AT1798" s="23" t="s">
        <v>152</v>
      </c>
      <c r="AU1798" s="23" t="s">
        <v>72</v>
      </c>
      <c r="AY1798" s="23" t="s">
        <v>150</v>
      </c>
      <c r="BE1798" s="149">
        <f>IF(N1798="základní",J1798,0)</f>
        <v>0</v>
      </c>
      <c r="BF1798" s="149">
        <f>IF(N1798="snížená",J1798,0)</f>
        <v>0</v>
      </c>
      <c r="BG1798" s="149">
        <f>IF(N1798="zákl. přenesená",J1798,0)</f>
        <v>0</v>
      </c>
      <c r="BH1798" s="149">
        <f>IF(N1798="sníž. přenesená",J1798,0)</f>
        <v>0</v>
      </c>
      <c r="BI1798" s="149">
        <f>IF(N1798="nulová",J1798,0)</f>
        <v>0</v>
      </c>
      <c r="BJ1798" s="23" t="s">
        <v>70</v>
      </c>
      <c r="BK1798" s="149">
        <f>ROUND(I1798*H1798,2)</f>
        <v>0</v>
      </c>
      <c r="BL1798" s="23" t="s">
        <v>233</v>
      </c>
      <c r="BM1798" s="23" t="s">
        <v>2347</v>
      </c>
    </row>
    <row r="1799" spans="2:65" s="1" customFormat="1" ht="94.5" x14ac:dyDescent="0.3">
      <c r="B1799" s="36"/>
      <c r="D1799" s="150" t="s">
        <v>159</v>
      </c>
      <c r="F1799" s="151" t="s">
        <v>2348</v>
      </c>
      <c r="L1799" s="36"/>
      <c r="M1799" s="152"/>
      <c r="T1799" s="61"/>
      <c r="AT1799" s="23" t="s">
        <v>159</v>
      </c>
      <c r="AU1799" s="23" t="s">
        <v>72</v>
      </c>
    </row>
    <row r="1800" spans="2:65" s="11" customFormat="1" x14ac:dyDescent="0.3">
      <c r="B1800" s="153"/>
      <c r="D1800" s="150" t="s">
        <v>161</v>
      </c>
      <c r="E1800" s="154" t="s">
        <v>5</v>
      </c>
      <c r="F1800" s="155" t="s">
        <v>2349</v>
      </c>
      <c r="H1800" s="154" t="s">
        <v>5</v>
      </c>
      <c r="L1800" s="153"/>
      <c r="M1800" s="156"/>
      <c r="T1800" s="157"/>
      <c r="W1800" s="1"/>
      <c r="AT1800" s="154" t="s">
        <v>161</v>
      </c>
      <c r="AU1800" s="154" t="s">
        <v>72</v>
      </c>
      <c r="AV1800" s="11" t="s">
        <v>70</v>
      </c>
      <c r="AW1800" s="11" t="s">
        <v>27</v>
      </c>
      <c r="AX1800" s="11" t="s">
        <v>64</v>
      </c>
      <c r="AY1800" s="154" t="s">
        <v>150</v>
      </c>
    </row>
    <row r="1801" spans="2:65" s="12" customFormat="1" x14ac:dyDescent="0.3">
      <c r="B1801" s="158"/>
      <c r="D1801" s="150" t="s">
        <v>161</v>
      </c>
      <c r="E1801" s="159" t="s">
        <v>5</v>
      </c>
      <c r="F1801" s="160" t="s">
        <v>2350</v>
      </c>
      <c r="H1801" s="161">
        <v>3198.72</v>
      </c>
      <c r="L1801" s="158"/>
      <c r="M1801" s="162"/>
      <c r="T1801" s="163"/>
      <c r="W1801" s="1"/>
      <c r="AT1801" s="159" t="s">
        <v>161</v>
      </c>
      <c r="AU1801" s="159" t="s">
        <v>72</v>
      </c>
      <c r="AV1801" s="12" t="s">
        <v>72</v>
      </c>
      <c r="AW1801" s="12" t="s">
        <v>27</v>
      </c>
      <c r="AX1801" s="12" t="s">
        <v>64</v>
      </c>
      <c r="AY1801" s="159" t="s">
        <v>150</v>
      </c>
    </row>
    <row r="1802" spans="2:65" s="13" customFormat="1" x14ac:dyDescent="0.3">
      <c r="B1802" s="164"/>
      <c r="D1802" s="150" t="s">
        <v>161</v>
      </c>
      <c r="E1802" s="165" t="s">
        <v>5</v>
      </c>
      <c r="F1802" s="166" t="s">
        <v>164</v>
      </c>
      <c r="H1802" s="167">
        <v>3198.72</v>
      </c>
      <c r="L1802" s="164"/>
      <c r="M1802" s="168"/>
      <c r="T1802" s="169"/>
      <c r="W1802" s="1"/>
      <c r="AT1802" s="165" t="s">
        <v>161</v>
      </c>
      <c r="AU1802" s="165" t="s">
        <v>72</v>
      </c>
      <c r="AV1802" s="13" t="s">
        <v>157</v>
      </c>
      <c r="AW1802" s="13" t="s">
        <v>27</v>
      </c>
      <c r="AX1802" s="13" t="s">
        <v>70</v>
      </c>
      <c r="AY1802" s="165" t="s">
        <v>150</v>
      </c>
    </row>
    <row r="1803" spans="2:65" s="1" customFormat="1" ht="25.5" customHeight="1" x14ac:dyDescent="0.3">
      <c r="B1803" s="138"/>
      <c r="C1803" s="139" t="s">
        <v>2351</v>
      </c>
      <c r="D1803" s="139" t="s">
        <v>152</v>
      </c>
      <c r="E1803" s="140" t="s">
        <v>2352</v>
      </c>
      <c r="F1803" s="141" t="s">
        <v>2353</v>
      </c>
      <c r="G1803" s="142" t="s">
        <v>2107</v>
      </c>
      <c r="H1803" s="143">
        <v>210</v>
      </c>
      <c r="I1803" s="303"/>
      <c r="J1803" s="144">
        <f>ROUND(I1803*H1803,2)</f>
        <v>0</v>
      </c>
      <c r="K1803" s="141" t="s">
        <v>156</v>
      </c>
      <c r="L1803" s="36"/>
      <c r="M1803" s="145" t="s">
        <v>5</v>
      </c>
      <c r="N1803" s="146" t="s">
        <v>35</v>
      </c>
      <c r="O1803" s="147">
        <v>3.6999999999999998E-2</v>
      </c>
      <c r="P1803" s="147">
        <f>O1803*H1803</f>
        <v>7.77</v>
      </c>
      <c r="Q1803" s="147">
        <v>0</v>
      </c>
      <c r="R1803" s="147">
        <f>Q1803*H1803</f>
        <v>0</v>
      </c>
      <c r="S1803" s="147">
        <v>1E-3</v>
      </c>
      <c r="T1803" s="148">
        <f>S1803*H1803</f>
        <v>0.21</v>
      </c>
      <c r="AR1803" s="23" t="s">
        <v>233</v>
      </c>
      <c r="AT1803" s="23" t="s">
        <v>152</v>
      </c>
      <c r="AU1803" s="23" t="s">
        <v>72</v>
      </c>
      <c r="AY1803" s="23" t="s">
        <v>150</v>
      </c>
      <c r="BE1803" s="149">
        <f>IF(N1803="základní",J1803,0)</f>
        <v>0</v>
      </c>
      <c r="BF1803" s="149">
        <f>IF(N1803="snížená",J1803,0)</f>
        <v>0</v>
      </c>
      <c r="BG1803" s="149">
        <f>IF(N1803="zákl. přenesená",J1803,0)</f>
        <v>0</v>
      </c>
      <c r="BH1803" s="149">
        <f>IF(N1803="sníž. přenesená",J1803,0)</f>
        <v>0</v>
      </c>
      <c r="BI1803" s="149">
        <f>IF(N1803="nulová",J1803,0)</f>
        <v>0</v>
      </c>
      <c r="BJ1803" s="23" t="s">
        <v>70</v>
      </c>
      <c r="BK1803" s="149">
        <f>ROUND(I1803*H1803,2)</f>
        <v>0</v>
      </c>
      <c r="BL1803" s="23" t="s">
        <v>233</v>
      </c>
      <c r="BM1803" s="23" t="s">
        <v>2354</v>
      </c>
    </row>
    <row r="1804" spans="2:65" s="1" customFormat="1" ht="94.5" x14ac:dyDescent="0.3">
      <c r="B1804" s="36"/>
      <c r="D1804" s="150" t="s">
        <v>159</v>
      </c>
      <c r="F1804" s="151" t="s">
        <v>2348</v>
      </c>
      <c r="L1804" s="36"/>
      <c r="M1804" s="152"/>
      <c r="T1804" s="61"/>
      <c r="AT1804" s="23" t="s">
        <v>159</v>
      </c>
      <c r="AU1804" s="23" t="s">
        <v>72</v>
      </c>
    </row>
    <row r="1805" spans="2:65" s="12" customFormat="1" x14ac:dyDescent="0.3">
      <c r="B1805" s="158"/>
      <c r="D1805" s="150" t="s">
        <v>161</v>
      </c>
      <c r="E1805" s="159" t="s">
        <v>5</v>
      </c>
      <c r="F1805" s="160" t="s">
        <v>1405</v>
      </c>
      <c r="H1805" s="161">
        <v>210</v>
      </c>
      <c r="L1805" s="158"/>
      <c r="M1805" s="162"/>
      <c r="T1805" s="163"/>
      <c r="W1805" s="1"/>
      <c r="AT1805" s="159" t="s">
        <v>161</v>
      </c>
      <c r="AU1805" s="159" t="s">
        <v>72</v>
      </c>
      <c r="AV1805" s="12" t="s">
        <v>72</v>
      </c>
      <c r="AW1805" s="12" t="s">
        <v>27</v>
      </c>
      <c r="AX1805" s="12" t="s">
        <v>64</v>
      </c>
      <c r="AY1805" s="159" t="s">
        <v>150</v>
      </c>
    </row>
    <row r="1806" spans="2:65" s="11" customFormat="1" x14ac:dyDescent="0.3">
      <c r="B1806" s="153"/>
      <c r="D1806" s="150" t="s">
        <v>161</v>
      </c>
      <c r="E1806" s="154" t="s">
        <v>5</v>
      </c>
      <c r="F1806" s="155" t="s">
        <v>2355</v>
      </c>
      <c r="H1806" s="154" t="s">
        <v>5</v>
      </c>
      <c r="L1806" s="153"/>
      <c r="M1806" s="156"/>
      <c r="T1806" s="157"/>
      <c r="W1806" s="1"/>
      <c r="AT1806" s="154" t="s">
        <v>161</v>
      </c>
      <c r="AU1806" s="154" t="s">
        <v>72</v>
      </c>
      <c r="AV1806" s="11" t="s">
        <v>70</v>
      </c>
      <c r="AW1806" s="11" t="s">
        <v>27</v>
      </c>
      <c r="AX1806" s="11" t="s">
        <v>64</v>
      </c>
      <c r="AY1806" s="154" t="s">
        <v>150</v>
      </c>
    </row>
    <row r="1807" spans="2:65" s="13" customFormat="1" x14ac:dyDescent="0.3">
      <c r="B1807" s="164"/>
      <c r="D1807" s="150" t="s">
        <v>161</v>
      </c>
      <c r="E1807" s="165" t="s">
        <v>5</v>
      </c>
      <c r="F1807" s="166" t="s">
        <v>164</v>
      </c>
      <c r="H1807" s="167">
        <v>210</v>
      </c>
      <c r="L1807" s="164"/>
      <c r="M1807" s="168"/>
      <c r="T1807" s="169"/>
      <c r="W1807" s="1"/>
      <c r="AT1807" s="165" t="s">
        <v>161</v>
      </c>
      <c r="AU1807" s="165" t="s">
        <v>72</v>
      </c>
      <c r="AV1807" s="13" t="s">
        <v>157</v>
      </c>
      <c r="AW1807" s="13" t="s">
        <v>27</v>
      </c>
      <c r="AX1807" s="13" t="s">
        <v>70</v>
      </c>
      <c r="AY1807" s="165" t="s">
        <v>150</v>
      </c>
    </row>
    <row r="1808" spans="2:65" s="1" customFormat="1" ht="25.5" customHeight="1" x14ac:dyDescent="0.3">
      <c r="B1808" s="138"/>
      <c r="C1808" s="139" t="s">
        <v>2356</v>
      </c>
      <c r="D1808" s="139" t="s">
        <v>152</v>
      </c>
      <c r="E1808" s="140" t="s">
        <v>2357</v>
      </c>
      <c r="F1808" s="141" t="s">
        <v>2358</v>
      </c>
      <c r="G1808" s="142" t="s">
        <v>2107</v>
      </c>
      <c r="H1808" s="143">
        <v>18424.38</v>
      </c>
      <c r="I1808" s="303"/>
      <c r="J1808" s="144">
        <f>ROUND(I1808*H1808,2)</f>
        <v>0</v>
      </c>
      <c r="K1808" s="141" t="s">
        <v>156</v>
      </c>
      <c r="L1808" s="36"/>
      <c r="M1808" s="145" t="s">
        <v>5</v>
      </c>
      <c r="N1808" s="146" t="s">
        <v>35</v>
      </c>
      <c r="O1808" s="147">
        <v>2.1999999999999999E-2</v>
      </c>
      <c r="P1808" s="147">
        <f>O1808*H1808</f>
        <v>405.33636000000001</v>
      </c>
      <c r="Q1808" s="147">
        <v>0</v>
      </c>
      <c r="R1808" s="147">
        <f>Q1808*H1808</f>
        <v>0</v>
      </c>
      <c r="S1808" s="147">
        <v>1E-3</v>
      </c>
      <c r="T1808" s="148">
        <f>S1808*H1808</f>
        <v>18.424380000000003</v>
      </c>
      <c r="AR1808" s="23" t="s">
        <v>233</v>
      </c>
      <c r="AT1808" s="23" t="s">
        <v>152</v>
      </c>
      <c r="AU1808" s="23" t="s">
        <v>72</v>
      </c>
      <c r="AY1808" s="23" t="s">
        <v>150</v>
      </c>
      <c r="BE1808" s="149">
        <f>IF(N1808="základní",J1808,0)</f>
        <v>0</v>
      </c>
      <c r="BF1808" s="149">
        <f>IF(N1808="snížená",J1808,0)</f>
        <v>0</v>
      </c>
      <c r="BG1808" s="149">
        <f>IF(N1808="zákl. přenesená",J1808,0)</f>
        <v>0</v>
      </c>
      <c r="BH1808" s="149">
        <f>IF(N1808="sníž. přenesená",J1808,0)</f>
        <v>0</v>
      </c>
      <c r="BI1808" s="149">
        <f>IF(N1808="nulová",J1808,0)</f>
        <v>0</v>
      </c>
      <c r="BJ1808" s="23" t="s">
        <v>70</v>
      </c>
      <c r="BK1808" s="149">
        <f>ROUND(I1808*H1808,2)</f>
        <v>0</v>
      </c>
      <c r="BL1808" s="23" t="s">
        <v>233</v>
      </c>
      <c r="BM1808" s="23" t="s">
        <v>2359</v>
      </c>
    </row>
    <row r="1809" spans="2:65" s="1" customFormat="1" ht="94.5" x14ac:dyDescent="0.3">
      <c r="B1809" s="36"/>
      <c r="D1809" s="150" t="s">
        <v>159</v>
      </c>
      <c r="F1809" s="151" t="s">
        <v>2348</v>
      </c>
      <c r="L1809" s="36"/>
      <c r="M1809" s="152"/>
      <c r="T1809" s="61"/>
      <c r="AT1809" s="23" t="s">
        <v>159</v>
      </c>
      <c r="AU1809" s="23" t="s">
        <v>72</v>
      </c>
    </row>
    <row r="1810" spans="2:65" s="11" customFormat="1" x14ac:dyDescent="0.3">
      <c r="B1810" s="153"/>
      <c r="D1810" s="150" t="s">
        <v>161</v>
      </c>
      <c r="E1810" s="154" t="s">
        <v>5</v>
      </c>
      <c r="F1810" s="155" t="s">
        <v>2360</v>
      </c>
      <c r="H1810" s="154" t="s">
        <v>5</v>
      </c>
      <c r="L1810" s="153"/>
      <c r="M1810" s="156"/>
      <c r="T1810" s="157"/>
      <c r="W1810" s="1"/>
      <c r="AT1810" s="154" t="s">
        <v>161</v>
      </c>
      <c r="AU1810" s="154" t="s">
        <v>72</v>
      </c>
      <c r="AV1810" s="11" t="s">
        <v>70</v>
      </c>
      <c r="AW1810" s="11" t="s">
        <v>27</v>
      </c>
      <c r="AX1810" s="11" t="s">
        <v>64</v>
      </c>
      <c r="AY1810" s="154" t="s">
        <v>150</v>
      </c>
    </row>
    <row r="1811" spans="2:65" s="12" customFormat="1" x14ac:dyDescent="0.3">
      <c r="B1811" s="158"/>
      <c r="D1811" s="150" t="s">
        <v>161</v>
      </c>
      <c r="E1811" s="159" t="s">
        <v>5</v>
      </c>
      <c r="F1811" s="160" t="s">
        <v>2361</v>
      </c>
      <c r="H1811" s="161">
        <v>18424.38</v>
      </c>
      <c r="L1811" s="158"/>
      <c r="M1811" s="162"/>
      <c r="T1811" s="163"/>
      <c r="W1811" s="1"/>
      <c r="AT1811" s="159" t="s">
        <v>161</v>
      </c>
      <c r="AU1811" s="159" t="s">
        <v>72</v>
      </c>
      <c r="AV1811" s="12" t="s">
        <v>72</v>
      </c>
      <c r="AW1811" s="12" t="s">
        <v>27</v>
      </c>
      <c r="AX1811" s="12" t="s">
        <v>64</v>
      </c>
      <c r="AY1811" s="159" t="s">
        <v>150</v>
      </c>
    </row>
    <row r="1812" spans="2:65" s="11" customFormat="1" x14ac:dyDescent="0.3">
      <c r="B1812" s="153"/>
      <c r="D1812" s="150" t="s">
        <v>161</v>
      </c>
      <c r="E1812" s="154" t="s">
        <v>5</v>
      </c>
      <c r="F1812" s="155" t="s">
        <v>2362</v>
      </c>
      <c r="H1812" s="154" t="s">
        <v>5</v>
      </c>
      <c r="L1812" s="153"/>
      <c r="M1812" s="156"/>
      <c r="T1812" s="157"/>
      <c r="W1812" s="1"/>
      <c r="AT1812" s="154" t="s">
        <v>161</v>
      </c>
      <c r="AU1812" s="154" t="s">
        <v>72</v>
      </c>
      <c r="AV1812" s="11" t="s">
        <v>70</v>
      </c>
      <c r="AW1812" s="11" t="s">
        <v>27</v>
      </c>
      <c r="AX1812" s="11" t="s">
        <v>64</v>
      </c>
      <c r="AY1812" s="154" t="s">
        <v>150</v>
      </c>
    </row>
    <row r="1813" spans="2:65" s="13" customFormat="1" x14ac:dyDescent="0.3">
      <c r="B1813" s="164"/>
      <c r="D1813" s="150" t="s">
        <v>161</v>
      </c>
      <c r="E1813" s="165" t="s">
        <v>5</v>
      </c>
      <c r="F1813" s="166" t="s">
        <v>164</v>
      </c>
      <c r="H1813" s="167">
        <v>18424.38</v>
      </c>
      <c r="L1813" s="164"/>
      <c r="M1813" s="168"/>
      <c r="T1813" s="169"/>
      <c r="W1813" s="1"/>
      <c r="AT1813" s="165" t="s">
        <v>161</v>
      </c>
      <c r="AU1813" s="165" t="s">
        <v>72</v>
      </c>
      <c r="AV1813" s="13" t="s">
        <v>157</v>
      </c>
      <c r="AW1813" s="13" t="s">
        <v>27</v>
      </c>
      <c r="AX1813" s="13" t="s">
        <v>70</v>
      </c>
      <c r="AY1813" s="165" t="s">
        <v>150</v>
      </c>
    </row>
    <row r="1814" spans="2:65" s="1" customFormat="1" ht="38.25" customHeight="1" x14ac:dyDescent="0.3">
      <c r="B1814" s="138"/>
      <c r="C1814" s="139" t="s">
        <v>2363</v>
      </c>
      <c r="D1814" s="139" t="s">
        <v>152</v>
      </c>
      <c r="E1814" s="140" t="s">
        <v>2364</v>
      </c>
      <c r="F1814" s="141" t="s">
        <v>2365</v>
      </c>
      <c r="G1814" s="142" t="s">
        <v>241</v>
      </c>
      <c r="H1814" s="143">
        <v>38.628</v>
      </c>
      <c r="I1814" s="303"/>
      <c r="J1814" s="144">
        <f>ROUND(I1814*H1814,2)</f>
        <v>0</v>
      </c>
      <c r="K1814" s="141" t="s">
        <v>156</v>
      </c>
      <c r="L1814" s="36"/>
      <c r="M1814" s="145" t="s">
        <v>5</v>
      </c>
      <c r="N1814" s="146" t="s">
        <v>35</v>
      </c>
      <c r="O1814" s="147">
        <v>3.016</v>
      </c>
      <c r="P1814" s="147">
        <f>O1814*H1814</f>
        <v>116.502048</v>
      </c>
      <c r="Q1814" s="147">
        <v>0</v>
      </c>
      <c r="R1814" s="147">
        <f>Q1814*H1814</f>
        <v>0</v>
      </c>
      <c r="S1814" s="147">
        <v>0</v>
      </c>
      <c r="T1814" s="148">
        <f>S1814*H1814</f>
        <v>0</v>
      </c>
      <c r="AR1814" s="23" t="s">
        <v>233</v>
      </c>
      <c r="AT1814" s="23" t="s">
        <v>152</v>
      </c>
      <c r="AU1814" s="23" t="s">
        <v>72</v>
      </c>
      <c r="AY1814" s="23" t="s">
        <v>150</v>
      </c>
      <c r="BE1814" s="149">
        <f>IF(N1814="základní",J1814,0)</f>
        <v>0</v>
      </c>
      <c r="BF1814" s="149">
        <f>IF(N1814="snížená",J1814,0)</f>
        <v>0</v>
      </c>
      <c r="BG1814" s="149">
        <f>IF(N1814="zákl. přenesená",J1814,0)</f>
        <v>0</v>
      </c>
      <c r="BH1814" s="149">
        <f>IF(N1814="sníž. přenesená",J1814,0)</f>
        <v>0</v>
      </c>
      <c r="BI1814" s="149">
        <f>IF(N1814="nulová",J1814,0)</f>
        <v>0</v>
      </c>
      <c r="BJ1814" s="23" t="s">
        <v>70</v>
      </c>
      <c r="BK1814" s="149">
        <f>ROUND(I1814*H1814,2)</f>
        <v>0</v>
      </c>
      <c r="BL1814" s="23" t="s">
        <v>233</v>
      </c>
      <c r="BM1814" s="23" t="s">
        <v>2366</v>
      </c>
    </row>
    <row r="1815" spans="2:65" s="1" customFormat="1" ht="148.5" x14ac:dyDescent="0.3">
      <c r="B1815" s="36"/>
      <c r="D1815" s="150" t="s">
        <v>159</v>
      </c>
      <c r="F1815" s="151" t="s">
        <v>2367</v>
      </c>
      <c r="L1815" s="36"/>
      <c r="M1815" s="152"/>
      <c r="T1815" s="61"/>
      <c r="AT1815" s="23" t="s">
        <v>159</v>
      </c>
      <c r="AU1815" s="23" t="s">
        <v>72</v>
      </c>
    </row>
    <row r="1816" spans="2:65" s="10" customFormat="1" ht="29.85" customHeight="1" x14ac:dyDescent="0.3">
      <c r="B1816" s="127"/>
      <c r="D1816" s="128" t="s">
        <v>63</v>
      </c>
      <c r="E1816" s="136" t="s">
        <v>2368</v>
      </c>
      <c r="F1816" s="136" t="s">
        <v>2369</v>
      </c>
      <c r="J1816" s="137">
        <f>BK1816</f>
        <v>0</v>
      </c>
      <c r="L1816" s="127"/>
      <c r="M1816" s="131"/>
      <c r="P1816" s="132">
        <f>SUM(P1817:P1879)</f>
        <v>610.70374000000004</v>
      </c>
      <c r="R1816" s="132">
        <f>SUM(R1817:R1879)</f>
        <v>16.26046204</v>
      </c>
      <c r="T1816" s="133">
        <f>SUM(T1817:T1879)</f>
        <v>0</v>
      </c>
      <c r="W1816" s="1"/>
      <c r="AR1816" s="128" t="s">
        <v>72</v>
      </c>
      <c r="AT1816" s="134" t="s">
        <v>63</v>
      </c>
      <c r="AU1816" s="134" t="s">
        <v>70</v>
      </c>
      <c r="AY1816" s="128" t="s">
        <v>150</v>
      </c>
      <c r="BK1816" s="135">
        <f>SUM(BK1817:BK1879)</f>
        <v>0</v>
      </c>
    </row>
    <row r="1817" spans="2:65" s="1" customFormat="1" ht="16.5" customHeight="1" x14ac:dyDescent="0.3">
      <c r="B1817" s="138"/>
      <c r="C1817" s="139" t="s">
        <v>2370</v>
      </c>
      <c r="D1817" s="139" t="s">
        <v>152</v>
      </c>
      <c r="E1817" s="140" t="s">
        <v>2371</v>
      </c>
      <c r="F1817" s="141" t="s">
        <v>2372</v>
      </c>
      <c r="G1817" s="142" t="s">
        <v>155</v>
      </c>
      <c r="H1817" s="143">
        <v>109.1</v>
      </c>
      <c r="I1817" s="303"/>
      <c r="J1817" s="144">
        <f>ROUND(I1817*H1817,2)</f>
        <v>0</v>
      </c>
      <c r="K1817" s="141" t="s">
        <v>156</v>
      </c>
      <c r="L1817" s="36"/>
      <c r="M1817" s="145" t="s">
        <v>5</v>
      </c>
      <c r="N1817" s="146" t="s">
        <v>35</v>
      </c>
      <c r="O1817" s="147">
        <v>2.4E-2</v>
      </c>
      <c r="P1817" s="147">
        <f>O1817*H1817</f>
        <v>2.6183999999999998</v>
      </c>
      <c r="Q1817" s="147">
        <v>0</v>
      </c>
      <c r="R1817" s="147">
        <f>Q1817*H1817</f>
        <v>0</v>
      </c>
      <c r="S1817" s="147">
        <v>0</v>
      </c>
      <c r="T1817" s="148">
        <f>S1817*H1817</f>
        <v>0</v>
      </c>
      <c r="AR1817" s="23" t="s">
        <v>233</v>
      </c>
      <c r="AT1817" s="23" t="s">
        <v>152</v>
      </c>
      <c r="AU1817" s="23" t="s">
        <v>72</v>
      </c>
      <c r="AY1817" s="23" t="s">
        <v>150</v>
      </c>
      <c r="BE1817" s="149">
        <f>IF(N1817="základní",J1817,0)</f>
        <v>0</v>
      </c>
      <c r="BF1817" s="149">
        <f>IF(N1817="snížená",J1817,0)</f>
        <v>0</v>
      </c>
      <c r="BG1817" s="149">
        <f>IF(N1817="zákl. přenesená",J1817,0)</f>
        <v>0</v>
      </c>
      <c r="BH1817" s="149">
        <f>IF(N1817="sníž. přenesená",J1817,0)</f>
        <v>0</v>
      </c>
      <c r="BI1817" s="149">
        <f>IF(N1817="nulová",J1817,0)</f>
        <v>0</v>
      </c>
      <c r="BJ1817" s="23" t="s">
        <v>70</v>
      </c>
      <c r="BK1817" s="149">
        <f>ROUND(I1817*H1817,2)</f>
        <v>0</v>
      </c>
      <c r="BL1817" s="23" t="s">
        <v>233</v>
      </c>
      <c r="BM1817" s="23" t="s">
        <v>2373</v>
      </c>
    </row>
    <row r="1818" spans="2:65" s="1" customFormat="1" ht="81" x14ac:dyDescent="0.3">
      <c r="B1818" s="36"/>
      <c r="D1818" s="150" t="s">
        <v>159</v>
      </c>
      <c r="F1818" s="151" t="s">
        <v>2374</v>
      </c>
      <c r="L1818" s="36"/>
      <c r="M1818" s="152"/>
      <c r="T1818" s="61"/>
      <c r="AT1818" s="23" t="s">
        <v>159</v>
      </c>
      <c r="AU1818" s="23" t="s">
        <v>72</v>
      </c>
    </row>
    <row r="1819" spans="2:65" s="12" customFormat="1" x14ac:dyDescent="0.3">
      <c r="B1819" s="158"/>
      <c r="D1819" s="150" t="s">
        <v>161</v>
      </c>
      <c r="E1819" s="159" t="s">
        <v>5</v>
      </c>
      <c r="F1819" s="160" t="s">
        <v>2375</v>
      </c>
      <c r="H1819" s="161">
        <v>109.1</v>
      </c>
      <c r="L1819" s="158"/>
      <c r="M1819" s="162"/>
      <c r="T1819" s="163"/>
      <c r="W1819" s="1"/>
      <c r="AT1819" s="159" t="s">
        <v>161</v>
      </c>
      <c r="AU1819" s="159" t="s">
        <v>72</v>
      </c>
      <c r="AV1819" s="12" t="s">
        <v>72</v>
      </c>
      <c r="AW1819" s="12" t="s">
        <v>27</v>
      </c>
      <c r="AX1819" s="12" t="s">
        <v>64</v>
      </c>
      <c r="AY1819" s="159" t="s">
        <v>150</v>
      </c>
    </row>
    <row r="1820" spans="2:65" s="13" customFormat="1" x14ac:dyDescent="0.3">
      <c r="B1820" s="164"/>
      <c r="D1820" s="150" t="s">
        <v>161</v>
      </c>
      <c r="E1820" s="165" t="s">
        <v>5</v>
      </c>
      <c r="F1820" s="166" t="s">
        <v>164</v>
      </c>
      <c r="H1820" s="167">
        <v>109.1</v>
      </c>
      <c r="L1820" s="164"/>
      <c r="M1820" s="168"/>
      <c r="T1820" s="169"/>
      <c r="W1820" s="1"/>
      <c r="AT1820" s="165" t="s">
        <v>161</v>
      </c>
      <c r="AU1820" s="165" t="s">
        <v>72</v>
      </c>
      <c r="AV1820" s="13" t="s">
        <v>157</v>
      </c>
      <c r="AW1820" s="13" t="s">
        <v>27</v>
      </c>
      <c r="AX1820" s="13" t="s">
        <v>70</v>
      </c>
      <c r="AY1820" s="165" t="s">
        <v>150</v>
      </c>
    </row>
    <row r="1821" spans="2:65" s="1" customFormat="1" ht="16.5" customHeight="1" x14ac:dyDescent="0.3">
      <c r="B1821" s="138"/>
      <c r="C1821" s="139" t="s">
        <v>2376</v>
      </c>
      <c r="D1821" s="139" t="s">
        <v>152</v>
      </c>
      <c r="E1821" s="140" t="s">
        <v>2377</v>
      </c>
      <c r="F1821" s="141" t="s">
        <v>2378</v>
      </c>
      <c r="G1821" s="142" t="s">
        <v>268</v>
      </c>
      <c r="H1821" s="143">
        <v>86.4</v>
      </c>
      <c r="I1821" s="303"/>
      <c r="J1821" s="144">
        <f>ROUND(I1821*H1821,2)</f>
        <v>0</v>
      </c>
      <c r="K1821" s="141" t="s">
        <v>156</v>
      </c>
      <c r="L1821" s="36"/>
      <c r="M1821" s="145" t="s">
        <v>5</v>
      </c>
      <c r="N1821" s="146" t="s">
        <v>35</v>
      </c>
      <c r="O1821" s="147">
        <v>7.0000000000000001E-3</v>
      </c>
      <c r="P1821" s="147">
        <f>O1821*H1821</f>
        <v>0.6048</v>
      </c>
      <c r="Q1821" s="147">
        <v>0</v>
      </c>
      <c r="R1821" s="147">
        <f>Q1821*H1821</f>
        <v>0</v>
      </c>
      <c r="S1821" s="147">
        <v>0</v>
      </c>
      <c r="T1821" s="148">
        <f>S1821*H1821</f>
        <v>0</v>
      </c>
      <c r="AR1821" s="23" t="s">
        <v>233</v>
      </c>
      <c r="AT1821" s="23" t="s">
        <v>152</v>
      </c>
      <c r="AU1821" s="23" t="s">
        <v>72</v>
      </c>
      <c r="AY1821" s="23" t="s">
        <v>150</v>
      </c>
      <c r="BE1821" s="149">
        <f>IF(N1821="základní",J1821,0)</f>
        <v>0</v>
      </c>
      <c r="BF1821" s="149">
        <f>IF(N1821="snížená",J1821,0)</f>
        <v>0</v>
      </c>
      <c r="BG1821" s="149">
        <f>IF(N1821="zákl. přenesená",J1821,0)</f>
        <v>0</v>
      </c>
      <c r="BH1821" s="149">
        <f>IF(N1821="sníž. přenesená",J1821,0)</f>
        <v>0</v>
      </c>
      <c r="BI1821" s="149">
        <f>IF(N1821="nulová",J1821,0)</f>
        <v>0</v>
      </c>
      <c r="BJ1821" s="23" t="s">
        <v>70</v>
      </c>
      <c r="BK1821" s="149">
        <f>ROUND(I1821*H1821,2)</f>
        <v>0</v>
      </c>
      <c r="BL1821" s="23" t="s">
        <v>233</v>
      </c>
      <c r="BM1821" s="23" t="s">
        <v>2379</v>
      </c>
    </row>
    <row r="1822" spans="2:65" s="1" customFormat="1" ht="81" x14ac:dyDescent="0.3">
      <c r="B1822" s="36"/>
      <c r="D1822" s="150" t="s">
        <v>159</v>
      </c>
      <c r="F1822" s="151" t="s">
        <v>2374</v>
      </c>
      <c r="L1822" s="36"/>
      <c r="M1822" s="152"/>
      <c r="T1822" s="61"/>
      <c r="AT1822" s="23" t="s">
        <v>159</v>
      </c>
      <c r="AU1822" s="23" t="s">
        <v>72</v>
      </c>
    </row>
    <row r="1823" spans="2:65" s="12" customFormat="1" x14ac:dyDescent="0.3">
      <c r="B1823" s="158"/>
      <c r="D1823" s="150" t="s">
        <v>161</v>
      </c>
      <c r="E1823" s="159" t="s">
        <v>5</v>
      </c>
      <c r="F1823" s="160" t="s">
        <v>2380</v>
      </c>
      <c r="H1823" s="161">
        <v>86.4</v>
      </c>
      <c r="L1823" s="158"/>
      <c r="M1823" s="162"/>
      <c r="T1823" s="163"/>
      <c r="W1823" s="1"/>
      <c r="AT1823" s="159" t="s">
        <v>161</v>
      </c>
      <c r="AU1823" s="159" t="s">
        <v>72</v>
      </c>
      <c r="AV1823" s="12" t="s">
        <v>72</v>
      </c>
      <c r="AW1823" s="12" t="s">
        <v>27</v>
      </c>
      <c r="AX1823" s="12" t="s">
        <v>64</v>
      </c>
      <c r="AY1823" s="159" t="s">
        <v>150</v>
      </c>
    </row>
    <row r="1824" spans="2:65" s="13" customFormat="1" x14ac:dyDescent="0.3">
      <c r="B1824" s="164"/>
      <c r="D1824" s="150" t="s">
        <v>161</v>
      </c>
      <c r="E1824" s="165" t="s">
        <v>5</v>
      </c>
      <c r="F1824" s="166" t="s">
        <v>164</v>
      </c>
      <c r="H1824" s="167">
        <v>86.4</v>
      </c>
      <c r="L1824" s="164"/>
      <c r="M1824" s="168"/>
      <c r="T1824" s="169"/>
      <c r="W1824" s="1"/>
      <c r="AT1824" s="165" t="s">
        <v>161</v>
      </c>
      <c r="AU1824" s="165" t="s">
        <v>72</v>
      </c>
      <c r="AV1824" s="13" t="s">
        <v>157</v>
      </c>
      <c r="AW1824" s="13" t="s">
        <v>27</v>
      </c>
      <c r="AX1824" s="13" t="s">
        <v>70</v>
      </c>
      <c r="AY1824" s="165" t="s">
        <v>150</v>
      </c>
    </row>
    <row r="1825" spans="2:65" s="1" customFormat="1" ht="16.5" customHeight="1" x14ac:dyDescent="0.3">
      <c r="B1825" s="138"/>
      <c r="C1825" s="139" t="s">
        <v>2381</v>
      </c>
      <c r="D1825" s="139" t="s">
        <v>152</v>
      </c>
      <c r="E1825" s="140" t="s">
        <v>2382</v>
      </c>
      <c r="F1825" s="141" t="s">
        <v>2383</v>
      </c>
      <c r="G1825" s="142" t="s">
        <v>268</v>
      </c>
      <c r="H1825" s="143">
        <v>86.4</v>
      </c>
      <c r="I1825" s="303"/>
      <c r="J1825" s="144">
        <f>ROUND(I1825*H1825,2)</f>
        <v>0</v>
      </c>
      <c r="K1825" s="141" t="s">
        <v>156</v>
      </c>
      <c r="L1825" s="36"/>
      <c r="M1825" s="145" t="s">
        <v>5</v>
      </c>
      <c r="N1825" s="146" t="s">
        <v>35</v>
      </c>
      <c r="O1825" s="147">
        <v>6.0000000000000001E-3</v>
      </c>
      <c r="P1825" s="147">
        <f>O1825*H1825</f>
        <v>0.51840000000000008</v>
      </c>
      <c r="Q1825" s="147">
        <v>0</v>
      </c>
      <c r="R1825" s="147">
        <f>Q1825*H1825</f>
        <v>0</v>
      </c>
      <c r="S1825" s="147">
        <v>0</v>
      </c>
      <c r="T1825" s="148">
        <f>S1825*H1825</f>
        <v>0</v>
      </c>
      <c r="AR1825" s="23" t="s">
        <v>233</v>
      </c>
      <c r="AT1825" s="23" t="s">
        <v>152</v>
      </c>
      <c r="AU1825" s="23" t="s">
        <v>72</v>
      </c>
      <c r="AY1825" s="23" t="s">
        <v>150</v>
      </c>
      <c r="BE1825" s="149">
        <f>IF(N1825="základní",J1825,0)</f>
        <v>0</v>
      </c>
      <c r="BF1825" s="149">
        <f>IF(N1825="snížená",J1825,0)</f>
        <v>0</v>
      </c>
      <c r="BG1825" s="149">
        <f>IF(N1825="zákl. přenesená",J1825,0)</f>
        <v>0</v>
      </c>
      <c r="BH1825" s="149">
        <f>IF(N1825="sníž. přenesená",J1825,0)</f>
        <v>0</v>
      </c>
      <c r="BI1825" s="149">
        <f>IF(N1825="nulová",J1825,0)</f>
        <v>0</v>
      </c>
      <c r="BJ1825" s="23" t="s">
        <v>70</v>
      </c>
      <c r="BK1825" s="149">
        <f>ROUND(I1825*H1825,2)</f>
        <v>0</v>
      </c>
      <c r="BL1825" s="23" t="s">
        <v>233</v>
      </c>
      <c r="BM1825" s="23" t="s">
        <v>2384</v>
      </c>
    </row>
    <row r="1826" spans="2:65" s="1" customFormat="1" ht="81" x14ac:dyDescent="0.3">
      <c r="B1826" s="36"/>
      <c r="D1826" s="150" t="s">
        <v>159</v>
      </c>
      <c r="F1826" s="151" t="s">
        <v>2374</v>
      </c>
      <c r="L1826" s="36"/>
      <c r="M1826" s="152"/>
      <c r="T1826" s="61"/>
      <c r="AT1826" s="23" t="s">
        <v>159</v>
      </c>
      <c r="AU1826" s="23" t="s">
        <v>72</v>
      </c>
    </row>
    <row r="1827" spans="2:65" s="1" customFormat="1" ht="25.5" customHeight="1" x14ac:dyDescent="0.3">
      <c r="B1827" s="138"/>
      <c r="C1827" s="139" t="s">
        <v>2385</v>
      </c>
      <c r="D1827" s="139" t="s">
        <v>152</v>
      </c>
      <c r="E1827" s="140" t="s">
        <v>2386</v>
      </c>
      <c r="F1827" s="141" t="s">
        <v>2387</v>
      </c>
      <c r="G1827" s="142" t="s">
        <v>155</v>
      </c>
      <c r="H1827" s="143">
        <v>109.1</v>
      </c>
      <c r="I1827" s="303"/>
      <c r="J1827" s="144">
        <f>ROUND(I1827*H1827,2)</f>
        <v>0</v>
      </c>
      <c r="K1827" s="141" t="s">
        <v>156</v>
      </c>
      <c r="L1827" s="36"/>
      <c r="M1827" s="145" t="s">
        <v>5</v>
      </c>
      <c r="N1827" s="146" t="s">
        <v>35</v>
      </c>
      <c r="O1827" s="147">
        <v>5.8000000000000003E-2</v>
      </c>
      <c r="P1827" s="147">
        <f>O1827*H1827</f>
        <v>6.3277999999999999</v>
      </c>
      <c r="Q1827" s="147">
        <v>3.0000000000000001E-5</v>
      </c>
      <c r="R1827" s="147">
        <f>Q1827*H1827</f>
        <v>3.2729999999999999E-3</v>
      </c>
      <c r="S1827" s="147">
        <v>0</v>
      </c>
      <c r="T1827" s="148">
        <f>S1827*H1827</f>
        <v>0</v>
      </c>
      <c r="AR1827" s="23" t="s">
        <v>233</v>
      </c>
      <c r="AT1827" s="23" t="s">
        <v>152</v>
      </c>
      <c r="AU1827" s="23" t="s">
        <v>72</v>
      </c>
      <c r="AY1827" s="23" t="s">
        <v>150</v>
      </c>
      <c r="BE1827" s="149">
        <f>IF(N1827="základní",J1827,0)</f>
        <v>0</v>
      </c>
      <c r="BF1827" s="149">
        <f>IF(N1827="snížená",J1827,0)</f>
        <v>0</v>
      </c>
      <c r="BG1827" s="149">
        <f>IF(N1827="zákl. přenesená",J1827,0)</f>
        <v>0</v>
      </c>
      <c r="BH1827" s="149">
        <f>IF(N1827="sníž. přenesená",J1827,0)</f>
        <v>0</v>
      </c>
      <c r="BI1827" s="149">
        <f>IF(N1827="nulová",J1827,0)</f>
        <v>0</v>
      </c>
      <c r="BJ1827" s="23" t="s">
        <v>70</v>
      </c>
      <c r="BK1827" s="149">
        <f>ROUND(I1827*H1827,2)</f>
        <v>0</v>
      </c>
      <c r="BL1827" s="23" t="s">
        <v>233</v>
      </c>
      <c r="BM1827" s="23" t="s">
        <v>2388</v>
      </c>
    </row>
    <row r="1828" spans="2:65" s="1" customFormat="1" ht="81" x14ac:dyDescent="0.3">
      <c r="B1828" s="36"/>
      <c r="D1828" s="150" t="s">
        <v>159</v>
      </c>
      <c r="F1828" s="151" t="s">
        <v>2374</v>
      </c>
      <c r="L1828" s="36"/>
      <c r="M1828" s="152"/>
      <c r="T1828" s="61"/>
      <c r="AT1828" s="23" t="s">
        <v>159</v>
      </c>
      <c r="AU1828" s="23" t="s">
        <v>72</v>
      </c>
    </row>
    <row r="1829" spans="2:65" s="1" customFormat="1" ht="25.5" customHeight="1" x14ac:dyDescent="0.3">
      <c r="B1829" s="138"/>
      <c r="C1829" s="139" t="s">
        <v>2389</v>
      </c>
      <c r="D1829" s="139" t="s">
        <v>152</v>
      </c>
      <c r="E1829" s="140" t="s">
        <v>2390</v>
      </c>
      <c r="F1829" s="141" t="s">
        <v>2391</v>
      </c>
      <c r="G1829" s="142" t="s">
        <v>155</v>
      </c>
      <c r="H1829" s="143">
        <v>109.1</v>
      </c>
      <c r="I1829" s="303"/>
      <c r="J1829" s="144">
        <f>ROUND(I1829*H1829,2)</f>
        <v>0</v>
      </c>
      <c r="K1829" s="141" t="s">
        <v>156</v>
      </c>
      <c r="L1829" s="36"/>
      <c r="M1829" s="145" t="s">
        <v>5</v>
      </c>
      <c r="N1829" s="146" t="s">
        <v>35</v>
      </c>
      <c r="O1829" s="147">
        <v>0.245</v>
      </c>
      <c r="P1829" s="147">
        <f>O1829*H1829</f>
        <v>26.729499999999998</v>
      </c>
      <c r="Q1829" s="147">
        <v>7.5799999999999999E-3</v>
      </c>
      <c r="R1829" s="147">
        <f>Q1829*H1829</f>
        <v>0.82697799999999999</v>
      </c>
      <c r="S1829" s="147">
        <v>0</v>
      </c>
      <c r="T1829" s="148">
        <f>S1829*H1829</f>
        <v>0</v>
      </c>
      <c r="AR1829" s="23" t="s">
        <v>233</v>
      </c>
      <c r="AT1829" s="23" t="s">
        <v>152</v>
      </c>
      <c r="AU1829" s="23" t="s">
        <v>72</v>
      </c>
      <c r="AY1829" s="23" t="s">
        <v>150</v>
      </c>
      <c r="BE1829" s="149">
        <f>IF(N1829="základní",J1829,0)</f>
        <v>0</v>
      </c>
      <c r="BF1829" s="149">
        <f>IF(N1829="snížená",J1829,0)</f>
        <v>0</v>
      </c>
      <c r="BG1829" s="149">
        <f>IF(N1829="zákl. přenesená",J1829,0)</f>
        <v>0</v>
      </c>
      <c r="BH1829" s="149">
        <f>IF(N1829="sníž. přenesená",J1829,0)</f>
        <v>0</v>
      </c>
      <c r="BI1829" s="149">
        <f>IF(N1829="nulová",J1829,0)</f>
        <v>0</v>
      </c>
      <c r="BJ1829" s="23" t="s">
        <v>70</v>
      </c>
      <c r="BK1829" s="149">
        <f>ROUND(I1829*H1829,2)</f>
        <v>0</v>
      </c>
      <c r="BL1829" s="23" t="s">
        <v>233</v>
      </c>
      <c r="BM1829" s="23" t="s">
        <v>2392</v>
      </c>
    </row>
    <row r="1830" spans="2:65" s="1" customFormat="1" ht="81" x14ac:dyDescent="0.3">
      <c r="B1830" s="36"/>
      <c r="D1830" s="150" t="s">
        <v>159</v>
      </c>
      <c r="F1830" s="151" t="s">
        <v>2374</v>
      </c>
      <c r="L1830" s="36"/>
      <c r="M1830" s="152"/>
      <c r="T1830" s="61"/>
      <c r="AT1830" s="23" t="s">
        <v>159</v>
      </c>
      <c r="AU1830" s="23" t="s">
        <v>72</v>
      </c>
    </row>
    <row r="1831" spans="2:65" s="12" customFormat="1" x14ac:dyDescent="0.3">
      <c r="B1831" s="158"/>
      <c r="D1831" s="150" t="s">
        <v>161</v>
      </c>
      <c r="E1831" s="159" t="s">
        <v>5</v>
      </c>
      <c r="F1831" s="160" t="s">
        <v>2375</v>
      </c>
      <c r="H1831" s="161">
        <v>109.1</v>
      </c>
      <c r="L1831" s="158"/>
      <c r="M1831" s="162"/>
      <c r="T1831" s="163"/>
      <c r="W1831" s="1"/>
      <c r="AT1831" s="159" t="s">
        <v>161</v>
      </c>
      <c r="AU1831" s="159" t="s">
        <v>72</v>
      </c>
      <c r="AV1831" s="12" t="s">
        <v>72</v>
      </c>
      <c r="AW1831" s="12" t="s">
        <v>27</v>
      </c>
      <c r="AX1831" s="12" t="s">
        <v>64</v>
      </c>
      <c r="AY1831" s="159" t="s">
        <v>150</v>
      </c>
    </row>
    <row r="1832" spans="2:65" s="13" customFormat="1" x14ac:dyDescent="0.3">
      <c r="B1832" s="164"/>
      <c r="D1832" s="150" t="s">
        <v>161</v>
      </c>
      <c r="E1832" s="165" t="s">
        <v>5</v>
      </c>
      <c r="F1832" s="166" t="s">
        <v>164</v>
      </c>
      <c r="H1832" s="167">
        <v>109.1</v>
      </c>
      <c r="L1832" s="164"/>
      <c r="M1832" s="168"/>
      <c r="T1832" s="169"/>
      <c r="W1832" s="1"/>
      <c r="AT1832" s="165" t="s">
        <v>161</v>
      </c>
      <c r="AU1832" s="165" t="s">
        <v>72</v>
      </c>
      <c r="AV1832" s="13" t="s">
        <v>157</v>
      </c>
      <c r="AW1832" s="13" t="s">
        <v>27</v>
      </c>
      <c r="AX1832" s="13" t="s">
        <v>70</v>
      </c>
      <c r="AY1832" s="165" t="s">
        <v>150</v>
      </c>
    </row>
    <row r="1833" spans="2:65" s="1" customFormat="1" ht="25.5" customHeight="1" x14ac:dyDescent="0.3">
      <c r="B1833" s="138"/>
      <c r="C1833" s="139" t="s">
        <v>2393</v>
      </c>
      <c r="D1833" s="139" t="s">
        <v>152</v>
      </c>
      <c r="E1833" s="140" t="s">
        <v>2394</v>
      </c>
      <c r="F1833" s="141" t="s">
        <v>2395</v>
      </c>
      <c r="G1833" s="142" t="s">
        <v>155</v>
      </c>
      <c r="H1833" s="143">
        <v>1950</v>
      </c>
      <c r="I1833" s="303"/>
      <c r="J1833" s="144">
        <f>ROUND(I1833*H1833,2)</f>
        <v>0</v>
      </c>
      <c r="K1833" s="141" t="s">
        <v>156</v>
      </c>
      <c r="L1833" s="36"/>
      <c r="M1833" s="145" t="s">
        <v>5</v>
      </c>
      <c r="N1833" s="146" t="s">
        <v>35</v>
      </c>
      <c r="O1833" s="147">
        <v>0.245</v>
      </c>
      <c r="P1833" s="147">
        <f>O1833*H1833</f>
        <v>477.75</v>
      </c>
      <c r="Q1833" s="147">
        <v>7.4999999999999997E-3</v>
      </c>
      <c r="R1833" s="147">
        <f>Q1833*H1833</f>
        <v>14.625</v>
      </c>
      <c r="S1833" s="147">
        <v>0</v>
      </c>
      <c r="T1833" s="148">
        <f>S1833*H1833</f>
        <v>0</v>
      </c>
      <c r="AR1833" s="23" t="s">
        <v>233</v>
      </c>
      <c r="AT1833" s="23" t="s">
        <v>152</v>
      </c>
      <c r="AU1833" s="23" t="s">
        <v>72</v>
      </c>
      <c r="AY1833" s="23" t="s">
        <v>150</v>
      </c>
      <c r="BE1833" s="149">
        <f>IF(N1833="základní",J1833,0)</f>
        <v>0</v>
      </c>
      <c r="BF1833" s="149">
        <f>IF(N1833="snížená",J1833,0)</f>
        <v>0</v>
      </c>
      <c r="BG1833" s="149">
        <f>IF(N1833="zákl. přenesená",J1833,0)</f>
        <v>0</v>
      </c>
      <c r="BH1833" s="149">
        <f>IF(N1833="sníž. přenesená",J1833,0)</f>
        <v>0</v>
      </c>
      <c r="BI1833" s="149">
        <f>IF(N1833="nulová",J1833,0)</f>
        <v>0</v>
      </c>
      <c r="BJ1833" s="23" t="s">
        <v>70</v>
      </c>
      <c r="BK1833" s="149">
        <f>ROUND(I1833*H1833,2)</f>
        <v>0</v>
      </c>
      <c r="BL1833" s="23" t="s">
        <v>233</v>
      </c>
      <c r="BM1833" s="23" t="s">
        <v>2396</v>
      </c>
    </row>
    <row r="1834" spans="2:65" s="1" customFormat="1" ht="81" x14ac:dyDescent="0.3">
      <c r="B1834" s="36"/>
      <c r="D1834" s="150" t="s">
        <v>159</v>
      </c>
      <c r="F1834" s="151" t="s">
        <v>2374</v>
      </c>
      <c r="L1834" s="36"/>
      <c r="M1834" s="152"/>
      <c r="T1834" s="61"/>
      <c r="AT1834" s="23" t="s">
        <v>159</v>
      </c>
      <c r="AU1834" s="23" t="s">
        <v>72</v>
      </c>
    </row>
    <row r="1835" spans="2:65" s="12" customFormat="1" x14ac:dyDescent="0.3">
      <c r="B1835" s="158"/>
      <c r="D1835" s="150" t="s">
        <v>161</v>
      </c>
      <c r="E1835" s="159" t="s">
        <v>5</v>
      </c>
      <c r="F1835" s="160" t="s">
        <v>1540</v>
      </c>
      <c r="H1835" s="161">
        <v>583.9</v>
      </c>
      <c r="L1835" s="158"/>
      <c r="M1835" s="162"/>
      <c r="T1835" s="163"/>
      <c r="W1835" s="1"/>
      <c r="AT1835" s="159" t="s">
        <v>161</v>
      </c>
      <c r="AU1835" s="159" t="s">
        <v>72</v>
      </c>
      <c r="AV1835" s="12" t="s">
        <v>72</v>
      </c>
      <c r="AW1835" s="12" t="s">
        <v>27</v>
      </c>
      <c r="AX1835" s="12" t="s">
        <v>64</v>
      </c>
      <c r="AY1835" s="159" t="s">
        <v>150</v>
      </c>
    </row>
    <row r="1836" spans="2:65" s="11" customFormat="1" x14ac:dyDescent="0.3">
      <c r="B1836" s="153"/>
      <c r="D1836" s="150" t="s">
        <v>161</v>
      </c>
      <c r="E1836" s="154" t="s">
        <v>5</v>
      </c>
      <c r="F1836" s="155" t="s">
        <v>955</v>
      </c>
      <c r="H1836" s="154" t="s">
        <v>5</v>
      </c>
      <c r="L1836" s="153"/>
      <c r="M1836" s="156"/>
      <c r="T1836" s="157"/>
      <c r="W1836" s="1"/>
      <c r="AT1836" s="154" t="s">
        <v>161</v>
      </c>
      <c r="AU1836" s="154" t="s">
        <v>72</v>
      </c>
      <c r="AV1836" s="11" t="s">
        <v>70</v>
      </c>
      <c r="AW1836" s="11" t="s">
        <v>27</v>
      </c>
      <c r="AX1836" s="11" t="s">
        <v>64</v>
      </c>
      <c r="AY1836" s="154" t="s">
        <v>150</v>
      </c>
    </row>
    <row r="1837" spans="2:65" s="12" customFormat="1" x14ac:dyDescent="0.3">
      <c r="B1837" s="158"/>
      <c r="D1837" s="150" t="s">
        <v>161</v>
      </c>
      <c r="E1837" s="159" t="s">
        <v>5</v>
      </c>
      <c r="F1837" s="160" t="s">
        <v>2397</v>
      </c>
      <c r="H1837" s="161">
        <v>1208.9000000000001</v>
      </c>
      <c r="L1837" s="158"/>
      <c r="M1837" s="162"/>
      <c r="T1837" s="163"/>
      <c r="W1837" s="1"/>
      <c r="AT1837" s="159" t="s">
        <v>161</v>
      </c>
      <c r="AU1837" s="159" t="s">
        <v>72</v>
      </c>
      <c r="AV1837" s="12" t="s">
        <v>72</v>
      </c>
      <c r="AW1837" s="12" t="s">
        <v>27</v>
      </c>
      <c r="AX1837" s="12" t="s">
        <v>64</v>
      </c>
      <c r="AY1837" s="159" t="s">
        <v>150</v>
      </c>
    </row>
    <row r="1838" spans="2:65" s="11" customFormat="1" x14ac:dyDescent="0.3">
      <c r="B1838" s="153"/>
      <c r="D1838" s="150" t="s">
        <v>161</v>
      </c>
      <c r="E1838" s="154" t="s">
        <v>5</v>
      </c>
      <c r="F1838" s="155" t="s">
        <v>957</v>
      </c>
      <c r="H1838" s="154" t="s">
        <v>5</v>
      </c>
      <c r="L1838" s="153"/>
      <c r="M1838" s="156"/>
      <c r="T1838" s="157"/>
      <c r="W1838" s="1"/>
      <c r="AT1838" s="154" t="s">
        <v>161</v>
      </c>
      <c r="AU1838" s="154" t="s">
        <v>72</v>
      </c>
      <c r="AV1838" s="11" t="s">
        <v>70</v>
      </c>
      <c r="AW1838" s="11" t="s">
        <v>27</v>
      </c>
      <c r="AX1838" s="11" t="s">
        <v>64</v>
      </c>
      <c r="AY1838" s="154" t="s">
        <v>150</v>
      </c>
    </row>
    <row r="1839" spans="2:65" s="12" customFormat="1" x14ac:dyDescent="0.3">
      <c r="B1839" s="158"/>
      <c r="D1839" s="150" t="s">
        <v>161</v>
      </c>
      <c r="E1839" s="159" t="s">
        <v>5</v>
      </c>
      <c r="F1839" s="160" t="s">
        <v>2398</v>
      </c>
      <c r="H1839" s="161">
        <v>157.19999999999999</v>
      </c>
      <c r="L1839" s="158"/>
      <c r="M1839" s="162"/>
      <c r="T1839" s="163"/>
      <c r="W1839" s="1"/>
      <c r="AT1839" s="159" t="s">
        <v>161</v>
      </c>
      <c r="AU1839" s="159" t="s">
        <v>72</v>
      </c>
      <c r="AV1839" s="12" t="s">
        <v>72</v>
      </c>
      <c r="AW1839" s="12" t="s">
        <v>27</v>
      </c>
      <c r="AX1839" s="12" t="s">
        <v>64</v>
      </c>
      <c r="AY1839" s="159" t="s">
        <v>150</v>
      </c>
    </row>
    <row r="1840" spans="2:65" s="11" customFormat="1" x14ac:dyDescent="0.3">
      <c r="B1840" s="153"/>
      <c r="D1840" s="150" t="s">
        <v>161</v>
      </c>
      <c r="E1840" s="154" t="s">
        <v>5</v>
      </c>
      <c r="F1840" s="155" t="s">
        <v>2399</v>
      </c>
      <c r="H1840" s="154" t="s">
        <v>5</v>
      </c>
      <c r="L1840" s="153"/>
      <c r="M1840" s="156"/>
      <c r="T1840" s="157"/>
      <c r="W1840" s="1"/>
      <c r="AT1840" s="154" t="s">
        <v>161</v>
      </c>
      <c r="AU1840" s="154" t="s">
        <v>72</v>
      </c>
      <c r="AV1840" s="11" t="s">
        <v>70</v>
      </c>
      <c r="AW1840" s="11" t="s">
        <v>27</v>
      </c>
      <c r="AX1840" s="11" t="s">
        <v>64</v>
      </c>
      <c r="AY1840" s="154" t="s">
        <v>150</v>
      </c>
    </row>
    <row r="1841" spans="2:65" s="11" customFormat="1" x14ac:dyDescent="0.3">
      <c r="B1841" s="153"/>
      <c r="D1841" s="150" t="s">
        <v>161</v>
      </c>
      <c r="E1841" s="154" t="s">
        <v>5</v>
      </c>
      <c r="F1841" s="155" t="s">
        <v>2400</v>
      </c>
      <c r="H1841" s="154" t="s">
        <v>5</v>
      </c>
      <c r="L1841" s="153"/>
      <c r="M1841" s="156"/>
      <c r="T1841" s="157"/>
      <c r="W1841" s="1"/>
      <c r="AT1841" s="154" t="s">
        <v>161</v>
      </c>
      <c r="AU1841" s="154" t="s">
        <v>72</v>
      </c>
      <c r="AV1841" s="11" t="s">
        <v>70</v>
      </c>
      <c r="AW1841" s="11" t="s">
        <v>27</v>
      </c>
      <c r="AX1841" s="11" t="s">
        <v>64</v>
      </c>
      <c r="AY1841" s="154" t="s">
        <v>150</v>
      </c>
    </row>
    <row r="1842" spans="2:65" s="13" customFormat="1" x14ac:dyDescent="0.3">
      <c r="B1842" s="164"/>
      <c r="D1842" s="150" t="s">
        <v>161</v>
      </c>
      <c r="E1842" s="165" t="s">
        <v>5</v>
      </c>
      <c r="F1842" s="166" t="s">
        <v>164</v>
      </c>
      <c r="H1842" s="167">
        <v>1950</v>
      </c>
      <c r="L1842" s="164"/>
      <c r="M1842" s="168"/>
      <c r="T1842" s="169"/>
      <c r="W1842" s="1"/>
      <c r="AT1842" s="165" t="s">
        <v>161</v>
      </c>
      <c r="AU1842" s="165" t="s">
        <v>72</v>
      </c>
      <c r="AV1842" s="13" t="s">
        <v>157</v>
      </c>
      <c r="AW1842" s="13" t="s">
        <v>27</v>
      </c>
      <c r="AX1842" s="13" t="s">
        <v>70</v>
      </c>
      <c r="AY1842" s="165" t="s">
        <v>150</v>
      </c>
    </row>
    <row r="1843" spans="2:65" s="1" customFormat="1" ht="25.5" customHeight="1" x14ac:dyDescent="0.3">
      <c r="B1843" s="138"/>
      <c r="C1843" s="139" t="s">
        <v>2401</v>
      </c>
      <c r="D1843" s="139" t="s">
        <v>152</v>
      </c>
      <c r="E1843" s="140" t="s">
        <v>2402</v>
      </c>
      <c r="F1843" s="141" t="s">
        <v>2403</v>
      </c>
      <c r="G1843" s="142" t="s">
        <v>268</v>
      </c>
      <c r="H1843" s="143">
        <v>86.4</v>
      </c>
      <c r="I1843" s="303"/>
      <c r="J1843" s="144">
        <f>ROUND(I1843*H1843,2)</f>
        <v>0</v>
      </c>
      <c r="K1843" s="141" t="s">
        <v>156</v>
      </c>
      <c r="L1843" s="36"/>
      <c r="M1843" s="145" t="s">
        <v>5</v>
      </c>
      <c r="N1843" s="146" t="s">
        <v>35</v>
      </c>
      <c r="O1843" s="147">
        <v>0.19400000000000001</v>
      </c>
      <c r="P1843" s="147">
        <f>O1843*H1843</f>
        <v>16.761600000000001</v>
      </c>
      <c r="Q1843" s="147">
        <v>2.2499999999999998E-3</v>
      </c>
      <c r="R1843" s="147">
        <f>Q1843*H1843</f>
        <v>0.19439999999999999</v>
      </c>
      <c r="S1843" s="147">
        <v>0</v>
      </c>
      <c r="T1843" s="148">
        <f>S1843*H1843</f>
        <v>0</v>
      </c>
      <c r="AR1843" s="23" t="s">
        <v>233</v>
      </c>
      <c r="AT1843" s="23" t="s">
        <v>152</v>
      </c>
      <c r="AU1843" s="23" t="s">
        <v>72</v>
      </c>
      <c r="AY1843" s="23" t="s">
        <v>150</v>
      </c>
      <c r="BE1843" s="149">
        <f>IF(N1843="základní",J1843,0)</f>
        <v>0</v>
      </c>
      <c r="BF1843" s="149">
        <f>IF(N1843="snížená",J1843,0)</f>
        <v>0</v>
      </c>
      <c r="BG1843" s="149">
        <f>IF(N1843="zákl. přenesená",J1843,0)</f>
        <v>0</v>
      </c>
      <c r="BH1843" s="149">
        <f>IF(N1843="sníž. přenesená",J1843,0)</f>
        <v>0</v>
      </c>
      <c r="BI1843" s="149">
        <f>IF(N1843="nulová",J1843,0)</f>
        <v>0</v>
      </c>
      <c r="BJ1843" s="23" t="s">
        <v>70</v>
      </c>
      <c r="BK1843" s="149">
        <f>ROUND(I1843*H1843,2)</f>
        <v>0</v>
      </c>
      <c r="BL1843" s="23" t="s">
        <v>233</v>
      </c>
      <c r="BM1843" s="23" t="s">
        <v>2404</v>
      </c>
    </row>
    <row r="1844" spans="2:65" s="1" customFormat="1" ht="81" x14ac:dyDescent="0.3">
      <c r="B1844" s="36"/>
      <c r="D1844" s="150" t="s">
        <v>159</v>
      </c>
      <c r="F1844" s="151" t="s">
        <v>2374</v>
      </c>
      <c r="L1844" s="36"/>
      <c r="M1844" s="152"/>
      <c r="T1844" s="61"/>
      <c r="AT1844" s="23" t="s">
        <v>159</v>
      </c>
      <c r="AU1844" s="23" t="s">
        <v>72</v>
      </c>
    </row>
    <row r="1845" spans="2:65" s="12" customFormat="1" x14ac:dyDescent="0.3">
      <c r="B1845" s="158"/>
      <c r="D1845" s="150" t="s">
        <v>161</v>
      </c>
      <c r="E1845" s="159" t="s">
        <v>5</v>
      </c>
      <c r="F1845" s="160" t="s">
        <v>2380</v>
      </c>
      <c r="H1845" s="161">
        <v>86.4</v>
      </c>
      <c r="L1845" s="158"/>
      <c r="M1845" s="162"/>
      <c r="T1845" s="163"/>
      <c r="W1845" s="1"/>
      <c r="AT1845" s="159" t="s">
        <v>161</v>
      </c>
      <c r="AU1845" s="159" t="s">
        <v>72</v>
      </c>
      <c r="AV1845" s="12" t="s">
        <v>72</v>
      </c>
      <c r="AW1845" s="12" t="s">
        <v>27</v>
      </c>
      <c r="AX1845" s="12" t="s">
        <v>64</v>
      </c>
      <c r="AY1845" s="159" t="s">
        <v>150</v>
      </c>
    </row>
    <row r="1846" spans="2:65" s="12" customFormat="1" x14ac:dyDescent="0.3">
      <c r="B1846" s="158"/>
      <c r="D1846" s="150" t="s">
        <v>161</v>
      </c>
      <c r="E1846" s="159" t="s">
        <v>5</v>
      </c>
      <c r="F1846" s="160" t="s">
        <v>5</v>
      </c>
      <c r="H1846" s="161">
        <v>0</v>
      </c>
      <c r="L1846" s="158"/>
      <c r="M1846" s="162"/>
      <c r="T1846" s="163"/>
      <c r="W1846" s="1"/>
      <c r="AT1846" s="159" t="s">
        <v>161</v>
      </c>
      <c r="AU1846" s="159" t="s">
        <v>72</v>
      </c>
      <c r="AV1846" s="12" t="s">
        <v>72</v>
      </c>
      <c r="AW1846" s="12" t="s">
        <v>27</v>
      </c>
      <c r="AX1846" s="12" t="s">
        <v>64</v>
      </c>
      <c r="AY1846" s="159" t="s">
        <v>150</v>
      </c>
    </row>
    <row r="1847" spans="2:65" s="13" customFormat="1" x14ac:dyDescent="0.3">
      <c r="B1847" s="164"/>
      <c r="D1847" s="150" t="s">
        <v>161</v>
      </c>
      <c r="E1847" s="165" t="s">
        <v>5</v>
      </c>
      <c r="F1847" s="166" t="s">
        <v>164</v>
      </c>
      <c r="H1847" s="167">
        <v>86.4</v>
      </c>
      <c r="L1847" s="164"/>
      <c r="M1847" s="168"/>
      <c r="T1847" s="169"/>
      <c r="W1847" s="1"/>
      <c r="AT1847" s="165" t="s">
        <v>161</v>
      </c>
      <c r="AU1847" s="165" t="s">
        <v>72</v>
      </c>
      <c r="AV1847" s="13" t="s">
        <v>157</v>
      </c>
      <c r="AW1847" s="13" t="s">
        <v>27</v>
      </c>
      <c r="AX1847" s="13" t="s">
        <v>70</v>
      </c>
      <c r="AY1847" s="165" t="s">
        <v>150</v>
      </c>
    </row>
    <row r="1848" spans="2:65" s="1" customFormat="1" ht="25.5" customHeight="1" x14ac:dyDescent="0.3">
      <c r="B1848" s="138"/>
      <c r="C1848" s="139" t="s">
        <v>2405</v>
      </c>
      <c r="D1848" s="139" t="s">
        <v>152</v>
      </c>
      <c r="E1848" s="140" t="s">
        <v>2406</v>
      </c>
      <c r="F1848" s="141" t="s">
        <v>2407</v>
      </c>
      <c r="G1848" s="142" t="s">
        <v>268</v>
      </c>
      <c r="H1848" s="143">
        <v>86.4</v>
      </c>
      <c r="I1848" s="303"/>
      <c r="J1848" s="144">
        <f>ROUND(I1848*H1848,2)</f>
        <v>0</v>
      </c>
      <c r="K1848" s="141" t="s">
        <v>156</v>
      </c>
      <c r="L1848" s="36"/>
      <c r="M1848" s="145" t="s">
        <v>5</v>
      </c>
      <c r="N1848" s="146" t="s">
        <v>35</v>
      </c>
      <c r="O1848" s="147">
        <v>0.125</v>
      </c>
      <c r="P1848" s="147">
        <f>O1848*H1848</f>
        <v>10.8</v>
      </c>
      <c r="Q1848" s="147">
        <v>1.4400000000000001E-3</v>
      </c>
      <c r="R1848" s="147">
        <f>Q1848*H1848</f>
        <v>0.12441600000000001</v>
      </c>
      <c r="S1848" s="147">
        <v>0</v>
      </c>
      <c r="T1848" s="148">
        <f>S1848*H1848</f>
        <v>0</v>
      </c>
      <c r="AR1848" s="23" t="s">
        <v>233</v>
      </c>
      <c r="AT1848" s="23" t="s">
        <v>152</v>
      </c>
      <c r="AU1848" s="23" t="s">
        <v>72</v>
      </c>
      <c r="AY1848" s="23" t="s">
        <v>150</v>
      </c>
      <c r="BE1848" s="149">
        <f>IF(N1848="základní",J1848,0)</f>
        <v>0</v>
      </c>
      <c r="BF1848" s="149">
        <f>IF(N1848="snížená",J1848,0)</f>
        <v>0</v>
      </c>
      <c r="BG1848" s="149">
        <f>IF(N1848="zákl. přenesená",J1848,0)</f>
        <v>0</v>
      </c>
      <c r="BH1848" s="149">
        <f>IF(N1848="sníž. přenesená",J1848,0)</f>
        <v>0</v>
      </c>
      <c r="BI1848" s="149">
        <f>IF(N1848="nulová",J1848,0)</f>
        <v>0</v>
      </c>
      <c r="BJ1848" s="23" t="s">
        <v>70</v>
      </c>
      <c r="BK1848" s="149">
        <f>ROUND(I1848*H1848,2)</f>
        <v>0</v>
      </c>
      <c r="BL1848" s="23" t="s">
        <v>233</v>
      </c>
      <c r="BM1848" s="23" t="s">
        <v>2408</v>
      </c>
    </row>
    <row r="1849" spans="2:65" s="1" customFormat="1" ht="81" x14ac:dyDescent="0.3">
      <c r="B1849" s="36"/>
      <c r="D1849" s="150" t="s">
        <v>159</v>
      </c>
      <c r="F1849" s="151" t="s">
        <v>2374</v>
      </c>
      <c r="L1849" s="36"/>
      <c r="M1849" s="152"/>
      <c r="T1849" s="61"/>
      <c r="AT1849" s="23" t="s">
        <v>159</v>
      </c>
      <c r="AU1849" s="23" t="s">
        <v>72</v>
      </c>
    </row>
    <row r="1850" spans="2:65" s="12" customFormat="1" x14ac:dyDescent="0.3">
      <c r="B1850" s="158"/>
      <c r="D1850" s="150" t="s">
        <v>161</v>
      </c>
      <c r="E1850" s="159" t="s">
        <v>5</v>
      </c>
      <c r="F1850" s="160" t="s">
        <v>2380</v>
      </c>
      <c r="H1850" s="161">
        <v>86.4</v>
      </c>
      <c r="L1850" s="158"/>
      <c r="M1850" s="162"/>
      <c r="T1850" s="163"/>
      <c r="W1850" s="1"/>
      <c r="AT1850" s="159" t="s">
        <v>161</v>
      </c>
      <c r="AU1850" s="159" t="s">
        <v>72</v>
      </c>
      <c r="AV1850" s="12" t="s">
        <v>72</v>
      </c>
      <c r="AW1850" s="12" t="s">
        <v>27</v>
      </c>
      <c r="AX1850" s="12" t="s">
        <v>64</v>
      </c>
      <c r="AY1850" s="159" t="s">
        <v>150</v>
      </c>
    </row>
    <row r="1851" spans="2:65" s="13" customFormat="1" x14ac:dyDescent="0.3">
      <c r="B1851" s="164"/>
      <c r="D1851" s="150" t="s">
        <v>161</v>
      </c>
      <c r="E1851" s="165" t="s">
        <v>5</v>
      </c>
      <c r="F1851" s="166" t="s">
        <v>164</v>
      </c>
      <c r="H1851" s="167">
        <v>86.4</v>
      </c>
      <c r="L1851" s="164"/>
      <c r="M1851" s="168"/>
      <c r="T1851" s="169"/>
      <c r="W1851" s="1"/>
      <c r="AT1851" s="165" t="s">
        <v>161</v>
      </c>
      <c r="AU1851" s="165" t="s">
        <v>72</v>
      </c>
      <c r="AV1851" s="13" t="s">
        <v>157</v>
      </c>
      <c r="AW1851" s="13" t="s">
        <v>27</v>
      </c>
      <c r="AX1851" s="13" t="s">
        <v>70</v>
      </c>
      <c r="AY1851" s="165" t="s">
        <v>150</v>
      </c>
    </row>
    <row r="1852" spans="2:65" s="1" customFormat="1" ht="25.5" customHeight="1" x14ac:dyDescent="0.3">
      <c r="B1852" s="138"/>
      <c r="C1852" s="139" t="s">
        <v>2409</v>
      </c>
      <c r="D1852" s="139" t="s">
        <v>152</v>
      </c>
      <c r="E1852" s="140" t="s">
        <v>2410</v>
      </c>
      <c r="F1852" s="141" t="s">
        <v>2411</v>
      </c>
      <c r="G1852" s="142" t="s">
        <v>155</v>
      </c>
      <c r="H1852" s="143">
        <v>10.7</v>
      </c>
      <c r="I1852" s="303"/>
      <c r="J1852" s="144">
        <f>ROUND(I1852*H1852,2)</f>
        <v>0</v>
      </c>
      <c r="K1852" s="141" t="s">
        <v>156</v>
      </c>
      <c r="L1852" s="36"/>
      <c r="M1852" s="145" t="s">
        <v>5</v>
      </c>
      <c r="N1852" s="146" t="s">
        <v>35</v>
      </c>
      <c r="O1852" s="147">
        <v>0.16</v>
      </c>
      <c r="P1852" s="147">
        <f>O1852*H1852</f>
        <v>1.712</v>
      </c>
      <c r="Q1852" s="147">
        <v>6.9999999999999999E-4</v>
      </c>
      <c r="R1852" s="147">
        <f>Q1852*H1852</f>
        <v>7.4899999999999993E-3</v>
      </c>
      <c r="S1852" s="147">
        <v>0</v>
      </c>
      <c r="T1852" s="148">
        <f>S1852*H1852</f>
        <v>0</v>
      </c>
      <c r="AR1852" s="23" t="s">
        <v>233</v>
      </c>
      <c r="AT1852" s="23" t="s">
        <v>152</v>
      </c>
      <c r="AU1852" s="23" t="s">
        <v>72</v>
      </c>
      <c r="AY1852" s="23" t="s">
        <v>150</v>
      </c>
      <c r="BE1852" s="149">
        <f>IF(N1852="základní",J1852,0)</f>
        <v>0</v>
      </c>
      <c r="BF1852" s="149">
        <f>IF(N1852="snížená",J1852,0)</f>
        <v>0</v>
      </c>
      <c r="BG1852" s="149">
        <f>IF(N1852="zákl. přenesená",J1852,0)</f>
        <v>0</v>
      </c>
      <c r="BH1852" s="149">
        <f>IF(N1852="sníž. přenesená",J1852,0)</f>
        <v>0</v>
      </c>
      <c r="BI1852" s="149">
        <f>IF(N1852="nulová",J1852,0)</f>
        <v>0</v>
      </c>
      <c r="BJ1852" s="23" t="s">
        <v>70</v>
      </c>
      <c r="BK1852" s="149">
        <f>ROUND(I1852*H1852,2)</f>
        <v>0</v>
      </c>
      <c r="BL1852" s="23" t="s">
        <v>233</v>
      </c>
      <c r="BM1852" s="23" t="s">
        <v>2412</v>
      </c>
    </row>
    <row r="1853" spans="2:65" s="12" customFormat="1" x14ac:dyDescent="0.3">
      <c r="B1853" s="158"/>
      <c r="D1853" s="150" t="s">
        <v>161</v>
      </c>
      <c r="E1853" s="159" t="s">
        <v>5</v>
      </c>
      <c r="F1853" s="160" t="s">
        <v>2413</v>
      </c>
      <c r="H1853" s="161">
        <v>10.7</v>
      </c>
      <c r="L1853" s="158"/>
      <c r="M1853" s="162"/>
      <c r="T1853" s="163"/>
      <c r="W1853" s="1"/>
      <c r="AT1853" s="159" t="s">
        <v>161</v>
      </c>
      <c r="AU1853" s="159" t="s">
        <v>72</v>
      </c>
      <c r="AV1853" s="12" t="s">
        <v>72</v>
      </c>
      <c r="AW1853" s="12" t="s">
        <v>27</v>
      </c>
      <c r="AX1853" s="12" t="s">
        <v>64</v>
      </c>
      <c r="AY1853" s="159" t="s">
        <v>150</v>
      </c>
    </row>
    <row r="1854" spans="2:65" s="11" customFormat="1" x14ac:dyDescent="0.3">
      <c r="B1854" s="153"/>
      <c r="D1854" s="150" t="s">
        <v>161</v>
      </c>
      <c r="E1854" s="154" t="s">
        <v>5</v>
      </c>
      <c r="F1854" s="155" t="s">
        <v>2414</v>
      </c>
      <c r="H1854" s="154" t="s">
        <v>5</v>
      </c>
      <c r="L1854" s="153"/>
      <c r="M1854" s="156"/>
      <c r="T1854" s="157"/>
      <c r="W1854" s="1"/>
      <c r="AT1854" s="154" t="s">
        <v>161</v>
      </c>
      <c r="AU1854" s="154" t="s">
        <v>72</v>
      </c>
      <c r="AV1854" s="11" t="s">
        <v>70</v>
      </c>
      <c r="AW1854" s="11" t="s">
        <v>27</v>
      </c>
      <c r="AX1854" s="11" t="s">
        <v>64</v>
      </c>
      <c r="AY1854" s="154" t="s">
        <v>150</v>
      </c>
    </row>
    <row r="1855" spans="2:65" s="13" customFormat="1" x14ac:dyDescent="0.3">
      <c r="B1855" s="164"/>
      <c r="D1855" s="150" t="s">
        <v>161</v>
      </c>
      <c r="E1855" s="165" t="s">
        <v>5</v>
      </c>
      <c r="F1855" s="166" t="s">
        <v>164</v>
      </c>
      <c r="H1855" s="167">
        <v>10.7</v>
      </c>
      <c r="L1855" s="164"/>
      <c r="M1855" s="168"/>
      <c r="T1855" s="169"/>
      <c r="W1855" s="1"/>
      <c r="AT1855" s="165" t="s">
        <v>161</v>
      </c>
      <c r="AU1855" s="165" t="s">
        <v>72</v>
      </c>
      <c r="AV1855" s="13" t="s">
        <v>157</v>
      </c>
      <c r="AW1855" s="13" t="s">
        <v>27</v>
      </c>
      <c r="AX1855" s="13" t="s">
        <v>70</v>
      </c>
      <c r="AY1855" s="165" t="s">
        <v>150</v>
      </c>
    </row>
    <row r="1856" spans="2:65" s="1" customFormat="1" ht="25.5" customHeight="1" x14ac:dyDescent="0.3">
      <c r="B1856" s="138"/>
      <c r="C1856" s="171" t="s">
        <v>2415</v>
      </c>
      <c r="D1856" s="171" t="s">
        <v>251</v>
      </c>
      <c r="E1856" s="172" t="s">
        <v>2416</v>
      </c>
      <c r="F1856" s="173" t="s">
        <v>2417</v>
      </c>
      <c r="G1856" s="174" t="s">
        <v>155</v>
      </c>
      <c r="H1856" s="175">
        <v>12.84</v>
      </c>
      <c r="I1856" s="521"/>
      <c r="J1856" s="176">
        <f>ROUND(I1856*H1856,2)</f>
        <v>0</v>
      </c>
      <c r="K1856" s="173" t="s">
        <v>156</v>
      </c>
      <c r="L1856" s="177"/>
      <c r="M1856" s="178" t="s">
        <v>5</v>
      </c>
      <c r="N1856" s="179" t="s">
        <v>35</v>
      </c>
      <c r="O1856" s="147">
        <v>0</v>
      </c>
      <c r="P1856" s="147">
        <f>O1856*H1856</f>
        <v>0</v>
      </c>
      <c r="Q1856" s="147">
        <v>2.3999999999999998E-3</v>
      </c>
      <c r="R1856" s="147">
        <f>Q1856*H1856</f>
        <v>3.0815999999999996E-2</v>
      </c>
      <c r="S1856" s="147">
        <v>0</v>
      </c>
      <c r="T1856" s="148">
        <f>S1856*H1856</f>
        <v>0</v>
      </c>
      <c r="AR1856" s="23" t="s">
        <v>323</v>
      </c>
      <c r="AT1856" s="23" t="s">
        <v>251</v>
      </c>
      <c r="AU1856" s="23" t="s">
        <v>72</v>
      </c>
      <c r="AY1856" s="23" t="s">
        <v>150</v>
      </c>
      <c r="BE1856" s="149">
        <f>IF(N1856="základní",J1856,0)</f>
        <v>0</v>
      </c>
      <c r="BF1856" s="149">
        <f>IF(N1856="snížená",J1856,0)</f>
        <v>0</v>
      </c>
      <c r="BG1856" s="149">
        <f>IF(N1856="zákl. přenesená",J1856,0)</f>
        <v>0</v>
      </c>
      <c r="BH1856" s="149">
        <f>IF(N1856="sníž. přenesená",J1856,0)</f>
        <v>0</v>
      </c>
      <c r="BI1856" s="149">
        <f>IF(N1856="nulová",J1856,0)</f>
        <v>0</v>
      </c>
      <c r="BJ1856" s="23" t="s">
        <v>70</v>
      </c>
      <c r="BK1856" s="149">
        <f>ROUND(I1856*H1856,2)</f>
        <v>0</v>
      </c>
      <c r="BL1856" s="23" t="s">
        <v>233</v>
      </c>
      <c r="BM1856" s="23" t="s">
        <v>2418</v>
      </c>
    </row>
    <row r="1857" spans="2:65" s="12" customFormat="1" x14ac:dyDescent="0.3">
      <c r="B1857" s="158"/>
      <c r="D1857" s="150" t="s">
        <v>161</v>
      </c>
      <c r="F1857" s="160" t="s">
        <v>2419</v>
      </c>
      <c r="H1857" s="161">
        <v>12.84</v>
      </c>
      <c r="L1857" s="158"/>
      <c r="M1857" s="162"/>
      <c r="T1857" s="163"/>
      <c r="W1857" s="1"/>
      <c r="AT1857" s="159" t="s">
        <v>161</v>
      </c>
      <c r="AU1857" s="159" t="s">
        <v>72</v>
      </c>
      <c r="AV1857" s="12" t="s">
        <v>72</v>
      </c>
      <c r="AW1857" s="12" t="s">
        <v>6</v>
      </c>
      <c r="AX1857" s="12" t="s">
        <v>70</v>
      </c>
      <c r="AY1857" s="159" t="s">
        <v>150</v>
      </c>
    </row>
    <row r="1858" spans="2:65" s="1" customFormat="1" ht="25.5" customHeight="1" x14ac:dyDescent="0.3">
      <c r="B1858" s="138"/>
      <c r="C1858" s="139" t="s">
        <v>2420</v>
      </c>
      <c r="D1858" s="139" t="s">
        <v>152</v>
      </c>
      <c r="E1858" s="140" t="s">
        <v>2421</v>
      </c>
      <c r="F1858" s="141" t="s">
        <v>2422</v>
      </c>
      <c r="G1858" s="142" t="s">
        <v>155</v>
      </c>
      <c r="H1858" s="143">
        <v>79.400000000000006</v>
      </c>
      <c r="I1858" s="303"/>
      <c r="J1858" s="144">
        <f>ROUND(I1858*H1858,2)</f>
        <v>0</v>
      </c>
      <c r="K1858" s="141" t="s">
        <v>156</v>
      </c>
      <c r="L1858" s="36"/>
      <c r="M1858" s="145" t="s">
        <v>5</v>
      </c>
      <c r="N1858" s="146" t="s">
        <v>35</v>
      </c>
      <c r="O1858" s="147">
        <v>0.25900000000000001</v>
      </c>
      <c r="P1858" s="147">
        <f>O1858*H1858</f>
        <v>20.564600000000002</v>
      </c>
      <c r="Q1858" s="147">
        <v>4.0000000000000002E-4</v>
      </c>
      <c r="R1858" s="147">
        <f>Q1858*H1858</f>
        <v>3.1760000000000004E-2</v>
      </c>
      <c r="S1858" s="147">
        <v>0</v>
      </c>
      <c r="T1858" s="148">
        <f>S1858*H1858</f>
        <v>0</v>
      </c>
      <c r="AR1858" s="23" t="s">
        <v>233</v>
      </c>
      <c r="AT1858" s="23" t="s">
        <v>152</v>
      </c>
      <c r="AU1858" s="23" t="s">
        <v>72</v>
      </c>
      <c r="AY1858" s="23" t="s">
        <v>150</v>
      </c>
      <c r="BE1858" s="149">
        <f>IF(N1858="základní",J1858,0)</f>
        <v>0</v>
      </c>
      <c r="BF1858" s="149">
        <f>IF(N1858="snížená",J1858,0)</f>
        <v>0</v>
      </c>
      <c r="BG1858" s="149">
        <f>IF(N1858="zákl. přenesená",J1858,0)</f>
        <v>0</v>
      </c>
      <c r="BH1858" s="149">
        <f>IF(N1858="sníž. přenesená",J1858,0)</f>
        <v>0</v>
      </c>
      <c r="BI1858" s="149">
        <f>IF(N1858="nulová",J1858,0)</f>
        <v>0</v>
      </c>
      <c r="BJ1858" s="23" t="s">
        <v>70</v>
      </c>
      <c r="BK1858" s="149">
        <f>ROUND(I1858*H1858,2)</f>
        <v>0</v>
      </c>
      <c r="BL1858" s="23" t="s">
        <v>233</v>
      </c>
      <c r="BM1858" s="23" t="s">
        <v>2423</v>
      </c>
    </row>
    <row r="1859" spans="2:65" s="12" customFormat="1" x14ac:dyDescent="0.3">
      <c r="B1859" s="158"/>
      <c r="D1859" s="150" t="s">
        <v>161</v>
      </c>
      <c r="E1859" s="159" t="s">
        <v>5</v>
      </c>
      <c r="F1859" s="160" t="s">
        <v>2424</v>
      </c>
      <c r="H1859" s="161">
        <v>79.400000000000006</v>
      </c>
      <c r="L1859" s="158"/>
      <c r="M1859" s="162"/>
      <c r="T1859" s="163"/>
      <c r="W1859" s="1"/>
      <c r="AT1859" s="159" t="s">
        <v>161</v>
      </c>
      <c r="AU1859" s="159" t="s">
        <v>72</v>
      </c>
      <c r="AV1859" s="12" t="s">
        <v>72</v>
      </c>
      <c r="AW1859" s="12" t="s">
        <v>27</v>
      </c>
      <c r="AX1859" s="12" t="s">
        <v>64</v>
      </c>
      <c r="AY1859" s="159" t="s">
        <v>150</v>
      </c>
    </row>
    <row r="1860" spans="2:65" s="11" customFormat="1" x14ac:dyDescent="0.3">
      <c r="B1860" s="153"/>
      <c r="D1860" s="150" t="s">
        <v>161</v>
      </c>
      <c r="E1860" s="154" t="s">
        <v>5</v>
      </c>
      <c r="F1860" s="155" t="s">
        <v>2425</v>
      </c>
      <c r="H1860" s="154" t="s">
        <v>5</v>
      </c>
      <c r="L1860" s="153"/>
      <c r="M1860" s="156"/>
      <c r="T1860" s="157"/>
      <c r="W1860" s="1"/>
      <c r="AT1860" s="154" t="s">
        <v>161</v>
      </c>
      <c r="AU1860" s="154" t="s">
        <v>72</v>
      </c>
      <c r="AV1860" s="11" t="s">
        <v>70</v>
      </c>
      <c r="AW1860" s="11" t="s">
        <v>27</v>
      </c>
      <c r="AX1860" s="11" t="s">
        <v>64</v>
      </c>
      <c r="AY1860" s="154" t="s">
        <v>150</v>
      </c>
    </row>
    <row r="1861" spans="2:65" s="13" customFormat="1" x14ac:dyDescent="0.3">
      <c r="B1861" s="164"/>
      <c r="D1861" s="150" t="s">
        <v>161</v>
      </c>
      <c r="E1861" s="165" t="s">
        <v>5</v>
      </c>
      <c r="F1861" s="166" t="s">
        <v>164</v>
      </c>
      <c r="H1861" s="167">
        <v>79.400000000000006</v>
      </c>
      <c r="L1861" s="164"/>
      <c r="M1861" s="168"/>
      <c r="T1861" s="169"/>
      <c r="W1861" s="1"/>
      <c r="AT1861" s="165" t="s">
        <v>161</v>
      </c>
      <c r="AU1861" s="165" t="s">
        <v>72</v>
      </c>
      <c r="AV1861" s="13" t="s">
        <v>157</v>
      </c>
      <c r="AW1861" s="13" t="s">
        <v>27</v>
      </c>
      <c r="AX1861" s="13" t="s">
        <v>70</v>
      </c>
      <c r="AY1861" s="165" t="s">
        <v>150</v>
      </c>
    </row>
    <row r="1862" spans="2:65" s="1" customFormat="1" ht="25.5" customHeight="1" x14ac:dyDescent="0.3">
      <c r="B1862" s="138"/>
      <c r="C1862" s="171" t="s">
        <v>2426</v>
      </c>
      <c r="D1862" s="171" t="s">
        <v>251</v>
      </c>
      <c r="E1862" s="172" t="s">
        <v>2427</v>
      </c>
      <c r="F1862" s="173" t="s">
        <v>2428</v>
      </c>
      <c r="G1862" s="174" t="s">
        <v>155</v>
      </c>
      <c r="H1862" s="175">
        <v>87.34</v>
      </c>
      <c r="I1862" s="521"/>
      <c r="J1862" s="176">
        <f>ROUND(I1862*H1862,2)</f>
        <v>0</v>
      </c>
      <c r="K1862" s="173" t="s">
        <v>156</v>
      </c>
      <c r="L1862" s="177"/>
      <c r="M1862" s="178" t="s">
        <v>5</v>
      </c>
      <c r="N1862" s="179" t="s">
        <v>35</v>
      </c>
      <c r="O1862" s="147">
        <v>0</v>
      </c>
      <c r="P1862" s="147">
        <f>O1862*H1862</f>
        <v>0</v>
      </c>
      <c r="Q1862" s="147">
        <v>3.3999999999999998E-3</v>
      </c>
      <c r="R1862" s="147">
        <f>Q1862*H1862</f>
        <v>0.296956</v>
      </c>
      <c r="S1862" s="147">
        <v>0</v>
      </c>
      <c r="T1862" s="148">
        <f>S1862*H1862</f>
        <v>0</v>
      </c>
      <c r="AR1862" s="23" t="s">
        <v>323</v>
      </c>
      <c r="AT1862" s="23" t="s">
        <v>251</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2429</v>
      </c>
    </row>
    <row r="1863" spans="2:65" s="12" customFormat="1" x14ac:dyDescent="0.3">
      <c r="B1863" s="158"/>
      <c r="D1863" s="150" t="s">
        <v>161</v>
      </c>
      <c r="F1863" s="160" t="s">
        <v>2430</v>
      </c>
      <c r="H1863" s="161">
        <v>87.34</v>
      </c>
      <c r="L1863" s="158"/>
      <c r="M1863" s="162"/>
      <c r="T1863" s="163"/>
      <c r="W1863" s="1"/>
      <c r="AT1863" s="159" t="s">
        <v>161</v>
      </c>
      <c r="AU1863" s="159" t="s">
        <v>72</v>
      </c>
      <c r="AV1863" s="12" t="s">
        <v>72</v>
      </c>
      <c r="AW1863" s="12" t="s">
        <v>6</v>
      </c>
      <c r="AX1863" s="12" t="s">
        <v>70</v>
      </c>
      <c r="AY1863" s="159" t="s">
        <v>150</v>
      </c>
    </row>
    <row r="1864" spans="2:65" s="1" customFormat="1" ht="25.5" customHeight="1" x14ac:dyDescent="0.3">
      <c r="B1864" s="138"/>
      <c r="C1864" s="139" t="s">
        <v>2431</v>
      </c>
      <c r="D1864" s="139" t="s">
        <v>152</v>
      </c>
      <c r="E1864" s="140" t="s">
        <v>2432</v>
      </c>
      <c r="F1864" s="141" t="s">
        <v>2433</v>
      </c>
      <c r="G1864" s="142" t="s">
        <v>155</v>
      </c>
      <c r="H1864" s="143">
        <v>19</v>
      </c>
      <c r="I1864" s="303"/>
      <c r="J1864" s="144">
        <f>ROUND(I1864*H1864,2)</f>
        <v>0</v>
      </c>
      <c r="K1864" s="141" t="s">
        <v>156</v>
      </c>
      <c r="L1864" s="36"/>
      <c r="M1864" s="145" t="s">
        <v>5</v>
      </c>
      <c r="N1864" s="146" t="s">
        <v>35</v>
      </c>
      <c r="O1864" s="147">
        <v>0.20300000000000001</v>
      </c>
      <c r="P1864" s="147">
        <f>O1864*H1864</f>
        <v>3.8570000000000002</v>
      </c>
      <c r="Q1864" s="147">
        <v>4.0000000000000002E-4</v>
      </c>
      <c r="R1864" s="147">
        <f>Q1864*H1864</f>
        <v>7.6E-3</v>
      </c>
      <c r="S1864" s="147">
        <v>0</v>
      </c>
      <c r="T1864" s="148">
        <f>S1864*H1864</f>
        <v>0</v>
      </c>
      <c r="AR1864" s="23" t="s">
        <v>233</v>
      </c>
      <c r="AT1864" s="23" t="s">
        <v>152</v>
      </c>
      <c r="AU1864" s="23" t="s">
        <v>72</v>
      </c>
      <c r="AY1864" s="23" t="s">
        <v>150</v>
      </c>
      <c r="BE1864" s="149">
        <f>IF(N1864="základní",J1864,0)</f>
        <v>0</v>
      </c>
      <c r="BF1864" s="149">
        <f>IF(N1864="snížená",J1864,0)</f>
        <v>0</v>
      </c>
      <c r="BG1864" s="149">
        <f>IF(N1864="zákl. přenesená",J1864,0)</f>
        <v>0</v>
      </c>
      <c r="BH1864" s="149">
        <f>IF(N1864="sníž. přenesená",J1864,0)</f>
        <v>0</v>
      </c>
      <c r="BI1864" s="149">
        <f>IF(N1864="nulová",J1864,0)</f>
        <v>0</v>
      </c>
      <c r="BJ1864" s="23" t="s">
        <v>70</v>
      </c>
      <c r="BK1864" s="149">
        <f>ROUND(I1864*H1864,2)</f>
        <v>0</v>
      </c>
      <c r="BL1864" s="23" t="s">
        <v>233</v>
      </c>
      <c r="BM1864" s="23" t="s">
        <v>2434</v>
      </c>
    </row>
    <row r="1865" spans="2:65" s="12" customFormat="1" x14ac:dyDescent="0.3">
      <c r="B1865" s="158"/>
      <c r="D1865" s="150" t="s">
        <v>161</v>
      </c>
      <c r="E1865" s="159" t="s">
        <v>5</v>
      </c>
      <c r="F1865" s="160" t="s">
        <v>250</v>
      </c>
      <c r="H1865" s="161">
        <v>19</v>
      </c>
      <c r="L1865" s="158"/>
      <c r="M1865" s="162"/>
      <c r="T1865" s="163"/>
      <c r="W1865" s="1"/>
      <c r="AT1865" s="159" t="s">
        <v>161</v>
      </c>
      <c r="AU1865" s="159" t="s">
        <v>72</v>
      </c>
      <c r="AV1865" s="12" t="s">
        <v>72</v>
      </c>
      <c r="AW1865" s="12" t="s">
        <v>27</v>
      </c>
      <c r="AX1865" s="12" t="s">
        <v>64</v>
      </c>
      <c r="AY1865" s="159" t="s">
        <v>150</v>
      </c>
    </row>
    <row r="1866" spans="2:65" s="11" customFormat="1" x14ac:dyDescent="0.3">
      <c r="B1866" s="153"/>
      <c r="D1866" s="150" t="s">
        <v>161</v>
      </c>
      <c r="E1866" s="154" t="s">
        <v>5</v>
      </c>
      <c r="F1866" s="155" t="s">
        <v>2435</v>
      </c>
      <c r="H1866" s="154" t="s">
        <v>5</v>
      </c>
      <c r="L1866" s="153"/>
      <c r="M1866" s="156"/>
      <c r="T1866" s="157"/>
      <c r="W1866" s="1"/>
      <c r="AT1866" s="154" t="s">
        <v>161</v>
      </c>
      <c r="AU1866" s="154" t="s">
        <v>72</v>
      </c>
      <c r="AV1866" s="11" t="s">
        <v>70</v>
      </c>
      <c r="AW1866" s="11" t="s">
        <v>27</v>
      </c>
      <c r="AX1866" s="11" t="s">
        <v>64</v>
      </c>
      <c r="AY1866" s="154" t="s">
        <v>150</v>
      </c>
    </row>
    <row r="1867" spans="2:65" s="13" customFormat="1" x14ac:dyDescent="0.3">
      <c r="B1867" s="164"/>
      <c r="D1867" s="150" t="s">
        <v>161</v>
      </c>
      <c r="E1867" s="165" t="s">
        <v>5</v>
      </c>
      <c r="F1867" s="166" t="s">
        <v>164</v>
      </c>
      <c r="H1867" s="167">
        <v>19</v>
      </c>
      <c r="L1867" s="164"/>
      <c r="M1867" s="168"/>
      <c r="T1867" s="169"/>
      <c r="W1867" s="1"/>
      <c r="AT1867" s="165" t="s">
        <v>161</v>
      </c>
      <c r="AU1867" s="165" t="s">
        <v>72</v>
      </c>
      <c r="AV1867" s="13" t="s">
        <v>157</v>
      </c>
      <c r="AW1867" s="13" t="s">
        <v>27</v>
      </c>
      <c r="AX1867" s="13" t="s">
        <v>70</v>
      </c>
      <c r="AY1867" s="165" t="s">
        <v>150</v>
      </c>
    </row>
    <row r="1868" spans="2:65" s="1" customFormat="1" ht="25.5" customHeight="1" x14ac:dyDescent="0.3">
      <c r="B1868" s="138"/>
      <c r="C1868" s="171" t="s">
        <v>2436</v>
      </c>
      <c r="D1868" s="171" t="s">
        <v>251</v>
      </c>
      <c r="E1868" s="172" t="s">
        <v>2437</v>
      </c>
      <c r="F1868" s="173" t="s">
        <v>2438</v>
      </c>
      <c r="G1868" s="174" t="s">
        <v>155</v>
      </c>
      <c r="H1868" s="175">
        <v>20.9</v>
      </c>
      <c r="I1868" s="521"/>
      <c r="J1868" s="176">
        <f>ROUND(I1868*H1868,2)</f>
        <v>0</v>
      </c>
      <c r="K1868" s="173" t="s">
        <v>156</v>
      </c>
      <c r="L1868" s="177"/>
      <c r="M1868" s="178" t="s">
        <v>5</v>
      </c>
      <c r="N1868" s="179" t="s">
        <v>35</v>
      </c>
      <c r="O1868" s="147">
        <v>0</v>
      </c>
      <c r="P1868" s="147">
        <f>O1868*H1868</f>
        <v>0</v>
      </c>
      <c r="Q1868" s="147">
        <v>3.3999999999999998E-3</v>
      </c>
      <c r="R1868" s="147">
        <f>Q1868*H1868</f>
        <v>7.1059999999999984E-2</v>
      </c>
      <c r="S1868" s="147">
        <v>0</v>
      </c>
      <c r="T1868" s="148">
        <f>S1868*H1868</f>
        <v>0</v>
      </c>
      <c r="AR1868" s="23" t="s">
        <v>323</v>
      </c>
      <c r="AT1868" s="23" t="s">
        <v>251</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2439</v>
      </c>
    </row>
    <row r="1869" spans="2:65" s="12" customFormat="1" x14ac:dyDescent="0.3">
      <c r="B1869" s="158"/>
      <c r="D1869" s="150" t="s">
        <v>161</v>
      </c>
      <c r="F1869" s="160" t="s">
        <v>2440</v>
      </c>
      <c r="H1869" s="161">
        <v>20.9</v>
      </c>
      <c r="L1869" s="158"/>
      <c r="M1869" s="162"/>
      <c r="T1869" s="163"/>
      <c r="W1869" s="1"/>
      <c r="AT1869" s="159" t="s">
        <v>161</v>
      </c>
      <c r="AU1869" s="159" t="s">
        <v>72</v>
      </c>
      <c r="AV1869" s="12" t="s">
        <v>72</v>
      </c>
      <c r="AW1869" s="12" t="s">
        <v>6</v>
      </c>
      <c r="AX1869" s="12" t="s">
        <v>70</v>
      </c>
      <c r="AY1869" s="159" t="s">
        <v>150</v>
      </c>
    </row>
    <row r="1870" spans="2:65" s="1" customFormat="1" ht="16.5" customHeight="1" x14ac:dyDescent="0.3">
      <c r="B1870" s="138"/>
      <c r="C1870" s="139" t="s">
        <v>2441</v>
      </c>
      <c r="D1870" s="139" t="s">
        <v>152</v>
      </c>
      <c r="E1870" s="140" t="s">
        <v>2442</v>
      </c>
      <c r="F1870" s="141" t="s">
        <v>2443</v>
      </c>
      <c r="G1870" s="142" t="s">
        <v>268</v>
      </c>
      <c r="H1870" s="143">
        <v>76.617000000000004</v>
      </c>
      <c r="I1870" s="303"/>
      <c r="J1870" s="144">
        <f>ROUND(I1870*H1870,2)</f>
        <v>0</v>
      </c>
      <c r="K1870" s="141" t="s">
        <v>156</v>
      </c>
      <c r="L1870" s="36"/>
      <c r="M1870" s="145" t="s">
        <v>5</v>
      </c>
      <c r="N1870" s="146" t="s">
        <v>35</v>
      </c>
      <c r="O1870" s="147">
        <v>0.25</v>
      </c>
      <c r="P1870" s="147">
        <f>O1870*H1870</f>
        <v>19.154250000000001</v>
      </c>
      <c r="Q1870" s="147">
        <v>1.0000000000000001E-5</v>
      </c>
      <c r="R1870" s="147">
        <f>Q1870*H1870</f>
        <v>7.6617000000000015E-4</v>
      </c>
      <c r="S1870" s="147">
        <v>0</v>
      </c>
      <c r="T1870" s="148">
        <f>S1870*H1870</f>
        <v>0</v>
      </c>
      <c r="AR1870" s="23" t="s">
        <v>233</v>
      </c>
      <c r="AT1870" s="23" t="s">
        <v>152</v>
      </c>
      <c r="AU1870" s="23" t="s">
        <v>72</v>
      </c>
      <c r="AY1870" s="23" t="s">
        <v>150</v>
      </c>
      <c r="BE1870" s="149">
        <f>IF(N1870="základní",J1870,0)</f>
        <v>0</v>
      </c>
      <c r="BF1870" s="149">
        <f>IF(N1870="snížená",J1870,0)</f>
        <v>0</v>
      </c>
      <c r="BG1870" s="149">
        <f>IF(N1870="zákl. přenesená",J1870,0)</f>
        <v>0</v>
      </c>
      <c r="BH1870" s="149">
        <f>IF(N1870="sníž. přenesená",J1870,0)</f>
        <v>0</v>
      </c>
      <c r="BI1870" s="149">
        <f>IF(N1870="nulová",J1870,0)</f>
        <v>0</v>
      </c>
      <c r="BJ1870" s="23" t="s">
        <v>70</v>
      </c>
      <c r="BK1870" s="149">
        <f>ROUND(I1870*H1870,2)</f>
        <v>0</v>
      </c>
      <c r="BL1870" s="23" t="s">
        <v>233</v>
      </c>
      <c r="BM1870" s="23" t="s">
        <v>2444</v>
      </c>
    </row>
    <row r="1871" spans="2:65" s="1" customFormat="1" ht="25.5" customHeight="1" x14ac:dyDescent="0.3">
      <c r="B1871" s="138"/>
      <c r="C1871" s="171" t="s">
        <v>2445</v>
      </c>
      <c r="D1871" s="171" t="s">
        <v>251</v>
      </c>
      <c r="E1871" s="172" t="s">
        <v>2427</v>
      </c>
      <c r="F1871" s="173" t="s">
        <v>2428</v>
      </c>
      <c r="G1871" s="174" t="s">
        <v>155</v>
      </c>
      <c r="H1871" s="175">
        <v>9.1920000000000002</v>
      </c>
      <c r="I1871" s="521"/>
      <c r="J1871" s="176">
        <f>ROUND(I1871*H1871,2)</f>
        <v>0</v>
      </c>
      <c r="K1871" s="173" t="s">
        <v>156</v>
      </c>
      <c r="L1871" s="177"/>
      <c r="M1871" s="178" t="s">
        <v>5</v>
      </c>
      <c r="N1871" s="179" t="s">
        <v>35</v>
      </c>
      <c r="O1871" s="147">
        <v>0</v>
      </c>
      <c r="P1871" s="147">
        <f>O1871*H1871</f>
        <v>0</v>
      </c>
      <c r="Q1871" s="147">
        <v>3.3999999999999998E-3</v>
      </c>
      <c r="R1871" s="147">
        <f>Q1871*H1871</f>
        <v>3.1252799999999997E-2</v>
      </c>
      <c r="S1871" s="147">
        <v>0</v>
      </c>
      <c r="T1871" s="148">
        <f>S1871*H1871</f>
        <v>0</v>
      </c>
      <c r="AR1871" s="23" t="s">
        <v>323</v>
      </c>
      <c r="AT1871" s="23" t="s">
        <v>251</v>
      </c>
      <c r="AU1871" s="23" t="s">
        <v>72</v>
      </c>
      <c r="AY1871" s="23" t="s">
        <v>150</v>
      </c>
      <c r="BE1871" s="149">
        <f>IF(N1871="základní",J1871,0)</f>
        <v>0</v>
      </c>
      <c r="BF1871" s="149">
        <f>IF(N1871="snížená",J1871,0)</f>
        <v>0</v>
      </c>
      <c r="BG1871" s="149">
        <f>IF(N1871="zákl. přenesená",J1871,0)</f>
        <v>0</v>
      </c>
      <c r="BH1871" s="149">
        <f>IF(N1871="sníž. přenesená",J1871,0)</f>
        <v>0</v>
      </c>
      <c r="BI1871" s="149">
        <f>IF(N1871="nulová",J1871,0)</f>
        <v>0</v>
      </c>
      <c r="BJ1871" s="23" t="s">
        <v>70</v>
      </c>
      <c r="BK1871" s="149">
        <f>ROUND(I1871*H1871,2)</f>
        <v>0</v>
      </c>
      <c r="BL1871" s="23" t="s">
        <v>233</v>
      </c>
      <c r="BM1871" s="23" t="s">
        <v>2446</v>
      </c>
    </row>
    <row r="1872" spans="2:65" s="12" customFormat="1" x14ac:dyDescent="0.3">
      <c r="B1872" s="158"/>
      <c r="D1872" s="150" t="s">
        <v>161</v>
      </c>
      <c r="E1872" s="159" t="s">
        <v>5</v>
      </c>
      <c r="F1872" s="160" t="s">
        <v>2447</v>
      </c>
      <c r="H1872" s="161">
        <v>9.1920000000000002</v>
      </c>
      <c r="L1872" s="158"/>
      <c r="M1872" s="162"/>
      <c r="T1872" s="163"/>
      <c r="W1872" s="1"/>
      <c r="AT1872" s="159" t="s">
        <v>161</v>
      </c>
      <c r="AU1872" s="159" t="s">
        <v>72</v>
      </c>
      <c r="AV1872" s="12" t="s">
        <v>72</v>
      </c>
      <c r="AW1872" s="12" t="s">
        <v>27</v>
      </c>
      <c r="AX1872" s="12" t="s">
        <v>64</v>
      </c>
      <c r="AY1872" s="159" t="s">
        <v>150</v>
      </c>
    </row>
    <row r="1873" spans="2:65" s="13" customFormat="1" x14ac:dyDescent="0.3">
      <c r="B1873" s="164"/>
      <c r="D1873" s="150" t="s">
        <v>161</v>
      </c>
      <c r="E1873" s="165" t="s">
        <v>5</v>
      </c>
      <c r="F1873" s="166" t="s">
        <v>164</v>
      </c>
      <c r="H1873" s="167">
        <v>9.1920000000000002</v>
      </c>
      <c r="L1873" s="164"/>
      <c r="M1873" s="168"/>
      <c r="T1873" s="169"/>
      <c r="W1873" s="1"/>
      <c r="AT1873" s="165" t="s">
        <v>161</v>
      </c>
      <c r="AU1873" s="165" t="s">
        <v>72</v>
      </c>
      <c r="AV1873" s="13" t="s">
        <v>157</v>
      </c>
      <c r="AW1873" s="13" t="s">
        <v>27</v>
      </c>
      <c r="AX1873" s="13" t="s">
        <v>70</v>
      </c>
      <c r="AY1873" s="165" t="s">
        <v>150</v>
      </c>
    </row>
    <row r="1874" spans="2:65" s="1" customFormat="1" ht="16.5" customHeight="1" x14ac:dyDescent="0.3">
      <c r="B1874" s="138"/>
      <c r="C1874" s="139" t="s">
        <v>2448</v>
      </c>
      <c r="D1874" s="139" t="s">
        <v>152</v>
      </c>
      <c r="E1874" s="140" t="s">
        <v>2442</v>
      </c>
      <c r="F1874" s="141" t="s">
        <v>2443</v>
      </c>
      <c r="G1874" s="142" t="s">
        <v>268</v>
      </c>
      <c r="H1874" s="143">
        <v>20.766999999999999</v>
      </c>
      <c r="I1874" s="303"/>
      <c r="J1874" s="144">
        <f>ROUND(I1874*H1874,2)</f>
        <v>0</v>
      </c>
      <c r="K1874" s="141" t="s">
        <v>156</v>
      </c>
      <c r="L1874" s="36"/>
      <c r="M1874" s="145" t="s">
        <v>5</v>
      </c>
      <c r="N1874" s="146" t="s">
        <v>35</v>
      </c>
      <c r="O1874" s="147">
        <v>0.25</v>
      </c>
      <c r="P1874" s="147">
        <f>O1874*H1874</f>
        <v>5.1917499999999999</v>
      </c>
      <c r="Q1874" s="147">
        <v>1.0000000000000001E-5</v>
      </c>
      <c r="R1874" s="147">
        <f>Q1874*H1874</f>
        <v>2.0767000000000002E-4</v>
      </c>
      <c r="S1874" s="147">
        <v>0</v>
      </c>
      <c r="T1874" s="148">
        <f>S1874*H1874</f>
        <v>0</v>
      </c>
      <c r="AR1874" s="23" t="s">
        <v>233</v>
      </c>
      <c r="AT1874" s="23" t="s">
        <v>152</v>
      </c>
      <c r="AU1874" s="23" t="s">
        <v>72</v>
      </c>
      <c r="AY1874" s="23" t="s">
        <v>150</v>
      </c>
      <c r="BE1874" s="149">
        <f>IF(N1874="základní",J1874,0)</f>
        <v>0</v>
      </c>
      <c r="BF1874" s="149">
        <f>IF(N1874="snížená",J1874,0)</f>
        <v>0</v>
      </c>
      <c r="BG1874" s="149">
        <f>IF(N1874="zákl. přenesená",J1874,0)</f>
        <v>0</v>
      </c>
      <c r="BH1874" s="149">
        <f>IF(N1874="sníž. přenesená",J1874,0)</f>
        <v>0</v>
      </c>
      <c r="BI1874" s="149">
        <f>IF(N1874="nulová",J1874,0)</f>
        <v>0</v>
      </c>
      <c r="BJ1874" s="23" t="s">
        <v>70</v>
      </c>
      <c r="BK1874" s="149">
        <f>ROUND(I1874*H1874,2)</f>
        <v>0</v>
      </c>
      <c r="BL1874" s="23" t="s">
        <v>233</v>
      </c>
      <c r="BM1874" s="23" t="s">
        <v>2449</v>
      </c>
    </row>
    <row r="1875" spans="2:65" s="1" customFormat="1" ht="25.5" customHeight="1" x14ac:dyDescent="0.3">
      <c r="B1875" s="138"/>
      <c r="C1875" s="171" t="s">
        <v>2450</v>
      </c>
      <c r="D1875" s="171" t="s">
        <v>251</v>
      </c>
      <c r="E1875" s="172" t="s">
        <v>2437</v>
      </c>
      <c r="F1875" s="173" t="s">
        <v>2438</v>
      </c>
      <c r="G1875" s="174" t="s">
        <v>155</v>
      </c>
      <c r="H1875" s="175">
        <v>2.496</v>
      </c>
      <c r="I1875" s="521"/>
      <c r="J1875" s="176">
        <f>ROUND(I1875*H1875,2)</f>
        <v>0</v>
      </c>
      <c r="K1875" s="173" t="s">
        <v>156</v>
      </c>
      <c r="L1875" s="177"/>
      <c r="M1875" s="178" t="s">
        <v>5</v>
      </c>
      <c r="N1875" s="179" t="s">
        <v>35</v>
      </c>
      <c r="O1875" s="147">
        <v>0</v>
      </c>
      <c r="P1875" s="147">
        <f>O1875*H1875</f>
        <v>0</v>
      </c>
      <c r="Q1875" s="147">
        <v>3.3999999999999998E-3</v>
      </c>
      <c r="R1875" s="147">
        <f>Q1875*H1875</f>
        <v>8.4863999999999998E-3</v>
      </c>
      <c r="S1875" s="147">
        <v>0</v>
      </c>
      <c r="T1875" s="148">
        <f>S1875*H1875</f>
        <v>0</v>
      </c>
      <c r="AR1875" s="23" t="s">
        <v>323</v>
      </c>
      <c r="AT1875" s="23" t="s">
        <v>251</v>
      </c>
      <c r="AU1875" s="23" t="s">
        <v>72</v>
      </c>
      <c r="AY1875" s="23" t="s">
        <v>150</v>
      </c>
      <c r="BE1875" s="149">
        <f>IF(N1875="základní",J1875,0)</f>
        <v>0</v>
      </c>
      <c r="BF1875" s="149">
        <f>IF(N1875="snížená",J1875,0)</f>
        <v>0</v>
      </c>
      <c r="BG1875" s="149">
        <f>IF(N1875="zákl. přenesená",J1875,0)</f>
        <v>0</v>
      </c>
      <c r="BH1875" s="149">
        <f>IF(N1875="sníž. přenesená",J1875,0)</f>
        <v>0</v>
      </c>
      <c r="BI1875" s="149">
        <f>IF(N1875="nulová",J1875,0)</f>
        <v>0</v>
      </c>
      <c r="BJ1875" s="23" t="s">
        <v>70</v>
      </c>
      <c r="BK1875" s="149">
        <f>ROUND(I1875*H1875,2)</f>
        <v>0</v>
      </c>
      <c r="BL1875" s="23" t="s">
        <v>233</v>
      </c>
      <c r="BM1875" s="23" t="s">
        <v>2451</v>
      </c>
    </row>
    <row r="1876" spans="2:65" s="12" customFormat="1" x14ac:dyDescent="0.3">
      <c r="B1876" s="158"/>
      <c r="D1876" s="150" t="s">
        <v>161</v>
      </c>
      <c r="E1876" s="159" t="s">
        <v>5</v>
      </c>
      <c r="F1876" s="160" t="s">
        <v>2452</v>
      </c>
      <c r="H1876" s="161">
        <v>2.496</v>
      </c>
      <c r="L1876" s="158"/>
      <c r="M1876" s="162"/>
      <c r="T1876" s="163"/>
      <c r="W1876" s="1"/>
      <c r="AT1876" s="159" t="s">
        <v>161</v>
      </c>
      <c r="AU1876" s="159" t="s">
        <v>72</v>
      </c>
      <c r="AV1876" s="12" t="s">
        <v>72</v>
      </c>
      <c r="AW1876" s="12" t="s">
        <v>27</v>
      </c>
      <c r="AX1876" s="12" t="s">
        <v>64</v>
      </c>
      <c r="AY1876" s="159" t="s">
        <v>150</v>
      </c>
    </row>
    <row r="1877" spans="2:65" s="13" customFormat="1" x14ac:dyDescent="0.3">
      <c r="B1877" s="164"/>
      <c r="D1877" s="150" t="s">
        <v>161</v>
      </c>
      <c r="E1877" s="165" t="s">
        <v>5</v>
      </c>
      <c r="F1877" s="166" t="s">
        <v>164</v>
      </c>
      <c r="H1877" s="167">
        <v>2.496</v>
      </c>
      <c r="L1877" s="164"/>
      <c r="M1877" s="168"/>
      <c r="T1877" s="169"/>
      <c r="W1877" s="1"/>
      <c r="AT1877" s="165" t="s">
        <v>161</v>
      </c>
      <c r="AU1877" s="165" t="s">
        <v>72</v>
      </c>
      <c r="AV1877" s="13" t="s">
        <v>157</v>
      </c>
      <c r="AW1877" s="13" t="s">
        <v>27</v>
      </c>
      <c r="AX1877" s="13" t="s">
        <v>70</v>
      </c>
      <c r="AY1877" s="165" t="s">
        <v>150</v>
      </c>
    </row>
    <row r="1878" spans="2:65" s="1" customFormat="1" ht="38.25" customHeight="1" x14ac:dyDescent="0.3">
      <c r="B1878" s="138"/>
      <c r="C1878" s="139" t="s">
        <v>2453</v>
      </c>
      <c r="D1878" s="139" t="s">
        <v>152</v>
      </c>
      <c r="E1878" s="140" t="s">
        <v>2454</v>
      </c>
      <c r="F1878" s="141" t="s">
        <v>2455</v>
      </c>
      <c r="G1878" s="142" t="s">
        <v>241</v>
      </c>
      <c r="H1878" s="143">
        <v>16.260000000000002</v>
      </c>
      <c r="I1878" s="303"/>
      <c r="J1878" s="144">
        <f>ROUND(I1878*H1878,2)</f>
        <v>0</v>
      </c>
      <c r="K1878" s="141" t="s">
        <v>156</v>
      </c>
      <c r="L1878" s="36"/>
      <c r="M1878" s="145" t="s">
        <v>5</v>
      </c>
      <c r="N1878" s="146" t="s">
        <v>35</v>
      </c>
      <c r="O1878" s="147">
        <v>1.1140000000000001</v>
      </c>
      <c r="P1878" s="147">
        <f>O1878*H1878</f>
        <v>18.113640000000004</v>
      </c>
      <c r="Q1878" s="147">
        <v>0</v>
      </c>
      <c r="R1878" s="147">
        <f>Q1878*H1878</f>
        <v>0</v>
      </c>
      <c r="S1878" s="147">
        <v>0</v>
      </c>
      <c r="T1878" s="148">
        <f>S1878*H1878</f>
        <v>0</v>
      </c>
      <c r="AR1878" s="23" t="s">
        <v>233</v>
      </c>
      <c r="AT1878" s="23" t="s">
        <v>152</v>
      </c>
      <c r="AU1878" s="23" t="s">
        <v>72</v>
      </c>
      <c r="AY1878" s="23" t="s">
        <v>150</v>
      </c>
      <c r="BE1878" s="149">
        <f>IF(N1878="základní",J1878,0)</f>
        <v>0</v>
      </c>
      <c r="BF1878" s="149">
        <f>IF(N1878="snížená",J1878,0)</f>
        <v>0</v>
      </c>
      <c r="BG1878" s="149">
        <f>IF(N1878="zákl. přenesená",J1878,0)</f>
        <v>0</v>
      </c>
      <c r="BH1878" s="149">
        <f>IF(N1878="sníž. přenesená",J1878,0)</f>
        <v>0</v>
      </c>
      <c r="BI1878" s="149">
        <f>IF(N1878="nulová",J1878,0)</f>
        <v>0</v>
      </c>
      <c r="BJ1878" s="23" t="s">
        <v>70</v>
      </c>
      <c r="BK1878" s="149">
        <f>ROUND(I1878*H1878,2)</f>
        <v>0</v>
      </c>
      <c r="BL1878" s="23" t="s">
        <v>233</v>
      </c>
      <c r="BM1878" s="23" t="s">
        <v>2456</v>
      </c>
    </row>
    <row r="1879" spans="2:65" s="1" customFormat="1" ht="148.5" x14ac:dyDescent="0.3">
      <c r="B1879" s="36"/>
      <c r="D1879" s="150" t="s">
        <v>159</v>
      </c>
      <c r="F1879" s="151" t="s">
        <v>2054</v>
      </c>
      <c r="L1879" s="36"/>
      <c r="M1879" s="152"/>
      <c r="T1879" s="61"/>
      <c r="AT1879" s="23" t="s">
        <v>159</v>
      </c>
      <c r="AU1879" s="23" t="s">
        <v>72</v>
      </c>
    </row>
    <row r="1880" spans="2:65" s="10" customFormat="1" ht="29.85" customHeight="1" x14ac:dyDescent="0.3">
      <c r="B1880" s="127"/>
      <c r="D1880" s="128" t="s">
        <v>63</v>
      </c>
      <c r="E1880" s="136" t="s">
        <v>2457</v>
      </c>
      <c r="F1880" s="136" t="s">
        <v>2458</v>
      </c>
      <c r="J1880" s="137">
        <f>BK1880</f>
        <v>0</v>
      </c>
      <c r="L1880" s="127"/>
      <c r="M1880" s="131"/>
      <c r="P1880" s="132">
        <f>SUM(P1881:P1910)</f>
        <v>1478.9575040000002</v>
      </c>
      <c r="R1880" s="132">
        <f>SUM(R1881:R1910)</f>
        <v>8.2703528399999993</v>
      </c>
      <c r="T1880" s="133">
        <f>SUM(T1881:T1910)</f>
        <v>0</v>
      </c>
      <c r="W1880" s="1"/>
      <c r="AR1880" s="128" t="s">
        <v>72</v>
      </c>
      <c r="AT1880" s="134" t="s">
        <v>63</v>
      </c>
      <c r="AU1880" s="134" t="s">
        <v>70</v>
      </c>
      <c r="AY1880" s="128" t="s">
        <v>150</v>
      </c>
      <c r="BK1880" s="135">
        <f>SUM(BK1881:BK1910)</f>
        <v>0</v>
      </c>
    </row>
    <row r="1881" spans="2:65" s="1" customFormat="1" ht="16.5" customHeight="1" x14ac:dyDescent="0.3">
      <c r="B1881" s="138"/>
      <c r="C1881" s="139" t="s">
        <v>2459</v>
      </c>
      <c r="D1881" s="139" t="s">
        <v>152</v>
      </c>
      <c r="E1881" s="140" t="s">
        <v>2460</v>
      </c>
      <c r="F1881" s="141" t="s">
        <v>2461</v>
      </c>
      <c r="G1881" s="142" t="s">
        <v>155</v>
      </c>
      <c r="H1881" s="143">
        <v>2077.98</v>
      </c>
      <c r="I1881" s="303"/>
      <c r="J1881" s="144">
        <f>ROUND(I1881*H1881,2)</f>
        <v>0</v>
      </c>
      <c r="K1881" s="141" t="s">
        <v>156</v>
      </c>
      <c r="L1881" s="36"/>
      <c r="M1881" s="145" t="s">
        <v>5</v>
      </c>
      <c r="N1881" s="146" t="s">
        <v>35</v>
      </c>
      <c r="O1881" s="147">
        <v>3.2000000000000001E-2</v>
      </c>
      <c r="P1881" s="147">
        <f>O1881*H1881</f>
        <v>66.495360000000005</v>
      </c>
      <c r="Q1881" s="147">
        <v>0</v>
      </c>
      <c r="R1881" s="147">
        <f>Q1881*H1881</f>
        <v>0</v>
      </c>
      <c r="S1881" s="147">
        <v>0</v>
      </c>
      <c r="T1881" s="148">
        <f>S1881*H1881</f>
        <v>0</v>
      </c>
      <c r="AR1881" s="23" t="s">
        <v>233</v>
      </c>
      <c r="AT1881" s="23" t="s">
        <v>152</v>
      </c>
      <c r="AU1881" s="23" t="s">
        <v>72</v>
      </c>
      <c r="AY1881" s="23" t="s">
        <v>150</v>
      </c>
      <c r="BE1881" s="149">
        <f>IF(N1881="základní",J1881,0)</f>
        <v>0</v>
      </c>
      <c r="BF1881" s="149">
        <f>IF(N1881="snížená",J1881,0)</f>
        <v>0</v>
      </c>
      <c r="BG1881" s="149">
        <f>IF(N1881="zákl. přenesená",J1881,0)</f>
        <v>0</v>
      </c>
      <c r="BH1881" s="149">
        <f>IF(N1881="sníž. přenesená",J1881,0)</f>
        <v>0</v>
      </c>
      <c r="BI1881" s="149">
        <f>IF(N1881="nulová",J1881,0)</f>
        <v>0</v>
      </c>
      <c r="BJ1881" s="23" t="s">
        <v>70</v>
      </c>
      <c r="BK1881" s="149">
        <f>ROUND(I1881*H1881,2)</f>
        <v>0</v>
      </c>
      <c r="BL1881" s="23" t="s">
        <v>233</v>
      </c>
      <c r="BM1881" s="23" t="s">
        <v>2462</v>
      </c>
    </row>
    <row r="1882" spans="2:65" s="12" customFormat="1" x14ac:dyDescent="0.3">
      <c r="B1882" s="158"/>
      <c r="D1882" s="150" t="s">
        <v>161</v>
      </c>
      <c r="E1882" s="159" t="s">
        <v>5</v>
      </c>
      <c r="F1882" s="160" t="s">
        <v>5</v>
      </c>
      <c r="H1882" s="161">
        <v>0</v>
      </c>
      <c r="L1882" s="158"/>
      <c r="M1882" s="162"/>
      <c r="T1882" s="163"/>
      <c r="W1882" s="1"/>
      <c r="AT1882" s="159" t="s">
        <v>161</v>
      </c>
      <c r="AU1882" s="159" t="s">
        <v>72</v>
      </c>
      <c r="AV1882" s="12" t="s">
        <v>72</v>
      </c>
      <c r="AW1882" s="12" t="s">
        <v>27</v>
      </c>
      <c r="AX1882" s="12" t="s">
        <v>64</v>
      </c>
      <c r="AY1882" s="159" t="s">
        <v>150</v>
      </c>
    </row>
    <row r="1883" spans="2:65" s="12" customFormat="1" x14ac:dyDescent="0.3">
      <c r="B1883" s="158"/>
      <c r="D1883" s="150" t="s">
        <v>161</v>
      </c>
      <c r="E1883" s="159" t="s">
        <v>5</v>
      </c>
      <c r="F1883" s="160" t="s">
        <v>2463</v>
      </c>
      <c r="H1883" s="161">
        <v>2077.98</v>
      </c>
      <c r="L1883" s="158"/>
      <c r="M1883" s="162"/>
      <c r="T1883" s="163"/>
      <c r="W1883" s="1"/>
      <c r="AT1883" s="159" t="s">
        <v>161</v>
      </c>
      <c r="AU1883" s="159" t="s">
        <v>72</v>
      </c>
      <c r="AV1883" s="12" t="s">
        <v>72</v>
      </c>
      <c r="AW1883" s="12" t="s">
        <v>27</v>
      </c>
      <c r="AX1883" s="12" t="s">
        <v>64</v>
      </c>
      <c r="AY1883" s="159" t="s">
        <v>150</v>
      </c>
    </row>
    <row r="1884" spans="2:65" s="12" customFormat="1" x14ac:dyDescent="0.3">
      <c r="B1884" s="158"/>
      <c r="D1884" s="150" t="s">
        <v>161</v>
      </c>
      <c r="E1884" s="159" t="s">
        <v>5</v>
      </c>
      <c r="F1884" s="160" t="s">
        <v>5</v>
      </c>
      <c r="H1884" s="161">
        <v>0</v>
      </c>
      <c r="L1884" s="158"/>
      <c r="M1884" s="162"/>
      <c r="T1884" s="163"/>
      <c r="W1884" s="1"/>
      <c r="AT1884" s="159" t="s">
        <v>161</v>
      </c>
      <c r="AU1884" s="159" t="s">
        <v>72</v>
      </c>
      <c r="AV1884" s="12" t="s">
        <v>72</v>
      </c>
      <c r="AW1884" s="12" t="s">
        <v>27</v>
      </c>
      <c r="AX1884" s="12" t="s">
        <v>64</v>
      </c>
      <c r="AY1884" s="159" t="s">
        <v>150</v>
      </c>
    </row>
    <row r="1885" spans="2:65" s="12" customFormat="1" x14ac:dyDescent="0.3">
      <c r="B1885" s="158"/>
      <c r="D1885" s="150" t="s">
        <v>161</v>
      </c>
      <c r="E1885" s="159" t="s">
        <v>5</v>
      </c>
      <c r="F1885" s="160" t="s">
        <v>5</v>
      </c>
      <c r="H1885" s="161">
        <v>0</v>
      </c>
      <c r="L1885" s="158"/>
      <c r="M1885" s="162"/>
      <c r="T1885" s="163"/>
      <c r="W1885" s="1"/>
      <c r="AT1885" s="159" t="s">
        <v>161</v>
      </c>
      <c r="AU1885" s="159" t="s">
        <v>72</v>
      </c>
      <c r="AV1885" s="12" t="s">
        <v>72</v>
      </c>
      <c r="AW1885" s="12" t="s">
        <v>27</v>
      </c>
      <c r="AX1885" s="12" t="s">
        <v>64</v>
      </c>
      <c r="AY1885" s="159" t="s">
        <v>150</v>
      </c>
    </row>
    <row r="1886" spans="2:65" s="13" customFormat="1" x14ac:dyDescent="0.3">
      <c r="B1886" s="164"/>
      <c r="D1886" s="150" t="s">
        <v>161</v>
      </c>
      <c r="E1886" s="165" t="s">
        <v>5</v>
      </c>
      <c r="F1886" s="166" t="s">
        <v>164</v>
      </c>
      <c r="H1886" s="167">
        <v>2077.98</v>
      </c>
      <c r="L1886" s="164"/>
      <c r="M1886" s="168"/>
      <c r="T1886" s="169"/>
      <c r="W1886" s="1"/>
      <c r="AT1886" s="165" t="s">
        <v>161</v>
      </c>
      <c r="AU1886" s="165" t="s">
        <v>72</v>
      </c>
      <c r="AV1886" s="13" t="s">
        <v>157</v>
      </c>
      <c r="AW1886" s="13" t="s">
        <v>27</v>
      </c>
      <c r="AX1886" s="13" t="s">
        <v>70</v>
      </c>
      <c r="AY1886" s="165" t="s">
        <v>150</v>
      </c>
    </row>
    <row r="1887" spans="2:65" s="1" customFormat="1" ht="25.5" customHeight="1" x14ac:dyDescent="0.3">
      <c r="B1887" s="138"/>
      <c r="C1887" s="139" t="s">
        <v>2464</v>
      </c>
      <c r="D1887" s="139" t="s">
        <v>152</v>
      </c>
      <c r="E1887" s="140" t="s">
        <v>2465</v>
      </c>
      <c r="F1887" s="141" t="s">
        <v>2466</v>
      </c>
      <c r="G1887" s="142" t="s">
        <v>155</v>
      </c>
      <c r="H1887" s="143">
        <v>2077.9659999999999</v>
      </c>
      <c r="I1887" s="303"/>
      <c r="J1887" s="144">
        <f>ROUND(I1887*H1887,2)</f>
        <v>0</v>
      </c>
      <c r="K1887" s="141" t="s">
        <v>156</v>
      </c>
      <c r="L1887" s="36"/>
      <c r="M1887" s="145" t="s">
        <v>5</v>
      </c>
      <c r="N1887" s="146" t="s">
        <v>35</v>
      </c>
      <c r="O1887" s="147">
        <v>0.20399999999999999</v>
      </c>
      <c r="P1887" s="147">
        <f>O1887*H1887</f>
        <v>423.90506399999992</v>
      </c>
      <c r="Q1887" s="147">
        <v>5.4000000000000001E-4</v>
      </c>
      <c r="R1887" s="147">
        <f>Q1887*H1887</f>
        <v>1.1221016399999999</v>
      </c>
      <c r="S1887" s="147">
        <v>0</v>
      </c>
      <c r="T1887" s="148">
        <f>S1887*H1887</f>
        <v>0</v>
      </c>
      <c r="AR1887" s="23" t="s">
        <v>157</v>
      </c>
      <c r="AT1887" s="23" t="s">
        <v>152</v>
      </c>
      <c r="AU1887" s="23" t="s">
        <v>72</v>
      </c>
      <c r="AY1887" s="23" t="s">
        <v>150</v>
      </c>
      <c r="BE1887" s="149">
        <f>IF(N1887="základní",J1887,0)</f>
        <v>0</v>
      </c>
      <c r="BF1887" s="149">
        <f>IF(N1887="snížená",J1887,0)</f>
        <v>0</v>
      </c>
      <c r="BG1887" s="149">
        <f>IF(N1887="zákl. přenesená",J1887,0)</f>
        <v>0</v>
      </c>
      <c r="BH1887" s="149">
        <f>IF(N1887="sníž. přenesená",J1887,0)</f>
        <v>0</v>
      </c>
      <c r="BI1887" s="149">
        <f>IF(N1887="nulová",J1887,0)</f>
        <v>0</v>
      </c>
      <c r="BJ1887" s="23" t="s">
        <v>70</v>
      </c>
      <c r="BK1887" s="149">
        <f>ROUND(I1887*H1887,2)</f>
        <v>0</v>
      </c>
      <c r="BL1887" s="23" t="s">
        <v>157</v>
      </c>
      <c r="BM1887" s="23" t="s">
        <v>2467</v>
      </c>
    </row>
    <row r="1888" spans="2:65" s="12" customFormat="1" x14ac:dyDescent="0.3">
      <c r="B1888" s="158"/>
      <c r="D1888" s="150" t="s">
        <v>161</v>
      </c>
      <c r="E1888" s="159" t="s">
        <v>5</v>
      </c>
      <c r="F1888" s="160" t="s">
        <v>2468</v>
      </c>
      <c r="H1888" s="161">
        <v>589.29999999999995</v>
      </c>
      <c r="L1888" s="158"/>
      <c r="M1888" s="162"/>
      <c r="T1888" s="163"/>
      <c r="W1888" s="1"/>
      <c r="AT1888" s="159" t="s">
        <v>161</v>
      </c>
      <c r="AU1888" s="159" t="s">
        <v>72</v>
      </c>
      <c r="AV1888" s="12" t="s">
        <v>72</v>
      </c>
      <c r="AW1888" s="12" t="s">
        <v>27</v>
      </c>
      <c r="AX1888" s="12" t="s">
        <v>64</v>
      </c>
      <c r="AY1888" s="159" t="s">
        <v>150</v>
      </c>
    </row>
    <row r="1889" spans="2:65" s="11" customFormat="1" x14ac:dyDescent="0.3">
      <c r="B1889" s="153"/>
      <c r="D1889" s="150" t="s">
        <v>161</v>
      </c>
      <c r="E1889" s="154" t="s">
        <v>5</v>
      </c>
      <c r="F1889" s="155" t="s">
        <v>955</v>
      </c>
      <c r="H1889" s="154" t="s">
        <v>5</v>
      </c>
      <c r="L1889" s="153"/>
      <c r="M1889" s="156"/>
      <c r="T1889" s="157"/>
      <c r="W1889" s="1"/>
      <c r="AT1889" s="154" t="s">
        <v>161</v>
      </c>
      <c r="AU1889" s="154" t="s">
        <v>72</v>
      </c>
      <c r="AV1889" s="11" t="s">
        <v>70</v>
      </c>
      <c r="AW1889" s="11" t="s">
        <v>27</v>
      </c>
      <c r="AX1889" s="11" t="s">
        <v>64</v>
      </c>
      <c r="AY1889" s="154" t="s">
        <v>150</v>
      </c>
    </row>
    <row r="1890" spans="2:65" s="12" customFormat="1" x14ac:dyDescent="0.3">
      <c r="B1890" s="158"/>
      <c r="D1890" s="150" t="s">
        <v>161</v>
      </c>
      <c r="E1890" s="159" t="s">
        <v>5</v>
      </c>
      <c r="F1890" s="160" t="s">
        <v>2469</v>
      </c>
      <c r="H1890" s="161">
        <v>1208.9000000000001</v>
      </c>
      <c r="L1890" s="158"/>
      <c r="M1890" s="162"/>
      <c r="T1890" s="163"/>
      <c r="W1890" s="1"/>
      <c r="AT1890" s="159" t="s">
        <v>161</v>
      </c>
      <c r="AU1890" s="159" t="s">
        <v>72</v>
      </c>
      <c r="AV1890" s="12" t="s">
        <v>72</v>
      </c>
      <c r="AW1890" s="12" t="s">
        <v>27</v>
      </c>
      <c r="AX1890" s="12" t="s">
        <v>64</v>
      </c>
      <c r="AY1890" s="159" t="s">
        <v>150</v>
      </c>
    </row>
    <row r="1891" spans="2:65" s="11" customFormat="1" x14ac:dyDescent="0.3">
      <c r="B1891" s="153"/>
      <c r="D1891" s="150" t="s">
        <v>161</v>
      </c>
      <c r="E1891" s="154" t="s">
        <v>5</v>
      </c>
      <c r="F1891" s="155" t="s">
        <v>957</v>
      </c>
      <c r="H1891" s="154" t="s">
        <v>5</v>
      </c>
      <c r="L1891" s="153"/>
      <c r="M1891" s="156"/>
      <c r="T1891" s="157"/>
      <c r="W1891" s="1"/>
      <c r="AT1891" s="154" t="s">
        <v>161</v>
      </c>
      <c r="AU1891" s="154" t="s">
        <v>72</v>
      </c>
      <c r="AV1891" s="11" t="s">
        <v>70</v>
      </c>
      <c r="AW1891" s="11" t="s">
        <v>27</v>
      </c>
      <c r="AX1891" s="11" t="s">
        <v>64</v>
      </c>
      <c r="AY1891" s="154" t="s">
        <v>150</v>
      </c>
    </row>
    <row r="1892" spans="2:65" s="12" customFormat="1" x14ac:dyDescent="0.3">
      <c r="B1892" s="158"/>
      <c r="D1892" s="150" t="s">
        <v>161</v>
      </c>
      <c r="E1892" s="159" t="s">
        <v>5</v>
      </c>
      <c r="F1892" s="160" t="s">
        <v>2470</v>
      </c>
      <c r="H1892" s="161">
        <v>157.19999999999999</v>
      </c>
      <c r="L1892" s="158"/>
      <c r="M1892" s="162"/>
      <c r="T1892" s="163"/>
      <c r="W1892" s="1"/>
      <c r="AT1892" s="159" t="s">
        <v>161</v>
      </c>
      <c r="AU1892" s="159" t="s">
        <v>72</v>
      </c>
      <c r="AV1892" s="12" t="s">
        <v>72</v>
      </c>
      <c r="AW1892" s="12" t="s">
        <v>27</v>
      </c>
      <c r="AX1892" s="12" t="s">
        <v>64</v>
      </c>
      <c r="AY1892" s="159" t="s">
        <v>150</v>
      </c>
    </row>
    <row r="1893" spans="2:65" s="11" customFormat="1" x14ac:dyDescent="0.3">
      <c r="B1893" s="153"/>
      <c r="D1893" s="150" t="s">
        <v>161</v>
      </c>
      <c r="E1893" s="154" t="s">
        <v>5</v>
      </c>
      <c r="F1893" s="155" t="s">
        <v>2399</v>
      </c>
      <c r="H1893" s="154" t="s">
        <v>5</v>
      </c>
      <c r="L1893" s="153"/>
      <c r="M1893" s="156"/>
      <c r="T1893" s="157"/>
      <c r="W1893" s="1"/>
      <c r="AT1893" s="154" t="s">
        <v>161</v>
      </c>
      <c r="AU1893" s="154" t="s">
        <v>72</v>
      </c>
      <c r="AV1893" s="11" t="s">
        <v>70</v>
      </c>
      <c r="AW1893" s="11" t="s">
        <v>27</v>
      </c>
      <c r="AX1893" s="11" t="s">
        <v>64</v>
      </c>
      <c r="AY1893" s="154" t="s">
        <v>150</v>
      </c>
    </row>
    <row r="1894" spans="2:65" s="11" customFormat="1" x14ac:dyDescent="0.3">
      <c r="B1894" s="153"/>
      <c r="D1894" s="150" t="s">
        <v>161</v>
      </c>
      <c r="E1894" s="154" t="s">
        <v>5</v>
      </c>
      <c r="F1894" s="155" t="s">
        <v>808</v>
      </c>
      <c r="H1894" s="154" t="s">
        <v>5</v>
      </c>
      <c r="L1894" s="153"/>
      <c r="M1894" s="156"/>
      <c r="T1894" s="157"/>
      <c r="W1894" s="1"/>
      <c r="AT1894" s="154" t="s">
        <v>161</v>
      </c>
      <c r="AU1894" s="154" t="s">
        <v>72</v>
      </c>
      <c r="AV1894" s="11" t="s">
        <v>70</v>
      </c>
      <c r="AW1894" s="11" t="s">
        <v>27</v>
      </c>
      <c r="AX1894" s="11" t="s">
        <v>64</v>
      </c>
      <c r="AY1894" s="154" t="s">
        <v>150</v>
      </c>
    </row>
    <row r="1895" spans="2:65" s="12" customFormat="1" x14ac:dyDescent="0.3">
      <c r="B1895" s="158"/>
      <c r="D1895" s="150" t="s">
        <v>161</v>
      </c>
      <c r="E1895" s="159" t="s">
        <v>5</v>
      </c>
      <c r="F1895" s="160" t="s">
        <v>2471</v>
      </c>
      <c r="H1895" s="161">
        <v>39.284999999999997</v>
      </c>
      <c r="L1895" s="158"/>
      <c r="M1895" s="162"/>
      <c r="T1895" s="163"/>
      <c r="W1895" s="1"/>
      <c r="AT1895" s="159" t="s">
        <v>161</v>
      </c>
      <c r="AU1895" s="159" t="s">
        <v>72</v>
      </c>
      <c r="AV1895" s="12" t="s">
        <v>72</v>
      </c>
      <c r="AW1895" s="12" t="s">
        <v>27</v>
      </c>
      <c r="AX1895" s="12" t="s">
        <v>64</v>
      </c>
      <c r="AY1895" s="159" t="s">
        <v>150</v>
      </c>
    </row>
    <row r="1896" spans="2:65" s="12" customFormat="1" x14ac:dyDescent="0.3">
      <c r="B1896" s="158"/>
      <c r="D1896" s="150" t="s">
        <v>161</v>
      </c>
      <c r="E1896" s="159" t="s">
        <v>5</v>
      </c>
      <c r="F1896" s="160" t="s">
        <v>2472</v>
      </c>
      <c r="H1896" s="161">
        <v>68.396000000000001</v>
      </c>
      <c r="L1896" s="158"/>
      <c r="M1896" s="162"/>
      <c r="T1896" s="163"/>
      <c r="W1896" s="1"/>
      <c r="AT1896" s="159" t="s">
        <v>161</v>
      </c>
      <c r="AU1896" s="159" t="s">
        <v>72</v>
      </c>
      <c r="AV1896" s="12" t="s">
        <v>72</v>
      </c>
      <c r="AW1896" s="12" t="s">
        <v>27</v>
      </c>
      <c r="AX1896" s="12" t="s">
        <v>64</v>
      </c>
      <c r="AY1896" s="159" t="s">
        <v>150</v>
      </c>
    </row>
    <row r="1897" spans="2:65" s="12" customFormat="1" x14ac:dyDescent="0.3">
      <c r="B1897" s="158"/>
      <c r="D1897" s="150" t="s">
        <v>161</v>
      </c>
      <c r="E1897" s="159" t="s">
        <v>5</v>
      </c>
      <c r="F1897" s="160" t="s">
        <v>2473</v>
      </c>
      <c r="H1897" s="161">
        <v>14.885</v>
      </c>
      <c r="L1897" s="158"/>
      <c r="M1897" s="162"/>
      <c r="T1897" s="163"/>
      <c r="W1897" s="1"/>
      <c r="AT1897" s="159" t="s">
        <v>161</v>
      </c>
      <c r="AU1897" s="159" t="s">
        <v>72</v>
      </c>
      <c r="AV1897" s="12" t="s">
        <v>72</v>
      </c>
      <c r="AW1897" s="12" t="s">
        <v>27</v>
      </c>
      <c r="AX1897" s="12" t="s">
        <v>64</v>
      </c>
      <c r="AY1897" s="159" t="s">
        <v>150</v>
      </c>
    </row>
    <row r="1898" spans="2:65" s="12" customFormat="1" x14ac:dyDescent="0.3">
      <c r="B1898" s="158"/>
      <c r="D1898" s="150" t="s">
        <v>161</v>
      </c>
      <c r="E1898" s="159" t="s">
        <v>5</v>
      </c>
      <c r="F1898" s="160" t="s">
        <v>5</v>
      </c>
      <c r="H1898" s="161">
        <v>0</v>
      </c>
      <c r="L1898" s="158"/>
      <c r="M1898" s="162"/>
      <c r="T1898" s="163"/>
      <c r="W1898" s="1"/>
      <c r="AT1898" s="159" t="s">
        <v>161</v>
      </c>
      <c r="AU1898" s="159" t="s">
        <v>72</v>
      </c>
      <c r="AV1898" s="12" t="s">
        <v>72</v>
      </c>
      <c r="AW1898" s="12" t="s">
        <v>27</v>
      </c>
      <c r="AX1898" s="12" t="s">
        <v>64</v>
      </c>
      <c r="AY1898" s="159" t="s">
        <v>150</v>
      </c>
    </row>
    <row r="1899" spans="2:65" s="13" customFormat="1" x14ac:dyDescent="0.3">
      <c r="B1899" s="164"/>
      <c r="D1899" s="150" t="s">
        <v>161</v>
      </c>
      <c r="E1899" s="165" t="s">
        <v>5</v>
      </c>
      <c r="F1899" s="166" t="s">
        <v>164</v>
      </c>
      <c r="H1899" s="167">
        <v>2077.9659999999999</v>
      </c>
      <c r="L1899" s="164"/>
      <c r="M1899" s="168"/>
      <c r="T1899" s="169"/>
      <c r="W1899" s="1"/>
      <c r="AT1899" s="165" t="s">
        <v>161</v>
      </c>
      <c r="AU1899" s="165" t="s">
        <v>72</v>
      </c>
      <c r="AV1899" s="13" t="s">
        <v>157</v>
      </c>
      <c r="AW1899" s="13" t="s">
        <v>27</v>
      </c>
      <c r="AX1899" s="13" t="s">
        <v>70</v>
      </c>
      <c r="AY1899" s="165" t="s">
        <v>150</v>
      </c>
    </row>
    <row r="1900" spans="2:65" s="1" customFormat="1" ht="25.5" customHeight="1" x14ac:dyDescent="0.3">
      <c r="B1900" s="138"/>
      <c r="C1900" s="139" t="s">
        <v>2474</v>
      </c>
      <c r="D1900" s="139" t="s">
        <v>152</v>
      </c>
      <c r="E1900" s="140" t="s">
        <v>2475</v>
      </c>
      <c r="F1900" s="141" t="s">
        <v>2476</v>
      </c>
      <c r="G1900" s="142" t="s">
        <v>155</v>
      </c>
      <c r="H1900" s="143">
        <v>2077.98</v>
      </c>
      <c r="I1900" s="303"/>
      <c r="J1900" s="144">
        <f>ROUND(I1900*H1900,2)</f>
        <v>0</v>
      </c>
      <c r="K1900" s="141" t="s">
        <v>156</v>
      </c>
      <c r="L1900" s="36"/>
      <c r="M1900" s="145" t="s">
        <v>5</v>
      </c>
      <c r="N1900" s="146" t="s">
        <v>35</v>
      </c>
      <c r="O1900" s="147">
        <v>0.26</v>
      </c>
      <c r="P1900" s="147">
        <f>O1900*H1900</f>
        <v>540.27480000000003</v>
      </c>
      <c r="Q1900" s="147">
        <v>3.2000000000000002E-3</v>
      </c>
      <c r="R1900" s="147">
        <f>Q1900*H1900</f>
        <v>6.6495360000000003</v>
      </c>
      <c r="S1900" s="147">
        <v>0</v>
      </c>
      <c r="T1900" s="148">
        <f>S1900*H1900</f>
        <v>0</v>
      </c>
      <c r="AR1900" s="23" t="s">
        <v>233</v>
      </c>
      <c r="AT1900" s="23" t="s">
        <v>152</v>
      </c>
      <c r="AU1900" s="23" t="s">
        <v>72</v>
      </c>
      <c r="AY1900" s="23" t="s">
        <v>150</v>
      </c>
      <c r="BE1900" s="149">
        <f>IF(N1900="základní",J1900,0)</f>
        <v>0</v>
      </c>
      <c r="BF1900" s="149">
        <f>IF(N1900="snížená",J1900,0)</f>
        <v>0</v>
      </c>
      <c r="BG1900" s="149">
        <f>IF(N1900="zákl. přenesená",J1900,0)</f>
        <v>0</v>
      </c>
      <c r="BH1900" s="149">
        <f>IF(N1900="sníž. přenesená",J1900,0)</f>
        <v>0</v>
      </c>
      <c r="BI1900" s="149">
        <f>IF(N1900="nulová",J1900,0)</f>
        <v>0</v>
      </c>
      <c r="BJ1900" s="23" t="s">
        <v>70</v>
      </c>
      <c r="BK1900" s="149">
        <f>ROUND(I1900*H1900,2)</f>
        <v>0</v>
      </c>
      <c r="BL1900" s="23" t="s">
        <v>233</v>
      </c>
      <c r="BM1900" s="23" t="s">
        <v>2477</v>
      </c>
    </row>
    <row r="1901" spans="2:65" s="12" customFormat="1" x14ac:dyDescent="0.3">
      <c r="B1901" s="158"/>
      <c r="D1901" s="150" t="s">
        <v>161</v>
      </c>
      <c r="E1901" s="159" t="s">
        <v>5</v>
      </c>
      <c r="F1901" s="160" t="s">
        <v>2463</v>
      </c>
      <c r="H1901" s="161">
        <v>2077.98</v>
      </c>
      <c r="L1901" s="158"/>
      <c r="M1901" s="162"/>
      <c r="T1901" s="163"/>
      <c r="W1901" s="1"/>
      <c r="AT1901" s="159" t="s">
        <v>161</v>
      </c>
      <c r="AU1901" s="159" t="s">
        <v>72</v>
      </c>
      <c r="AV1901" s="12" t="s">
        <v>72</v>
      </c>
      <c r="AW1901" s="12" t="s">
        <v>27</v>
      </c>
      <c r="AX1901" s="12" t="s">
        <v>64</v>
      </c>
      <c r="AY1901" s="159" t="s">
        <v>150</v>
      </c>
    </row>
    <row r="1902" spans="2:65" s="11" customFormat="1" x14ac:dyDescent="0.3">
      <c r="B1902" s="153"/>
      <c r="D1902" s="150" t="s">
        <v>161</v>
      </c>
      <c r="E1902" s="154" t="s">
        <v>5</v>
      </c>
      <c r="F1902" s="155" t="s">
        <v>2478</v>
      </c>
      <c r="H1902" s="154" t="s">
        <v>5</v>
      </c>
      <c r="L1902" s="153"/>
      <c r="M1902" s="156"/>
      <c r="T1902" s="157"/>
      <c r="W1902" s="1"/>
      <c r="AT1902" s="154" t="s">
        <v>161</v>
      </c>
      <c r="AU1902" s="154" t="s">
        <v>72</v>
      </c>
      <c r="AV1902" s="11" t="s">
        <v>70</v>
      </c>
      <c r="AW1902" s="11" t="s">
        <v>27</v>
      </c>
      <c r="AX1902" s="11" t="s">
        <v>64</v>
      </c>
      <c r="AY1902" s="154" t="s">
        <v>150</v>
      </c>
    </row>
    <row r="1903" spans="2:65" s="13" customFormat="1" x14ac:dyDescent="0.3">
      <c r="B1903" s="164"/>
      <c r="D1903" s="150" t="s">
        <v>161</v>
      </c>
      <c r="E1903" s="165" t="s">
        <v>5</v>
      </c>
      <c r="F1903" s="166" t="s">
        <v>164</v>
      </c>
      <c r="H1903" s="167">
        <v>2077.98</v>
      </c>
      <c r="L1903" s="164"/>
      <c r="M1903" s="168"/>
      <c r="T1903" s="169"/>
      <c r="W1903" s="1"/>
      <c r="AT1903" s="165" t="s">
        <v>161</v>
      </c>
      <c r="AU1903" s="165" t="s">
        <v>72</v>
      </c>
      <c r="AV1903" s="13" t="s">
        <v>157</v>
      </c>
      <c r="AW1903" s="13" t="s">
        <v>27</v>
      </c>
      <c r="AX1903" s="13" t="s">
        <v>70</v>
      </c>
      <c r="AY1903" s="165" t="s">
        <v>150</v>
      </c>
    </row>
    <row r="1904" spans="2:65" s="1" customFormat="1" ht="25.5" customHeight="1" x14ac:dyDescent="0.3">
      <c r="B1904" s="138"/>
      <c r="C1904" s="139" t="s">
        <v>2479</v>
      </c>
      <c r="D1904" s="139" t="s">
        <v>152</v>
      </c>
      <c r="E1904" s="140" t="s">
        <v>2480</v>
      </c>
      <c r="F1904" s="141" t="s">
        <v>2481</v>
      </c>
      <c r="G1904" s="142" t="s">
        <v>155</v>
      </c>
      <c r="H1904" s="143">
        <v>2077.98</v>
      </c>
      <c r="I1904" s="303"/>
      <c r="J1904" s="144">
        <f>ROUND(I1904*H1904,2)</f>
        <v>0</v>
      </c>
      <c r="K1904" s="141" t="s">
        <v>156</v>
      </c>
      <c r="L1904" s="36"/>
      <c r="M1904" s="145" t="s">
        <v>5</v>
      </c>
      <c r="N1904" s="146" t="s">
        <v>35</v>
      </c>
      <c r="O1904" s="147">
        <v>0.21099999999999999</v>
      </c>
      <c r="P1904" s="147">
        <f>O1904*H1904</f>
        <v>438.45377999999999</v>
      </c>
      <c r="Q1904" s="147">
        <v>2.4000000000000001E-4</v>
      </c>
      <c r="R1904" s="147">
        <f>Q1904*H1904</f>
        <v>0.49871520000000003</v>
      </c>
      <c r="S1904" s="147">
        <v>0</v>
      </c>
      <c r="T1904" s="148">
        <f>S1904*H1904</f>
        <v>0</v>
      </c>
      <c r="AR1904" s="23" t="s">
        <v>233</v>
      </c>
      <c r="AT1904" s="23" t="s">
        <v>152</v>
      </c>
      <c r="AU1904" s="23" t="s">
        <v>72</v>
      </c>
      <c r="AY1904" s="23" t="s">
        <v>150</v>
      </c>
      <c r="BE1904" s="149">
        <f>IF(N1904="základní",J1904,0)</f>
        <v>0</v>
      </c>
      <c r="BF1904" s="149">
        <f>IF(N1904="snížená",J1904,0)</f>
        <v>0</v>
      </c>
      <c r="BG1904" s="149">
        <f>IF(N1904="zákl. přenesená",J1904,0)</f>
        <v>0</v>
      </c>
      <c r="BH1904" s="149">
        <f>IF(N1904="sníž. přenesená",J1904,0)</f>
        <v>0</v>
      </c>
      <c r="BI1904" s="149">
        <f>IF(N1904="nulová",J1904,0)</f>
        <v>0</v>
      </c>
      <c r="BJ1904" s="23" t="s">
        <v>70</v>
      </c>
      <c r="BK1904" s="149">
        <f>ROUND(I1904*H1904,2)</f>
        <v>0</v>
      </c>
      <c r="BL1904" s="23" t="s">
        <v>233</v>
      </c>
      <c r="BM1904" s="23" t="s">
        <v>2482</v>
      </c>
    </row>
    <row r="1905" spans="2:65" s="1" customFormat="1" ht="54" x14ac:dyDescent="0.3">
      <c r="B1905" s="36"/>
      <c r="D1905" s="150" t="s">
        <v>159</v>
      </c>
      <c r="F1905" s="151" t="s">
        <v>2483</v>
      </c>
      <c r="L1905" s="36"/>
      <c r="M1905" s="152"/>
      <c r="T1905" s="61"/>
      <c r="AT1905" s="23" t="s">
        <v>159</v>
      </c>
      <c r="AU1905" s="23" t="s">
        <v>72</v>
      </c>
    </row>
    <row r="1906" spans="2:65" s="12" customFormat="1" x14ac:dyDescent="0.3">
      <c r="B1906" s="158"/>
      <c r="D1906" s="150" t="s">
        <v>161</v>
      </c>
      <c r="E1906" s="159" t="s">
        <v>5</v>
      </c>
      <c r="F1906" s="160" t="s">
        <v>2463</v>
      </c>
      <c r="H1906" s="161">
        <v>2077.98</v>
      </c>
      <c r="L1906" s="158"/>
      <c r="M1906" s="162"/>
      <c r="T1906" s="163"/>
      <c r="W1906" s="1"/>
      <c r="AT1906" s="159" t="s">
        <v>161</v>
      </c>
      <c r="AU1906" s="159" t="s">
        <v>72</v>
      </c>
      <c r="AV1906" s="12" t="s">
        <v>72</v>
      </c>
      <c r="AW1906" s="12" t="s">
        <v>27</v>
      </c>
      <c r="AX1906" s="12" t="s">
        <v>64</v>
      </c>
      <c r="AY1906" s="159" t="s">
        <v>150</v>
      </c>
    </row>
    <row r="1907" spans="2:65" s="11" customFormat="1" x14ac:dyDescent="0.3">
      <c r="B1907" s="153"/>
      <c r="D1907" s="150" t="s">
        <v>161</v>
      </c>
      <c r="E1907" s="154" t="s">
        <v>5</v>
      </c>
      <c r="F1907" s="155" t="s">
        <v>2478</v>
      </c>
      <c r="H1907" s="154" t="s">
        <v>5</v>
      </c>
      <c r="L1907" s="153"/>
      <c r="M1907" s="156"/>
      <c r="T1907" s="157"/>
      <c r="W1907" s="1"/>
      <c r="AT1907" s="154" t="s">
        <v>161</v>
      </c>
      <c r="AU1907" s="154" t="s">
        <v>72</v>
      </c>
      <c r="AV1907" s="11" t="s">
        <v>70</v>
      </c>
      <c r="AW1907" s="11" t="s">
        <v>27</v>
      </c>
      <c r="AX1907" s="11" t="s">
        <v>64</v>
      </c>
      <c r="AY1907" s="154" t="s">
        <v>150</v>
      </c>
    </row>
    <row r="1908" spans="2:65" s="13" customFormat="1" x14ac:dyDescent="0.3">
      <c r="B1908" s="164"/>
      <c r="D1908" s="150" t="s">
        <v>161</v>
      </c>
      <c r="E1908" s="165" t="s">
        <v>5</v>
      </c>
      <c r="F1908" s="166" t="s">
        <v>164</v>
      </c>
      <c r="H1908" s="167">
        <v>2077.98</v>
      </c>
      <c r="L1908" s="164"/>
      <c r="M1908" s="168"/>
      <c r="T1908" s="169"/>
      <c r="W1908" s="1"/>
      <c r="AT1908" s="165" t="s">
        <v>161</v>
      </c>
      <c r="AU1908" s="165" t="s">
        <v>72</v>
      </c>
      <c r="AV1908" s="13" t="s">
        <v>157</v>
      </c>
      <c r="AW1908" s="13" t="s">
        <v>27</v>
      </c>
      <c r="AX1908" s="13" t="s">
        <v>70</v>
      </c>
      <c r="AY1908" s="165" t="s">
        <v>150</v>
      </c>
    </row>
    <row r="1909" spans="2:65" s="1" customFormat="1" ht="38.25" customHeight="1" x14ac:dyDescent="0.3">
      <c r="B1909" s="138"/>
      <c r="C1909" s="139" t="s">
        <v>2484</v>
      </c>
      <c r="D1909" s="139" t="s">
        <v>152</v>
      </c>
      <c r="E1909" s="140" t="s">
        <v>2485</v>
      </c>
      <c r="F1909" s="141" t="s">
        <v>2486</v>
      </c>
      <c r="G1909" s="142" t="s">
        <v>241</v>
      </c>
      <c r="H1909" s="143">
        <v>7.1479999999999997</v>
      </c>
      <c r="I1909" s="303"/>
      <c r="J1909" s="144">
        <f>ROUND(I1909*H1909,2)</f>
        <v>0</v>
      </c>
      <c r="K1909" s="141" t="s">
        <v>156</v>
      </c>
      <c r="L1909" s="36"/>
      <c r="M1909" s="145" t="s">
        <v>5</v>
      </c>
      <c r="N1909" s="146" t="s">
        <v>35</v>
      </c>
      <c r="O1909" s="147">
        <v>1.375</v>
      </c>
      <c r="P1909" s="147">
        <f>O1909*H1909</f>
        <v>9.8285</v>
      </c>
      <c r="Q1909" s="147">
        <v>0</v>
      </c>
      <c r="R1909" s="147">
        <f>Q1909*H1909</f>
        <v>0</v>
      </c>
      <c r="S1909" s="147">
        <v>0</v>
      </c>
      <c r="T1909" s="148">
        <f>S1909*H1909</f>
        <v>0</v>
      </c>
      <c r="AR1909" s="23" t="s">
        <v>233</v>
      </c>
      <c r="AT1909" s="23" t="s">
        <v>152</v>
      </c>
      <c r="AU1909" s="23" t="s">
        <v>72</v>
      </c>
      <c r="AY1909" s="23" t="s">
        <v>150</v>
      </c>
      <c r="BE1909" s="149">
        <f>IF(N1909="základní",J1909,0)</f>
        <v>0</v>
      </c>
      <c r="BF1909" s="149">
        <f>IF(N1909="snížená",J1909,0)</f>
        <v>0</v>
      </c>
      <c r="BG1909" s="149">
        <f>IF(N1909="zákl. přenesená",J1909,0)</f>
        <v>0</v>
      </c>
      <c r="BH1909" s="149">
        <f>IF(N1909="sníž. přenesená",J1909,0)</f>
        <v>0</v>
      </c>
      <c r="BI1909" s="149">
        <f>IF(N1909="nulová",J1909,0)</f>
        <v>0</v>
      </c>
      <c r="BJ1909" s="23" t="s">
        <v>70</v>
      </c>
      <c r="BK1909" s="149">
        <f>ROUND(I1909*H1909,2)</f>
        <v>0</v>
      </c>
      <c r="BL1909" s="23" t="s">
        <v>233</v>
      </c>
      <c r="BM1909" s="23" t="s">
        <v>2487</v>
      </c>
    </row>
    <row r="1910" spans="2:65" s="1" customFormat="1" ht="148.5" x14ac:dyDescent="0.3">
      <c r="B1910" s="36"/>
      <c r="D1910" s="150" t="s">
        <v>159</v>
      </c>
      <c r="F1910" s="151" t="s">
        <v>2367</v>
      </c>
      <c r="L1910" s="36"/>
      <c r="M1910" s="152"/>
      <c r="T1910" s="61"/>
      <c r="AT1910" s="23" t="s">
        <v>159</v>
      </c>
      <c r="AU1910" s="23" t="s">
        <v>72</v>
      </c>
    </row>
    <row r="1911" spans="2:65" s="10" customFormat="1" ht="29.85" customHeight="1" x14ac:dyDescent="0.3">
      <c r="B1911" s="127"/>
      <c r="D1911" s="128" t="s">
        <v>63</v>
      </c>
      <c r="E1911" s="136" t="s">
        <v>2488</v>
      </c>
      <c r="F1911" s="136" t="s">
        <v>2489</v>
      </c>
      <c r="J1911" s="137">
        <f>BK1911</f>
        <v>0</v>
      </c>
      <c r="L1911" s="127"/>
      <c r="M1911" s="131"/>
      <c r="P1911" s="132">
        <f>SUM(P1912:P1930)</f>
        <v>43.363975000000003</v>
      </c>
      <c r="R1911" s="132">
        <f>SUM(R1912:R1930)</f>
        <v>0.93491899999999994</v>
      </c>
      <c r="T1911" s="133">
        <f>SUM(T1912:T1930)</f>
        <v>0</v>
      </c>
      <c r="W1911" s="1"/>
      <c r="AR1911" s="128" t="s">
        <v>72</v>
      </c>
      <c r="AT1911" s="134" t="s">
        <v>63</v>
      </c>
      <c r="AU1911" s="134" t="s">
        <v>70</v>
      </c>
      <c r="AY1911" s="128" t="s">
        <v>150</v>
      </c>
      <c r="BK1911" s="135">
        <f>SUM(BK1912:BK1930)</f>
        <v>0</v>
      </c>
    </row>
    <row r="1912" spans="2:65" s="1" customFormat="1" ht="25.5" customHeight="1" x14ac:dyDescent="0.3">
      <c r="B1912" s="138"/>
      <c r="C1912" s="139" t="s">
        <v>2490</v>
      </c>
      <c r="D1912" s="139" t="s">
        <v>152</v>
      </c>
      <c r="E1912" s="140" t="s">
        <v>2491</v>
      </c>
      <c r="F1912" s="141" t="s">
        <v>2492</v>
      </c>
      <c r="G1912" s="142" t="s">
        <v>155</v>
      </c>
      <c r="H1912" s="143">
        <v>54.3</v>
      </c>
      <c r="I1912" s="303"/>
      <c r="J1912" s="144">
        <f>ROUND(I1912*H1912,2)</f>
        <v>0</v>
      </c>
      <c r="K1912" s="141" t="s">
        <v>156</v>
      </c>
      <c r="L1912" s="36"/>
      <c r="M1912" s="145" t="s">
        <v>5</v>
      </c>
      <c r="N1912" s="146" t="s">
        <v>35</v>
      </c>
      <c r="O1912" s="147">
        <v>0.68600000000000005</v>
      </c>
      <c r="P1912" s="147">
        <f>O1912*H1912</f>
        <v>37.2498</v>
      </c>
      <c r="Q1912" s="147">
        <v>3.0000000000000001E-3</v>
      </c>
      <c r="R1912" s="147">
        <f>Q1912*H1912</f>
        <v>0.16289999999999999</v>
      </c>
      <c r="S1912" s="147">
        <v>0</v>
      </c>
      <c r="T1912" s="148">
        <f>S1912*H1912</f>
        <v>0</v>
      </c>
      <c r="AR1912" s="23" t="s">
        <v>233</v>
      </c>
      <c r="AT1912" s="23" t="s">
        <v>152</v>
      </c>
      <c r="AU1912" s="23" t="s">
        <v>72</v>
      </c>
      <c r="AY1912" s="23" t="s">
        <v>150</v>
      </c>
      <c r="BE1912" s="149">
        <f>IF(N1912="základní",J1912,0)</f>
        <v>0</v>
      </c>
      <c r="BF1912" s="149">
        <f>IF(N1912="snížená",J1912,0)</f>
        <v>0</v>
      </c>
      <c r="BG1912" s="149">
        <f>IF(N1912="zákl. přenesená",J1912,0)</f>
        <v>0</v>
      </c>
      <c r="BH1912" s="149">
        <f>IF(N1912="sníž. přenesená",J1912,0)</f>
        <v>0</v>
      </c>
      <c r="BI1912" s="149">
        <f>IF(N1912="nulová",J1912,0)</f>
        <v>0</v>
      </c>
      <c r="BJ1912" s="23" t="s">
        <v>70</v>
      </c>
      <c r="BK1912" s="149">
        <f>ROUND(I1912*H1912,2)</f>
        <v>0</v>
      </c>
      <c r="BL1912" s="23" t="s">
        <v>233</v>
      </c>
      <c r="BM1912" s="23" t="s">
        <v>2493</v>
      </c>
    </row>
    <row r="1913" spans="2:65" s="12" customFormat="1" x14ac:dyDescent="0.3">
      <c r="B1913" s="158"/>
      <c r="D1913" s="150" t="s">
        <v>161</v>
      </c>
      <c r="E1913" s="159" t="s">
        <v>5</v>
      </c>
      <c r="F1913" s="160" t="s">
        <v>2494</v>
      </c>
      <c r="H1913" s="161">
        <v>26.7</v>
      </c>
      <c r="L1913" s="158"/>
      <c r="M1913" s="162"/>
      <c r="T1913" s="163"/>
      <c r="W1913" s="1"/>
      <c r="AT1913" s="159" t="s">
        <v>161</v>
      </c>
      <c r="AU1913" s="159" t="s">
        <v>72</v>
      </c>
      <c r="AV1913" s="12" t="s">
        <v>72</v>
      </c>
      <c r="AW1913" s="12" t="s">
        <v>27</v>
      </c>
      <c r="AX1913" s="12" t="s">
        <v>64</v>
      </c>
      <c r="AY1913" s="159" t="s">
        <v>150</v>
      </c>
    </row>
    <row r="1914" spans="2:65" s="11" customFormat="1" x14ac:dyDescent="0.3">
      <c r="B1914" s="153"/>
      <c r="D1914" s="150" t="s">
        <v>161</v>
      </c>
      <c r="E1914" s="154" t="s">
        <v>5</v>
      </c>
      <c r="F1914" s="155" t="s">
        <v>2495</v>
      </c>
      <c r="H1914" s="154" t="s">
        <v>5</v>
      </c>
      <c r="L1914" s="153"/>
      <c r="M1914" s="156"/>
      <c r="T1914" s="157"/>
      <c r="W1914" s="1"/>
      <c r="AT1914" s="154" t="s">
        <v>161</v>
      </c>
      <c r="AU1914" s="154" t="s">
        <v>72</v>
      </c>
      <c r="AV1914" s="11" t="s">
        <v>70</v>
      </c>
      <c r="AW1914" s="11" t="s">
        <v>27</v>
      </c>
      <c r="AX1914" s="11" t="s">
        <v>64</v>
      </c>
      <c r="AY1914" s="154" t="s">
        <v>150</v>
      </c>
    </row>
    <row r="1915" spans="2:65" s="12" customFormat="1" x14ac:dyDescent="0.3">
      <c r="B1915" s="158"/>
      <c r="D1915" s="150" t="s">
        <v>161</v>
      </c>
      <c r="E1915" s="159" t="s">
        <v>5</v>
      </c>
      <c r="F1915" s="160" t="s">
        <v>2496</v>
      </c>
      <c r="H1915" s="161">
        <v>1.8</v>
      </c>
      <c r="L1915" s="158"/>
      <c r="M1915" s="162"/>
      <c r="T1915" s="163"/>
      <c r="W1915" s="1"/>
      <c r="AT1915" s="159" t="s">
        <v>161</v>
      </c>
      <c r="AU1915" s="159" t="s">
        <v>72</v>
      </c>
      <c r="AV1915" s="12" t="s">
        <v>72</v>
      </c>
      <c r="AW1915" s="12" t="s">
        <v>27</v>
      </c>
      <c r="AX1915" s="12" t="s">
        <v>64</v>
      </c>
      <c r="AY1915" s="159" t="s">
        <v>150</v>
      </c>
    </row>
    <row r="1916" spans="2:65" s="11" customFormat="1" x14ac:dyDescent="0.3">
      <c r="B1916" s="153"/>
      <c r="D1916" s="150" t="s">
        <v>161</v>
      </c>
      <c r="E1916" s="154" t="s">
        <v>5</v>
      </c>
      <c r="F1916" s="155" t="s">
        <v>2497</v>
      </c>
      <c r="H1916" s="154" t="s">
        <v>5</v>
      </c>
      <c r="L1916" s="153"/>
      <c r="M1916" s="156"/>
      <c r="T1916" s="157"/>
      <c r="W1916" s="1"/>
      <c r="AT1916" s="154" t="s">
        <v>161</v>
      </c>
      <c r="AU1916" s="154" t="s">
        <v>72</v>
      </c>
      <c r="AV1916" s="11" t="s">
        <v>70</v>
      </c>
      <c r="AW1916" s="11" t="s">
        <v>27</v>
      </c>
      <c r="AX1916" s="11" t="s">
        <v>64</v>
      </c>
      <c r="AY1916" s="154" t="s">
        <v>150</v>
      </c>
    </row>
    <row r="1917" spans="2:65" s="12" customFormat="1" x14ac:dyDescent="0.3">
      <c r="B1917" s="158"/>
      <c r="D1917" s="150" t="s">
        <v>161</v>
      </c>
      <c r="E1917" s="159" t="s">
        <v>5</v>
      </c>
      <c r="F1917" s="160" t="s">
        <v>2498</v>
      </c>
      <c r="H1917" s="161">
        <v>25.8</v>
      </c>
      <c r="L1917" s="158"/>
      <c r="M1917" s="162"/>
      <c r="T1917" s="163"/>
      <c r="W1917" s="1"/>
      <c r="AT1917" s="159" t="s">
        <v>161</v>
      </c>
      <c r="AU1917" s="159" t="s">
        <v>72</v>
      </c>
      <c r="AV1917" s="12" t="s">
        <v>72</v>
      </c>
      <c r="AW1917" s="12" t="s">
        <v>27</v>
      </c>
      <c r="AX1917" s="12" t="s">
        <v>64</v>
      </c>
      <c r="AY1917" s="159" t="s">
        <v>150</v>
      </c>
    </row>
    <row r="1918" spans="2:65" s="11" customFormat="1" x14ac:dyDescent="0.3">
      <c r="B1918" s="153"/>
      <c r="D1918" s="150" t="s">
        <v>161</v>
      </c>
      <c r="E1918" s="154" t="s">
        <v>5</v>
      </c>
      <c r="F1918" s="155" t="s">
        <v>2499</v>
      </c>
      <c r="H1918" s="154" t="s">
        <v>5</v>
      </c>
      <c r="L1918" s="153"/>
      <c r="M1918" s="156"/>
      <c r="T1918" s="157"/>
      <c r="W1918" s="1"/>
      <c r="AT1918" s="154" t="s">
        <v>161</v>
      </c>
      <c r="AU1918" s="154" t="s">
        <v>72</v>
      </c>
      <c r="AV1918" s="11" t="s">
        <v>70</v>
      </c>
      <c r="AW1918" s="11" t="s">
        <v>27</v>
      </c>
      <c r="AX1918" s="11" t="s">
        <v>64</v>
      </c>
      <c r="AY1918" s="154" t="s">
        <v>150</v>
      </c>
    </row>
    <row r="1919" spans="2:65" s="13" customFormat="1" x14ac:dyDescent="0.3">
      <c r="B1919" s="164"/>
      <c r="D1919" s="150" t="s">
        <v>161</v>
      </c>
      <c r="E1919" s="165" t="s">
        <v>5</v>
      </c>
      <c r="F1919" s="166" t="s">
        <v>164</v>
      </c>
      <c r="H1919" s="167">
        <v>54.3</v>
      </c>
      <c r="L1919" s="164"/>
      <c r="M1919" s="168"/>
      <c r="T1919" s="169"/>
      <c r="W1919" s="1"/>
      <c r="AT1919" s="165" t="s">
        <v>161</v>
      </c>
      <c r="AU1919" s="165" t="s">
        <v>72</v>
      </c>
      <c r="AV1919" s="13" t="s">
        <v>157</v>
      </c>
      <c r="AW1919" s="13" t="s">
        <v>27</v>
      </c>
      <c r="AX1919" s="13" t="s">
        <v>70</v>
      </c>
      <c r="AY1919" s="165" t="s">
        <v>150</v>
      </c>
    </row>
    <row r="1920" spans="2:65" s="1" customFormat="1" ht="16.5" customHeight="1" x14ac:dyDescent="0.3">
      <c r="B1920" s="138"/>
      <c r="C1920" s="171" t="s">
        <v>2500</v>
      </c>
      <c r="D1920" s="171" t="s">
        <v>251</v>
      </c>
      <c r="E1920" s="172" t="s">
        <v>2501</v>
      </c>
      <c r="F1920" s="173" t="s">
        <v>2502</v>
      </c>
      <c r="G1920" s="174" t="s">
        <v>155</v>
      </c>
      <c r="H1920" s="175">
        <v>59.73</v>
      </c>
      <c r="I1920" s="521"/>
      <c r="J1920" s="176">
        <f>ROUND(I1920*H1920,2)</f>
        <v>0</v>
      </c>
      <c r="K1920" s="173" t="s">
        <v>156</v>
      </c>
      <c r="L1920" s="177"/>
      <c r="M1920" s="178" t="s">
        <v>5</v>
      </c>
      <c r="N1920" s="179" t="s">
        <v>35</v>
      </c>
      <c r="O1920" s="147">
        <v>0</v>
      </c>
      <c r="P1920" s="147">
        <f>O1920*H1920</f>
        <v>0</v>
      </c>
      <c r="Q1920" s="147">
        <v>1.26E-2</v>
      </c>
      <c r="R1920" s="147">
        <f>Q1920*H1920</f>
        <v>0.75259799999999999</v>
      </c>
      <c r="S1920" s="147">
        <v>0</v>
      </c>
      <c r="T1920" s="148">
        <f>S1920*H1920</f>
        <v>0</v>
      </c>
      <c r="AR1920" s="23" t="s">
        <v>323</v>
      </c>
      <c r="AT1920" s="23" t="s">
        <v>251</v>
      </c>
      <c r="AU1920" s="23" t="s">
        <v>72</v>
      </c>
      <c r="AY1920" s="23" t="s">
        <v>150</v>
      </c>
      <c r="BE1920" s="149">
        <f>IF(N1920="základní",J1920,0)</f>
        <v>0</v>
      </c>
      <c r="BF1920" s="149">
        <f>IF(N1920="snížená",J1920,0)</f>
        <v>0</v>
      </c>
      <c r="BG1920" s="149">
        <f>IF(N1920="zákl. přenesená",J1920,0)</f>
        <v>0</v>
      </c>
      <c r="BH1920" s="149">
        <f>IF(N1920="sníž. přenesená",J1920,0)</f>
        <v>0</v>
      </c>
      <c r="BI1920" s="149">
        <f>IF(N1920="nulová",J1920,0)</f>
        <v>0</v>
      </c>
      <c r="BJ1920" s="23" t="s">
        <v>70</v>
      </c>
      <c r="BK1920" s="149">
        <f>ROUND(I1920*H1920,2)</f>
        <v>0</v>
      </c>
      <c r="BL1920" s="23" t="s">
        <v>233</v>
      </c>
      <c r="BM1920" s="23" t="s">
        <v>2503</v>
      </c>
    </row>
    <row r="1921" spans="2:65" s="12" customFormat="1" x14ac:dyDescent="0.3">
      <c r="B1921" s="158"/>
      <c r="D1921" s="150" t="s">
        <v>161</v>
      </c>
      <c r="F1921" s="160" t="s">
        <v>2504</v>
      </c>
      <c r="H1921" s="161">
        <v>59.73</v>
      </c>
      <c r="L1921" s="158"/>
      <c r="M1921" s="162"/>
      <c r="T1921" s="163"/>
      <c r="W1921" s="1"/>
      <c r="AT1921" s="159" t="s">
        <v>161</v>
      </c>
      <c r="AU1921" s="159" t="s">
        <v>72</v>
      </c>
      <c r="AV1921" s="12" t="s">
        <v>72</v>
      </c>
      <c r="AW1921" s="12" t="s">
        <v>6</v>
      </c>
      <c r="AX1921" s="12" t="s">
        <v>70</v>
      </c>
      <c r="AY1921" s="159" t="s">
        <v>150</v>
      </c>
    </row>
    <row r="1922" spans="2:65" s="1" customFormat="1" ht="25.5" customHeight="1" x14ac:dyDescent="0.3">
      <c r="B1922" s="138"/>
      <c r="C1922" s="139" t="s">
        <v>2505</v>
      </c>
      <c r="D1922" s="139" t="s">
        <v>152</v>
      </c>
      <c r="E1922" s="140" t="s">
        <v>2506</v>
      </c>
      <c r="F1922" s="141" t="s">
        <v>2507</v>
      </c>
      <c r="G1922" s="142" t="s">
        <v>268</v>
      </c>
      <c r="H1922" s="143">
        <v>10.1</v>
      </c>
      <c r="I1922" s="303"/>
      <c r="J1922" s="144">
        <f>ROUND(I1922*H1922,2)</f>
        <v>0</v>
      </c>
      <c r="K1922" s="141" t="s">
        <v>156</v>
      </c>
      <c r="L1922" s="36"/>
      <c r="M1922" s="145" t="s">
        <v>5</v>
      </c>
      <c r="N1922" s="146" t="s">
        <v>35</v>
      </c>
      <c r="O1922" s="147">
        <v>0.248</v>
      </c>
      <c r="P1922" s="147">
        <f>O1922*H1922</f>
        <v>2.5047999999999999</v>
      </c>
      <c r="Q1922" s="147">
        <v>3.1E-4</v>
      </c>
      <c r="R1922" s="147">
        <f>Q1922*H1922</f>
        <v>3.1310000000000001E-3</v>
      </c>
      <c r="S1922" s="147">
        <v>0</v>
      </c>
      <c r="T1922" s="148">
        <f>S1922*H1922</f>
        <v>0</v>
      </c>
      <c r="AR1922" s="23" t="s">
        <v>233</v>
      </c>
      <c r="AT1922" s="23" t="s">
        <v>152</v>
      </c>
      <c r="AU1922" s="23" t="s">
        <v>72</v>
      </c>
      <c r="AY1922" s="23" t="s">
        <v>150</v>
      </c>
      <c r="BE1922" s="149">
        <f>IF(N1922="základní",J1922,0)</f>
        <v>0</v>
      </c>
      <c r="BF1922" s="149">
        <f>IF(N1922="snížená",J1922,0)</f>
        <v>0</v>
      </c>
      <c r="BG1922" s="149">
        <f>IF(N1922="zákl. přenesená",J1922,0)</f>
        <v>0</v>
      </c>
      <c r="BH1922" s="149">
        <f>IF(N1922="sníž. přenesená",J1922,0)</f>
        <v>0</v>
      </c>
      <c r="BI1922" s="149">
        <f>IF(N1922="nulová",J1922,0)</f>
        <v>0</v>
      </c>
      <c r="BJ1922" s="23" t="s">
        <v>70</v>
      </c>
      <c r="BK1922" s="149">
        <f>ROUND(I1922*H1922,2)</f>
        <v>0</v>
      </c>
      <c r="BL1922" s="23" t="s">
        <v>233</v>
      </c>
      <c r="BM1922" s="23" t="s">
        <v>2508</v>
      </c>
    </row>
    <row r="1923" spans="2:65" s="1" customFormat="1" ht="67.5" x14ac:dyDescent="0.3">
      <c r="B1923" s="36"/>
      <c r="D1923" s="150" t="s">
        <v>159</v>
      </c>
      <c r="F1923" s="151" t="s">
        <v>2509</v>
      </c>
      <c r="L1923" s="36"/>
      <c r="M1923" s="152"/>
      <c r="T1923" s="61"/>
      <c r="AT1923" s="23" t="s">
        <v>159</v>
      </c>
      <c r="AU1923" s="23" t="s">
        <v>72</v>
      </c>
    </row>
    <row r="1924" spans="2:65" s="12" customFormat="1" x14ac:dyDescent="0.3">
      <c r="B1924" s="158"/>
      <c r="D1924" s="150" t="s">
        <v>161</v>
      </c>
      <c r="E1924" s="159" t="s">
        <v>5</v>
      </c>
      <c r="F1924" s="160" t="s">
        <v>2510</v>
      </c>
      <c r="H1924" s="161">
        <v>6</v>
      </c>
      <c r="L1924" s="158"/>
      <c r="M1924" s="162"/>
      <c r="T1924" s="163"/>
      <c r="W1924" s="1"/>
      <c r="AT1924" s="159" t="s">
        <v>161</v>
      </c>
      <c r="AU1924" s="159" t="s">
        <v>72</v>
      </c>
      <c r="AV1924" s="12" t="s">
        <v>72</v>
      </c>
      <c r="AW1924" s="12" t="s">
        <v>27</v>
      </c>
      <c r="AX1924" s="12" t="s">
        <v>64</v>
      </c>
      <c r="AY1924" s="159" t="s">
        <v>150</v>
      </c>
    </row>
    <row r="1925" spans="2:65" s="12" customFormat="1" x14ac:dyDescent="0.3">
      <c r="B1925" s="158"/>
      <c r="D1925" s="150" t="s">
        <v>161</v>
      </c>
      <c r="E1925" s="159" t="s">
        <v>5</v>
      </c>
      <c r="F1925" s="160" t="s">
        <v>2511</v>
      </c>
      <c r="H1925" s="161">
        <v>4.0999999999999996</v>
      </c>
      <c r="L1925" s="158"/>
      <c r="M1925" s="162"/>
      <c r="T1925" s="163"/>
      <c r="W1925" s="1"/>
      <c r="AT1925" s="159" t="s">
        <v>161</v>
      </c>
      <c r="AU1925" s="159" t="s">
        <v>72</v>
      </c>
      <c r="AV1925" s="12" t="s">
        <v>72</v>
      </c>
      <c r="AW1925" s="12" t="s">
        <v>27</v>
      </c>
      <c r="AX1925" s="12" t="s">
        <v>64</v>
      </c>
      <c r="AY1925" s="159" t="s">
        <v>150</v>
      </c>
    </row>
    <row r="1926" spans="2:65" s="13" customFormat="1" x14ac:dyDescent="0.3">
      <c r="B1926" s="164"/>
      <c r="D1926" s="150" t="s">
        <v>161</v>
      </c>
      <c r="E1926" s="165" t="s">
        <v>5</v>
      </c>
      <c r="F1926" s="166" t="s">
        <v>164</v>
      </c>
      <c r="H1926" s="167">
        <v>10.1</v>
      </c>
      <c r="L1926" s="164"/>
      <c r="M1926" s="168"/>
      <c r="T1926" s="169"/>
      <c r="W1926" s="1"/>
      <c r="AT1926" s="165" t="s">
        <v>161</v>
      </c>
      <c r="AU1926" s="165" t="s">
        <v>72</v>
      </c>
      <c r="AV1926" s="13" t="s">
        <v>157</v>
      </c>
      <c r="AW1926" s="13" t="s">
        <v>27</v>
      </c>
      <c r="AX1926" s="13" t="s">
        <v>70</v>
      </c>
      <c r="AY1926" s="165" t="s">
        <v>150</v>
      </c>
    </row>
    <row r="1927" spans="2:65" s="1" customFormat="1" ht="16.5" customHeight="1" x14ac:dyDescent="0.3">
      <c r="B1927" s="138"/>
      <c r="C1927" s="139" t="s">
        <v>2512</v>
      </c>
      <c r="D1927" s="139" t="s">
        <v>152</v>
      </c>
      <c r="E1927" s="140" t="s">
        <v>2513</v>
      </c>
      <c r="F1927" s="141" t="s">
        <v>2514</v>
      </c>
      <c r="G1927" s="142" t="s">
        <v>155</v>
      </c>
      <c r="H1927" s="143">
        <v>54.3</v>
      </c>
      <c r="I1927" s="303"/>
      <c r="J1927" s="144">
        <f>ROUND(I1927*H1927,2)</f>
        <v>0</v>
      </c>
      <c r="K1927" s="141" t="s">
        <v>156</v>
      </c>
      <c r="L1927" s="36"/>
      <c r="M1927" s="145" t="s">
        <v>5</v>
      </c>
      <c r="N1927" s="146" t="s">
        <v>35</v>
      </c>
      <c r="O1927" s="147">
        <v>4.3999999999999997E-2</v>
      </c>
      <c r="P1927" s="147">
        <f>O1927*H1927</f>
        <v>2.3891999999999998</v>
      </c>
      <c r="Q1927" s="147">
        <v>2.9999999999999997E-4</v>
      </c>
      <c r="R1927" s="147">
        <f>Q1927*H1927</f>
        <v>1.6289999999999999E-2</v>
      </c>
      <c r="S1927" s="147">
        <v>0</v>
      </c>
      <c r="T1927" s="148">
        <f>S1927*H1927</f>
        <v>0</v>
      </c>
      <c r="AR1927" s="23" t="s">
        <v>233</v>
      </c>
      <c r="AT1927" s="23" t="s">
        <v>152</v>
      </c>
      <c r="AU1927" s="23" t="s">
        <v>72</v>
      </c>
      <c r="AY1927" s="23" t="s">
        <v>150</v>
      </c>
      <c r="BE1927" s="149">
        <f>IF(N1927="základní",J1927,0)</f>
        <v>0</v>
      </c>
      <c r="BF1927" s="149">
        <f>IF(N1927="snížená",J1927,0)</f>
        <v>0</v>
      </c>
      <c r="BG1927" s="149">
        <f>IF(N1927="zákl. přenesená",J1927,0)</f>
        <v>0</v>
      </c>
      <c r="BH1927" s="149">
        <f>IF(N1927="sníž. přenesená",J1927,0)</f>
        <v>0</v>
      </c>
      <c r="BI1927" s="149">
        <f>IF(N1927="nulová",J1927,0)</f>
        <v>0</v>
      </c>
      <c r="BJ1927" s="23" t="s">
        <v>70</v>
      </c>
      <c r="BK1927" s="149">
        <f>ROUND(I1927*H1927,2)</f>
        <v>0</v>
      </c>
      <c r="BL1927" s="23" t="s">
        <v>233</v>
      </c>
      <c r="BM1927" s="23" t="s">
        <v>2515</v>
      </c>
    </row>
    <row r="1928" spans="2:65" s="1" customFormat="1" ht="67.5" x14ac:dyDescent="0.3">
      <c r="B1928" s="36"/>
      <c r="D1928" s="150" t="s">
        <v>159</v>
      </c>
      <c r="F1928" s="151" t="s">
        <v>2509</v>
      </c>
      <c r="L1928" s="36"/>
      <c r="M1928" s="152"/>
      <c r="T1928" s="61"/>
      <c r="AT1928" s="23" t="s">
        <v>159</v>
      </c>
      <c r="AU1928" s="23" t="s">
        <v>72</v>
      </c>
    </row>
    <row r="1929" spans="2:65" s="1" customFormat="1" ht="38.25" customHeight="1" x14ac:dyDescent="0.3">
      <c r="B1929" s="138"/>
      <c r="C1929" s="139" t="s">
        <v>2516</v>
      </c>
      <c r="D1929" s="139" t="s">
        <v>152</v>
      </c>
      <c r="E1929" s="140" t="s">
        <v>2517</v>
      </c>
      <c r="F1929" s="141" t="s">
        <v>2518</v>
      </c>
      <c r="G1929" s="142" t="s">
        <v>241</v>
      </c>
      <c r="H1929" s="143">
        <v>0.93500000000000005</v>
      </c>
      <c r="I1929" s="303"/>
      <c r="J1929" s="144">
        <f>ROUND(I1929*H1929,2)</f>
        <v>0</v>
      </c>
      <c r="K1929" s="141" t="s">
        <v>156</v>
      </c>
      <c r="L1929" s="36"/>
      <c r="M1929" s="145" t="s">
        <v>5</v>
      </c>
      <c r="N1929" s="146" t="s">
        <v>35</v>
      </c>
      <c r="O1929" s="147">
        <v>1.3049999999999999</v>
      </c>
      <c r="P1929" s="147">
        <f>O1929*H1929</f>
        <v>1.220175</v>
      </c>
      <c r="Q1929" s="147">
        <v>0</v>
      </c>
      <c r="R1929" s="147">
        <f>Q1929*H1929</f>
        <v>0</v>
      </c>
      <c r="S1929" s="147">
        <v>0</v>
      </c>
      <c r="T1929" s="148">
        <f>S1929*H1929</f>
        <v>0</v>
      </c>
      <c r="AR1929" s="23" t="s">
        <v>233</v>
      </c>
      <c r="AT1929" s="23" t="s">
        <v>152</v>
      </c>
      <c r="AU1929" s="23" t="s">
        <v>72</v>
      </c>
      <c r="AY1929" s="23" t="s">
        <v>150</v>
      </c>
      <c r="BE1929" s="149">
        <f>IF(N1929="základní",J1929,0)</f>
        <v>0</v>
      </c>
      <c r="BF1929" s="149">
        <f>IF(N1929="snížená",J1929,0)</f>
        <v>0</v>
      </c>
      <c r="BG1929" s="149">
        <f>IF(N1929="zákl. přenesená",J1929,0)</f>
        <v>0</v>
      </c>
      <c r="BH1929" s="149">
        <f>IF(N1929="sníž. přenesená",J1929,0)</f>
        <v>0</v>
      </c>
      <c r="BI1929" s="149">
        <f>IF(N1929="nulová",J1929,0)</f>
        <v>0</v>
      </c>
      <c r="BJ1929" s="23" t="s">
        <v>70</v>
      </c>
      <c r="BK1929" s="149">
        <f>ROUND(I1929*H1929,2)</f>
        <v>0</v>
      </c>
      <c r="BL1929" s="23" t="s">
        <v>233</v>
      </c>
      <c r="BM1929" s="23" t="s">
        <v>2519</v>
      </c>
    </row>
    <row r="1930" spans="2:65" s="1" customFormat="1" ht="148.5" x14ac:dyDescent="0.3">
      <c r="B1930" s="36"/>
      <c r="D1930" s="150" t="s">
        <v>159</v>
      </c>
      <c r="F1930" s="151" t="s">
        <v>1462</v>
      </c>
      <c r="L1930" s="36"/>
      <c r="M1930" s="152"/>
      <c r="T1930" s="61"/>
      <c r="AT1930" s="23" t="s">
        <v>159</v>
      </c>
      <c r="AU1930" s="23" t="s">
        <v>72</v>
      </c>
    </row>
    <row r="1931" spans="2:65" s="10" customFormat="1" ht="29.85" customHeight="1" x14ac:dyDescent="0.3">
      <c r="B1931" s="127"/>
      <c r="D1931" s="128" t="s">
        <v>63</v>
      </c>
      <c r="E1931" s="136" t="s">
        <v>2520</v>
      </c>
      <c r="F1931" s="136" t="s">
        <v>2521</v>
      </c>
      <c r="J1931" s="137">
        <f>BK1931</f>
        <v>0</v>
      </c>
      <c r="L1931" s="127"/>
      <c r="M1931" s="131"/>
      <c r="P1931" s="132">
        <f>SUM(P1932:P1974)</f>
        <v>287.39004799999998</v>
      </c>
      <c r="R1931" s="132">
        <f>SUM(R1932:R1974)</f>
        <v>0.69782415999999992</v>
      </c>
      <c r="T1931" s="133">
        <f>SUM(T1932:T1974)</f>
        <v>0</v>
      </c>
      <c r="W1931" s="1"/>
      <c r="AR1931" s="128" t="s">
        <v>72</v>
      </c>
      <c r="AT1931" s="134" t="s">
        <v>63</v>
      </c>
      <c r="AU1931" s="134" t="s">
        <v>70</v>
      </c>
      <c r="AY1931" s="128" t="s">
        <v>150</v>
      </c>
      <c r="BK1931" s="135">
        <f>SUM(BK1932:BK1974)</f>
        <v>0</v>
      </c>
    </row>
    <row r="1932" spans="2:65" s="1" customFormat="1" ht="25.5" customHeight="1" x14ac:dyDescent="0.3">
      <c r="B1932" s="138"/>
      <c r="C1932" s="139" t="s">
        <v>2522</v>
      </c>
      <c r="D1932" s="139" t="s">
        <v>152</v>
      </c>
      <c r="E1932" s="140" t="s">
        <v>2523</v>
      </c>
      <c r="F1932" s="141" t="s">
        <v>2524</v>
      </c>
      <c r="G1932" s="142" t="s">
        <v>155</v>
      </c>
      <c r="H1932" s="143">
        <v>19.100000000000001</v>
      </c>
      <c r="I1932" s="303"/>
      <c r="J1932" s="144">
        <f>ROUND(I1932*H1932,2)</f>
        <v>0</v>
      </c>
      <c r="K1932" s="141" t="s">
        <v>156</v>
      </c>
      <c r="L1932" s="36"/>
      <c r="M1932" s="145" t="s">
        <v>5</v>
      </c>
      <c r="N1932" s="146" t="s">
        <v>35</v>
      </c>
      <c r="O1932" s="147">
        <v>0.17199999999999999</v>
      </c>
      <c r="P1932" s="147">
        <f>O1932*H1932</f>
        <v>3.2852000000000001</v>
      </c>
      <c r="Q1932" s="147">
        <v>1.3999999999999999E-4</v>
      </c>
      <c r="R1932" s="147">
        <f>Q1932*H1932</f>
        <v>2.6740000000000002E-3</v>
      </c>
      <c r="S1932" s="147">
        <v>0</v>
      </c>
      <c r="T1932" s="148">
        <f>S1932*H1932</f>
        <v>0</v>
      </c>
      <c r="AR1932" s="23" t="s">
        <v>233</v>
      </c>
      <c r="AT1932" s="23" t="s">
        <v>152</v>
      </c>
      <c r="AU1932" s="23" t="s">
        <v>72</v>
      </c>
      <c r="AY1932" s="23" t="s">
        <v>150</v>
      </c>
      <c r="BE1932" s="149">
        <f>IF(N1932="základní",J1932,0)</f>
        <v>0</v>
      </c>
      <c r="BF1932" s="149">
        <f>IF(N1932="snížená",J1932,0)</f>
        <v>0</v>
      </c>
      <c r="BG1932" s="149">
        <f>IF(N1932="zákl. přenesená",J1932,0)</f>
        <v>0</v>
      </c>
      <c r="BH1932" s="149">
        <f>IF(N1932="sníž. přenesená",J1932,0)</f>
        <v>0</v>
      </c>
      <c r="BI1932" s="149">
        <f>IF(N1932="nulová",J1932,0)</f>
        <v>0</v>
      </c>
      <c r="BJ1932" s="23" t="s">
        <v>70</v>
      </c>
      <c r="BK1932" s="149">
        <f>ROUND(I1932*H1932,2)</f>
        <v>0</v>
      </c>
      <c r="BL1932" s="23" t="s">
        <v>233</v>
      </c>
      <c r="BM1932" s="23" t="s">
        <v>2525</v>
      </c>
    </row>
    <row r="1933" spans="2:65" s="11" customFormat="1" x14ac:dyDescent="0.3">
      <c r="B1933" s="153"/>
      <c r="D1933" s="150" t="s">
        <v>161</v>
      </c>
      <c r="E1933" s="154" t="s">
        <v>5</v>
      </c>
      <c r="F1933" s="155" t="s">
        <v>2526</v>
      </c>
      <c r="H1933" s="154" t="s">
        <v>5</v>
      </c>
      <c r="L1933" s="153"/>
      <c r="M1933" s="156"/>
      <c r="T1933" s="157"/>
      <c r="W1933" s="1"/>
      <c r="AT1933" s="154" t="s">
        <v>161</v>
      </c>
      <c r="AU1933" s="154" t="s">
        <v>72</v>
      </c>
      <c r="AV1933" s="11" t="s">
        <v>70</v>
      </c>
      <c r="AW1933" s="11" t="s">
        <v>27</v>
      </c>
      <c r="AX1933" s="11" t="s">
        <v>64</v>
      </c>
      <c r="AY1933" s="154" t="s">
        <v>150</v>
      </c>
    </row>
    <row r="1934" spans="2:65" s="12" customFormat="1" x14ac:dyDescent="0.3">
      <c r="B1934" s="158"/>
      <c r="D1934" s="150" t="s">
        <v>161</v>
      </c>
      <c r="E1934" s="159" t="s">
        <v>5</v>
      </c>
      <c r="F1934" s="160" t="s">
        <v>2527</v>
      </c>
      <c r="H1934" s="161">
        <v>4.3499999999999996</v>
      </c>
      <c r="L1934" s="158"/>
      <c r="M1934" s="162"/>
      <c r="T1934" s="163"/>
      <c r="W1934" s="1"/>
      <c r="AT1934" s="159" t="s">
        <v>161</v>
      </c>
      <c r="AU1934" s="159" t="s">
        <v>72</v>
      </c>
      <c r="AV1934" s="12" t="s">
        <v>72</v>
      </c>
      <c r="AW1934" s="12" t="s">
        <v>27</v>
      </c>
      <c r="AX1934" s="12" t="s">
        <v>64</v>
      </c>
      <c r="AY1934" s="159" t="s">
        <v>150</v>
      </c>
    </row>
    <row r="1935" spans="2:65" s="12" customFormat="1" x14ac:dyDescent="0.3">
      <c r="B1935" s="158"/>
      <c r="D1935" s="150" t="s">
        <v>161</v>
      </c>
      <c r="E1935" s="159" t="s">
        <v>5</v>
      </c>
      <c r="F1935" s="160" t="s">
        <v>2528</v>
      </c>
      <c r="H1935" s="161">
        <v>13.475</v>
      </c>
      <c r="L1935" s="158"/>
      <c r="M1935" s="162"/>
      <c r="T1935" s="163"/>
      <c r="W1935" s="1"/>
      <c r="AT1935" s="159" t="s">
        <v>161</v>
      </c>
      <c r="AU1935" s="159" t="s">
        <v>72</v>
      </c>
      <c r="AV1935" s="12" t="s">
        <v>72</v>
      </c>
      <c r="AW1935" s="12" t="s">
        <v>27</v>
      </c>
      <c r="AX1935" s="12" t="s">
        <v>64</v>
      </c>
      <c r="AY1935" s="159" t="s">
        <v>150</v>
      </c>
    </row>
    <row r="1936" spans="2:65" s="12" customFormat="1" x14ac:dyDescent="0.3">
      <c r="B1936" s="158"/>
      <c r="D1936" s="150" t="s">
        <v>161</v>
      </c>
      <c r="E1936" s="159" t="s">
        <v>5</v>
      </c>
      <c r="F1936" s="160" t="s">
        <v>2529</v>
      </c>
      <c r="H1936" s="161">
        <v>1.2749999999999999</v>
      </c>
      <c r="L1936" s="158"/>
      <c r="M1936" s="162"/>
      <c r="T1936" s="163"/>
      <c r="W1936" s="1"/>
      <c r="AT1936" s="159" t="s">
        <v>161</v>
      </c>
      <c r="AU1936" s="159" t="s">
        <v>72</v>
      </c>
      <c r="AV1936" s="12" t="s">
        <v>72</v>
      </c>
      <c r="AW1936" s="12" t="s">
        <v>27</v>
      </c>
      <c r="AX1936" s="12" t="s">
        <v>64</v>
      </c>
      <c r="AY1936" s="159" t="s">
        <v>150</v>
      </c>
    </row>
    <row r="1937" spans="2:65" s="13" customFormat="1" x14ac:dyDescent="0.3">
      <c r="B1937" s="164"/>
      <c r="D1937" s="150" t="s">
        <v>161</v>
      </c>
      <c r="E1937" s="165" t="s">
        <v>5</v>
      </c>
      <c r="F1937" s="166" t="s">
        <v>164</v>
      </c>
      <c r="H1937" s="167">
        <v>19.100000000000001</v>
      </c>
      <c r="L1937" s="164"/>
      <c r="M1937" s="168"/>
      <c r="T1937" s="169"/>
      <c r="W1937" s="1"/>
      <c r="AT1937" s="165" t="s">
        <v>161</v>
      </c>
      <c r="AU1937" s="165" t="s">
        <v>72</v>
      </c>
      <c r="AV1937" s="13" t="s">
        <v>157</v>
      </c>
      <c r="AW1937" s="13" t="s">
        <v>27</v>
      </c>
      <c r="AX1937" s="13" t="s">
        <v>70</v>
      </c>
      <c r="AY1937" s="165" t="s">
        <v>150</v>
      </c>
    </row>
    <row r="1938" spans="2:65" s="1" customFormat="1" ht="25.5" customHeight="1" x14ac:dyDescent="0.3">
      <c r="B1938" s="138"/>
      <c r="C1938" s="139" t="s">
        <v>2530</v>
      </c>
      <c r="D1938" s="139" t="s">
        <v>152</v>
      </c>
      <c r="E1938" s="140" t="s">
        <v>2531</v>
      </c>
      <c r="F1938" s="141" t="s">
        <v>2532</v>
      </c>
      <c r="G1938" s="142" t="s">
        <v>155</v>
      </c>
      <c r="H1938" s="143">
        <v>3022.3919999999998</v>
      </c>
      <c r="I1938" s="303"/>
      <c r="J1938" s="144">
        <f>ROUND(I1938*H1938,2)</f>
        <v>0</v>
      </c>
      <c r="K1938" s="141" t="s">
        <v>156</v>
      </c>
      <c r="L1938" s="36"/>
      <c r="M1938" s="145" t="s">
        <v>5</v>
      </c>
      <c r="N1938" s="146" t="s">
        <v>35</v>
      </c>
      <c r="O1938" s="147">
        <v>9.4E-2</v>
      </c>
      <c r="P1938" s="147">
        <f>O1938*H1938</f>
        <v>284.104848</v>
      </c>
      <c r="Q1938" s="147">
        <v>2.3000000000000001E-4</v>
      </c>
      <c r="R1938" s="147">
        <f>Q1938*H1938</f>
        <v>0.69515015999999996</v>
      </c>
      <c r="S1938" s="147">
        <v>0</v>
      </c>
      <c r="T1938" s="148">
        <f>S1938*H1938</f>
        <v>0</v>
      </c>
      <c r="AR1938" s="23" t="s">
        <v>233</v>
      </c>
      <c r="AT1938" s="23" t="s">
        <v>152</v>
      </c>
      <c r="AU1938" s="23" t="s">
        <v>72</v>
      </c>
      <c r="AY1938" s="23" t="s">
        <v>150</v>
      </c>
      <c r="BE1938" s="149">
        <f>IF(N1938="základní",J1938,0)</f>
        <v>0</v>
      </c>
      <c r="BF1938" s="149">
        <f>IF(N1938="snížená",J1938,0)</f>
        <v>0</v>
      </c>
      <c r="BG1938" s="149">
        <f>IF(N1938="zákl. přenesená",J1938,0)</f>
        <v>0</v>
      </c>
      <c r="BH1938" s="149">
        <f>IF(N1938="sníž. přenesená",J1938,0)</f>
        <v>0</v>
      </c>
      <c r="BI1938" s="149">
        <f>IF(N1938="nulová",J1938,0)</f>
        <v>0</v>
      </c>
      <c r="BJ1938" s="23" t="s">
        <v>70</v>
      </c>
      <c r="BK1938" s="149">
        <f>ROUND(I1938*H1938,2)</f>
        <v>0</v>
      </c>
      <c r="BL1938" s="23" t="s">
        <v>233</v>
      </c>
      <c r="BM1938" s="23" t="s">
        <v>2533</v>
      </c>
    </row>
    <row r="1939" spans="2:65" s="12" customFormat="1" x14ac:dyDescent="0.3">
      <c r="B1939" s="158"/>
      <c r="D1939" s="150" t="s">
        <v>161</v>
      </c>
      <c r="E1939" s="159" t="s">
        <v>5</v>
      </c>
      <c r="F1939" s="160" t="s">
        <v>2534</v>
      </c>
      <c r="H1939" s="161">
        <v>26.16</v>
      </c>
      <c r="L1939" s="158"/>
      <c r="M1939" s="162"/>
      <c r="T1939" s="163"/>
      <c r="W1939" s="1"/>
      <c r="AT1939" s="159" t="s">
        <v>161</v>
      </c>
      <c r="AU1939" s="159" t="s">
        <v>72</v>
      </c>
      <c r="AV1939" s="12" t="s">
        <v>72</v>
      </c>
      <c r="AW1939" s="12" t="s">
        <v>27</v>
      </c>
      <c r="AX1939" s="12" t="s">
        <v>64</v>
      </c>
      <c r="AY1939" s="159" t="s">
        <v>150</v>
      </c>
    </row>
    <row r="1940" spans="2:65" s="11" customFormat="1" x14ac:dyDescent="0.3">
      <c r="B1940" s="153"/>
      <c r="D1940" s="150" t="s">
        <v>161</v>
      </c>
      <c r="E1940" s="154" t="s">
        <v>5</v>
      </c>
      <c r="F1940" s="155" t="s">
        <v>1796</v>
      </c>
      <c r="H1940" s="154" t="s">
        <v>5</v>
      </c>
      <c r="L1940" s="153"/>
      <c r="M1940" s="156"/>
      <c r="T1940" s="157"/>
      <c r="W1940" s="1"/>
      <c r="AT1940" s="154" t="s">
        <v>161</v>
      </c>
      <c r="AU1940" s="154" t="s">
        <v>72</v>
      </c>
      <c r="AV1940" s="11" t="s">
        <v>70</v>
      </c>
      <c r="AW1940" s="11" t="s">
        <v>27</v>
      </c>
      <c r="AX1940" s="11" t="s">
        <v>64</v>
      </c>
      <c r="AY1940" s="154" t="s">
        <v>150</v>
      </c>
    </row>
    <row r="1941" spans="2:65" s="12" customFormat="1" x14ac:dyDescent="0.3">
      <c r="B1941" s="158"/>
      <c r="D1941" s="150" t="s">
        <v>161</v>
      </c>
      <c r="E1941" s="159" t="s">
        <v>5</v>
      </c>
      <c r="F1941" s="160" t="s">
        <v>2535</v>
      </c>
      <c r="H1941" s="161">
        <v>507.5</v>
      </c>
      <c r="L1941" s="158"/>
      <c r="M1941" s="162"/>
      <c r="T1941" s="163"/>
      <c r="W1941" s="1"/>
      <c r="AT1941" s="159" t="s">
        <v>161</v>
      </c>
      <c r="AU1941" s="159" t="s">
        <v>72</v>
      </c>
      <c r="AV1941" s="12" t="s">
        <v>72</v>
      </c>
      <c r="AW1941" s="12" t="s">
        <v>27</v>
      </c>
      <c r="AX1941" s="12" t="s">
        <v>64</v>
      </c>
      <c r="AY1941" s="159" t="s">
        <v>150</v>
      </c>
    </row>
    <row r="1942" spans="2:65" s="12" customFormat="1" x14ac:dyDescent="0.3">
      <c r="B1942" s="158"/>
      <c r="D1942" s="150" t="s">
        <v>161</v>
      </c>
      <c r="E1942" s="159" t="s">
        <v>5</v>
      </c>
      <c r="F1942" s="160" t="s">
        <v>2536</v>
      </c>
      <c r="H1942" s="161">
        <v>80.816999999999993</v>
      </c>
      <c r="L1942" s="158"/>
      <c r="M1942" s="162"/>
      <c r="T1942" s="163"/>
      <c r="W1942" s="1"/>
      <c r="AT1942" s="159" t="s">
        <v>161</v>
      </c>
      <c r="AU1942" s="159" t="s">
        <v>72</v>
      </c>
      <c r="AV1942" s="12" t="s">
        <v>72</v>
      </c>
      <c r="AW1942" s="12" t="s">
        <v>27</v>
      </c>
      <c r="AX1942" s="12" t="s">
        <v>64</v>
      </c>
      <c r="AY1942" s="159" t="s">
        <v>150</v>
      </c>
    </row>
    <row r="1943" spans="2:65" s="11" customFormat="1" x14ac:dyDescent="0.3">
      <c r="B1943" s="153"/>
      <c r="D1943" s="150" t="s">
        <v>161</v>
      </c>
      <c r="E1943" s="154" t="s">
        <v>5</v>
      </c>
      <c r="F1943" s="155" t="s">
        <v>2537</v>
      </c>
      <c r="H1943" s="154" t="s">
        <v>5</v>
      </c>
      <c r="L1943" s="153"/>
      <c r="M1943" s="156"/>
      <c r="T1943" s="157"/>
      <c r="W1943" s="1"/>
      <c r="AT1943" s="154" t="s">
        <v>161</v>
      </c>
      <c r="AU1943" s="154" t="s">
        <v>72</v>
      </c>
      <c r="AV1943" s="11" t="s">
        <v>70</v>
      </c>
      <c r="AW1943" s="11" t="s">
        <v>27</v>
      </c>
      <c r="AX1943" s="11" t="s">
        <v>64</v>
      </c>
      <c r="AY1943" s="154" t="s">
        <v>150</v>
      </c>
    </row>
    <row r="1944" spans="2:65" s="12" customFormat="1" x14ac:dyDescent="0.3">
      <c r="B1944" s="158"/>
      <c r="D1944" s="150" t="s">
        <v>161</v>
      </c>
      <c r="E1944" s="159" t="s">
        <v>5</v>
      </c>
      <c r="F1944" s="160" t="s">
        <v>2538</v>
      </c>
      <c r="H1944" s="161">
        <v>528.66200000000003</v>
      </c>
      <c r="L1944" s="158"/>
      <c r="M1944" s="162"/>
      <c r="T1944" s="163"/>
      <c r="W1944" s="1"/>
      <c r="AT1944" s="159" t="s">
        <v>161</v>
      </c>
      <c r="AU1944" s="159" t="s">
        <v>72</v>
      </c>
      <c r="AV1944" s="12" t="s">
        <v>72</v>
      </c>
      <c r="AW1944" s="12" t="s">
        <v>27</v>
      </c>
      <c r="AX1944" s="12" t="s">
        <v>64</v>
      </c>
      <c r="AY1944" s="159" t="s">
        <v>150</v>
      </c>
    </row>
    <row r="1945" spans="2:65" s="11" customFormat="1" x14ac:dyDescent="0.3">
      <c r="B1945" s="153"/>
      <c r="D1945" s="150" t="s">
        <v>161</v>
      </c>
      <c r="E1945" s="154" t="s">
        <v>5</v>
      </c>
      <c r="F1945" s="155" t="s">
        <v>2539</v>
      </c>
      <c r="H1945" s="154" t="s">
        <v>5</v>
      </c>
      <c r="L1945" s="153"/>
      <c r="M1945" s="156"/>
      <c r="T1945" s="157"/>
      <c r="W1945" s="1"/>
      <c r="AT1945" s="154" t="s">
        <v>161</v>
      </c>
      <c r="AU1945" s="154" t="s">
        <v>72</v>
      </c>
      <c r="AV1945" s="11" t="s">
        <v>70</v>
      </c>
      <c r="AW1945" s="11" t="s">
        <v>27</v>
      </c>
      <c r="AX1945" s="11" t="s">
        <v>64</v>
      </c>
      <c r="AY1945" s="154" t="s">
        <v>150</v>
      </c>
    </row>
    <row r="1946" spans="2:65" s="12" customFormat="1" x14ac:dyDescent="0.3">
      <c r="B1946" s="158"/>
      <c r="D1946" s="150" t="s">
        <v>161</v>
      </c>
      <c r="E1946" s="159" t="s">
        <v>5</v>
      </c>
      <c r="F1946" s="160" t="s">
        <v>2540</v>
      </c>
      <c r="H1946" s="161">
        <v>547.13199999999995</v>
      </c>
      <c r="L1946" s="158"/>
      <c r="M1946" s="162"/>
      <c r="T1946" s="163"/>
      <c r="W1946" s="1"/>
      <c r="AT1946" s="159" t="s">
        <v>161</v>
      </c>
      <c r="AU1946" s="159" t="s">
        <v>72</v>
      </c>
      <c r="AV1946" s="12" t="s">
        <v>72</v>
      </c>
      <c r="AW1946" s="12" t="s">
        <v>27</v>
      </c>
      <c r="AX1946" s="12" t="s">
        <v>64</v>
      </c>
      <c r="AY1946" s="159" t="s">
        <v>150</v>
      </c>
    </row>
    <row r="1947" spans="2:65" s="11" customFormat="1" x14ac:dyDescent="0.3">
      <c r="B1947" s="153"/>
      <c r="D1947" s="150" t="s">
        <v>161</v>
      </c>
      <c r="E1947" s="154" t="s">
        <v>5</v>
      </c>
      <c r="F1947" s="155" t="s">
        <v>2541</v>
      </c>
      <c r="H1947" s="154" t="s">
        <v>5</v>
      </c>
      <c r="L1947" s="153"/>
      <c r="M1947" s="156"/>
      <c r="T1947" s="157"/>
      <c r="W1947" s="1"/>
      <c r="AT1947" s="154" t="s">
        <v>161</v>
      </c>
      <c r="AU1947" s="154" t="s">
        <v>72</v>
      </c>
      <c r="AV1947" s="11" t="s">
        <v>70</v>
      </c>
      <c r="AW1947" s="11" t="s">
        <v>27</v>
      </c>
      <c r="AX1947" s="11" t="s">
        <v>64</v>
      </c>
      <c r="AY1947" s="154" t="s">
        <v>150</v>
      </c>
    </row>
    <row r="1948" spans="2:65" s="12" customFormat="1" x14ac:dyDescent="0.3">
      <c r="B1948" s="158"/>
      <c r="D1948" s="150" t="s">
        <v>161</v>
      </c>
      <c r="E1948" s="159" t="s">
        <v>5</v>
      </c>
      <c r="F1948" s="160" t="s">
        <v>2542</v>
      </c>
      <c r="H1948" s="161">
        <v>92.367999999999995</v>
      </c>
      <c r="L1948" s="158"/>
      <c r="M1948" s="162"/>
      <c r="T1948" s="163"/>
      <c r="W1948" s="1"/>
      <c r="AT1948" s="159" t="s">
        <v>161</v>
      </c>
      <c r="AU1948" s="159" t="s">
        <v>72</v>
      </c>
      <c r="AV1948" s="12" t="s">
        <v>72</v>
      </c>
      <c r="AW1948" s="12" t="s">
        <v>27</v>
      </c>
      <c r="AX1948" s="12" t="s">
        <v>64</v>
      </c>
      <c r="AY1948" s="159" t="s">
        <v>150</v>
      </c>
    </row>
    <row r="1949" spans="2:65" s="12" customFormat="1" x14ac:dyDescent="0.3">
      <c r="B1949" s="158"/>
      <c r="D1949" s="150" t="s">
        <v>161</v>
      </c>
      <c r="E1949" s="159" t="s">
        <v>5</v>
      </c>
      <c r="F1949" s="160" t="s">
        <v>2543</v>
      </c>
      <c r="H1949" s="161">
        <v>251.12</v>
      </c>
      <c r="L1949" s="158"/>
      <c r="M1949" s="162"/>
      <c r="T1949" s="163"/>
      <c r="W1949" s="1"/>
      <c r="AT1949" s="159" t="s">
        <v>161</v>
      </c>
      <c r="AU1949" s="159" t="s">
        <v>72</v>
      </c>
      <c r="AV1949" s="12" t="s">
        <v>72</v>
      </c>
      <c r="AW1949" s="12" t="s">
        <v>27</v>
      </c>
      <c r="AX1949" s="12" t="s">
        <v>64</v>
      </c>
      <c r="AY1949" s="159" t="s">
        <v>150</v>
      </c>
    </row>
    <row r="1950" spans="2:65" s="11" customFormat="1" x14ac:dyDescent="0.3">
      <c r="B1950" s="153"/>
      <c r="D1950" s="150" t="s">
        <v>161</v>
      </c>
      <c r="E1950" s="154" t="s">
        <v>5</v>
      </c>
      <c r="F1950" s="155" t="s">
        <v>2544</v>
      </c>
      <c r="H1950" s="154" t="s">
        <v>5</v>
      </c>
      <c r="L1950" s="153"/>
      <c r="M1950" s="156"/>
      <c r="T1950" s="157"/>
      <c r="W1950" s="1"/>
      <c r="AT1950" s="154" t="s">
        <v>161</v>
      </c>
      <c r="AU1950" s="154" t="s">
        <v>72</v>
      </c>
      <c r="AV1950" s="11" t="s">
        <v>70</v>
      </c>
      <c r="AW1950" s="11" t="s">
        <v>27</v>
      </c>
      <c r="AX1950" s="11" t="s">
        <v>64</v>
      </c>
      <c r="AY1950" s="154" t="s">
        <v>150</v>
      </c>
    </row>
    <row r="1951" spans="2:65" s="12" customFormat="1" x14ac:dyDescent="0.3">
      <c r="B1951" s="158"/>
      <c r="D1951" s="150" t="s">
        <v>161</v>
      </c>
      <c r="E1951" s="159" t="s">
        <v>5</v>
      </c>
      <c r="F1951" s="160" t="s">
        <v>2545</v>
      </c>
      <c r="H1951" s="161">
        <v>48.14</v>
      </c>
      <c r="L1951" s="158"/>
      <c r="M1951" s="162"/>
      <c r="T1951" s="163"/>
      <c r="W1951" s="1"/>
      <c r="AT1951" s="159" t="s">
        <v>161</v>
      </c>
      <c r="AU1951" s="159" t="s">
        <v>72</v>
      </c>
      <c r="AV1951" s="12" t="s">
        <v>72</v>
      </c>
      <c r="AW1951" s="12" t="s">
        <v>27</v>
      </c>
      <c r="AX1951" s="12" t="s">
        <v>64</v>
      </c>
      <c r="AY1951" s="159" t="s">
        <v>150</v>
      </c>
    </row>
    <row r="1952" spans="2:65" s="12" customFormat="1" x14ac:dyDescent="0.3">
      <c r="B1952" s="158"/>
      <c r="D1952" s="150" t="s">
        <v>161</v>
      </c>
      <c r="E1952" s="159" t="s">
        <v>5</v>
      </c>
      <c r="F1952" s="160" t="s">
        <v>2546</v>
      </c>
      <c r="H1952" s="161">
        <v>103.688</v>
      </c>
      <c r="L1952" s="158"/>
      <c r="M1952" s="162"/>
      <c r="T1952" s="163"/>
      <c r="W1952" s="1"/>
      <c r="AT1952" s="159" t="s">
        <v>161</v>
      </c>
      <c r="AU1952" s="159" t="s">
        <v>72</v>
      </c>
      <c r="AV1952" s="12" t="s">
        <v>72</v>
      </c>
      <c r="AW1952" s="12" t="s">
        <v>27</v>
      </c>
      <c r="AX1952" s="12" t="s">
        <v>64</v>
      </c>
      <c r="AY1952" s="159" t="s">
        <v>150</v>
      </c>
    </row>
    <row r="1953" spans="2:51" s="12" customFormat="1" x14ac:dyDescent="0.3">
      <c r="B1953" s="158"/>
      <c r="D1953" s="150" t="s">
        <v>161</v>
      </c>
      <c r="E1953" s="159" t="s">
        <v>5</v>
      </c>
      <c r="F1953" s="160" t="s">
        <v>2547</v>
      </c>
      <c r="H1953" s="161">
        <v>17.504999999999999</v>
      </c>
      <c r="L1953" s="158"/>
      <c r="M1953" s="162"/>
      <c r="T1953" s="163"/>
      <c r="W1953" s="1"/>
      <c r="AT1953" s="159" t="s">
        <v>161</v>
      </c>
      <c r="AU1953" s="159" t="s">
        <v>72</v>
      </c>
      <c r="AV1953" s="12" t="s">
        <v>72</v>
      </c>
      <c r="AW1953" s="12" t="s">
        <v>27</v>
      </c>
      <c r="AX1953" s="12" t="s">
        <v>64</v>
      </c>
      <c r="AY1953" s="159" t="s">
        <v>150</v>
      </c>
    </row>
    <row r="1954" spans="2:51" s="12" customFormat="1" x14ac:dyDescent="0.3">
      <c r="B1954" s="158"/>
      <c r="D1954" s="150" t="s">
        <v>161</v>
      </c>
      <c r="E1954" s="159" t="s">
        <v>5</v>
      </c>
      <c r="F1954" s="160" t="s">
        <v>2548</v>
      </c>
      <c r="H1954" s="161">
        <v>106.904</v>
      </c>
      <c r="L1954" s="158"/>
      <c r="M1954" s="162"/>
      <c r="T1954" s="163"/>
      <c r="W1954" s="1"/>
      <c r="AT1954" s="159" t="s">
        <v>161</v>
      </c>
      <c r="AU1954" s="159" t="s">
        <v>72</v>
      </c>
      <c r="AV1954" s="12" t="s">
        <v>72</v>
      </c>
      <c r="AW1954" s="12" t="s">
        <v>27</v>
      </c>
      <c r="AX1954" s="12" t="s">
        <v>64</v>
      </c>
      <c r="AY1954" s="159" t="s">
        <v>150</v>
      </c>
    </row>
    <row r="1955" spans="2:51" s="11" customFormat="1" x14ac:dyDescent="0.3">
      <c r="B1955" s="153"/>
      <c r="D1955" s="150" t="s">
        <v>161</v>
      </c>
      <c r="E1955" s="154" t="s">
        <v>5</v>
      </c>
      <c r="F1955" s="155" t="s">
        <v>2549</v>
      </c>
      <c r="H1955" s="154" t="s">
        <v>5</v>
      </c>
      <c r="L1955" s="153"/>
      <c r="M1955" s="156"/>
      <c r="T1955" s="157"/>
      <c r="W1955" s="1"/>
      <c r="AT1955" s="154" t="s">
        <v>161</v>
      </c>
      <c r="AU1955" s="154" t="s">
        <v>72</v>
      </c>
      <c r="AV1955" s="11" t="s">
        <v>70</v>
      </c>
      <c r="AW1955" s="11" t="s">
        <v>27</v>
      </c>
      <c r="AX1955" s="11" t="s">
        <v>64</v>
      </c>
      <c r="AY1955" s="154" t="s">
        <v>150</v>
      </c>
    </row>
    <row r="1956" spans="2:51" s="12" customFormat="1" x14ac:dyDescent="0.3">
      <c r="B1956" s="158"/>
      <c r="D1956" s="150" t="s">
        <v>161</v>
      </c>
      <c r="E1956" s="159" t="s">
        <v>5</v>
      </c>
      <c r="F1956" s="160" t="s">
        <v>2545</v>
      </c>
      <c r="H1956" s="161">
        <v>48.14</v>
      </c>
      <c r="L1956" s="158"/>
      <c r="M1956" s="162"/>
      <c r="T1956" s="163"/>
      <c r="W1956" s="1"/>
      <c r="AT1956" s="159" t="s">
        <v>161</v>
      </c>
      <c r="AU1956" s="159" t="s">
        <v>72</v>
      </c>
      <c r="AV1956" s="12" t="s">
        <v>72</v>
      </c>
      <c r="AW1956" s="12" t="s">
        <v>27</v>
      </c>
      <c r="AX1956" s="12" t="s">
        <v>64</v>
      </c>
      <c r="AY1956" s="159" t="s">
        <v>150</v>
      </c>
    </row>
    <row r="1957" spans="2:51" s="12" customFormat="1" x14ac:dyDescent="0.3">
      <c r="B1957" s="158"/>
      <c r="D1957" s="150" t="s">
        <v>161</v>
      </c>
      <c r="E1957" s="159" t="s">
        <v>5</v>
      </c>
      <c r="F1957" s="160" t="s">
        <v>2550</v>
      </c>
      <c r="H1957" s="161">
        <v>32.840000000000003</v>
      </c>
      <c r="L1957" s="158"/>
      <c r="M1957" s="162"/>
      <c r="T1957" s="163"/>
      <c r="W1957" s="1"/>
      <c r="AT1957" s="159" t="s">
        <v>161</v>
      </c>
      <c r="AU1957" s="159" t="s">
        <v>72</v>
      </c>
      <c r="AV1957" s="12" t="s">
        <v>72</v>
      </c>
      <c r="AW1957" s="12" t="s">
        <v>27</v>
      </c>
      <c r="AX1957" s="12" t="s">
        <v>64</v>
      </c>
      <c r="AY1957" s="159" t="s">
        <v>150</v>
      </c>
    </row>
    <row r="1958" spans="2:51" s="12" customFormat="1" x14ac:dyDescent="0.3">
      <c r="B1958" s="158"/>
      <c r="D1958" s="150" t="s">
        <v>161</v>
      </c>
      <c r="E1958" s="159" t="s">
        <v>5</v>
      </c>
      <c r="F1958" s="160" t="s">
        <v>2547</v>
      </c>
      <c r="H1958" s="161">
        <v>17.504999999999999</v>
      </c>
      <c r="L1958" s="158"/>
      <c r="M1958" s="162"/>
      <c r="T1958" s="163"/>
      <c r="W1958" s="1"/>
      <c r="AT1958" s="159" t="s">
        <v>161</v>
      </c>
      <c r="AU1958" s="159" t="s">
        <v>72</v>
      </c>
      <c r="AV1958" s="12" t="s">
        <v>72</v>
      </c>
      <c r="AW1958" s="12" t="s">
        <v>27</v>
      </c>
      <c r="AX1958" s="12" t="s">
        <v>64</v>
      </c>
      <c r="AY1958" s="159" t="s">
        <v>150</v>
      </c>
    </row>
    <row r="1959" spans="2:51" s="12" customFormat="1" x14ac:dyDescent="0.3">
      <c r="B1959" s="158"/>
      <c r="D1959" s="150" t="s">
        <v>161</v>
      </c>
      <c r="E1959" s="159" t="s">
        <v>5</v>
      </c>
      <c r="F1959" s="160" t="s">
        <v>2551</v>
      </c>
      <c r="H1959" s="161">
        <v>17.263999999999999</v>
      </c>
      <c r="L1959" s="158"/>
      <c r="M1959" s="162"/>
      <c r="T1959" s="163"/>
      <c r="W1959" s="1"/>
      <c r="AT1959" s="159" t="s">
        <v>161</v>
      </c>
      <c r="AU1959" s="159" t="s">
        <v>72</v>
      </c>
      <c r="AV1959" s="12" t="s">
        <v>72</v>
      </c>
      <c r="AW1959" s="12" t="s">
        <v>27</v>
      </c>
      <c r="AX1959" s="12" t="s">
        <v>64</v>
      </c>
      <c r="AY1959" s="159" t="s">
        <v>150</v>
      </c>
    </row>
    <row r="1960" spans="2:51" s="12" customFormat="1" x14ac:dyDescent="0.3">
      <c r="B1960" s="158"/>
      <c r="D1960" s="150" t="s">
        <v>161</v>
      </c>
      <c r="E1960" s="159" t="s">
        <v>5</v>
      </c>
      <c r="F1960" s="160" t="s">
        <v>2552</v>
      </c>
      <c r="H1960" s="161">
        <v>89.64</v>
      </c>
      <c r="L1960" s="158"/>
      <c r="M1960" s="162"/>
      <c r="T1960" s="163"/>
      <c r="W1960" s="1"/>
      <c r="AT1960" s="159" t="s">
        <v>161</v>
      </c>
      <c r="AU1960" s="159" t="s">
        <v>72</v>
      </c>
      <c r="AV1960" s="12" t="s">
        <v>72</v>
      </c>
      <c r="AW1960" s="12" t="s">
        <v>27</v>
      </c>
      <c r="AX1960" s="12" t="s">
        <v>64</v>
      </c>
      <c r="AY1960" s="159" t="s">
        <v>150</v>
      </c>
    </row>
    <row r="1961" spans="2:51" s="11" customFormat="1" x14ac:dyDescent="0.3">
      <c r="B1961" s="153"/>
      <c r="D1961" s="150" t="s">
        <v>161</v>
      </c>
      <c r="E1961" s="154" t="s">
        <v>5</v>
      </c>
      <c r="F1961" s="155" t="s">
        <v>2553</v>
      </c>
      <c r="H1961" s="154" t="s">
        <v>5</v>
      </c>
      <c r="L1961" s="153"/>
      <c r="M1961" s="156"/>
      <c r="T1961" s="157"/>
      <c r="W1961" s="1"/>
      <c r="AT1961" s="154" t="s">
        <v>161</v>
      </c>
      <c r="AU1961" s="154" t="s">
        <v>72</v>
      </c>
      <c r="AV1961" s="11" t="s">
        <v>70</v>
      </c>
      <c r="AW1961" s="11" t="s">
        <v>27</v>
      </c>
      <c r="AX1961" s="11" t="s">
        <v>64</v>
      </c>
      <c r="AY1961" s="154" t="s">
        <v>150</v>
      </c>
    </row>
    <row r="1962" spans="2:51" s="12" customFormat="1" x14ac:dyDescent="0.3">
      <c r="B1962" s="158"/>
      <c r="D1962" s="150" t="s">
        <v>161</v>
      </c>
      <c r="E1962" s="159" t="s">
        <v>5</v>
      </c>
      <c r="F1962" s="160" t="s">
        <v>2554</v>
      </c>
      <c r="H1962" s="161">
        <v>47.994999999999997</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2555</v>
      </c>
      <c r="H1963" s="161">
        <v>106.664</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2556</v>
      </c>
      <c r="H1964" s="161">
        <v>17.445</v>
      </c>
      <c r="L1964" s="158"/>
      <c r="M1964" s="162"/>
      <c r="T1964" s="163"/>
      <c r="W1964" s="1"/>
      <c r="AT1964" s="159" t="s">
        <v>161</v>
      </c>
      <c r="AU1964" s="159" t="s">
        <v>72</v>
      </c>
      <c r="AV1964" s="12" t="s">
        <v>72</v>
      </c>
      <c r="AW1964" s="12" t="s">
        <v>27</v>
      </c>
      <c r="AX1964" s="12" t="s">
        <v>64</v>
      </c>
      <c r="AY1964" s="159" t="s">
        <v>150</v>
      </c>
    </row>
    <row r="1965" spans="2:51" s="12" customFormat="1" x14ac:dyDescent="0.3">
      <c r="B1965" s="158"/>
      <c r="D1965" s="150" t="s">
        <v>161</v>
      </c>
      <c r="E1965" s="159" t="s">
        <v>5</v>
      </c>
      <c r="F1965" s="160" t="s">
        <v>2557</v>
      </c>
      <c r="H1965" s="161">
        <v>17.212</v>
      </c>
      <c r="L1965" s="158"/>
      <c r="M1965" s="162"/>
      <c r="T1965" s="163"/>
      <c r="W1965" s="1"/>
      <c r="AT1965" s="159" t="s">
        <v>161</v>
      </c>
      <c r="AU1965" s="159" t="s">
        <v>72</v>
      </c>
      <c r="AV1965" s="12" t="s">
        <v>72</v>
      </c>
      <c r="AW1965" s="12" t="s">
        <v>27</v>
      </c>
      <c r="AX1965" s="12" t="s">
        <v>64</v>
      </c>
      <c r="AY1965" s="159" t="s">
        <v>150</v>
      </c>
    </row>
    <row r="1966" spans="2:51" s="12" customFormat="1" x14ac:dyDescent="0.3">
      <c r="B1966" s="158"/>
      <c r="D1966" s="150" t="s">
        <v>161</v>
      </c>
      <c r="E1966" s="159" t="s">
        <v>5</v>
      </c>
      <c r="F1966" s="160" t="s">
        <v>2558</v>
      </c>
      <c r="H1966" s="161">
        <v>89.37</v>
      </c>
      <c r="L1966" s="158"/>
      <c r="M1966" s="162"/>
      <c r="T1966" s="163"/>
      <c r="W1966" s="1"/>
      <c r="AT1966" s="159" t="s">
        <v>161</v>
      </c>
      <c r="AU1966" s="159" t="s">
        <v>72</v>
      </c>
      <c r="AV1966" s="12" t="s">
        <v>72</v>
      </c>
      <c r="AW1966" s="12" t="s">
        <v>27</v>
      </c>
      <c r="AX1966" s="12" t="s">
        <v>64</v>
      </c>
      <c r="AY1966" s="159" t="s">
        <v>150</v>
      </c>
    </row>
    <row r="1967" spans="2:51" s="11" customFormat="1" x14ac:dyDescent="0.3">
      <c r="B1967" s="153"/>
      <c r="D1967" s="150" t="s">
        <v>161</v>
      </c>
      <c r="E1967" s="154" t="s">
        <v>5</v>
      </c>
      <c r="F1967" s="155" t="s">
        <v>469</v>
      </c>
      <c r="H1967" s="154" t="s">
        <v>5</v>
      </c>
      <c r="L1967" s="153"/>
      <c r="M1967" s="156"/>
      <c r="T1967" s="157"/>
      <c r="W1967" s="1"/>
      <c r="AT1967" s="154" t="s">
        <v>161</v>
      </c>
      <c r="AU1967" s="154" t="s">
        <v>72</v>
      </c>
      <c r="AV1967" s="11" t="s">
        <v>70</v>
      </c>
      <c r="AW1967" s="11" t="s">
        <v>27</v>
      </c>
      <c r="AX1967" s="11" t="s">
        <v>64</v>
      </c>
      <c r="AY1967" s="154" t="s">
        <v>150</v>
      </c>
    </row>
    <row r="1968" spans="2:51" s="12" customFormat="1" x14ac:dyDescent="0.3">
      <c r="B1968" s="158"/>
      <c r="D1968" s="150" t="s">
        <v>161</v>
      </c>
      <c r="E1968" s="159" t="s">
        <v>5</v>
      </c>
      <c r="F1968" s="160" t="s">
        <v>2559</v>
      </c>
      <c r="H1968" s="161">
        <v>60.027999999999999</v>
      </c>
      <c r="L1968" s="158"/>
      <c r="M1968" s="162"/>
      <c r="T1968" s="163"/>
      <c r="W1968" s="1"/>
      <c r="AT1968" s="159" t="s">
        <v>161</v>
      </c>
      <c r="AU1968" s="159" t="s">
        <v>72</v>
      </c>
      <c r="AV1968" s="12" t="s">
        <v>72</v>
      </c>
      <c r="AW1968" s="12" t="s">
        <v>27</v>
      </c>
      <c r="AX1968" s="12" t="s">
        <v>64</v>
      </c>
      <c r="AY1968" s="159" t="s">
        <v>150</v>
      </c>
    </row>
    <row r="1969" spans="2:65" s="12" customFormat="1" x14ac:dyDescent="0.3">
      <c r="B1969" s="158"/>
      <c r="D1969" s="150" t="s">
        <v>161</v>
      </c>
      <c r="E1969" s="159" t="s">
        <v>5</v>
      </c>
      <c r="F1969" s="160" t="s">
        <v>2560</v>
      </c>
      <c r="H1969" s="161">
        <v>56.427999999999997</v>
      </c>
      <c r="L1969" s="158"/>
      <c r="M1969" s="162"/>
      <c r="T1969" s="163"/>
      <c r="W1969" s="1"/>
      <c r="AT1969" s="159" t="s">
        <v>161</v>
      </c>
      <c r="AU1969" s="159" t="s">
        <v>72</v>
      </c>
      <c r="AV1969" s="12" t="s">
        <v>72</v>
      </c>
      <c r="AW1969" s="12" t="s">
        <v>27</v>
      </c>
      <c r="AX1969" s="12" t="s">
        <v>64</v>
      </c>
      <c r="AY1969" s="159" t="s">
        <v>150</v>
      </c>
    </row>
    <row r="1970" spans="2:65" s="12" customFormat="1" x14ac:dyDescent="0.3">
      <c r="B1970" s="158"/>
      <c r="D1970" s="150" t="s">
        <v>161</v>
      </c>
      <c r="E1970" s="159" t="s">
        <v>5</v>
      </c>
      <c r="F1970" s="160" t="s">
        <v>2561</v>
      </c>
      <c r="H1970" s="161">
        <v>18.524999999999999</v>
      </c>
      <c r="L1970" s="158"/>
      <c r="M1970" s="162"/>
      <c r="T1970" s="163"/>
      <c r="W1970" s="1"/>
      <c r="AT1970" s="159" t="s">
        <v>161</v>
      </c>
      <c r="AU1970" s="159" t="s">
        <v>72</v>
      </c>
      <c r="AV1970" s="12" t="s">
        <v>72</v>
      </c>
      <c r="AW1970" s="12" t="s">
        <v>27</v>
      </c>
      <c r="AX1970" s="12" t="s">
        <v>64</v>
      </c>
      <c r="AY1970" s="159" t="s">
        <v>150</v>
      </c>
    </row>
    <row r="1971" spans="2:65" s="12" customFormat="1" x14ac:dyDescent="0.3">
      <c r="B1971" s="158"/>
      <c r="D1971" s="150" t="s">
        <v>161</v>
      </c>
      <c r="E1971" s="159" t="s">
        <v>5</v>
      </c>
      <c r="F1971" s="160" t="s">
        <v>2562</v>
      </c>
      <c r="H1971" s="161">
        <v>17.956</v>
      </c>
      <c r="L1971" s="158"/>
      <c r="M1971" s="162"/>
      <c r="T1971" s="163"/>
      <c r="W1971" s="1"/>
      <c r="AT1971" s="159" t="s">
        <v>161</v>
      </c>
      <c r="AU1971" s="159" t="s">
        <v>72</v>
      </c>
      <c r="AV1971" s="12" t="s">
        <v>72</v>
      </c>
      <c r="AW1971" s="12" t="s">
        <v>27</v>
      </c>
      <c r="AX1971" s="12" t="s">
        <v>64</v>
      </c>
      <c r="AY1971" s="159" t="s">
        <v>150</v>
      </c>
    </row>
    <row r="1972" spans="2:65" s="12" customFormat="1" x14ac:dyDescent="0.3">
      <c r="B1972" s="158"/>
      <c r="D1972" s="150" t="s">
        <v>161</v>
      </c>
      <c r="E1972" s="159" t="s">
        <v>5</v>
      </c>
      <c r="F1972" s="160" t="s">
        <v>2563</v>
      </c>
      <c r="H1972" s="161">
        <v>75.384</v>
      </c>
      <c r="L1972" s="158"/>
      <c r="M1972" s="162"/>
      <c r="T1972" s="163"/>
      <c r="W1972" s="1"/>
      <c r="AT1972" s="159" t="s">
        <v>161</v>
      </c>
      <c r="AU1972" s="159" t="s">
        <v>72</v>
      </c>
      <c r="AV1972" s="12" t="s">
        <v>72</v>
      </c>
      <c r="AW1972" s="12" t="s">
        <v>27</v>
      </c>
      <c r="AX1972" s="12" t="s">
        <v>64</v>
      </c>
      <c r="AY1972" s="159" t="s">
        <v>150</v>
      </c>
    </row>
    <row r="1973" spans="2:65" s="11" customFormat="1" x14ac:dyDescent="0.3">
      <c r="B1973" s="153"/>
      <c r="D1973" s="150" t="s">
        <v>161</v>
      </c>
      <c r="E1973" s="154" t="s">
        <v>5</v>
      </c>
      <c r="F1973" s="155" t="s">
        <v>426</v>
      </c>
      <c r="H1973" s="154" t="s">
        <v>5</v>
      </c>
      <c r="L1973" s="153"/>
      <c r="M1973" s="156"/>
      <c r="T1973" s="157"/>
      <c r="W1973" s="1"/>
      <c r="AT1973" s="154" t="s">
        <v>161</v>
      </c>
      <c r="AU1973" s="154" t="s">
        <v>72</v>
      </c>
      <c r="AV1973" s="11" t="s">
        <v>70</v>
      </c>
      <c r="AW1973" s="11" t="s">
        <v>27</v>
      </c>
      <c r="AX1973" s="11" t="s">
        <v>64</v>
      </c>
      <c r="AY1973" s="154" t="s">
        <v>150</v>
      </c>
    </row>
    <row r="1974" spans="2:65" s="13" customFormat="1" x14ac:dyDescent="0.3">
      <c r="B1974" s="164"/>
      <c r="D1974" s="150" t="s">
        <v>161</v>
      </c>
      <c r="E1974" s="165" t="s">
        <v>5</v>
      </c>
      <c r="F1974" s="166" t="s">
        <v>164</v>
      </c>
      <c r="H1974" s="167">
        <v>3022.3919999999998</v>
      </c>
      <c r="L1974" s="164"/>
      <c r="M1974" s="168"/>
      <c r="T1974" s="169"/>
      <c r="W1974" s="1"/>
      <c r="AT1974" s="165" t="s">
        <v>161</v>
      </c>
      <c r="AU1974" s="165" t="s">
        <v>72</v>
      </c>
      <c r="AV1974" s="13" t="s">
        <v>157</v>
      </c>
      <c r="AW1974" s="13" t="s">
        <v>27</v>
      </c>
      <c r="AX1974" s="13" t="s">
        <v>70</v>
      </c>
      <c r="AY1974" s="165" t="s">
        <v>150</v>
      </c>
    </row>
    <row r="1975" spans="2:65" s="10" customFormat="1" ht="29.85" customHeight="1" x14ac:dyDescent="0.3">
      <c r="B1975" s="127"/>
      <c r="D1975" s="128" t="s">
        <v>63</v>
      </c>
      <c r="E1975" s="136" t="s">
        <v>2564</v>
      </c>
      <c r="F1975" s="136" t="s">
        <v>2565</v>
      </c>
      <c r="J1975" s="137">
        <f>BK1975</f>
        <v>0</v>
      </c>
      <c r="L1975" s="127"/>
      <c r="M1975" s="131"/>
      <c r="P1975" s="132">
        <f>SUM(P1976:P1993)</f>
        <v>120.938084</v>
      </c>
      <c r="R1975" s="132">
        <f>SUM(R1976:R1993)</f>
        <v>0.44075215999999995</v>
      </c>
      <c r="T1975" s="133">
        <f>SUM(T1976:T1993)</f>
        <v>0</v>
      </c>
      <c r="W1975" s="1"/>
      <c r="AR1975" s="128" t="s">
        <v>72</v>
      </c>
      <c r="AT1975" s="134" t="s">
        <v>63</v>
      </c>
      <c r="AU1975" s="134" t="s">
        <v>70</v>
      </c>
      <c r="AY1975" s="128" t="s">
        <v>150</v>
      </c>
      <c r="BK1975" s="135">
        <f>SUM(BK1976:BK1993)</f>
        <v>0</v>
      </c>
    </row>
    <row r="1976" spans="2:65" s="1" customFormat="1" ht="25.5" customHeight="1" x14ac:dyDescent="0.3">
      <c r="B1976" s="138"/>
      <c r="C1976" s="139" t="s">
        <v>2566</v>
      </c>
      <c r="D1976" s="139" t="s">
        <v>152</v>
      </c>
      <c r="E1976" s="140" t="s">
        <v>2567</v>
      </c>
      <c r="F1976" s="141" t="s">
        <v>2568</v>
      </c>
      <c r="G1976" s="142" t="s">
        <v>155</v>
      </c>
      <c r="H1976" s="143">
        <v>559.22</v>
      </c>
      <c r="I1976" s="303"/>
      <c r="J1976" s="144">
        <f>ROUND(I1976*H1976,2)</f>
        <v>0</v>
      </c>
      <c r="K1976" s="141" t="s">
        <v>156</v>
      </c>
      <c r="L1976" s="36"/>
      <c r="M1976" s="145" t="s">
        <v>5</v>
      </c>
      <c r="N1976" s="146" t="s">
        <v>35</v>
      </c>
      <c r="O1976" s="147">
        <v>3.3000000000000002E-2</v>
      </c>
      <c r="P1976" s="147">
        <f>O1976*H1976</f>
        <v>18.454260000000001</v>
      </c>
      <c r="Q1976" s="147">
        <v>2.0000000000000001E-4</v>
      </c>
      <c r="R1976" s="147">
        <f>Q1976*H1976</f>
        <v>0.11184400000000001</v>
      </c>
      <c r="S1976" s="147">
        <v>0</v>
      </c>
      <c r="T1976" s="148">
        <f>S1976*H1976</f>
        <v>0</v>
      </c>
      <c r="AR1976" s="23" t="s">
        <v>233</v>
      </c>
      <c r="AT1976" s="23" t="s">
        <v>152</v>
      </c>
      <c r="AU1976" s="23" t="s">
        <v>72</v>
      </c>
      <c r="AY1976" s="23" t="s">
        <v>150</v>
      </c>
      <c r="BE1976" s="149">
        <f>IF(N1976="základní",J1976,0)</f>
        <v>0</v>
      </c>
      <c r="BF1976" s="149">
        <f>IF(N1976="snížená",J1976,0)</f>
        <v>0</v>
      </c>
      <c r="BG1976" s="149">
        <f>IF(N1976="zákl. přenesená",J1976,0)</f>
        <v>0</v>
      </c>
      <c r="BH1976" s="149">
        <f>IF(N1976="sníž. přenesená",J1976,0)</f>
        <v>0</v>
      </c>
      <c r="BI1976" s="149">
        <f>IF(N1976="nulová",J1976,0)</f>
        <v>0</v>
      </c>
      <c r="BJ1976" s="23" t="s">
        <v>70</v>
      </c>
      <c r="BK1976" s="149">
        <f>ROUND(I1976*H1976,2)</f>
        <v>0</v>
      </c>
      <c r="BL1976" s="23" t="s">
        <v>233</v>
      </c>
      <c r="BM1976" s="23" t="s">
        <v>2569</v>
      </c>
    </row>
    <row r="1977" spans="2:65" s="1" customFormat="1" ht="25.5" customHeight="1" x14ac:dyDescent="0.3">
      <c r="B1977" s="138"/>
      <c r="C1977" s="139" t="s">
        <v>2570</v>
      </c>
      <c r="D1977" s="139" t="s">
        <v>152</v>
      </c>
      <c r="E1977" s="140" t="s">
        <v>2571</v>
      </c>
      <c r="F1977" s="141" t="s">
        <v>2572</v>
      </c>
      <c r="G1977" s="142" t="s">
        <v>155</v>
      </c>
      <c r="H1977" s="143">
        <v>641.28599999999994</v>
      </c>
      <c r="I1977" s="303"/>
      <c r="J1977" s="144">
        <f>ROUND(I1977*H1977,2)</f>
        <v>0</v>
      </c>
      <c r="K1977" s="141" t="s">
        <v>156</v>
      </c>
      <c r="L1977" s="36"/>
      <c r="M1977" s="145" t="s">
        <v>5</v>
      </c>
      <c r="N1977" s="146" t="s">
        <v>35</v>
      </c>
      <c r="O1977" s="147">
        <v>0.104</v>
      </c>
      <c r="P1977" s="147">
        <f>O1977*H1977</f>
        <v>66.693743999999995</v>
      </c>
      <c r="Q1977" s="147">
        <v>2.5999999999999998E-4</v>
      </c>
      <c r="R1977" s="147">
        <f>Q1977*H1977</f>
        <v>0.16673435999999997</v>
      </c>
      <c r="S1977" s="147">
        <v>0</v>
      </c>
      <c r="T1977" s="148">
        <f>S1977*H1977</f>
        <v>0</v>
      </c>
      <c r="AR1977" s="23" t="s">
        <v>233</v>
      </c>
      <c r="AT1977" s="23" t="s">
        <v>152</v>
      </c>
      <c r="AU1977" s="23" t="s">
        <v>72</v>
      </c>
      <c r="AY1977" s="23" t="s">
        <v>150</v>
      </c>
      <c r="BE1977" s="149">
        <f>IF(N1977="základní",J1977,0)</f>
        <v>0</v>
      </c>
      <c r="BF1977" s="149">
        <f>IF(N1977="snížená",J1977,0)</f>
        <v>0</v>
      </c>
      <c r="BG1977" s="149">
        <f>IF(N1977="zákl. přenesená",J1977,0)</f>
        <v>0</v>
      </c>
      <c r="BH1977" s="149">
        <f>IF(N1977="sníž. přenesená",J1977,0)</f>
        <v>0</v>
      </c>
      <c r="BI1977" s="149">
        <f>IF(N1977="nulová",J1977,0)</f>
        <v>0</v>
      </c>
      <c r="BJ1977" s="23" t="s">
        <v>70</v>
      </c>
      <c r="BK1977" s="149">
        <f>ROUND(I1977*H1977,2)</f>
        <v>0</v>
      </c>
      <c r="BL1977" s="23" t="s">
        <v>233</v>
      </c>
      <c r="BM1977" s="23" t="s">
        <v>2573</v>
      </c>
    </row>
    <row r="1978" spans="2:65" s="11" customFormat="1" x14ac:dyDescent="0.3">
      <c r="B1978" s="153"/>
      <c r="D1978" s="150" t="s">
        <v>161</v>
      </c>
      <c r="E1978" s="154" t="s">
        <v>5</v>
      </c>
      <c r="F1978" s="155" t="s">
        <v>2574</v>
      </c>
      <c r="H1978" s="154" t="s">
        <v>5</v>
      </c>
      <c r="L1978" s="153"/>
      <c r="M1978" s="156"/>
      <c r="T1978" s="157"/>
      <c r="W1978" s="1"/>
      <c r="AT1978" s="154" t="s">
        <v>161</v>
      </c>
      <c r="AU1978" s="154" t="s">
        <v>72</v>
      </c>
      <c r="AV1978" s="11" t="s">
        <v>70</v>
      </c>
      <c r="AW1978" s="11" t="s">
        <v>27</v>
      </c>
      <c r="AX1978" s="11" t="s">
        <v>64</v>
      </c>
      <c r="AY1978" s="154" t="s">
        <v>150</v>
      </c>
    </row>
    <row r="1979" spans="2:65" s="12" customFormat="1" x14ac:dyDescent="0.3">
      <c r="B1979" s="158"/>
      <c r="D1979" s="150" t="s">
        <v>161</v>
      </c>
      <c r="E1979" s="159" t="s">
        <v>5</v>
      </c>
      <c r="F1979" s="160" t="s">
        <v>2575</v>
      </c>
      <c r="H1979" s="161">
        <v>534.70799999999997</v>
      </c>
      <c r="L1979" s="158"/>
      <c r="M1979" s="162"/>
      <c r="T1979" s="163"/>
      <c r="W1979" s="1"/>
      <c r="AT1979" s="159" t="s">
        <v>161</v>
      </c>
      <c r="AU1979" s="159" t="s">
        <v>72</v>
      </c>
      <c r="AV1979" s="12" t="s">
        <v>72</v>
      </c>
      <c r="AW1979" s="12" t="s">
        <v>27</v>
      </c>
      <c r="AX1979" s="12" t="s">
        <v>64</v>
      </c>
      <c r="AY1979" s="159" t="s">
        <v>150</v>
      </c>
    </row>
    <row r="1980" spans="2:65" s="11" customFormat="1" x14ac:dyDescent="0.3">
      <c r="B1980" s="153"/>
      <c r="D1980" s="150" t="s">
        <v>161</v>
      </c>
      <c r="E1980" s="154" t="s">
        <v>5</v>
      </c>
      <c r="F1980" s="155" t="s">
        <v>2576</v>
      </c>
      <c r="H1980" s="154" t="s">
        <v>5</v>
      </c>
      <c r="L1980" s="153"/>
      <c r="M1980" s="156"/>
      <c r="T1980" s="157"/>
      <c r="W1980" s="1"/>
      <c r="AT1980" s="154" t="s">
        <v>161</v>
      </c>
      <c r="AU1980" s="154" t="s">
        <v>72</v>
      </c>
      <c r="AV1980" s="11" t="s">
        <v>70</v>
      </c>
      <c r="AW1980" s="11" t="s">
        <v>27</v>
      </c>
      <c r="AX1980" s="11" t="s">
        <v>64</v>
      </c>
      <c r="AY1980" s="154" t="s">
        <v>150</v>
      </c>
    </row>
    <row r="1981" spans="2:65" s="12" customFormat="1" x14ac:dyDescent="0.3">
      <c r="B1981" s="158"/>
      <c r="D1981" s="150" t="s">
        <v>161</v>
      </c>
      <c r="E1981" s="159" t="s">
        <v>5</v>
      </c>
      <c r="F1981" s="160" t="s">
        <v>2577</v>
      </c>
      <c r="H1981" s="161">
        <v>85.021000000000001</v>
      </c>
      <c r="L1981" s="158"/>
      <c r="M1981" s="162"/>
      <c r="T1981" s="163"/>
      <c r="W1981" s="1"/>
      <c r="AT1981" s="159" t="s">
        <v>161</v>
      </c>
      <c r="AU1981" s="159" t="s">
        <v>72</v>
      </c>
      <c r="AV1981" s="12" t="s">
        <v>72</v>
      </c>
      <c r="AW1981" s="12" t="s">
        <v>27</v>
      </c>
      <c r="AX1981" s="12" t="s">
        <v>64</v>
      </c>
      <c r="AY1981" s="159" t="s">
        <v>150</v>
      </c>
    </row>
    <row r="1982" spans="2:65" s="11" customFormat="1" x14ac:dyDescent="0.3">
      <c r="B1982" s="153"/>
      <c r="D1982" s="150" t="s">
        <v>161</v>
      </c>
      <c r="E1982" s="154" t="s">
        <v>5</v>
      </c>
      <c r="F1982" s="155" t="s">
        <v>2578</v>
      </c>
      <c r="H1982" s="154" t="s">
        <v>5</v>
      </c>
      <c r="L1982" s="153"/>
      <c r="M1982" s="156"/>
      <c r="T1982" s="157"/>
      <c r="W1982" s="1"/>
      <c r="AT1982" s="154" t="s">
        <v>161</v>
      </c>
      <c r="AU1982" s="154" t="s">
        <v>72</v>
      </c>
      <c r="AV1982" s="11" t="s">
        <v>70</v>
      </c>
      <c r="AW1982" s="11" t="s">
        <v>27</v>
      </c>
      <c r="AX1982" s="11" t="s">
        <v>64</v>
      </c>
      <c r="AY1982" s="154" t="s">
        <v>150</v>
      </c>
    </row>
    <row r="1983" spans="2:65" s="12" customFormat="1" x14ac:dyDescent="0.3">
      <c r="B1983" s="158"/>
      <c r="D1983" s="150" t="s">
        <v>161</v>
      </c>
      <c r="E1983" s="159" t="s">
        <v>5</v>
      </c>
      <c r="F1983" s="160" t="s">
        <v>2579</v>
      </c>
      <c r="H1983" s="161">
        <v>5.3650000000000002</v>
      </c>
      <c r="L1983" s="158"/>
      <c r="M1983" s="162"/>
      <c r="T1983" s="163"/>
      <c r="W1983" s="1"/>
      <c r="AT1983" s="159" t="s">
        <v>161</v>
      </c>
      <c r="AU1983" s="159" t="s">
        <v>72</v>
      </c>
      <c r="AV1983" s="12" t="s">
        <v>72</v>
      </c>
      <c r="AW1983" s="12" t="s">
        <v>27</v>
      </c>
      <c r="AX1983" s="12" t="s">
        <v>64</v>
      </c>
      <c r="AY1983" s="159" t="s">
        <v>150</v>
      </c>
    </row>
    <row r="1984" spans="2:65" s="11" customFormat="1" x14ac:dyDescent="0.3">
      <c r="B1984" s="153"/>
      <c r="D1984" s="150" t="s">
        <v>161</v>
      </c>
      <c r="E1984" s="154" t="s">
        <v>5</v>
      </c>
      <c r="F1984" s="155" t="s">
        <v>2580</v>
      </c>
      <c r="H1984" s="154" t="s">
        <v>5</v>
      </c>
      <c r="L1984" s="153"/>
      <c r="M1984" s="156"/>
      <c r="T1984" s="157"/>
      <c r="W1984" s="1"/>
      <c r="AT1984" s="154" t="s">
        <v>161</v>
      </c>
      <c r="AU1984" s="154" t="s">
        <v>72</v>
      </c>
      <c r="AV1984" s="11" t="s">
        <v>70</v>
      </c>
      <c r="AW1984" s="11" t="s">
        <v>27</v>
      </c>
      <c r="AX1984" s="11" t="s">
        <v>64</v>
      </c>
      <c r="AY1984" s="154" t="s">
        <v>150</v>
      </c>
    </row>
    <row r="1985" spans="2:65" s="12" customFormat="1" x14ac:dyDescent="0.3">
      <c r="B1985" s="158"/>
      <c r="D1985" s="150" t="s">
        <v>161</v>
      </c>
      <c r="E1985" s="159" t="s">
        <v>5</v>
      </c>
      <c r="F1985" s="160" t="s">
        <v>2581</v>
      </c>
      <c r="H1985" s="161">
        <v>16.192</v>
      </c>
      <c r="L1985" s="158"/>
      <c r="M1985" s="162"/>
      <c r="T1985" s="163"/>
      <c r="W1985" s="1"/>
      <c r="AT1985" s="159" t="s">
        <v>161</v>
      </c>
      <c r="AU1985" s="159" t="s">
        <v>72</v>
      </c>
      <c r="AV1985" s="12" t="s">
        <v>72</v>
      </c>
      <c r="AW1985" s="12" t="s">
        <v>27</v>
      </c>
      <c r="AX1985" s="12" t="s">
        <v>64</v>
      </c>
      <c r="AY1985" s="159" t="s">
        <v>150</v>
      </c>
    </row>
    <row r="1986" spans="2:65" s="11" customFormat="1" x14ac:dyDescent="0.3">
      <c r="B1986" s="153"/>
      <c r="D1986" s="150" t="s">
        <v>161</v>
      </c>
      <c r="E1986" s="154" t="s">
        <v>5</v>
      </c>
      <c r="F1986" s="155" t="s">
        <v>2582</v>
      </c>
      <c r="H1986" s="154" t="s">
        <v>5</v>
      </c>
      <c r="L1986" s="153"/>
      <c r="M1986" s="156"/>
      <c r="T1986" s="157"/>
      <c r="W1986" s="1"/>
      <c r="AT1986" s="154" t="s">
        <v>161</v>
      </c>
      <c r="AU1986" s="154" t="s">
        <v>72</v>
      </c>
      <c r="AV1986" s="11" t="s">
        <v>70</v>
      </c>
      <c r="AW1986" s="11" t="s">
        <v>27</v>
      </c>
      <c r="AX1986" s="11" t="s">
        <v>64</v>
      </c>
      <c r="AY1986" s="154" t="s">
        <v>150</v>
      </c>
    </row>
    <row r="1987" spans="2:65" s="13" customFormat="1" x14ac:dyDescent="0.3">
      <c r="B1987" s="164"/>
      <c r="D1987" s="150" t="s">
        <v>161</v>
      </c>
      <c r="E1987" s="165" t="s">
        <v>5</v>
      </c>
      <c r="F1987" s="166" t="s">
        <v>164</v>
      </c>
      <c r="H1987" s="167">
        <v>641.28599999999994</v>
      </c>
      <c r="L1987" s="164"/>
      <c r="M1987" s="168"/>
      <c r="T1987" s="169"/>
      <c r="W1987" s="1"/>
      <c r="AT1987" s="165" t="s">
        <v>161</v>
      </c>
      <c r="AU1987" s="165" t="s">
        <v>72</v>
      </c>
      <c r="AV1987" s="13" t="s">
        <v>157</v>
      </c>
      <c r="AW1987" s="13" t="s">
        <v>27</v>
      </c>
      <c r="AX1987" s="13" t="s">
        <v>70</v>
      </c>
      <c r="AY1987" s="165" t="s">
        <v>150</v>
      </c>
    </row>
    <row r="1988" spans="2:65" s="1" customFormat="1" ht="25.5" customHeight="1" x14ac:dyDescent="0.3">
      <c r="B1988" s="138"/>
      <c r="C1988" s="139" t="s">
        <v>2583</v>
      </c>
      <c r="D1988" s="139" t="s">
        <v>152</v>
      </c>
      <c r="E1988" s="140" t="s">
        <v>2584</v>
      </c>
      <c r="F1988" s="141" t="s">
        <v>2585</v>
      </c>
      <c r="G1988" s="142" t="s">
        <v>155</v>
      </c>
      <c r="H1988" s="143">
        <v>559.22</v>
      </c>
      <c r="I1988" s="303"/>
      <c r="J1988" s="144">
        <f>ROUND(I1988*H1988,2)</f>
        <v>0</v>
      </c>
      <c r="K1988" s="141" t="s">
        <v>156</v>
      </c>
      <c r="L1988" s="36"/>
      <c r="M1988" s="145" t="s">
        <v>5</v>
      </c>
      <c r="N1988" s="146" t="s">
        <v>35</v>
      </c>
      <c r="O1988" s="147">
        <v>6.4000000000000001E-2</v>
      </c>
      <c r="P1988" s="147">
        <f>O1988*H1988</f>
        <v>35.790080000000003</v>
      </c>
      <c r="Q1988" s="147">
        <v>2.9E-4</v>
      </c>
      <c r="R1988" s="147">
        <f>Q1988*H1988</f>
        <v>0.16217380000000001</v>
      </c>
      <c r="S1988" s="147">
        <v>0</v>
      </c>
      <c r="T1988" s="148">
        <f>S1988*H1988</f>
        <v>0</v>
      </c>
      <c r="AR1988" s="23" t="s">
        <v>233</v>
      </c>
      <c r="AT1988" s="23" t="s">
        <v>152</v>
      </c>
      <c r="AU1988" s="23" t="s">
        <v>72</v>
      </c>
      <c r="AY1988" s="23" t="s">
        <v>150</v>
      </c>
      <c r="BE1988" s="149">
        <f>IF(N1988="základní",J1988,0)</f>
        <v>0</v>
      </c>
      <c r="BF1988" s="149">
        <f>IF(N1988="snížená",J1988,0)</f>
        <v>0</v>
      </c>
      <c r="BG1988" s="149">
        <f>IF(N1988="zákl. přenesená",J1988,0)</f>
        <v>0</v>
      </c>
      <c r="BH1988" s="149">
        <f>IF(N1988="sníž. přenesená",J1988,0)</f>
        <v>0</v>
      </c>
      <c r="BI1988" s="149">
        <f>IF(N1988="nulová",J1988,0)</f>
        <v>0</v>
      </c>
      <c r="BJ1988" s="23" t="s">
        <v>70</v>
      </c>
      <c r="BK1988" s="149">
        <f>ROUND(I1988*H1988,2)</f>
        <v>0</v>
      </c>
      <c r="BL1988" s="23" t="s">
        <v>233</v>
      </c>
      <c r="BM1988" s="23" t="s">
        <v>2586</v>
      </c>
    </row>
    <row r="1989" spans="2:65" s="12" customFormat="1" x14ac:dyDescent="0.3">
      <c r="B1989" s="158"/>
      <c r="D1989" s="150" t="s">
        <v>161</v>
      </c>
      <c r="E1989" s="159" t="s">
        <v>5</v>
      </c>
      <c r="F1989" s="160" t="s">
        <v>1241</v>
      </c>
      <c r="H1989" s="161">
        <v>463.01499999999999</v>
      </c>
      <c r="L1989" s="158"/>
      <c r="M1989" s="162"/>
      <c r="T1989" s="163"/>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2587</v>
      </c>
      <c r="H1990" s="154" t="s">
        <v>5</v>
      </c>
      <c r="L1990" s="153"/>
      <c r="M1990" s="156"/>
      <c r="T1990" s="157"/>
      <c r="AT1990" s="154" t="s">
        <v>161</v>
      </c>
      <c r="AU1990" s="154" t="s">
        <v>72</v>
      </c>
      <c r="AV1990" s="11" t="s">
        <v>70</v>
      </c>
      <c r="AW1990" s="11" t="s">
        <v>27</v>
      </c>
      <c r="AX1990" s="11" t="s">
        <v>64</v>
      </c>
      <c r="AY1990" s="154" t="s">
        <v>150</v>
      </c>
    </row>
    <row r="1991" spans="2:65" s="12" customFormat="1" x14ac:dyDescent="0.3">
      <c r="B1991" s="158"/>
      <c r="D1991" s="150" t="s">
        <v>161</v>
      </c>
      <c r="E1991" s="159" t="s">
        <v>5</v>
      </c>
      <c r="F1991" s="160" t="s">
        <v>2588</v>
      </c>
      <c r="H1991" s="161">
        <v>96.204999999999998</v>
      </c>
      <c r="L1991" s="158"/>
      <c r="M1991" s="162"/>
      <c r="T1991" s="163"/>
      <c r="AT1991" s="159" t="s">
        <v>161</v>
      </c>
      <c r="AU1991" s="159" t="s">
        <v>72</v>
      </c>
      <c r="AV1991" s="12" t="s">
        <v>72</v>
      </c>
      <c r="AW1991" s="12" t="s">
        <v>27</v>
      </c>
      <c r="AX1991" s="12" t="s">
        <v>64</v>
      </c>
      <c r="AY1991" s="159" t="s">
        <v>150</v>
      </c>
    </row>
    <row r="1992" spans="2:65" s="11" customFormat="1" x14ac:dyDescent="0.3">
      <c r="B1992" s="153"/>
      <c r="D1992" s="150" t="s">
        <v>161</v>
      </c>
      <c r="E1992" s="154" t="s">
        <v>5</v>
      </c>
      <c r="F1992" s="155" t="s">
        <v>2589</v>
      </c>
      <c r="H1992" s="154" t="s">
        <v>5</v>
      </c>
      <c r="L1992" s="153"/>
      <c r="M1992" s="156"/>
      <c r="T1992" s="157"/>
      <c r="AT1992" s="154" t="s">
        <v>161</v>
      </c>
      <c r="AU1992" s="154" t="s">
        <v>72</v>
      </c>
      <c r="AV1992" s="11" t="s">
        <v>70</v>
      </c>
      <c r="AW1992" s="11" t="s">
        <v>27</v>
      </c>
      <c r="AX1992" s="11" t="s">
        <v>64</v>
      </c>
      <c r="AY1992" s="154" t="s">
        <v>150</v>
      </c>
    </row>
    <row r="1993" spans="2:65" s="13" customFormat="1" x14ac:dyDescent="0.3">
      <c r="B1993" s="164"/>
      <c r="D1993" s="150" t="s">
        <v>161</v>
      </c>
      <c r="E1993" s="165" t="s">
        <v>5</v>
      </c>
      <c r="F1993" s="166" t="s">
        <v>164</v>
      </c>
      <c r="H1993" s="167">
        <v>559.22</v>
      </c>
      <c r="L1993" s="164"/>
      <c r="M1993" s="186"/>
      <c r="N1993" s="187"/>
      <c r="O1993" s="187"/>
      <c r="P1993" s="187"/>
      <c r="Q1993" s="187"/>
      <c r="R1993" s="187"/>
      <c r="S1993" s="187"/>
      <c r="T1993" s="188"/>
      <c r="AT1993" s="165" t="s">
        <v>161</v>
      </c>
      <c r="AU1993" s="165" t="s">
        <v>72</v>
      </c>
      <c r="AV1993" s="13" t="s">
        <v>157</v>
      </c>
      <c r="AW1993" s="13" t="s">
        <v>27</v>
      </c>
      <c r="AX1993" s="13" t="s">
        <v>70</v>
      </c>
      <c r="AY1993" s="165" t="s">
        <v>150</v>
      </c>
    </row>
    <row r="1994" spans="2:65" s="1" customFormat="1" ht="6.95" customHeight="1" x14ac:dyDescent="0.3">
      <c r="B1994" s="49"/>
      <c r="C1994" s="50"/>
      <c r="D1994" s="50"/>
      <c r="E1994" s="50"/>
      <c r="F1994" s="50"/>
      <c r="G1994" s="50"/>
      <c r="H1994" s="50"/>
      <c r="I1994" s="50"/>
      <c r="J1994" s="50"/>
      <c r="K1994" s="50"/>
      <c r="L1994" s="36"/>
    </row>
  </sheetData>
  <autoFilter ref="C101:K1993"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53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R201"/>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3139</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3481</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D.1.4.1. Zařízení pro vytápění a ochlazování staveb</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Ing. Pavel Košař</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D.1.4.1. Zařízení pro vytápění a ochlazování staveb</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2590</v>
      </c>
      <c r="F77" s="136" t="s">
        <v>2591</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3140</v>
      </c>
      <c r="F78" s="141" t="s">
        <v>3187</v>
      </c>
      <c r="G78" s="142" t="s">
        <v>1054</v>
      </c>
      <c r="H78" s="143">
        <v>1</v>
      </c>
      <c r="I78" s="303"/>
      <c r="J78" s="144">
        <f>ROUND(I78*H78,2)</f>
        <v>0</v>
      </c>
      <c r="K78" s="141" t="s">
        <v>3027</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2592</v>
      </c>
    </row>
    <row r="79" spans="2:65" s="1" customFormat="1" ht="148.5" x14ac:dyDescent="0.3">
      <c r="B79" s="36"/>
      <c r="D79" s="299" t="s">
        <v>2094</v>
      </c>
      <c r="F79" s="302" t="s">
        <v>3141</v>
      </c>
      <c r="I79" s="282"/>
      <c r="L79" s="36"/>
      <c r="M79" s="152"/>
      <c r="N79" s="281"/>
      <c r="O79" s="281"/>
      <c r="P79" s="281"/>
      <c r="Q79" s="281"/>
      <c r="R79" s="281"/>
      <c r="S79" s="281"/>
      <c r="T79" s="61"/>
      <c r="AT79" s="23" t="s">
        <v>2094</v>
      </c>
      <c r="AU79" s="23" t="s">
        <v>70</v>
      </c>
    </row>
    <row r="80" spans="2:65" s="1" customFormat="1" ht="16.5" customHeight="1" x14ac:dyDescent="0.3">
      <c r="B80" s="138"/>
      <c r="C80" s="139">
        <v>2</v>
      </c>
      <c r="D80" s="139" t="s">
        <v>152</v>
      </c>
      <c r="E80" s="140" t="s">
        <v>3142</v>
      </c>
      <c r="F80" s="141" t="s">
        <v>3186</v>
      </c>
      <c r="G80" s="142" t="s">
        <v>1054</v>
      </c>
      <c r="H80" s="143">
        <v>1</v>
      </c>
      <c r="I80" s="303"/>
      <c r="J80" s="144">
        <f>ROUND(I80*H80,2)</f>
        <v>0</v>
      </c>
      <c r="K80" s="276" t="s">
        <v>3027</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2592</v>
      </c>
    </row>
    <row r="81" spans="2:65" s="1" customFormat="1" ht="94.5" x14ac:dyDescent="0.3">
      <c r="B81" s="36"/>
      <c r="D81" s="299" t="s">
        <v>2094</v>
      </c>
      <c r="F81" s="302" t="s">
        <v>3143</v>
      </c>
      <c r="I81" s="282"/>
      <c r="L81" s="36"/>
      <c r="M81" s="152"/>
      <c r="N81" s="281"/>
      <c r="O81" s="281"/>
      <c r="P81" s="281"/>
      <c r="Q81" s="281"/>
      <c r="R81" s="281"/>
      <c r="S81" s="281"/>
      <c r="T81" s="61"/>
      <c r="AT81" s="23" t="s">
        <v>2094</v>
      </c>
      <c r="AU81" s="23" t="s">
        <v>70</v>
      </c>
    </row>
    <row r="82" spans="2:65" s="1" customFormat="1" ht="16.5" customHeight="1" x14ac:dyDescent="0.3">
      <c r="B82" s="138"/>
      <c r="C82" s="139">
        <v>3</v>
      </c>
      <c r="D82" s="139" t="s">
        <v>152</v>
      </c>
      <c r="E82" s="140" t="s">
        <v>3144</v>
      </c>
      <c r="F82" s="141" t="s">
        <v>3186</v>
      </c>
      <c r="G82" s="142" t="s">
        <v>1054</v>
      </c>
      <c r="H82" s="143">
        <v>1</v>
      </c>
      <c r="I82" s="303"/>
      <c r="J82" s="144">
        <f>ROUND(I82*H82,2)</f>
        <v>0</v>
      </c>
      <c r="K82" s="276" t="s">
        <v>3027</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2592</v>
      </c>
    </row>
    <row r="83" spans="2:65" s="1" customFormat="1" ht="94.5" x14ac:dyDescent="0.3">
      <c r="B83" s="36"/>
      <c r="D83" s="299" t="s">
        <v>2094</v>
      </c>
      <c r="F83" s="302" t="s">
        <v>3145</v>
      </c>
      <c r="I83" s="282"/>
      <c r="L83" s="36"/>
      <c r="M83" s="152"/>
      <c r="N83" s="281"/>
      <c r="O83" s="281"/>
      <c r="P83" s="281"/>
      <c r="Q83" s="281"/>
      <c r="R83" s="281"/>
      <c r="S83" s="281"/>
      <c r="T83" s="61"/>
      <c r="AT83" s="23" t="s">
        <v>2094</v>
      </c>
      <c r="AU83" s="23" t="s">
        <v>70</v>
      </c>
    </row>
    <row r="84" spans="2:65" s="1" customFormat="1" ht="30" customHeight="1" x14ac:dyDescent="0.3">
      <c r="B84" s="36"/>
      <c r="D84" s="299"/>
      <c r="F84" s="304" t="s">
        <v>3146</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3144</v>
      </c>
      <c r="F85" s="141" t="s">
        <v>3185</v>
      </c>
      <c r="G85" s="142" t="s">
        <v>1054</v>
      </c>
      <c r="H85" s="143">
        <v>3</v>
      </c>
      <c r="I85" s="303"/>
      <c r="J85" s="144">
        <f>ROUND(I85*H85,2)</f>
        <v>0</v>
      </c>
      <c r="K85" s="276" t="s">
        <v>3027</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2592</v>
      </c>
    </row>
    <row r="86" spans="2:65" s="1" customFormat="1" ht="30" customHeight="1" x14ac:dyDescent="0.3">
      <c r="B86" s="36"/>
      <c r="D86" s="299"/>
      <c r="F86" s="304" t="s">
        <v>3147</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3148</v>
      </c>
      <c r="F87" s="141" t="s">
        <v>3149</v>
      </c>
      <c r="G87" s="142" t="s">
        <v>2107</v>
      </c>
      <c r="H87" s="143">
        <v>63</v>
      </c>
      <c r="I87" s="303"/>
      <c r="J87" s="144">
        <f>ROUND(I87*H87,2)</f>
        <v>0</v>
      </c>
      <c r="K87" s="276" t="s">
        <v>3027</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2592</v>
      </c>
    </row>
    <row r="88" spans="2:65" s="1" customFormat="1" ht="30" customHeight="1" x14ac:dyDescent="0.3">
      <c r="B88" s="138"/>
      <c r="C88" s="139">
        <v>6</v>
      </c>
      <c r="D88" s="139" t="s">
        <v>152</v>
      </c>
      <c r="E88" s="140" t="s">
        <v>3150</v>
      </c>
      <c r="F88" s="141" t="s">
        <v>3151</v>
      </c>
      <c r="G88" s="142" t="s">
        <v>3152</v>
      </c>
      <c r="H88" s="143">
        <v>1400</v>
      </c>
      <c r="I88" s="303"/>
      <c r="J88" s="144">
        <f>ROUND(I88*H88,2)</f>
        <v>0</v>
      </c>
      <c r="K88" s="276" t="s">
        <v>3027</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2592</v>
      </c>
    </row>
    <row r="89" spans="2:65" s="1" customFormat="1" ht="30" customHeight="1" x14ac:dyDescent="0.3">
      <c r="B89" s="138"/>
      <c r="C89" s="139">
        <v>7</v>
      </c>
      <c r="D89" s="139" t="s">
        <v>152</v>
      </c>
      <c r="E89" s="140" t="s">
        <v>3153</v>
      </c>
      <c r="F89" s="141" t="s">
        <v>3184</v>
      </c>
      <c r="G89" s="142" t="s">
        <v>1054</v>
      </c>
      <c r="H89" s="143">
        <v>1</v>
      </c>
      <c r="I89" s="303"/>
      <c r="J89" s="144">
        <f>ROUND(I89*H89,2)</f>
        <v>0</v>
      </c>
      <c r="K89" s="276" t="s">
        <v>3027</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2592</v>
      </c>
    </row>
    <row r="90" spans="2:65" s="1" customFormat="1" ht="30" customHeight="1" x14ac:dyDescent="0.3">
      <c r="B90" s="36"/>
      <c r="D90" s="299"/>
      <c r="F90" s="304" t="s">
        <v>3154</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3155</v>
      </c>
      <c r="F91" s="141" t="s">
        <v>3183</v>
      </c>
      <c r="G91" s="142" t="s">
        <v>1054</v>
      </c>
      <c r="H91" s="143">
        <v>7</v>
      </c>
      <c r="I91" s="303"/>
      <c r="J91" s="144">
        <f t="shared" ref="J91:J107" si="0">ROUND(I91*H91,2)</f>
        <v>0</v>
      </c>
      <c r="K91" s="276" t="s">
        <v>3027</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2592</v>
      </c>
    </row>
    <row r="92" spans="2:65" s="1" customFormat="1" ht="16.5" customHeight="1" x14ac:dyDescent="0.3">
      <c r="B92" s="138"/>
      <c r="C92" s="139">
        <v>9</v>
      </c>
      <c r="D92" s="139" t="s">
        <v>152</v>
      </c>
      <c r="E92" s="140" t="s">
        <v>3156</v>
      </c>
      <c r="F92" s="141" t="s">
        <v>3182</v>
      </c>
      <c r="G92" s="142" t="s">
        <v>1054</v>
      </c>
      <c r="H92" s="143">
        <v>10</v>
      </c>
      <c r="I92" s="303"/>
      <c r="J92" s="144">
        <f t="shared" si="0"/>
        <v>0</v>
      </c>
      <c r="K92" s="276" t="s">
        <v>3027</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2592</v>
      </c>
    </row>
    <row r="93" spans="2:65" s="1" customFormat="1" ht="16.5" customHeight="1" x14ac:dyDescent="0.3">
      <c r="B93" s="138"/>
      <c r="C93" s="139">
        <v>10</v>
      </c>
      <c r="D93" s="139" t="s">
        <v>152</v>
      </c>
      <c r="E93" s="140" t="s">
        <v>3157</v>
      </c>
      <c r="F93" s="141" t="s">
        <v>3181</v>
      </c>
      <c r="G93" s="142" t="s">
        <v>1054</v>
      </c>
      <c r="H93" s="143">
        <v>10</v>
      </c>
      <c r="I93" s="303"/>
      <c r="J93" s="144">
        <f t="shared" si="0"/>
        <v>0</v>
      </c>
      <c r="K93" s="276" t="s">
        <v>3027</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2592</v>
      </c>
    </row>
    <row r="94" spans="2:65" s="1" customFormat="1" ht="30" customHeight="1" x14ac:dyDescent="0.3">
      <c r="B94" s="138"/>
      <c r="C94" s="139">
        <v>11</v>
      </c>
      <c r="D94" s="139" t="s">
        <v>152</v>
      </c>
      <c r="E94" s="140" t="s">
        <v>3158</v>
      </c>
      <c r="F94" s="141" t="s">
        <v>3180</v>
      </c>
      <c r="G94" s="142" t="s">
        <v>1054</v>
      </c>
      <c r="H94" s="143">
        <v>4</v>
      </c>
      <c r="I94" s="303"/>
      <c r="J94" s="144">
        <f t="shared" si="0"/>
        <v>0</v>
      </c>
      <c r="K94" s="276" t="s">
        <v>3027</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2592</v>
      </c>
    </row>
    <row r="95" spans="2:65" s="1" customFormat="1" ht="30" customHeight="1" x14ac:dyDescent="0.3">
      <c r="B95" s="138"/>
      <c r="C95" s="139">
        <v>12</v>
      </c>
      <c r="D95" s="139" t="s">
        <v>152</v>
      </c>
      <c r="E95" s="140" t="s">
        <v>3159</v>
      </c>
      <c r="F95" s="141" t="s">
        <v>3179</v>
      </c>
      <c r="G95" s="142" t="s">
        <v>1054</v>
      </c>
      <c r="H95" s="143">
        <v>1</v>
      </c>
      <c r="I95" s="303"/>
      <c r="J95" s="144">
        <f t="shared" si="0"/>
        <v>0</v>
      </c>
      <c r="K95" s="276" t="s">
        <v>3027</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2592</v>
      </c>
    </row>
    <row r="96" spans="2:65" s="1" customFormat="1" ht="30" customHeight="1" x14ac:dyDescent="0.3">
      <c r="B96" s="138"/>
      <c r="C96" s="139">
        <v>13</v>
      </c>
      <c r="D96" s="139" t="s">
        <v>152</v>
      </c>
      <c r="E96" s="140" t="s">
        <v>3160</v>
      </c>
      <c r="F96" s="141" t="s">
        <v>3178</v>
      </c>
      <c r="G96" s="142" t="s">
        <v>1054</v>
      </c>
      <c r="H96" s="143">
        <v>1</v>
      </c>
      <c r="I96" s="303"/>
      <c r="J96" s="144">
        <f t="shared" si="0"/>
        <v>0</v>
      </c>
      <c r="K96" s="276" t="s">
        <v>3027</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2592</v>
      </c>
    </row>
    <row r="97" spans="2:65" s="1" customFormat="1" ht="30" customHeight="1" x14ac:dyDescent="0.3">
      <c r="B97" s="138"/>
      <c r="C97" s="139">
        <v>14</v>
      </c>
      <c r="D97" s="139" t="s">
        <v>152</v>
      </c>
      <c r="E97" s="140" t="s">
        <v>3161</v>
      </c>
      <c r="F97" s="141" t="s">
        <v>3177</v>
      </c>
      <c r="G97" s="142" t="s">
        <v>1054</v>
      </c>
      <c r="H97" s="143">
        <v>3</v>
      </c>
      <c r="I97" s="303"/>
      <c r="J97" s="144">
        <f t="shared" si="0"/>
        <v>0</v>
      </c>
      <c r="K97" s="276" t="s">
        <v>3027</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2592</v>
      </c>
    </row>
    <row r="98" spans="2:65" s="1" customFormat="1" ht="30" customHeight="1" x14ac:dyDescent="0.3">
      <c r="B98" s="138"/>
      <c r="C98" s="139">
        <v>15</v>
      </c>
      <c r="D98" s="139" t="s">
        <v>152</v>
      </c>
      <c r="E98" s="140" t="s">
        <v>3162</v>
      </c>
      <c r="F98" s="141" t="s">
        <v>3176</v>
      </c>
      <c r="G98" s="142" t="s">
        <v>1054</v>
      </c>
      <c r="H98" s="143">
        <v>3</v>
      </c>
      <c r="I98" s="303"/>
      <c r="J98" s="144">
        <f t="shared" si="0"/>
        <v>0</v>
      </c>
      <c r="K98" s="276" t="s">
        <v>3027</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2592</v>
      </c>
    </row>
    <row r="99" spans="2:65" s="1" customFormat="1" ht="30" customHeight="1" x14ac:dyDescent="0.3">
      <c r="B99" s="138"/>
      <c r="C99" s="139">
        <v>16</v>
      </c>
      <c r="D99" s="139" t="s">
        <v>152</v>
      </c>
      <c r="E99" s="140" t="s">
        <v>3160</v>
      </c>
      <c r="F99" s="141" t="s">
        <v>3175</v>
      </c>
      <c r="G99" s="142" t="s">
        <v>1054</v>
      </c>
      <c r="H99" s="143">
        <v>1</v>
      </c>
      <c r="I99" s="303"/>
      <c r="J99" s="144">
        <f t="shared" si="0"/>
        <v>0</v>
      </c>
      <c r="K99" s="276" t="s">
        <v>3027</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2592</v>
      </c>
    </row>
    <row r="100" spans="2:65" s="1" customFormat="1" ht="16.5" customHeight="1" x14ac:dyDescent="0.3">
      <c r="B100" s="138"/>
      <c r="C100" s="139">
        <v>17</v>
      </c>
      <c r="D100" s="139" t="s">
        <v>152</v>
      </c>
      <c r="E100" s="140" t="s">
        <v>3163</v>
      </c>
      <c r="F100" s="141" t="s">
        <v>3174</v>
      </c>
      <c r="G100" s="142" t="s">
        <v>1054</v>
      </c>
      <c r="H100" s="143">
        <v>7</v>
      </c>
      <c r="I100" s="303"/>
      <c r="J100" s="144">
        <f t="shared" si="0"/>
        <v>0</v>
      </c>
      <c r="K100" s="276" t="s">
        <v>3027</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2592</v>
      </c>
    </row>
    <row r="101" spans="2:65" s="1" customFormat="1" ht="16.5" customHeight="1" x14ac:dyDescent="0.3">
      <c r="B101" s="138"/>
      <c r="C101" s="139">
        <v>18</v>
      </c>
      <c r="D101" s="139" t="s">
        <v>152</v>
      </c>
      <c r="E101" s="140" t="s">
        <v>3164</v>
      </c>
      <c r="F101" s="141" t="s">
        <v>3173</v>
      </c>
      <c r="G101" s="142" t="s">
        <v>1054</v>
      </c>
      <c r="H101" s="143">
        <v>11</v>
      </c>
      <c r="I101" s="303"/>
      <c r="J101" s="144">
        <f t="shared" si="0"/>
        <v>0</v>
      </c>
      <c r="K101" s="276" t="s">
        <v>3027</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2592</v>
      </c>
    </row>
    <row r="102" spans="2:65" s="1" customFormat="1" ht="16.5" customHeight="1" x14ac:dyDescent="0.3">
      <c r="B102" s="138"/>
      <c r="C102" s="139">
        <v>19</v>
      </c>
      <c r="D102" s="139" t="s">
        <v>152</v>
      </c>
      <c r="E102" s="140" t="s">
        <v>3165</v>
      </c>
      <c r="F102" s="141" t="s">
        <v>3172</v>
      </c>
      <c r="G102" s="142" t="s">
        <v>1054</v>
      </c>
      <c r="H102" s="143">
        <v>1</v>
      </c>
      <c r="I102" s="303"/>
      <c r="J102" s="144">
        <f t="shared" si="0"/>
        <v>0</v>
      </c>
      <c r="K102" s="276" t="s">
        <v>3027</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2592</v>
      </c>
    </row>
    <row r="103" spans="2:65" s="1" customFormat="1" ht="16.5" customHeight="1" x14ac:dyDescent="0.3">
      <c r="B103" s="138"/>
      <c r="C103" s="139">
        <v>20</v>
      </c>
      <c r="D103" s="139" t="s">
        <v>152</v>
      </c>
      <c r="E103" s="140" t="s">
        <v>3166</v>
      </c>
      <c r="F103" s="141" t="s">
        <v>3171</v>
      </c>
      <c r="G103" s="142" t="s">
        <v>1054</v>
      </c>
      <c r="H103" s="143">
        <v>14</v>
      </c>
      <c r="I103" s="303"/>
      <c r="J103" s="144">
        <f t="shared" si="0"/>
        <v>0</v>
      </c>
      <c r="K103" s="276" t="s">
        <v>3027</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2592</v>
      </c>
    </row>
    <row r="104" spans="2:65" s="1" customFormat="1" ht="16.5" customHeight="1" x14ac:dyDescent="0.3">
      <c r="B104" s="138"/>
      <c r="C104" s="139">
        <v>21</v>
      </c>
      <c r="D104" s="139" t="s">
        <v>152</v>
      </c>
      <c r="E104" s="140" t="s">
        <v>3167</v>
      </c>
      <c r="F104" s="141" t="s">
        <v>3170</v>
      </c>
      <c r="G104" s="142" t="s">
        <v>1054</v>
      </c>
      <c r="H104" s="143">
        <v>2</v>
      </c>
      <c r="I104" s="303"/>
      <c r="J104" s="144">
        <f t="shared" si="0"/>
        <v>0</v>
      </c>
      <c r="K104" s="276" t="s">
        <v>3027</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2592</v>
      </c>
    </row>
    <row r="105" spans="2:65" s="1" customFormat="1" ht="16.5" customHeight="1" x14ac:dyDescent="0.3">
      <c r="B105" s="138"/>
      <c r="C105" s="139">
        <v>22</v>
      </c>
      <c r="D105" s="139" t="s">
        <v>152</v>
      </c>
      <c r="E105" s="140" t="s">
        <v>3168</v>
      </c>
      <c r="F105" s="141" t="s">
        <v>3169</v>
      </c>
      <c r="G105" s="142" t="s">
        <v>1054</v>
      </c>
      <c r="H105" s="143">
        <v>16</v>
      </c>
      <c r="I105" s="303"/>
      <c r="J105" s="144">
        <f t="shared" si="0"/>
        <v>0</v>
      </c>
      <c r="K105" s="276" t="s">
        <v>3027</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2592</v>
      </c>
    </row>
    <row r="106" spans="2:65" s="1" customFormat="1" ht="16.5" customHeight="1" x14ac:dyDescent="0.3">
      <c r="B106" s="138"/>
      <c r="C106" s="139">
        <v>23</v>
      </c>
      <c r="D106" s="139" t="s">
        <v>152</v>
      </c>
      <c r="E106" s="140" t="s">
        <v>3188</v>
      </c>
      <c r="F106" s="141" t="s">
        <v>3189</v>
      </c>
      <c r="G106" s="142" t="s">
        <v>1054</v>
      </c>
      <c r="H106" s="143">
        <v>1</v>
      </c>
      <c r="I106" s="303"/>
      <c r="J106" s="144">
        <f t="shared" si="0"/>
        <v>0</v>
      </c>
      <c r="K106" s="276" t="s">
        <v>3027</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2592</v>
      </c>
    </row>
    <row r="107" spans="2:65" s="1" customFormat="1" ht="16.5" customHeight="1" x14ac:dyDescent="0.3">
      <c r="B107" s="138"/>
      <c r="C107" s="139">
        <v>24</v>
      </c>
      <c r="D107" s="139" t="s">
        <v>152</v>
      </c>
      <c r="E107" s="140" t="s">
        <v>3190</v>
      </c>
      <c r="F107" s="141" t="s">
        <v>3191</v>
      </c>
      <c r="G107" s="142" t="s">
        <v>1054</v>
      </c>
      <c r="H107" s="143">
        <v>3</v>
      </c>
      <c r="I107" s="303"/>
      <c r="J107" s="144">
        <f t="shared" si="0"/>
        <v>0</v>
      </c>
      <c r="K107" s="276" t="s">
        <v>3027</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2592</v>
      </c>
    </row>
    <row r="108" spans="2:65" s="1" customFormat="1" ht="67.5" x14ac:dyDescent="0.3">
      <c r="B108" s="36"/>
      <c r="D108" s="299" t="s">
        <v>2094</v>
      </c>
      <c r="F108" s="302" t="s">
        <v>3195</v>
      </c>
      <c r="I108" s="282"/>
      <c r="L108" s="36"/>
      <c r="M108" s="152"/>
      <c r="N108" s="281"/>
      <c r="O108" s="281"/>
      <c r="P108" s="281"/>
      <c r="Q108" s="281"/>
      <c r="R108" s="281"/>
      <c r="S108" s="281"/>
      <c r="T108" s="61"/>
      <c r="AT108" s="23" t="s">
        <v>2094</v>
      </c>
      <c r="AU108" s="23" t="s">
        <v>70</v>
      </c>
    </row>
    <row r="109" spans="2:65" s="1" customFormat="1" ht="16.5" customHeight="1" x14ac:dyDescent="0.3">
      <c r="B109" s="138"/>
      <c r="C109" s="139">
        <v>25</v>
      </c>
      <c r="D109" s="139" t="s">
        <v>152</v>
      </c>
      <c r="E109" s="140" t="s">
        <v>3192</v>
      </c>
      <c r="F109" s="141" t="s">
        <v>3193</v>
      </c>
      <c r="G109" s="142" t="s">
        <v>1054</v>
      </c>
      <c r="H109" s="143">
        <v>3</v>
      </c>
      <c r="I109" s="303"/>
      <c r="J109" s="144">
        <f>ROUND(I109*H109,2)</f>
        <v>0</v>
      </c>
      <c r="K109" s="276" t="s">
        <v>3027</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2592</v>
      </c>
    </row>
    <row r="110" spans="2:65" s="1" customFormat="1" ht="67.5" x14ac:dyDescent="0.3">
      <c r="B110" s="36"/>
      <c r="D110" s="299" t="s">
        <v>2094</v>
      </c>
      <c r="F110" s="302" t="s">
        <v>3194</v>
      </c>
      <c r="I110" s="282"/>
      <c r="L110" s="36"/>
      <c r="M110" s="152"/>
      <c r="N110" s="281"/>
      <c r="O110" s="281"/>
      <c r="P110" s="281"/>
      <c r="Q110" s="281"/>
      <c r="R110" s="281"/>
      <c r="S110" s="281"/>
      <c r="T110" s="61"/>
      <c r="AT110" s="23" t="s">
        <v>2094</v>
      </c>
      <c r="AU110" s="23" t="s">
        <v>70</v>
      </c>
    </row>
    <row r="111" spans="2:65" s="1" customFormat="1" ht="30" customHeight="1" x14ac:dyDescent="0.3">
      <c r="B111" s="138"/>
      <c r="C111" s="139">
        <v>26</v>
      </c>
      <c r="D111" s="139" t="s">
        <v>152</v>
      </c>
      <c r="E111" s="140" t="s">
        <v>3196</v>
      </c>
      <c r="F111" s="141" t="s">
        <v>3197</v>
      </c>
      <c r="G111" s="142" t="s">
        <v>1054</v>
      </c>
      <c r="H111" s="143">
        <v>1</v>
      </c>
      <c r="I111" s="303"/>
      <c r="J111" s="144">
        <f t="shared" ref="J111:J122" si="10">ROUND(I111*H111,2)</f>
        <v>0</v>
      </c>
      <c r="K111" s="276" t="s">
        <v>3027</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2592</v>
      </c>
    </row>
    <row r="112" spans="2:65" s="1" customFormat="1" ht="30" customHeight="1" x14ac:dyDescent="0.3">
      <c r="B112" s="138"/>
      <c r="C112" s="139">
        <v>27</v>
      </c>
      <c r="D112" s="139" t="s">
        <v>152</v>
      </c>
      <c r="E112" s="140" t="s">
        <v>3198</v>
      </c>
      <c r="F112" s="141" t="s">
        <v>3199</v>
      </c>
      <c r="G112" s="142" t="s">
        <v>1054</v>
      </c>
      <c r="H112" s="143">
        <v>1</v>
      </c>
      <c r="I112" s="303"/>
      <c r="J112" s="144">
        <f t="shared" si="10"/>
        <v>0</v>
      </c>
      <c r="K112" s="276" t="s">
        <v>3027</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2592</v>
      </c>
    </row>
    <row r="113" spans="2:65" s="1" customFormat="1" ht="16.5" customHeight="1" x14ac:dyDescent="0.3">
      <c r="B113" s="138"/>
      <c r="C113" s="139">
        <v>28</v>
      </c>
      <c r="D113" s="139" t="s">
        <v>152</v>
      </c>
      <c r="E113" s="140" t="s">
        <v>3200</v>
      </c>
      <c r="F113" s="141" t="s">
        <v>3201</v>
      </c>
      <c r="G113" s="142" t="s">
        <v>1054</v>
      </c>
      <c r="H113" s="143">
        <v>4</v>
      </c>
      <c r="I113" s="303"/>
      <c r="J113" s="144">
        <f t="shared" si="10"/>
        <v>0</v>
      </c>
      <c r="K113" s="276" t="s">
        <v>3027</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2592</v>
      </c>
    </row>
    <row r="114" spans="2:65" s="1" customFormat="1" ht="16.5" customHeight="1" x14ac:dyDescent="0.3">
      <c r="B114" s="138"/>
      <c r="C114" s="139">
        <v>29</v>
      </c>
      <c r="D114" s="139" t="s">
        <v>152</v>
      </c>
      <c r="E114" s="140" t="s">
        <v>3202</v>
      </c>
      <c r="F114" s="141" t="s">
        <v>3203</v>
      </c>
      <c r="G114" s="142" t="s">
        <v>1054</v>
      </c>
      <c r="H114" s="143">
        <v>4</v>
      </c>
      <c r="I114" s="303"/>
      <c r="J114" s="144">
        <f t="shared" si="10"/>
        <v>0</v>
      </c>
      <c r="K114" s="276" t="s">
        <v>3027</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2592</v>
      </c>
    </row>
    <row r="115" spans="2:65" s="1" customFormat="1" ht="16.5" customHeight="1" x14ac:dyDescent="0.3">
      <c r="B115" s="138"/>
      <c r="C115" s="139">
        <v>30</v>
      </c>
      <c r="D115" s="139" t="s">
        <v>152</v>
      </c>
      <c r="E115" s="140" t="s">
        <v>3204</v>
      </c>
      <c r="F115" s="141" t="s">
        <v>3205</v>
      </c>
      <c r="G115" s="142" t="s">
        <v>1054</v>
      </c>
      <c r="H115" s="143">
        <v>26</v>
      </c>
      <c r="I115" s="303"/>
      <c r="J115" s="144">
        <f t="shared" si="10"/>
        <v>0</v>
      </c>
      <c r="K115" s="276" t="s">
        <v>3027</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2592</v>
      </c>
    </row>
    <row r="116" spans="2:65" s="1" customFormat="1" ht="16.5" customHeight="1" x14ac:dyDescent="0.3">
      <c r="B116" s="138"/>
      <c r="C116" s="139">
        <v>31</v>
      </c>
      <c r="D116" s="139" t="s">
        <v>152</v>
      </c>
      <c r="E116" s="140" t="s">
        <v>3206</v>
      </c>
      <c r="F116" s="141" t="s">
        <v>3207</v>
      </c>
      <c r="G116" s="142" t="s">
        <v>1054</v>
      </c>
      <c r="H116" s="143">
        <v>2</v>
      </c>
      <c r="I116" s="303"/>
      <c r="J116" s="144">
        <f t="shared" si="10"/>
        <v>0</v>
      </c>
      <c r="K116" s="276" t="s">
        <v>3027</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2592</v>
      </c>
    </row>
    <row r="117" spans="2:65" s="1" customFormat="1" ht="16.5" customHeight="1" x14ac:dyDescent="0.3">
      <c r="B117" s="138"/>
      <c r="C117" s="139">
        <v>32</v>
      </c>
      <c r="D117" s="139" t="s">
        <v>152</v>
      </c>
      <c r="E117" s="140" t="s">
        <v>3208</v>
      </c>
      <c r="F117" s="141" t="s">
        <v>3209</v>
      </c>
      <c r="G117" s="142" t="s">
        <v>1054</v>
      </c>
      <c r="H117" s="143">
        <v>6</v>
      </c>
      <c r="I117" s="303"/>
      <c r="J117" s="144">
        <f t="shared" si="10"/>
        <v>0</v>
      </c>
      <c r="K117" s="276" t="s">
        <v>3027</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2592</v>
      </c>
    </row>
    <row r="118" spans="2:65" s="1" customFormat="1" ht="16.5" customHeight="1" x14ac:dyDescent="0.3">
      <c r="B118" s="138"/>
      <c r="C118" s="139">
        <v>33</v>
      </c>
      <c r="D118" s="139" t="s">
        <v>152</v>
      </c>
      <c r="E118" s="140" t="s">
        <v>3211</v>
      </c>
      <c r="F118" s="141" t="s">
        <v>3210</v>
      </c>
      <c r="G118" s="142" t="s">
        <v>1054</v>
      </c>
      <c r="H118" s="143">
        <v>6</v>
      </c>
      <c r="I118" s="303"/>
      <c r="J118" s="144">
        <f t="shared" si="10"/>
        <v>0</v>
      </c>
      <c r="K118" s="276" t="s">
        <v>3027</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2592</v>
      </c>
    </row>
    <row r="119" spans="2:65" s="1" customFormat="1" ht="30" customHeight="1" x14ac:dyDescent="0.3">
      <c r="B119" s="138"/>
      <c r="C119" s="139">
        <v>34</v>
      </c>
      <c r="D119" s="139" t="s">
        <v>152</v>
      </c>
      <c r="E119" s="140" t="s">
        <v>3212</v>
      </c>
      <c r="F119" s="141" t="s">
        <v>3213</v>
      </c>
      <c r="G119" s="142" t="s">
        <v>1054</v>
      </c>
      <c r="H119" s="143">
        <v>4</v>
      </c>
      <c r="I119" s="303"/>
      <c r="J119" s="144">
        <f t="shared" si="10"/>
        <v>0</v>
      </c>
      <c r="K119" s="276" t="s">
        <v>3027</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2592</v>
      </c>
    </row>
    <row r="120" spans="2:65" s="1" customFormat="1" ht="16.5" customHeight="1" x14ac:dyDescent="0.3">
      <c r="B120" s="138"/>
      <c r="C120" s="139">
        <v>35</v>
      </c>
      <c r="D120" s="139" t="s">
        <v>152</v>
      </c>
      <c r="E120" s="140" t="s">
        <v>3214</v>
      </c>
      <c r="F120" s="141" t="s">
        <v>3215</v>
      </c>
      <c r="G120" s="142" t="s">
        <v>1054</v>
      </c>
      <c r="H120" s="143">
        <v>4</v>
      </c>
      <c r="I120" s="303"/>
      <c r="J120" s="144">
        <f t="shared" si="10"/>
        <v>0</v>
      </c>
      <c r="K120" s="276" t="s">
        <v>3027</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2592</v>
      </c>
    </row>
    <row r="121" spans="2:65" s="1" customFormat="1" ht="30" customHeight="1" x14ac:dyDescent="0.3">
      <c r="B121" s="138"/>
      <c r="C121" s="139">
        <v>36</v>
      </c>
      <c r="D121" s="139" t="s">
        <v>152</v>
      </c>
      <c r="E121" s="140" t="s">
        <v>3216</v>
      </c>
      <c r="F121" s="141" t="s">
        <v>3217</v>
      </c>
      <c r="G121" s="142" t="s">
        <v>1054</v>
      </c>
      <c r="H121" s="143">
        <v>1</v>
      </c>
      <c r="I121" s="303"/>
      <c r="J121" s="144">
        <f t="shared" si="10"/>
        <v>0</v>
      </c>
      <c r="K121" s="276" t="s">
        <v>3027</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2592</v>
      </c>
    </row>
    <row r="122" spans="2:65" s="1" customFormat="1" ht="16.5" customHeight="1" x14ac:dyDescent="0.3">
      <c r="B122" s="138"/>
      <c r="C122" s="139">
        <v>37</v>
      </c>
      <c r="D122" s="139" t="s">
        <v>152</v>
      </c>
      <c r="E122" s="140" t="s">
        <v>3218</v>
      </c>
      <c r="F122" s="141" t="s">
        <v>3219</v>
      </c>
      <c r="G122" s="142" t="s">
        <v>1054</v>
      </c>
      <c r="H122" s="143">
        <v>1</v>
      </c>
      <c r="I122" s="303"/>
      <c r="J122" s="144">
        <f t="shared" si="10"/>
        <v>0</v>
      </c>
      <c r="K122" s="276" t="s">
        <v>3027</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2592</v>
      </c>
    </row>
    <row r="123" spans="2:65" s="1" customFormat="1" ht="30" customHeight="1" x14ac:dyDescent="0.3">
      <c r="B123" s="36"/>
      <c r="D123" s="299"/>
      <c r="F123" s="304" t="s">
        <v>3220</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3221</v>
      </c>
      <c r="F124" s="141" t="s">
        <v>3222</v>
      </c>
      <c r="G124" s="142" t="s">
        <v>268</v>
      </c>
      <c r="H124" s="143">
        <v>58</v>
      </c>
      <c r="I124" s="303"/>
      <c r="J124" s="144">
        <f t="shared" ref="J124:J146" si="20">ROUND(I124*H124,2)</f>
        <v>0</v>
      </c>
      <c r="K124" s="276" t="s">
        <v>3027</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2592</v>
      </c>
    </row>
    <row r="125" spans="2:65" s="1" customFormat="1" ht="30" customHeight="1" x14ac:dyDescent="0.3">
      <c r="B125" s="138"/>
      <c r="C125" s="139">
        <v>39</v>
      </c>
      <c r="D125" s="139" t="s">
        <v>152</v>
      </c>
      <c r="E125" s="140" t="s">
        <v>3223</v>
      </c>
      <c r="F125" s="141" t="s">
        <v>3224</v>
      </c>
      <c r="G125" s="142" t="s">
        <v>268</v>
      </c>
      <c r="H125" s="143">
        <v>1</v>
      </c>
      <c r="I125" s="303"/>
      <c r="J125" s="144">
        <f t="shared" si="20"/>
        <v>0</v>
      </c>
      <c r="K125" s="276" t="s">
        <v>3027</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2592</v>
      </c>
    </row>
    <row r="126" spans="2:65" s="1" customFormat="1" ht="30" customHeight="1" x14ac:dyDescent="0.3">
      <c r="B126" s="138"/>
      <c r="C126" s="139">
        <v>40</v>
      </c>
      <c r="D126" s="139" t="s">
        <v>152</v>
      </c>
      <c r="E126" s="140" t="s">
        <v>3225</v>
      </c>
      <c r="F126" s="141" t="s">
        <v>3226</v>
      </c>
      <c r="G126" s="142" t="s">
        <v>268</v>
      </c>
      <c r="H126" s="143">
        <v>22</v>
      </c>
      <c r="I126" s="303"/>
      <c r="J126" s="144">
        <f t="shared" si="20"/>
        <v>0</v>
      </c>
      <c r="K126" s="276" t="s">
        <v>3027</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2592</v>
      </c>
    </row>
    <row r="127" spans="2:65" s="1" customFormat="1" ht="30" customHeight="1" x14ac:dyDescent="0.3">
      <c r="B127" s="138"/>
      <c r="C127" s="139">
        <v>41</v>
      </c>
      <c r="D127" s="139" t="s">
        <v>152</v>
      </c>
      <c r="E127" s="140" t="s">
        <v>3227</v>
      </c>
      <c r="F127" s="141" t="s">
        <v>3228</v>
      </c>
      <c r="G127" s="142" t="s">
        <v>268</v>
      </c>
      <c r="H127" s="143">
        <v>21</v>
      </c>
      <c r="I127" s="303"/>
      <c r="J127" s="144">
        <f t="shared" si="20"/>
        <v>0</v>
      </c>
      <c r="K127" s="276" t="s">
        <v>3027</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2592</v>
      </c>
    </row>
    <row r="128" spans="2:65" s="1" customFormat="1" ht="30" customHeight="1" x14ac:dyDescent="0.3">
      <c r="B128" s="138"/>
      <c r="C128" s="139">
        <v>42</v>
      </c>
      <c r="D128" s="139" t="s">
        <v>152</v>
      </c>
      <c r="E128" s="140" t="s">
        <v>3229</v>
      </c>
      <c r="F128" s="141" t="s">
        <v>3230</v>
      </c>
      <c r="G128" s="142" t="s">
        <v>268</v>
      </c>
      <c r="H128" s="143">
        <v>6</v>
      </c>
      <c r="I128" s="303"/>
      <c r="J128" s="144">
        <f t="shared" si="20"/>
        <v>0</v>
      </c>
      <c r="K128" s="276" t="s">
        <v>3027</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2592</v>
      </c>
    </row>
    <row r="129" spans="2:65" s="1" customFormat="1" ht="30" customHeight="1" x14ac:dyDescent="0.3">
      <c r="B129" s="138"/>
      <c r="C129" s="139">
        <v>43</v>
      </c>
      <c r="D129" s="139" t="s">
        <v>152</v>
      </c>
      <c r="E129" s="140" t="s">
        <v>3231</v>
      </c>
      <c r="F129" s="141" t="s">
        <v>3232</v>
      </c>
      <c r="G129" s="142" t="s">
        <v>268</v>
      </c>
      <c r="H129" s="143">
        <v>130</v>
      </c>
      <c r="I129" s="303"/>
      <c r="J129" s="144">
        <f t="shared" si="20"/>
        <v>0</v>
      </c>
      <c r="K129" s="276" t="s">
        <v>3027</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2592</v>
      </c>
    </row>
    <row r="130" spans="2:65" s="1" customFormat="1" ht="30" customHeight="1" x14ac:dyDescent="0.3">
      <c r="B130" s="138"/>
      <c r="C130" s="139">
        <v>44</v>
      </c>
      <c r="D130" s="139" t="s">
        <v>152</v>
      </c>
      <c r="E130" s="140" t="s">
        <v>3233</v>
      </c>
      <c r="F130" s="141" t="s">
        <v>3234</v>
      </c>
      <c r="G130" s="142" t="s">
        <v>268</v>
      </c>
      <c r="H130" s="143">
        <v>12</v>
      </c>
      <c r="I130" s="303"/>
      <c r="J130" s="144">
        <f t="shared" si="20"/>
        <v>0</v>
      </c>
      <c r="K130" s="276" t="s">
        <v>3027</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2592</v>
      </c>
    </row>
    <row r="131" spans="2:65" s="1" customFormat="1" ht="30" customHeight="1" x14ac:dyDescent="0.3">
      <c r="B131" s="138"/>
      <c r="C131" s="139">
        <v>45</v>
      </c>
      <c r="D131" s="139" t="s">
        <v>152</v>
      </c>
      <c r="E131" s="140" t="s">
        <v>3235</v>
      </c>
      <c r="F131" s="141" t="s">
        <v>3236</v>
      </c>
      <c r="G131" s="142" t="s">
        <v>268</v>
      </c>
      <c r="H131" s="143">
        <v>24</v>
      </c>
      <c r="I131" s="303"/>
      <c r="J131" s="144">
        <f t="shared" si="20"/>
        <v>0</v>
      </c>
      <c r="K131" s="276" t="s">
        <v>3027</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2592</v>
      </c>
    </row>
    <row r="132" spans="2:65" s="1" customFormat="1" ht="16.5" customHeight="1" x14ac:dyDescent="0.3">
      <c r="B132" s="138"/>
      <c r="C132" s="139">
        <v>46</v>
      </c>
      <c r="D132" s="139" t="s">
        <v>152</v>
      </c>
      <c r="E132" s="140" t="s">
        <v>3237</v>
      </c>
      <c r="F132" s="141" t="s">
        <v>3238</v>
      </c>
      <c r="G132" s="142" t="s">
        <v>1054</v>
      </c>
      <c r="H132" s="143">
        <v>6</v>
      </c>
      <c r="I132" s="303"/>
      <c r="J132" s="144">
        <f t="shared" si="20"/>
        <v>0</v>
      </c>
      <c r="K132" s="276" t="s">
        <v>3027</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2592</v>
      </c>
    </row>
    <row r="133" spans="2:65" s="1" customFormat="1" ht="16.5" customHeight="1" x14ac:dyDescent="0.3">
      <c r="B133" s="138"/>
      <c r="C133" s="139">
        <v>47</v>
      </c>
      <c r="D133" s="139" t="s">
        <v>152</v>
      </c>
      <c r="E133" s="140" t="s">
        <v>3239</v>
      </c>
      <c r="F133" s="141" t="s">
        <v>3240</v>
      </c>
      <c r="G133" s="142" t="s">
        <v>1054</v>
      </c>
      <c r="H133" s="143">
        <v>2</v>
      </c>
      <c r="I133" s="303"/>
      <c r="J133" s="144">
        <f t="shared" si="20"/>
        <v>0</v>
      </c>
      <c r="K133" s="276" t="s">
        <v>3027</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2592</v>
      </c>
    </row>
    <row r="134" spans="2:65" s="1" customFormat="1" ht="16.5" customHeight="1" x14ac:dyDescent="0.3">
      <c r="B134" s="138"/>
      <c r="C134" s="139">
        <v>48</v>
      </c>
      <c r="D134" s="139" t="s">
        <v>152</v>
      </c>
      <c r="E134" s="140" t="s">
        <v>3241</v>
      </c>
      <c r="F134" s="141" t="s">
        <v>3242</v>
      </c>
      <c r="G134" s="142" t="s">
        <v>1054</v>
      </c>
      <c r="H134" s="143">
        <v>2</v>
      </c>
      <c r="I134" s="303"/>
      <c r="J134" s="144">
        <f t="shared" si="20"/>
        <v>0</v>
      </c>
      <c r="K134" s="276" t="s">
        <v>3027</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2592</v>
      </c>
    </row>
    <row r="135" spans="2:65" s="1" customFormat="1" ht="16.5" customHeight="1" x14ac:dyDescent="0.3">
      <c r="B135" s="138"/>
      <c r="C135" s="139">
        <v>49</v>
      </c>
      <c r="D135" s="139" t="s">
        <v>152</v>
      </c>
      <c r="E135" s="140" t="s">
        <v>3243</v>
      </c>
      <c r="F135" s="141" t="s">
        <v>3244</v>
      </c>
      <c r="G135" s="142" t="s">
        <v>268</v>
      </c>
      <c r="H135" s="143">
        <v>108</v>
      </c>
      <c r="I135" s="303"/>
      <c r="J135" s="144">
        <f t="shared" si="20"/>
        <v>0</v>
      </c>
      <c r="K135" s="276" t="s">
        <v>3027</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2592</v>
      </c>
    </row>
    <row r="136" spans="2:65" s="1" customFormat="1" ht="16.5" customHeight="1" x14ac:dyDescent="0.3">
      <c r="B136" s="138"/>
      <c r="C136" s="139">
        <v>50</v>
      </c>
      <c r="D136" s="139" t="s">
        <v>152</v>
      </c>
      <c r="E136" s="140" t="s">
        <v>3245</v>
      </c>
      <c r="F136" s="141" t="s">
        <v>3246</v>
      </c>
      <c r="G136" s="142" t="s">
        <v>268</v>
      </c>
      <c r="H136" s="143">
        <v>130</v>
      </c>
      <c r="I136" s="303"/>
      <c r="J136" s="144">
        <f t="shared" si="20"/>
        <v>0</v>
      </c>
      <c r="K136" s="276" t="s">
        <v>3027</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2592</v>
      </c>
    </row>
    <row r="137" spans="2:65" s="1" customFormat="1" ht="16.5" customHeight="1" x14ac:dyDescent="0.3">
      <c r="B137" s="138"/>
      <c r="C137" s="139">
        <v>51</v>
      </c>
      <c r="D137" s="139" t="s">
        <v>152</v>
      </c>
      <c r="E137" s="140" t="s">
        <v>3247</v>
      </c>
      <c r="F137" s="141" t="s">
        <v>3248</v>
      </c>
      <c r="G137" s="142" t="s">
        <v>268</v>
      </c>
      <c r="H137" s="143">
        <v>36</v>
      </c>
      <c r="I137" s="303"/>
      <c r="J137" s="144">
        <f t="shared" si="20"/>
        <v>0</v>
      </c>
      <c r="K137" s="276" t="s">
        <v>3027</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2592</v>
      </c>
    </row>
    <row r="138" spans="2:65" s="1" customFormat="1" ht="16.5" customHeight="1" x14ac:dyDescent="0.3">
      <c r="B138" s="138"/>
      <c r="C138" s="139">
        <v>52</v>
      </c>
      <c r="D138" s="139" t="s">
        <v>152</v>
      </c>
      <c r="E138" s="140" t="s">
        <v>3249</v>
      </c>
      <c r="F138" s="141" t="s">
        <v>3250</v>
      </c>
      <c r="G138" s="142" t="s">
        <v>1054</v>
      </c>
      <c r="H138" s="143">
        <v>9</v>
      </c>
      <c r="I138" s="303"/>
      <c r="J138" s="144">
        <f t="shared" si="20"/>
        <v>0</v>
      </c>
      <c r="K138" s="276" t="s">
        <v>3027</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2592</v>
      </c>
    </row>
    <row r="139" spans="2:65" s="1" customFormat="1" ht="45" customHeight="1" x14ac:dyDescent="0.3">
      <c r="B139" s="138"/>
      <c r="C139" s="139">
        <v>53</v>
      </c>
      <c r="D139" s="139" t="s">
        <v>152</v>
      </c>
      <c r="E139" s="140" t="s">
        <v>3251</v>
      </c>
      <c r="F139" s="141" t="s">
        <v>3252</v>
      </c>
      <c r="G139" s="142" t="s">
        <v>268</v>
      </c>
      <c r="H139" s="143">
        <v>135</v>
      </c>
      <c r="I139" s="303"/>
      <c r="J139" s="144">
        <f t="shared" si="20"/>
        <v>0</v>
      </c>
      <c r="K139" s="276" t="s">
        <v>3027</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2592</v>
      </c>
    </row>
    <row r="140" spans="2:65" s="1" customFormat="1" ht="45" customHeight="1" x14ac:dyDescent="0.3">
      <c r="B140" s="138"/>
      <c r="C140" s="139">
        <v>54</v>
      </c>
      <c r="D140" s="139" t="s">
        <v>152</v>
      </c>
      <c r="E140" s="140" t="s">
        <v>3253</v>
      </c>
      <c r="F140" s="141" t="s">
        <v>3254</v>
      </c>
      <c r="G140" s="142" t="s">
        <v>268</v>
      </c>
      <c r="H140" s="143">
        <v>16</v>
      </c>
      <c r="I140" s="303"/>
      <c r="J140" s="144">
        <f t="shared" si="20"/>
        <v>0</v>
      </c>
      <c r="K140" s="276" t="s">
        <v>3027</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2592</v>
      </c>
    </row>
    <row r="141" spans="2:65" s="1" customFormat="1" ht="45" customHeight="1" x14ac:dyDescent="0.3">
      <c r="B141" s="138"/>
      <c r="C141" s="139">
        <v>55</v>
      </c>
      <c r="D141" s="139" t="s">
        <v>152</v>
      </c>
      <c r="E141" s="140" t="s">
        <v>3255</v>
      </c>
      <c r="F141" s="141" t="s">
        <v>3256</v>
      </c>
      <c r="G141" s="142" t="s">
        <v>268</v>
      </c>
      <c r="H141" s="143">
        <v>14</v>
      </c>
      <c r="I141" s="303"/>
      <c r="J141" s="144">
        <f t="shared" si="20"/>
        <v>0</v>
      </c>
      <c r="K141" s="276" t="s">
        <v>3027</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2592</v>
      </c>
    </row>
    <row r="142" spans="2:65" s="1" customFormat="1" ht="45" customHeight="1" x14ac:dyDescent="0.3">
      <c r="B142" s="138"/>
      <c r="C142" s="139">
        <v>56</v>
      </c>
      <c r="D142" s="139" t="s">
        <v>152</v>
      </c>
      <c r="E142" s="140" t="s">
        <v>3257</v>
      </c>
      <c r="F142" s="141" t="s">
        <v>3258</v>
      </c>
      <c r="G142" s="142" t="s">
        <v>268</v>
      </c>
      <c r="H142" s="143">
        <v>42</v>
      </c>
      <c r="I142" s="303"/>
      <c r="J142" s="144">
        <f t="shared" si="20"/>
        <v>0</v>
      </c>
      <c r="K142" s="276" t="s">
        <v>3027</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2592</v>
      </c>
    </row>
    <row r="143" spans="2:65" s="1" customFormat="1" ht="45" customHeight="1" x14ac:dyDescent="0.3">
      <c r="B143" s="138"/>
      <c r="C143" s="139">
        <v>57</v>
      </c>
      <c r="D143" s="139" t="s">
        <v>152</v>
      </c>
      <c r="E143" s="140" t="s">
        <v>3259</v>
      </c>
      <c r="F143" s="141" t="s">
        <v>3260</v>
      </c>
      <c r="G143" s="142" t="s">
        <v>268</v>
      </c>
      <c r="H143" s="143">
        <v>34</v>
      </c>
      <c r="I143" s="303"/>
      <c r="J143" s="144">
        <f t="shared" si="20"/>
        <v>0</v>
      </c>
      <c r="K143" s="276" t="s">
        <v>3027</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2592</v>
      </c>
    </row>
    <row r="144" spans="2:65" s="1" customFormat="1" ht="16.5" customHeight="1" x14ac:dyDescent="0.3">
      <c r="B144" s="138"/>
      <c r="C144" s="139">
        <v>58</v>
      </c>
      <c r="D144" s="139" t="s">
        <v>152</v>
      </c>
      <c r="E144" s="140" t="s">
        <v>3261</v>
      </c>
      <c r="F144" s="141" t="s">
        <v>3262</v>
      </c>
      <c r="G144" s="142" t="s">
        <v>268</v>
      </c>
      <c r="H144" s="143">
        <v>241</v>
      </c>
      <c r="I144" s="303"/>
      <c r="J144" s="144">
        <f t="shared" si="20"/>
        <v>0</v>
      </c>
      <c r="K144" s="276" t="s">
        <v>3027</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2592</v>
      </c>
    </row>
    <row r="145" spans="2:65" s="1" customFormat="1" ht="16.5" customHeight="1" x14ac:dyDescent="0.3">
      <c r="B145" s="138"/>
      <c r="C145" s="139">
        <v>59</v>
      </c>
      <c r="D145" s="139" t="s">
        <v>152</v>
      </c>
      <c r="E145" s="140" t="s">
        <v>3263</v>
      </c>
      <c r="F145" s="141" t="s">
        <v>3264</v>
      </c>
      <c r="G145" s="142" t="s">
        <v>1054</v>
      </c>
      <c r="H145" s="143">
        <v>2</v>
      </c>
      <c r="I145" s="303"/>
      <c r="J145" s="144">
        <f t="shared" si="20"/>
        <v>0</v>
      </c>
      <c r="K145" s="276" t="s">
        <v>3027</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2592</v>
      </c>
    </row>
    <row r="146" spans="2:65" s="1" customFormat="1" ht="30" customHeight="1" x14ac:dyDescent="0.3">
      <c r="B146" s="138"/>
      <c r="C146" s="139">
        <v>60</v>
      </c>
      <c r="D146" s="139" t="s">
        <v>152</v>
      </c>
      <c r="E146" s="140" t="s">
        <v>3265</v>
      </c>
      <c r="F146" s="141" t="s">
        <v>3266</v>
      </c>
      <c r="G146" s="142" t="s">
        <v>1054</v>
      </c>
      <c r="H146" s="143">
        <v>2</v>
      </c>
      <c r="I146" s="303"/>
      <c r="J146" s="144">
        <f t="shared" si="20"/>
        <v>0</v>
      </c>
      <c r="K146" s="276" t="s">
        <v>3027</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2592</v>
      </c>
    </row>
    <row r="147" spans="2:65" s="1" customFormat="1" ht="30" customHeight="1" x14ac:dyDescent="0.3">
      <c r="B147" s="36"/>
      <c r="D147" s="299"/>
      <c r="F147" s="304" t="s">
        <v>3267</v>
      </c>
      <c r="I147" s="282"/>
      <c r="L147" s="36"/>
      <c r="M147" s="152"/>
      <c r="N147" s="281"/>
      <c r="O147" s="281"/>
      <c r="P147" s="281"/>
      <c r="Q147" s="281"/>
      <c r="R147" s="281"/>
      <c r="S147" s="281"/>
      <c r="T147" s="61"/>
      <c r="AT147" s="23"/>
      <c r="AU147" s="23"/>
    </row>
    <row r="148" spans="2:65" s="1" customFormat="1" ht="40.5" x14ac:dyDescent="0.3">
      <c r="B148" s="36"/>
      <c r="D148" s="299" t="s">
        <v>2094</v>
      </c>
      <c r="F148" s="302" t="s">
        <v>3268</v>
      </c>
      <c r="I148" s="282"/>
      <c r="L148" s="36"/>
      <c r="M148" s="152"/>
      <c r="N148" s="281"/>
      <c r="O148" s="281"/>
      <c r="P148" s="281"/>
      <c r="Q148" s="281"/>
      <c r="R148" s="281"/>
      <c r="S148" s="281"/>
      <c r="T148" s="61"/>
      <c r="AT148" s="23" t="s">
        <v>2094</v>
      </c>
      <c r="AU148" s="23" t="s">
        <v>70</v>
      </c>
    </row>
    <row r="149" spans="2:65" s="1" customFormat="1" ht="45" customHeight="1" x14ac:dyDescent="0.3">
      <c r="B149" s="138"/>
      <c r="C149" s="139">
        <v>61</v>
      </c>
      <c r="D149" s="139" t="s">
        <v>152</v>
      </c>
      <c r="E149" s="140" t="s">
        <v>3269</v>
      </c>
      <c r="F149" s="141" t="s">
        <v>3270</v>
      </c>
      <c r="G149" s="142" t="s">
        <v>1054</v>
      </c>
      <c r="H149" s="143">
        <v>2</v>
      </c>
      <c r="I149" s="303"/>
      <c r="J149" s="144">
        <f t="shared" ref="J149:J163" si="30">ROUND(I149*H149,2)</f>
        <v>0</v>
      </c>
      <c r="K149" s="276" t="s">
        <v>3027</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2592</v>
      </c>
    </row>
    <row r="150" spans="2:65" s="1" customFormat="1" ht="45" customHeight="1" x14ac:dyDescent="0.3">
      <c r="B150" s="138"/>
      <c r="C150" s="139">
        <v>62</v>
      </c>
      <c r="D150" s="139" t="s">
        <v>152</v>
      </c>
      <c r="E150" s="140" t="s">
        <v>3271</v>
      </c>
      <c r="F150" s="141" t="s">
        <v>3272</v>
      </c>
      <c r="G150" s="142" t="s">
        <v>1054</v>
      </c>
      <c r="H150" s="143">
        <v>2</v>
      </c>
      <c r="I150" s="303"/>
      <c r="J150" s="144">
        <f t="shared" si="30"/>
        <v>0</v>
      </c>
      <c r="K150" s="276" t="s">
        <v>3027</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2592</v>
      </c>
    </row>
    <row r="151" spans="2:65" s="1" customFormat="1" ht="45" customHeight="1" x14ac:dyDescent="0.3">
      <c r="B151" s="138"/>
      <c r="C151" s="139">
        <v>63</v>
      </c>
      <c r="D151" s="139" t="s">
        <v>152</v>
      </c>
      <c r="E151" s="140" t="s">
        <v>3273</v>
      </c>
      <c r="F151" s="141" t="s">
        <v>3274</v>
      </c>
      <c r="G151" s="142" t="s">
        <v>1054</v>
      </c>
      <c r="H151" s="143">
        <v>4</v>
      </c>
      <c r="I151" s="303"/>
      <c r="J151" s="144">
        <f t="shared" si="30"/>
        <v>0</v>
      </c>
      <c r="K151" s="276" t="s">
        <v>3027</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2592</v>
      </c>
    </row>
    <row r="152" spans="2:65" s="1" customFormat="1" ht="45" customHeight="1" x14ac:dyDescent="0.3">
      <c r="B152" s="138"/>
      <c r="C152" s="139">
        <v>64</v>
      </c>
      <c r="D152" s="139" t="s">
        <v>152</v>
      </c>
      <c r="E152" s="140" t="s">
        <v>3275</v>
      </c>
      <c r="F152" s="141" t="s">
        <v>3276</v>
      </c>
      <c r="G152" s="142" t="s">
        <v>1054</v>
      </c>
      <c r="H152" s="143">
        <v>1</v>
      </c>
      <c r="I152" s="303"/>
      <c r="J152" s="144">
        <f t="shared" si="30"/>
        <v>0</v>
      </c>
      <c r="K152" s="276" t="s">
        <v>3027</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2592</v>
      </c>
    </row>
    <row r="153" spans="2:65" s="1" customFormat="1" ht="45" customHeight="1" x14ac:dyDescent="0.3">
      <c r="B153" s="138"/>
      <c r="C153" s="139">
        <v>65</v>
      </c>
      <c r="D153" s="139" t="s">
        <v>152</v>
      </c>
      <c r="E153" s="140" t="s">
        <v>3277</v>
      </c>
      <c r="F153" s="141" t="s">
        <v>3278</v>
      </c>
      <c r="G153" s="142" t="s">
        <v>1054</v>
      </c>
      <c r="H153" s="143">
        <v>2</v>
      </c>
      <c r="I153" s="303"/>
      <c r="J153" s="144">
        <f t="shared" si="30"/>
        <v>0</v>
      </c>
      <c r="K153" s="276" t="s">
        <v>3027</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2592</v>
      </c>
    </row>
    <row r="154" spans="2:65" s="1" customFormat="1" ht="45" customHeight="1" x14ac:dyDescent="0.3">
      <c r="B154" s="138"/>
      <c r="C154" s="139">
        <v>66</v>
      </c>
      <c r="D154" s="139" t="s">
        <v>152</v>
      </c>
      <c r="E154" s="140" t="s">
        <v>3279</v>
      </c>
      <c r="F154" s="141" t="s">
        <v>3280</v>
      </c>
      <c r="G154" s="142" t="s">
        <v>1054</v>
      </c>
      <c r="H154" s="143">
        <v>3</v>
      </c>
      <c r="I154" s="303"/>
      <c r="J154" s="144">
        <f t="shared" si="30"/>
        <v>0</v>
      </c>
      <c r="K154" s="276" t="s">
        <v>3027</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2592</v>
      </c>
    </row>
    <row r="155" spans="2:65" s="1" customFormat="1" ht="45" customHeight="1" x14ac:dyDescent="0.3">
      <c r="B155" s="138"/>
      <c r="C155" s="139" t="s">
        <v>3281</v>
      </c>
      <c r="D155" s="139" t="s">
        <v>152</v>
      </c>
      <c r="E155" s="140" t="s">
        <v>3279</v>
      </c>
      <c r="F155" s="141" t="s">
        <v>3282</v>
      </c>
      <c r="G155" s="142" t="s">
        <v>1054</v>
      </c>
      <c r="H155" s="143">
        <v>1</v>
      </c>
      <c r="I155" s="303"/>
      <c r="J155" s="144">
        <f t="shared" si="30"/>
        <v>0</v>
      </c>
      <c r="K155" s="276" t="s">
        <v>3027</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2592</v>
      </c>
    </row>
    <row r="156" spans="2:65" s="1" customFormat="1" ht="45" customHeight="1" x14ac:dyDescent="0.3">
      <c r="B156" s="138"/>
      <c r="C156" s="139">
        <v>67</v>
      </c>
      <c r="D156" s="139" t="s">
        <v>152</v>
      </c>
      <c r="E156" s="140" t="s">
        <v>3283</v>
      </c>
      <c r="F156" s="141" t="s">
        <v>3284</v>
      </c>
      <c r="G156" s="142" t="s">
        <v>1054</v>
      </c>
      <c r="H156" s="143">
        <v>1</v>
      </c>
      <c r="I156" s="303"/>
      <c r="J156" s="144">
        <f t="shared" si="30"/>
        <v>0</v>
      </c>
      <c r="K156" s="276" t="s">
        <v>3027</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2592</v>
      </c>
    </row>
    <row r="157" spans="2:65" s="1" customFormat="1" ht="45" customHeight="1" x14ac:dyDescent="0.3">
      <c r="B157" s="138"/>
      <c r="C157" s="139">
        <v>68</v>
      </c>
      <c r="D157" s="139" t="s">
        <v>152</v>
      </c>
      <c r="E157" s="140" t="s">
        <v>3285</v>
      </c>
      <c r="F157" s="141" t="s">
        <v>3286</v>
      </c>
      <c r="G157" s="142" t="s">
        <v>1054</v>
      </c>
      <c r="H157" s="143">
        <v>1</v>
      </c>
      <c r="I157" s="303"/>
      <c r="J157" s="144">
        <f t="shared" si="30"/>
        <v>0</v>
      </c>
      <c r="K157" s="276" t="s">
        <v>3027</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2592</v>
      </c>
    </row>
    <row r="158" spans="2:65" s="1" customFormat="1" ht="45" customHeight="1" x14ac:dyDescent="0.3">
      <c r="B158" s="138"/>
      <c r="C158" s="139">
        <v>69</v>
      </c>
      <c r="D158" s="139" t="s">
        <v>152</v>
      </c>
      <c r="E158" s="140" t="s">
        <v>3287</v>
      </c>
      <c r="F158" s="141" t="s">
        <v>3288</v>
      </c>
      <c r="G158" s="142" t="s">
        <v>1054</v>
      </c>
      <c r="H158" s="143">
        <v>2</v>
      </c>
      <c r="I158" s="303"/>
      <c r="J158" s="144">
        <f t="shared" si="30"/>
        <v>0</v>
      </c>
      <c r="K158" s="276" t="s">
        <v>3027</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2592</v>
      </c>
    </row>
    <row r="159" spans="2:65" s="1" customFormat="1" ht="30" customHeight="1" x14ac:dyDescent="0.3">
      <c r="B159" s="138"/>
      <c r="C159" s="139">
        <v>70</v>
      </c>
      <c r="D159" s="139" t="s">
        <v>152</v>
      </c>
      <c r="E159" s="140" t="s">
        <v>3289</v>
      </c>
      <c r="F159" s="141" t="s">
        <v>3290</v>
      </c>
      <c r="G159" s="142" t="s">
        <v>1054</v>
      </c>
      <c r="H159" s="143">
        <v>17</v>
      </c>
      <c r="I159" s="303"/>
      <c r="J159" s="144">
        <f t="shared" si="30"/>
        <v>0</v>
      </c>
      <c r="K159" s="276" t="s">
        <v>3027</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2592</v>
      </c>
    </row>
    <row r="160" spans="2:65" s="1" customFormat="1" ht="30" customHeight="1" x14ac:dyDescent="0.3">
      <c r="B160" s="138"/>
      <c r="C160" s="139">
        <v>71</v>
      </c>
      <c r="D160" s="139" t="s">
        <v>152</v>
      </c>
      <c r="E160" s="140" t="s">
        <v>3291</v>
      </c>
      <c r="F160" s="141" t="s">
        <v>3292</v>
      </c>
      <c r="G160" s="142" t="s">
        <v>1054</v>
      </c>
      <c r="H160" s="143">
        <v>17</v>
      </c>
      <c r="I160" s="303"/>
      <c r="J160" s="144">
        <f t="shared" si="30"/>
        <v>0</v>
      </c>
      <c r="K160" s="276" t="s">
        <v>3027</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2592</v>
      </c>
    </row>
    <row r="161" spans="2:65" s="1" customFormat="1" ht="45" customHeight="1" x14ac:dyDescent="0.3">
      <c r="B161" s="138"/>
      <c r="C161" s="139">
        <v>72</v>
      </c>
      <c r="D161" s="139" t="s">
        <v>152</v>
      </c>
      <c r="E161" s="140" t="s">
        <v>3293</v>
      </c>
      <c r="F161" s="141" t="s">
        <v>3294</v>
      </c>
      <c r="G161" s="142" t="s">
        <v>1054</v>
      </c>
      <c r="H161" s="143">
        <v>2</v>
      </c>
      <c r="I161" s="303"/>
      <c r="J161" s="144">
        <f t="shared" si="30"/>
        <v>0</v>
      </c>
      <c r="K161" s="276" t="s">
        <v>3027</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2592</v>
      </c>
    </row>
    <row r="162" spans="2:65" s="1" customFormat="1" ht="16.5" customHeight="1" x14ac:dyDescent="0.3">
      <c r="B162" s="138"/>
      <c r="C162" s="139">
        <v>73</v>
      </c>
      <c r="D162" s="139" t="s">
        <v>152</v>
      </c>
      <c r="E162" s="140" t="s">
        <v>3295</v>
      </c>
      <c r="F162" s="141" t="s">
        <v>3296</v>
      </c>
      <c r="G162" s="142" t="s">
        <v>1054</v>
      </c>
      <c r="H162" s="143">
        <v>2</v>
      </c>
      <c r="I162" s="303"/>
      <c r="J162" s="144">
        <f t="shared" si="30"/>
        <v>0</v>
      </c>
      <c r="K162" s="276" t="s">
        <v>3027</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2592</v>
      </c>
    </row>
    <row r="163" spans="2:65" s="1" customFormat="1" ht="30" customHeight="1" x14ac:dyDescent="0.3">
      <c r="B163" s="138"/>
      <c r="C163" s="139">
        <v>74</v>
      </c>
      <c r="D163" s="139" t="s">
        <v>152</v>
      </c>
      <c r="E163" s="140" t="s">
        <v>3297</v>
      </c>
      <c r="F163" s="141" t="s">
        <v>3298</v>
      </c>
      <c r="G163" s="142" t="s">
        <v>1054</v>
      </c>
      <c r="H163" s="143">
        <v>2</v>
      </c>
      <c r="I163" s="303"/>
      <c r="J163" s="144">
        <f t="shared" si="30"/>
        <v>0</v>
      </c>
      <c r="K163" s="276" t="s">
        <v>3027</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2592</v>
      </c>
    </row>
    <row r="164" spans="2:65" s="1" customFormat="1" ht="30" customHeight="1" x14ac:dyDescent="0.3">
      <c r="B164" s="36"/>
      <c r="D164" s="299"/>
      <c r="F164" s="304" t="s">
        <v>3299</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3300</v>
      </c>
      <c r="F165" s="141" t="s">
        <v>3301</v>
      </c>
      <c r="G165" s="142" t="s">
        <v>268</v>
      </c>
      <c r="H165" s="143">
        <v>35</v>
      </c>
      <c r="I165" s="303"/>
      <c r="J165" s="144">
        <f t="shared" ref="J165:J175" si="40">ROUND(I165*H165,2)</f>
        <v>0</v>
      </c>
      <c r="K165" s="276" t="s">
        <v>3027</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2592</v>
      </c>
    </row>
    <row r="166" spans="2:65" s="1" customFormat="1" ht="30" customHeight="1" x14ac:dyDescent="0.3">
      <c r="B166" s="138"/>
      <c r="C166" s="139">
        <v>76</v>
      </c>
      <c r="D166" s="139" t="s">
        <v>152</v>
      </c>
      <c r="E166" s="140" t="s">
        <v>3302</v>
      </c>
      <c r="F166" s="141" t="s">
        <v>3303</v>
      </c>
      <c r="G166" s="142" t="s">
        <v>268</v>
      </c>
      <c r="H166" s="143">
        <v>70</v>
      </c>
      <c r="I166" s="303"/>
      <c r="J166" s="144">
        <f t="shared" si="40"/>
        <v>0</v>
      </c>
      <c r="K166" s="276" t="s">
        <v>3027</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2592</v>
      </c>
    </row>
    <row r="167" spans="2:65" s="1" customFormat="1" ht="30" customHeight="1" x14ac:dyDescent="0.3">
      <c r="B167" s="138"/>
      <c r="C167" s="139">
        <v>77</v>
      </c>
      <c r="D167" s="139" t="s">
        <v>152</v>
      </c>
      <c r="E167" s="140" t="s">
        <v>3304</v>
      </c>
      <c r="F167" s="141" t="s">
        <v>3305</v>
      </c>
      <c r="G167" s="142" t="s">
        <v>268</v>
      </c>
      <c r="H167" s="143">
        <v>6</v>
      </c>
      <c r="I167" s="303"/>
      <c r="J167" s="144">
        <f t="shared" si="40"/>
        <v>0</v>
      </c>
      <c r="K167" s="276" t="s">
        <v>3027</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2592</v>
      </c>
    </row>
    <row r="168" spans="2:65" s="1" customFormat="1" ht="30" customHeight="1" x14ac:dyDescent="0.3">
      <c r="B168" s="138"/>
      <c r="C168" s="139">
        <v>78</v>
      </c>
      <c r="D168" s="139" t="s">
        <v>152</v>
      </c>
      <c r="E168" s="140" t="s">
        <v>3306</v>
      </c>
      <c r="F168" s="141" t="s">
        <v>3307</v>
      </c>
      <c r="G168" s="142" t="s">
        <v>268</v>
      </c>
      <c r="H168" s="143">
        <v>21</v>
      </c>
      <c r="I168" s="303"/>
      <c r="J168" s="144">
        <f t="shared" si="40"/>
        <v>0</v>
      </c>
      <c r="K168" s="276" t="s">
        <v>3027</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2592</v>
      </c>
    </row>
    <row r="169" spans="2:65" s="1" customFormat="1" ht="30" customHeight="1" x14ac:dyDescent="0.3">
      <c r="B169" s="138"/>
      <c r="C169" s="139">
        <v>79</v>
      </c>
      <c r="D169" s="139" t="s">
        <v>152</v>
      </c>
      <c r="E169" s="140" t="s">
        <v>3308</v>
      </c>
      <c r="F169" s="141" t="s">
        <v>3309</v>
      </c>
      <c r="G169" s="142" t="s">
        <v>268</v>
      </c>
      <c r="H169" s="143">
        <v>22</v>
      </c>
      <c r="I169" s="303"/>
      <c r="J169" s="144">
        <f t="shared" si="40"/>
        <v>0</v>
      </c>
      <c r="K169" s="276" t="s">
        <v>3027</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2592</v>
      </c>
    </row>
    <row r="170" spans="2:65" s="1" customFormat="1" ht="30" customHeight="1" x14ac:dyDescent="0.3">
      <c r="B170" s="138"/>
      <c r="C170" s="139">
        <v>80</v>
      </c>
      <c r="D170" s="139" t="s">
        <v>152</v>
      </c>
      <c r="E170" s="140" t="s">
        <v>3308</v>
      </c>
      <c r="F170" s="141" t="s">
        <v>3310</v>
      </c>
      <c r="G170" s="142" t="s">
        <v>268</v>
      </c>
      <c r="H170" s="143">
        <v>34</v>
      </c>
      <c r="I170" s="303"/>
      <c r="J170" s="144">
        <f t="shared" si="40"/>
        <v>0</v>
      </c>
      <c r="K170" s="276" t="s">
        <v>3027</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2592</v>
      </c>
    </row>
    <row r="171" spans="2:65" s="1" customFormat="1" ht="30" customHeight="1" x14ac:dyDescent="0.3">
      <c r="B171" s="138"/>
      <c r="C171" s="139">
        <v>81</v>
      </c>
      <c r="D171" s="139" t="s">
        <v>152</v>
      </c>
      <c r="E171" s="140" t="s">
        <v>3311</v>
      </c>
      <c r="F171" s="141" t="s">
        <v>3312</v>
      </c>
      <c r="G171" s="142" t="s">
        <v>268</v>
      </c>
      <c r="H171" s="143">
        <v>42</v>
      </c>
      <c r="I171" s="303"/>
      <c r="J171" s="144">
        <f t="shared" si="40"/>
        <v>0</v>
      </c>
      <c r="K171" s="276" t="s">
        <v>3027</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2592</v>
      </c>
    </row>
    <row r="172" spans="2:65" s="1" customFormat="1" ht="30" customHeight="1" x14ac:dyDescent="0.3">
      <c r="B172" s="138"/>
      <c r="C172" s="139">
        <v>82</v>
      </c>
      <c r="D172" s="139" t="s">
        <v>152</v>
      </c>
      <c r="E172" s="140" t="s">
        <v>3313</v>
      </c>
      <c r="F172" s="141" t="s">
        <v>3314</v>
      </c>
      <c r="G172" s="142" t="s">
        <v>268</v>
      </c>
      <c r="H172" s="143">
        <v>14</v>
      </c>
      <c r="I172" s="303"/>
      <c r="J172" s="144">
        <f t="shared" si="40"/>
        <v>0</v>
      </c>
      <c r="K172" s="276" t="s">
        <v>3027</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2592</v>
      </c>
    </row>
    <row r="173" spans="2:65" s="1" customFormat="1" ht="30" customHeight="1" x14ac:dyDescent="0.3">
      <c r="B173" s="138"/>
      <c r="C173" s="139">
        <v>83</v>
      </c>
      <c r="D173" s="139" t="s">
        <v>152</v>
      </c>
      <c r="E173" s="140" t="s">
        <v>3315</v>
      </c>
      <c r="F173" s="141" t="s">
        <v>3316</v>
      </c>
      <c r="G173" s="142" t="s">
        <v>268</v>
      </c>
      <c r="H173" s="143">
        <v>16</v>
      </c>
      <c r="I173" s="303"/>
      <c r="J173" s="144">
        <f t="shared" si="40"/>
        <v>0</v>
      </c>
      <c r="K173" s="276" t="s">
        <v>3027</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2592</v>
      </c>
    </row>
    <row r="174" spans="2:65" s="1" customFormat="1" ht="30" customHeight="1" x14ac:dyDescent="0.3">
      <c r="B174" s="138"/>
      <c r="C174" s="139">
        <v>84</v>
      </c>
      <c r="D174" s="139" t="s">
        <v>152</v>
      </c>
      <c r="E174" s="140" t="s">
        <v>3317</v>
      </c>
      <c r="F174" s="141" t="s">
        <v>3318</v>
      </c>
      <c r="G174" s="142" t="s">
        <v>268</v>
      </c>
      <c r="H174" s="143">
        <v>135</v>
      </c>
      <c r="I174" s="303"/>
      <c r="J174" s="144">
        <f t="shared" si="40"/>
        <v>0</v>
      </c>
      <c r="K174" s="276" t="s">
        <v>3027</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2592</v>
      </c>
    </row>
    <row r="175" spans="2:65" s="1" customFormat="1" ht="16.5" customHeight="1" x14ac:dyDescent="0.3">
      <c r="B175" s="138"/>
      <c r="C175" s="139">
        <v>85</v>
      </c>
      <c r="D175" s="139" t="s">
        <v>152</v>
      </c>
      <c r="E175" s="140" t="s">
        <v>3319</v>
      </c>
      <c r="F175" s="141" t="s">
        <v>3320</v>
      </c>
      <c r="G175" s="142" t="s">
        <v>155</v>
      </c>
      <c r="H175" s="143">
        <v>18</v>
      </c>
      <c r="I175" s="303"/>
      <c r="J175" s="144">
        <f t="shared" si="40"/>
        <v>0</v>
      </c>
      <c r="K175" s="276" t="s">
        <v>3027</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2592</v>
      </c>
    </row>
    <row r="176" spans="2:65" s="1" customFormat="1" ht="30" customHeight="1" x14ac:dyDescent="0.3">
      <c r="B176" s="36"/>
      <c r="D176" s="299"/>
      <c r="F176" s="304" t="s">
        <v>3321</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3322</v>
      </c>
      <c r="F177" s="141" t="s">
        <v>3327</v>
      </c>
      <c r="G177" s="142" t="s">
        <v>268</v>
      </c>
      <c r="H177" s="143">
        <v>1</v>
      </c>
      <c r="I177" s="303"/>
      <c r="J177" s="144">
        <f t="shared" ref="J177:J185" si="50">ROUND(I177*H177,2)</f>
        <v>0</v>
      </c>
      <c r="K177" s="276" t="s">
        <v>3027</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2592</v>
      </c>
    </row>
    <row r="178" spans="2:65" s="1" customFormat="1" ht="45" customHeight="1" x14ac:dyDescent="0.3">
      <c r="B178" s="138"/>
      <c r="C178" s="139">
        <v>87</v>
      </c>
      <c r="D178" s="139" t="s">
        <v>152</v>
      </c>
      <c r="E178" s="140" t="s">
        <v>3323</v>
      </c>
      <c r="F178" s="141" t="s">
        <v>3328</v>
      </c>
      <c r="G178" s="142" t="s">
        <v>268</v>
      </c>
      <c r="H178" s="143">
        <v>34</v>
      </c>
      <c r="I178" s="303"/>
      <c r="J178" s="144">
        <f t="shared" si="50"/>
        <v>0</v>
      </c>
      <c r="K178" s="276" t="s">
        <v>3027</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2592</v>
      </c>
    </row>
    <row r="179" spans="2:65" s="1" customFormat="1" ht="45" customHeight="1" x14ac:dyDescent="0.3">
      <c r="B179" s="138"/>
      <c r="C179" s="139">
        <v>88</v>
      </c>
      <c r="D179" s="139" t="s">
        <v>152</v>
      </c>
      <c r="E179" s="140" t="s">
        <v>3324</v>
      </c>
      <c r="F179" s="141" t="s">
        <v>3329</v>
      </c>
      <c r="G179" s="142" t="s">
        <v>268</v>
      </c>
      <c r="H179" s="143">
        <v>30</v>
      </c>
      <c r="I179" s="303"/>
      <c r="J179" s="144">
        <f t="shared" si="50"/>
        <v>0</v>
      </c>
      <c r="K179" s="276" t="s">
        <v>3027</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2592</v>
      </c>
    </row>
    <row r="180" spans="2:65" s="1" customFormat="1" ht="45" customHeight="1" x14ac:dyDescent="0.3">
      <c r="B180" s="138"/>
      <c r="C180" s="139">
        <v>89</v>
      </c>
      <c r="D180" s="139" t="s">
        <v>152</v>
      </c>
      <c r="E180" s="140" t="s">
        <v>3325</v>
      </c>
      <c r="F180" s="141" t="s">
        <v>3330</v>
      </c>
      <c r="G180" s="142" t="s">
        <v>268</v>
      </c>
      <c r="H180" s="143">
        <v>12</v>
      </c>
      <c r="I180" s="303"/>
      <c r="J180" s="144">
        <f t="shared" si="50"/>
        <v>0</v>
      </c>
      <c r="K180" s="276" t="s">
        <v>3027</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2592</v>
      </c>
    </row>
    <row r="181" spans="2:65" s="1" customFormat="1" ht="45" customHeight="1" x14ac:dyDescent="0.3">
      <c r="B181" s="138"/>
      <c r="C181" s="139">
        <v>90</v>
      </c>
      <c r="D181" s="139" t="s">
        <v>152</v>
      </c>
      <c r="E181" s="140" t="s">
        <v>3326</v>
      </c>
      <c r="F181" s="141" t="s">
        <v>3331</v>
      </c>
      <c r="G181" s="142" t="s">
        <v>268</v>
      </c>
      <c r="H181" s="143">
        <v>24</v>
      </c>
      <c r="I181" s="303"/>
      <c r="J181" s="144">
        <f t="shared" si="50"/>
        <v>0</v>
      </c>
      <c r="K181" s="276" t="s">
        <v>3027</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2592</v>
      </c>
    </row>
    <row r="182" spans="2:65" s="1" customFormat="1" ht="30" customHeight="1" x14ac:dyDescent="0.3">
      <c r="B182" s="138"/>
      <c r="C182" s="139">
        <v>91</v>
      </c>
      <c r="D182" s="139" t="s">
        <v>152</v>
      </c>
      <c r="E182" s="140" t="s">
        <v>3332</v>
      </c>
      <c r="F182" s="141" t="s">
        <v>3333</v>
      </c>
      <c r="G182" s="142" t="s">
        <v>1054</v>
      </c>
      <c r="H182" s="143">
        <v>1</v>
      </c>
      <c r="I182" s="303"/>
      <c r="J182" s="144">
        <f t="shared" si="50"/>
        <v>0</v>
      </c>
      <c r="K182" s="276" t="s">
        <v>3027</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2592</v>
      </c>
    </row>
    <row r="183" spans="2:65" s="1" customFormat="1" ht="30" customHeight="1" x14ac:dyDescent="0.3">
      <c r="B183" s="138"/>
      <c r="C183" s="139">
        <v>92</v>
      </c>
      <c r="D183" s="139" t="s">
        <v>152</v>
      </c>
      <c r="E183" s="140" t="s">
        <v>3334</v>
      </c>
      <c r="F183" s="141" t="s">
        <v>3335</v>
      </c>
      <c r="G183" s="142" t="s">
        <v>1054</v>
      </c>
      <c r="H183" s="143">
        <v>3</v>
      </c>
      <c r="I183" s="303"/>
      <c r="J183" s="144">
        <f t="shared" si="50"/>
        <v>0</v>
      </c>
      <c r="K183" s="276" t="s">
        <v>3027</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2592</v>
      </c>
    </row>
    <row r="184" spans="2:65" s="1" customFormat="1" ht="30" customHeight="1" x14ac:dyDescent="0.3">
      <c r="B184" s="138"/>
      <c r="C184" s="139">
        <v>93</v>
      </c>
      <c r="D184" s="139" t="s">
        <v>152</v>
      </c>
      <c r="E184" s="140" t="s">
        <v>3336</v>
      </c>
      <c r="F184" s="141" t="s">
        <v>3337</v>
      </c>
      <c r="G184" s="142" t="s">
        <v>1054</v>
      </c>
      <c r="H184" s="143">
        <v>12</v>
      </c>
      <c r="I184" s="303"/>
      <c r="J184" s="144">
        <f t="shared" si="50"/>
        <v>0</v>
      </c>
      <c r="K184" s="276" t="s">
        <v>3027</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2592</v>
      </c>
    </row>
    <row r="185" spans="2:65" s="1" customFormat="1" ht="30" customHeight="1" x14ac:dyDescent="0.3">
      <c r="B185" s="138"/>
      <c r="C185" s="139">
        <v>94</v>
      </c>
      <c r="D185" s="139" t="s">
        <v>152</v>
      </c>
      <c r="E185" s="140" t="s">
        <v>3338</v>
      </c>
      <c r="F185" s="141" t="s">
        <v>3339</v>
      </c>
      <c r="G185" s="142" t="s">
        <v>1054</v>
      </c>
      <c r="H185" s="143">
        <v>8</v>
      </c>
      <c r="I185" s="303"/>
      <c r="J185" s="144">
        <f t="shared" si="50"/>
        <v>0</v>
      </c>
      <c r="K185" s="276" t="s">
        <v>3027</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2592</v>
      </c>
    </row>
    <row r="186" spans="2:65" s="1" customFormat="1" ht="30" customHeight="1" x14ac:dyDescent="0.3">
      <c r="B186" s="36"/>
      <c r="D186" s="299"/>
      <c r="F186" s="304" t="s">
        <v>3122</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3340</v>
      </c>
      <c r="F187" s="141" t="s">
        <v>3341</v>
      </c>
      <c r="G187" s="142" t="s">
        <v>268</v>
      </c>
      <c r="H187" s="143">
        <v>214</v>
      </c>
      <c r="I187" s="303"/>
      <c r="J187" s="144">
        <f>ROUND(I187*H187,2)</f>
        <v>0</v>
      </c>
      <c r="K187" s="276" t="s">
        <v>3027</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2592</v>
      </c>
    </row>
    <row r="188" spans="2:65" s="1" customFormat="1" ht="30" customHeight="1" x14ac:dyDescent="0.3">
      <c r="B188" s="138"/>
      <c r="C188" s="139">
        <v>96</v>
      </c>
      <c r="D188" s="139" t="s">
        <v>152</v>
      </c>
      <c r="E188" s="140" t="s">
        <v>3342</v>
      </c>
      <c r="F188" s="141" t="s">
        <v>3343</v>
      </c>
      <c r="G188" s="142" t="s">
        <v>268</v>
      </c>
      <c r="H188" s="143">
        <v>24</v>
      </c>
      <c r="I188" s="303"/>
      <c r="J188" s="144">
        <f>ROUND(I188*H188,2)</f>
        <v>0</v>
      </c>
      <c r="K188" s="276" t="s">
        <v>3027</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2592</v>
      </c>
    </row>
    <row r="189" spans="2:65" s="1" customFormat="1" ht="16.5" customHeight="1" x14ac:dyDescent="0.3">
      <c r="B189" s="138"/>
      <c r="C189" s="139">
        <v>97</v>
      </c>
      <c r="D189" s="139" t="s">
        <v>152</v>
      </c>
      <c r="E189" s="140" t="s">
        <v>3344</v>
      </c>
      <c r="F189" s="141" t="s">
        <v>3345</v>
      </c>
      <c r="G189" s="142" t="s">
        <v>268</v>
      </c>
      <c r="H189" s="143">
        <v>36</v>
      </c>
      <c r="I189" s="303"/>
      <c r="J189" s="144">
        <f>ROUND(I189*H189,2)</f>
        <v>0</v>
      </c>
      <c r="K189" s="276" t="s">
        <v>3027</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2592</v>
      </c>
    </row>
    <row r="190" spans="2:65" s="1" customFormat="1" ht="16.5" customHeight="1" x14ac:dyDescent="0.3">
      <c r="B190" s="138"/>
      <c r="C190" s="139">
        <v>98</v>
      </c>
      <c r="D190" s="139" t="s">
        <v>152</v>
      </c>
      <c r="E190" s="140" t="s">
        <v>3346</v>
      </c>
      <c r="F190" s="141" t="s">
        <v>3347</v>
      </c>
      <c r="G190" s="142" t="s">
        <v>155</v>
      </c>
      <c r="H190" s="143">
        <v>6</v>
      </c>
      <c r="I190" s="303"/>
      <c r="J190" s="144">
        <f>ROUND(I190*H190,2)</f>
        <v>0</v>
      </c>
      <c r="K190" s="276" t="s">
        <v>3027</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2592</v>
      </c>
    </row>
    <row r="191" spans="2:65" s="1" customFormat="1" ht="30" customHeight="1" x14ac:dyDescent="0.3">
      <c r="B191" s="36"/>
      <c r="D191" s="299"/>
      <c r="F191" s="304" t="s">
        <v>2856</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3348</v>
      </c>
      <c r="F192" s="141" t="s">
        <v>3349</v>
      </c>
      <c r="G192" s="142" t="s">
        <v>1054</v>
      </c>
      <c r="H192" s="143">
        <v>8</v>
      </c>
      <c r="I192" s="303"/>
      <c r="J192" s="144">
        <f>ROUND(I192*H192,2)</f>
        <v>0</v>
      </c>
      <c r="K192" s="276" t="s">
        <v>3027</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2592</v>
      </c>
    </row>
    <row r="193" spans="2:65" s="1" customFormat="1" ht="30" customHeight="1" x14ac:dyDescent="0.3">
      <c r="B193" s="138"/>
      <c r="C193" s="139">
        <v>100</v>
      </c>
      <c r="D193" s="139" t="s">
        <v>152</v>
      </c>
      <c r="E193" s="140" t="s">
        <v>3350</v>
      </c>
      <c r="F193" s="141" t="s">
        <v>3351</v>
      </c>
      <c r="G193" s="142" t="s">
        <v>1054</v>
      </c>
      <c r="H193" s="143">
        <v>2</v>
      </c>
      <c r="I193" s="303"/>
      <c r="J193" s="144">
        <f>ROUND(I193*H193,2)</f>
        <v>0</v>
      </c>
      <c r="K193" s="276" t="s">
        <v>3027</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2592</v>
      </c>
    </row>
    <row r="194" spans="2:65" s="1" customFormat="1" ht="30" customHeight="1" x14ac:dyDescent="0.3">
      <c r="B194" s="138"/>
      <c r="C194" s="139">
        <v>101</v>
      </c>
      <c r="D194" s="139" t="s">
        <v>152</v>
      </c>
      <c r="E194" s="140" t="s">
        <v>3352</v>
      </c>
      <c r="F194" s="141" t="s">
        <v>3353</v>
      </c>
      <c r="G194" s="142" t="s">
        <v>1054</v>
      </c>
      <c r="H194" s="143">
        <v>4</v>
      </c>
      <c r="I194" s="303"/>
      <c r="J194" s="144">
        <f>ROUND(I194*H194,2)</f>
        <v>0</v>
      </c>
      <c r="K194" s="276" t="s">
        <v>3027</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2592</v>
      </c>
    </row>
    <row r="195" spans="2:65" s="1" customFormat="1" ht="30" customHeight="1" x14ac:dyDescent="0.3">
      <c r="B195" s="138"/>
      <c r="C195" s="139">
        <v>102</v>
      </c>
      <c r="D195" s="139" t="s">
        <v>152</v>
      </c>
      <c r="E195" s="140" t="s">
        <v>3354</v>
      </c>
      <c r="F195" s="141" t="s">
        <v>3355</v>
      </c>
      <c r="G195" s="142" t="s">
        <v>1054</v>
      </c>
      <c r="H195" s="143">
        <v>2</v>
      </c>
      <c r="I195" s="303"/>
      <c r="J195" s="144">
        <f>ROUND(I195*H195,2)</f>
        <v>0</v>
      </c>
      <c r="K195" s="276" t="s">
        <v>3027</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2592</v>
      </c>
    </row>
    <row r="196" spans="2:65" s="1" customFormat="1" ht="30" customHeight="1" x14ac:dyDescent="0.3">
      <c r="B196" s="36"/>
      <c r="D196" s="299"/>
      <c r="F196" s="304" t="s">
        <v>3356</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3357</v>
      </c>
      <c r="F197" s="141" t="s">
        <v>3358</v>
      </c>
      <c r="G197" s="142" t="s">
        <v>2107</v>
      </c>
      <c r="H197" s="143">
        <v>250</v>
      </c>
      <c r="I197" s="303"/>
      <c r="J197" s="144">
        <f>ROUND(I197*H197,2)</f>
        <v>0</v>
      </c>
      <c r="K197" s="276" t="s">
        <v>3027</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2592</v>
      </c>
    </row>
    <row r="198" spans="2:65" s="1" customFormat="1" ht="30" customHeight="1" x14ac:dyDescent="0.3">
      <c r="B198" s="36"/>
      <c r="D198" s="299"/>
      <c r="F198" s="304" t="s">
        <v>3359</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3360</v>
      </c>
      <c r="F199" s="141" t="s">
        <v>3361</v>
      </c>
      <c r="G199" s="142" t="s">
        <v>3135</v>
      </c>
      <c r="H199" s="143">
        <v>72</v>
      </c>
      <c r="I199" s="303"/>
      <c r="J199" s="144">
        <f>ROUND(I199*H199,2)</f>
        <v>0</v>
      </c>
      <c r="K199" s="276" t="s">
        <v>3027</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2592</v>
      </c>
    </row>
    <row r="200" spans="2:65" s="1" customFormat="1" ht="16.5" customHeight="1" x14ac:dyDescent="0.3">
      <c r="B200" s="138"/>
      <c r="C200" s="139">
        <v>105</v>
      </c>
      <c r="D200" s="139" t="s">
        <v>152</v>
      </c>
      <c r="E200" s="140" t="s">
        <v>3362</v>
      </c>
      <c r="F200" s="141" t="s">
        <v>3363</v>
      </c>
      <c r="G200" s="142" t="s">
        <v>3135</v>
      </c>
      <c r="H200" s="143">
        <v>72</v>
      </c>
      <c r="I200" s="303"/>
      <c r="J200" s="144">
        <f>ROUND(I200*H200,2)</f>
        <v>0</v>
      </c>
      <c r="K200" s="276" t="s">
        <v>3027</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2592</v>
      </c>
    </row>
    <row r="201" spans="2:65" s="1" customFormat="1" ht="6.95" customHeight="1" x14ac:dyDescent="0.3">
      <c r="B201" s="49"/>
      <c r="C201" s="50"/>
      <c r="D201" s="50"/>
      <c r="E201" s="50"/>
      <c r="F201" s="50"/>
      <c r="G201" s="50"/>
      <c r="H201" s="50"/>
      <c r="I201" s="50"/>
      <c r="J201" s="50"/>
      <c r="K201" s="50"/>
      <c r="L201" s="36"/>
    </row>
  </sheetData>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R221"/>
  <sheetViews>
    <sheetView showGridLines="0" view="pageBreakPreview" zoomScaleNormal="90" zoomScaleSheetLayoutView="100" workbookViewId="0">
      <pane ySplit="1" topLeftCell="A55" activePane="bottomLeft" state="frozen"/>
      <selection pane="bottomLeft" activeCell="J75" sqref="J75"/>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93" t="s">
        <v>3138</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3482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D.1.4.2. Zařízení vzduchotechniky</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Ing. Tomáš Knapp</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D.1.4.2. Zařízení vzduchotechniky</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J76+J89+J98+J108+J117+J130+J137+J147+J154+J167+J174+J189+J197+J205+J207+J209+J212+J216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3042</v>
      </c>
      <c r="F76" s="286" t="s">
        <v>3029</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4468</v>
      </c>
      <c r="F77" s="276" t="s">
        <v>3065</v>
      </c>
      <c r="G77" s="277" t="s">
        <v>3026</v>
      </c>
      <c r="H77" s="278">
        <v>1</v>
      </c>
      <c r="I77" s="279"/>
      <c r="J77" s="280">
        <f>ROUND(I77*H77,2)</f>
        <v>0</v>
      </c>
      <c r="K77" s="276" t="s">
        <v>3027</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2094</v>
      </c>
      <c r="F78" s="302" t="s">
        <v>3030</v>
      </c>
      <c r="I78" s="282"/>
      <c r="L78" s="36"/>
      <c r="M78" s="152"/>
      <c r="N78" s="281"/>
      <c r="O78" s="281"/>
      <c r="P78" s="281"/>
      <c r="Q78" s="281"/>
      <c r="R78" s="281"/>
      <c r="S78" s="281"/>
      <c r="T78" s="61"/>
      <c r="AT78" s="23" t="s">
        <v>2094</v>
      </c>
      <c r="AU78" s="23" t="s">
        <v>70</v>
      </c>
    </row>
    <row r="79" spans="2:65" s="1" customFormat="1" ht="16.5" customHeight="1" x14ac:dyDescent="0.3">
      <c r="B79" s="36"/>
      <c r="C79" s="274" t="s">
        <v>72</v>
      </c>
      <c r="D79" s="274" t="s">
        <v>152</v>
      </c>
      <c r="E79" s="275" t="s">
        <v>4469</v>
      </c>
      <c r="F79" s="276" t="s">
        <v>3031</v>
      </c>
      <c r="G79" s="277" t="s">
        <v>3026</v>
      </c>
      <c r="H79" s="278">
        <v>2</v>
      </c>
      <c r="I79" s="279"/>
      <c r="J79" s="280">
        <f>ROUND(I79*H79,2)</f>
        <v>0</v>
      </c>
      <c r="K79" s="276" t="s">
        <v>3027</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4470</v>
      </c>
      <c r="F80" s="276" t="s">
        <v>3032</v>
      </c>
      <c r="G80" s="277" t="s">
        <v>3026</v>
      </c>
      <c r="H80" s="278">
        <v>6</v>
      </c>
      <c r="I80" s="279"/>
      <c r="J80" s="280">
        <f>ROUND(I80*H80,2)</f>
        <v>0</v>
      </c>
      <c r="K80" s="276" t="s">
        <v>3027</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4471</v>
      </c>
      <c r="F81" s="276" t="s">
        <v>3033</v>
      </c>
      <c r="G81" s="277" t="s">
        <v>3026</v>
      </c>
      <c r="H81" s="278">
        <v>16</v>
      </c>
      <c r="I81" s="279"/>
      <c r="J81" s="280">
        <f>ROUND(I81*H81,2)</f>
        <v>0</v>
      </c>
      <c r="K81" s="276" t="s">
        <v>3027</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4472</v>
      </c>
      <c r="F82" s="276" t="s">
        <v>3034</v>
      </c>
      <c r="G82" s="277" t="s">
        <v>3026</v>
      </c>
      <c r="H82" s="278">
        <v>6</v>
      </c>
      <c r="I82" s="279"/>
      <c r="J82" s="280">
        <f>ROUND(I82*H82,2)</f>
        <v>0</v>
      </c>
      <c r="K82" s="276" t="s">
        <v>3027</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4473</v>
      </c>
      <c r="F83" s="276" t="s">
        <v>3035</v>
      </c>
      <c r="G83" s="277" t="s">
        <v>3026</v>
      </c>
      <c r="H83" s="278">
        <v>4</v>
      </c>
      <c r="I83" s="279"/>
      <c r="J83" s="280">
        <f>ROUND(I83*H83,2)</f>
        <v>0</v>
      </c>
      <c r="K83" s="276" t="s">
        <v>3027</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4474</v>
      </c>
      <c r="F84" s="276" t="s">
        <v>3036</v>
      </c>
      <c r="G84" s="277" t="s">
        <v>3028</v>
      </c>
      <c r="H84" s="278">
        <v>6</v>
      </c>
      <c r="I84" s="279"/>
      <c r="J84" s="280">
        <f t="shared" ref="J84:J88" si="0">ROUND(I84*H84,2)</f>
        <v>0</v>
      </c>
      <c r="K84" s="276" t="s">
        <v>3027</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4475</v>
      </c>
      <c r="F85" s="276" t="s">
        <v>3037</v>
      </c>
      <c r="G85" s="277" t="s">
        <v>3028</v>
      </c>
      <c r="H85" s="278">
        <v>16</v>
      </c>
      <c r="I85" s="279"/>
      <c r="J85" s="280">
        <f t="shared" si="0"/>
        <v>0</v>
      </c>
      <c r="K85" s="276" t="s">
        <v>3027</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4476</v>
      </c>
      <c r="F86" s="276" t="s">
        <v>3038</v>
      </c>
      <c r="G86" s="277" t="s">
        <v>3028</v>
      </c>
      <c r="H86" s="278">
        <v>140</v>
      </c>
      <c r="I86" s="279"/>
      <c r="J86" s="280">
        <f t="shared" si="0"/>
        <v>0</v>
      </c>
      <c r="K86" s="276" t="s">
        <v>3027</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4477</v>
      </c>
      <c r="F87" s="276" t="s">
        <v>3039</v>
      </c>
      <c r="G87" s="277" t="s">
        <v>3028</v>
      </c>
      <c r="H87" s="278">
        <v>17</v>
      </c>
      <c r="I87" s="279"/>
      <c r="J87" s="280">
        <f t="shared" si="0"/>
        <v>0</v>
      </c>
      <c r="K87" s="276" t="s">
        <v>3027</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4478</v>
      </c>
      <c r="F88" s="276" t="s">
        <v>3040</v>
      </c>
      <c r="G88" s="277" t="s">
        <v>3028</v>
      </c>
      <c r="H88" s="278">
        <v>25</v>
      </c>
      <c r="I88" s="279"/>
      <c r="J88" s="280">
        <f t="shared" si="0"/>
        <v>0</v>
      </c>
      <c r="K88" s="276" t="s">
        <v>3027</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3043</v>
      </c>
      <c r="F89" s="286" t="s">
        <v>3041</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4479</v>
      </c>
      <c r="F90" s="276" t="s">
        <v>3047</v>
      </c>
      <c r="G90" s="277" t="s">
        <v>3026</v>
      </c>
      <c r="H90" s="278">
        <v>1</v>
      </c>
      <c r="I90" s="279"/>
      <c r="J90" s="280">
        <f>ROUND(I90*H90,2)</f>
        <v>0</v>
      </c>
      <c r="K90" s="276" t="s">
        <v>3027</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2094</v>
      </c>
      <c r="F91" s="302" t="s">
        <v>3046</v>
      </c>
      <c r="I91" s="282"/>
      <c r="L91" s="36"/>
      <c r="M91" s="152"/>
      <c r="N91" s="281"/>
      <c r="O91" s="281"/>
      <c r="P91" s="281"/>
      <c r="Q91" s="281"/>
      <c r="R91" s="281"/>
      <c r="S91" s="281"/>
      <c r="T91" s="61"/>
      <c r="AT91" s="23" t="s">
        <v>2094</v>
      </c>
      <c r="AU91" s="23" t="s">
        <v>70</v>
      </c>
    </row>
    <row r="92" spans="2:65" s="1" customFormat="1" ht="16.5" customHeight="1" x14ac:dyDescent="0.3">
      <c r="B92" s="36"/>
      <c r="C92" s="274">
        <v>13</v>
      </c>
      <c r="D92" s="274" t="s">
        <v>152</v>
      </c>
      <c r="E92" s="275" t="s">
        <v>4480</v>
      </c>
      <c r="F92" s="276" t="s">
        <v>3048</v>
      </c>
      <c r="G92" s="277" t="s">
        <v>3026</v>
      </c>
      <c r="H92" s="278">
        <v>2</v>
      </c>
      <c r="I92" s="279"/>
      <c r="J92" s="280">
        <f>ROUND(I92*H92,2)</f>
        <v>0</v>
      </c>
      <c r="K92" s="276" t="s">
        <v>3027</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4481</v>
      </c>
      <c r="F93" s="276" t="s">
        <v>3049</v>
      </c>
      <c r="G93" s="277" t="s">
        <v>3026</v>
      </c>
      <c r="H93" s="278">
        <v>1</v>
      </c>
      <c r="I93" s="279"/>
      <c r="J93" s="280">
        <f>ROUND(I93*H93,2)</f>
        <v>0</v>
      </c>
      <c r="K93" s="276" t="s">
        <v>3027</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4482</v>
      </c>
      <c r="F94" s="276" t="s">
        <v>3050</v>
      </c>
      <c r="G94" s="277" t="s">
        <v>3026</v>
      </c>
      <c r="H94" s="278">
        <v>1</v>
      </c>
      <c r="I94" s="279"/>
      <c r="J94" s="280">
        <f>ROUND(I94*H94,2)</f>
        <v>0</v>
      </c>
      <c r="K94" s="276" t="s">
        <v>3027</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4483</v>
      </c>
      <c r="F95" s="276" t="s">
        <v>3051</v>
      </c>
      <c r="G95" s="277" t="s">
        <v>3026</v>
      </c>
      <c r="H95" s="278">
        <v>1</v>
      </c>
      <c r="I95" s="279"/>
      <c r="J95" s="280">
        <f>ROUND(I95*H95,2)</f>
        <v>0</v>
      </c>
      <c r="K95" s="276" t="s">
        <v>3027</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4484</v>
      </c>
      <c r="F96" s="276" t="s">
        <v>3052</v>
      </c>
      <c r="G96" s="277" t="s">
        <v>3026</v>
      </c>
      <c r="H96" s="278">
        <v>1</v>
      </c>
      <c r="I96" s="279"/>
      <c r="J96" s="280">
        <f>ROUND(I96*H96,2)</f>
        <v>0</v>
      </c>
      <c r="K96" s="276" t="s">
        <v>3027</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4485</v>
      </c>
      <c r="F97" s="276" t="s">
        <v>3053</v>
      </c>
      <c r="G97" s="277" t="s">
        <v>3028</v>
      </c>
      <c r="H97" s="278">
        <v>5</v>
      </c>
      <c r="I97" s="279"/>
      <c r="J97" s="280">
        <f t="shared" ref="J97" si="10">ROUND(I97*H97,2)</f>
        <v>0</v>
      </c>
      <c r="K97" s="276" t="s">
        <v>3027</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3044</v>
      </c>
      <c r="F98" s="286" t="s">
        <v>3045</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4486</v>
      </c>
      <c r="F99" s="276" t="s">
        <v>3054</v>
      </c>
      <c r="G99" s="277" t="s">
        <v>3026</v>
      </c>
      <c r="H99" s="278">
        <v>1</v>
      </c>
      <c r="I99" s="279"/>
      <c r="J99" s="280">
        <f>ROUND(I99*H99,2)</f>
        <v>0</v>
      </c>
      <c r="K99" s="276" t="s">
        <v>3027</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2094</v>
      </c>
      <c r="F100" s="302" t="s">
        <v>3046</v>
      </c>
      <c r="I100" s="282"/>
      <c r="L100" s="36"/>
      <c r="M100" s="152"/>
      <c r="N100" s="281"/>
      <c r="O100" s="281"/>
      <c r="P100" s="281"/>
      <c r="Q100" s="281"/>
      <c r="R100" s="281"/>
      <c r="S100" s="281"/>
      <c r="T100" s="61"/>
      <c r="AT100" s="23" t="s">
        <v>2094</v>
      </c>
      <c r="AU100" s="23" t="s">
        <v>70</v>
      </c>
    </row>
    <row r="101" spans="2:65" s="1" customFormat="1" ht="16.5" customHeight="1" x14ac:dyDescent="0.3">
      <c r="B101" s="36"/>
      <c r="C101" s="274">
        <v>20</v>
      </c>
      <c r="D101" s="274" t="s">
        <v>152</v>
      </c>
      <c r="E101" s="275" t="s">
        <v>4487</v>
      </c>
      <c r="F101" s="276" t="s">
        <v>3055</v>
      </c>
      <c r="G101" s="277" t="s">
        <v>3026</v>
      </c>
      <c r="H101" s="278">
        <v>2</v>
      </c>
      <c r="I101" s="279"/>
      <c r="J101" s="280">
        <f>ROUND(I101*H101,2)</f>
        <v>0</v>
      </c>
      <c r="K101" s="276" t="s">
        <v>3027</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4488</v>
      </c>
      <c r="F102" s="276" t="s">
        <v>3056</v>
      </c>
      <c r="G102" s="277" t="s">
        <v>3026</v>
      </c>
      <c r="H102" s="278">
        <v>1</v>
      </c>
      <c r="I102" s="279"/>
      <c r="J102" s="280">
        <f>ROUND(I102*H102,2)</f>
        <v>0</v>
      </c>
      <c r="K102" s="276" t="s">
        <v>3027</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4489</v>
      </c>
      <c r="F103" s="276" t="s">
        <v>3050</v>
      </c>
      <c r="G103" s="277" t="s">
        <v>3026</v>
      </c>
      <c r="H103" s="278">
        <v>1</v>
      </c>
      <c r="I103" s="279"/>
      <c r="J103" s="280">
        <f>ROUND(I103*H103,2)</f>
        <v>0</v>
      </c>
      <c r="K103" s="276" t="s">
        <v>3027</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4490</v>
      </c>
      <c r="F104" s="276" t="s">
        <v>3057</v>
      </c>
      <c r="G104" s="277" t="s">
        <v>3026</v>
      </c>
      <c r="H104" s="278">
        <v>1</v>
      </c>
      <c r="I104" s="279"/>
      <c r="J104" s="280">
        <f>ROUND(I104*H104,2)</f>
        <v>0</v>
      </c>
      <c r="K104" s="276" t="s">
        <v>3027</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4491</v>
      </c>
      <c r="F105" s="276" t="s">
        <v>3058</v>
      </c>
      <c r="G105" s="277" t="s">
        <v>3026</v>
      </c>
      <c r="H105" s="278">
        <v>1</v>
      </c>
      <c r="I105" s="279"/>
      <c r="J105" s="280">
        <f>ROUND(I105*H105,2)</f>
        <v>0</v>
      </c>
      <c r="K105" s="276" t="s">
        <v>3027</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4492</v>
      </c>
      <c r="F106" s="276" t="s">
        <v>3059</v>
      </c>
      <c r="G106" s="277" t="s">
        <v>3026</v>
      </c>
      <c r="H106" s="278">
        <v>1</v>
      </c>
      <c r="I106" s="279"/>
      <c r="J106" s="280">
        <f t="shared" ref="J106:J107" si="20">ROUND(I106*H106,2)</f>
        <v>0</v>
      </c>
      <c r="K106" s="276" t="s">
        <v>3027</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708</v>
      </c>
    </row>
    <row r="107" spans="2:65" s="1" customFormat="1" ht="16.5" customHeight="1" x14ac:dyDescent="0.3">
      <c r="B107" s="36"/>
      <c r="C107" s="274">
        <v>26</v>
      </c>
      <c r="D107" s="274" t="s">
        <v>152</v>
      </c>
      <c r="E107" s="275" t="s">
        <v>4493</v>
      </c>
      <c r="F107" s="276" t="s">
        <v>3053</v>
      </c>
      <c r="G107" s="277" t="s">
        <v>3028</v>
      </c>
      <c r="H107" s="278">
        <v>10</v>
      </c>
      <c r="I107" s="279"/>
      <c r="J107" s="280">
        <f t="shared" si="20"/>
        <v>0</v>
      </c>
      <c r="K107" s="276" t="s">
        <v>3027</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720</v>
      </c>
    </row>
    <row r="108" spans="2:65" s="283" customFormat="1" ht="37.35" customHeight="1" x14ac:dyDescent="0.35">
      <c r="B108" s="284"/>
      <c r="D108" s="285" t="s">
        <v>63</v>
      </c>
      <c r="E108" s="286" t="s">
        <v>3060</v>
      </c>
      <c r="F108" s="286" t="s">
        <v>3061</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4494</v>
      </c>
      <c r="F109" s="276" t="s">
        <v>3054</v>
      </c>
      <c r="G109" s="277" t="s">
        <v>3026</v>
      </c>
      <c r="H109" s="278">
        <v>1</v>
      </c>
      <c r="I109" s="279"/>
      <c r="J109" s="280">
        <f t="shared" ref="J109:J116" si="30">ROUND(I109*H109,2)</f>
        <v>0</v>
      </c>
      <c r="K109" s="276" t="s">
        <v>3027</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829</v>
      </c>
    </row>
    <row r="110" spans="2:65" s="1" customFormat="1" ht="27" x14ac:dyDescent="0.3">
      <c r="B110" s="36"/>
      <c r="D110" s="299" t="s">
        <v>2094</v>
      </c>
      <c r="F110" s="302" t="s">
        <v>3046</v>
      </c>
      <c r="I110" s="282"/>
      <c r="L110" s="36"/>
      <c r="M110" s="152"/>
      <c r="N110" s="281"/>
      <c r="O110" s="281"/>
      <c r="P110" s="281"/>
      <c r="Q110" s="281"/>
      <c r="R110" s="281"/>
      <c r="S110" s="281"/>
      <c r="T110" s="61"/>
      <c r="AT110" s="23" t="s">
        <v>2094</v>
      </c>
      <c r="AU110" s="23" t="s">
        <v>70</v>
      </c>
    </row>
    <row r="111" spans="2:65" s="1" customFormat="1" ht="16.5" customHeight="1" x14ac:dyDescent="0.3">
      <c r="B111" s="36"/>
      <c r="C111" s="274">
        <v>28</v>
      </c>
      <c r="D111" s="274" t="s">
        <v>152</v>
      </c>
      <c r="E111" s="275" t="s">
        <v>4495</v>
      </c>
      <c r="F111" s="276" t="s">
        <v>3055</v>
      </c>
      <c r="G111" s="277" t="s">
        <v>3026</v>
      </c>
      <c r="H111" s="278">
        <v>2</v>
      </c>
      <c r="I111" s="279"/>
      <c r="J111" s="280">
        <f t="shared" si="30"/>
        <v>0</v>
      </c>
      <c r="K111" s="276" t="s">
        <v>3027</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842</v>
      </c>
    </row>
    <row r="112" spans="2:65" s="1" customFormat="1" ht="16.5" customHeight="1" x14ac:dyDescent="0.3">
      <c r="B112" s="36"/>
      <c r="C112" s="274">
        <v>29</v>
      </c>
      <c r="D112" s="274" t="s">
        <v>152</v>
      </c>
      <c r="E112" s="275" t="s">
        <v>4496</v>
      </c>
      <c r="F112" s="276" t="s">
        <v>3056</v>
      </c>
      <c r="G112" s="277" t="s">
        <v>3026</v>
      </c>
      <c r="H112" s="278">
        <v>1</v>
      </c>
      <c r="I112" s="279"/>
      <c r="J112" s="280">
        <f t="shared" si="30"/>
        <v>0</v>
      </c>
      <c r="K112" s="276" t="s">
        <v>3027</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853</v>
      </c>
    </row>
    <row r="113" spans="2:65" s="1" customFormat="1" ht="16.5" customHeight="1" x14ac:dyDescent="0.3">
      <c r="B113" s="36"/>
      <c r="C113" s="274">
        <v>30</v>
      </c>
      <c r="D113" s="274" t="s">
        <v>152</v>
      </c>
      <c r="E113" s="275" t="s">
        <v>4497</v>
      </c>
      <c r="F113" s="276" t="s">
        <v>3062</v>
      </c>
      <c r="G113" s="277" t="s">
        <v>3026</v>
      </c>
      <c r="H113" s="278">
        <v>2</v>
      </c>
      <c r="I113" s="279"/>
      <c r="J113" s="280">
        <f t="shared" si="30"/>
        <v>0</v>
      </c>
      <c r="K113" s="276" t="s">
        <v>3027</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868</v>
      </c>
    </row>
    <row r="114" spans="2:65" s="1" customFormat="1" ht="16.5" customHeight="1" x14ac:dyDescent="0.3">
      <c r="B114" s="36"/>
      <c r="C114" s="274">
        <v>31</v>
      </c>
      <c r="D114" s="274" t="s">
        <v>152</v>
      </c>
      <c r="E114" s="275" t="s">
        <v>4498</v>
      </c>
      <c r="F114" s="276" t="s">
        <v>3063</v>
      </c>
      <c r="G114" s="277" t="s">
        <v>3026</v>
      </c>
      <c r="H114" s="278">
        <v>2</v>
      </c>
      <c r="I114" s="279"/>
      <c r="J114" s="280">
        <f t="shared" si="30"/>
        <v>0</v>
      </c>
      <c r="K114" s="276" t="s">
        <v>3027</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879</v>
      </c>
    </row>
    <row r="115" spans="2:65" s="1" customFormat="1" ht="16.5" customHeight="1" x14ac:dyDescent="0.3">
      <c r="B115" s="36"/>
      <c r="C115" s="274">
        <v>32</v>
      </c>
      <c r="D115" s="274" t="s">
        <v>152</v>
      </c>
      <c r="E115" s="275" t="s">
        <v>4499</v>
      </c>
      <c r="F115" s="276" t="s">
        <v>3051</v>
      </c>
      <c r="G115" s="277" t="s">
        <v>3026</v>
      </c>
      <c r="H115" s="278">
        <v>2</v>
      </c>
      <c r="I115" s="279"/>
      <c r="J115" s="280">
        <f t="shared" si="30"/>
        <v>0</v>
      </c>
      <c r="K115" s="276" t="s">
        <v>3027</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896</v>
      </c>
    </row>
    <row r="116" spans="2:65" s="1" customFormat="1" ht="16.5" customHeight="1" x14ac:dyDescent="0.3">
      <c r="B116" s="36"/>
      <c r="C116" s="274">
        <v>33</v>
      </c>
      <c r="D116" s="274" t="s">
        <v>152</v>
      </c>
      <c r="E116" s="275" t="s">
        <v>4500</v>
      </c>
      <c r="F116" s="276" t="s">
        <v>3064</v>
      </c>
      <c r="G116" s="277" t="s">
        <v>3028</v>
      </c>
      <c r="H116" s="278">
        <v>8</v>
      </c>
      <c r="I116" s="279"/>
      <c r="J116" s="280">
        <f t="shared" si="30"/>
        <v>0</v>
      </c>
      <c r="K116" s="276" t="s">
        <v>3027</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909</v>
      </c>
    </row>
    <row r="117" spans="2:65" s="283" customFormat="1" ht="37.35" customHeight="1" x14ac:dyDescent="0.35">
      <c r="B117" s="284"/>
      <c r="D117" s="285" t="s">
        <v>63</v>
      </c>
      <c r="E117" s="286" t="s">
        <v>3066</v>
      </c>
      <c r="F117" s="286" t="s">
        <v>3067</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4501</v>
      </c>
      <c r="F118" s="276" t="s">
        <v>3065</v>
      </c>
      <c r="G118" s="277" t="s">
        <v>3026</v>
      </c>
      <c r="H118" s="278">
        <v>1</v>
      </c>
      <c r="I118" s="279"/>
      <c r="J118" s="280">
        <f>ROUND(I118*H118,2)</f>
        <v>0</v>
      </c>
      <c r="K118" s="276" t="s">
        <v>3027</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2094</v>
      </c>
      <c r="F119" s="302" t="s">
        <v>3068</v>
      </c>
      <c r="I119" s="282"/>
      <c r="L119" s="36"/>
      <c r="M119" s="152"/>
      <c r="N119" s="281"/>
      <c r="O119" s="281"/>
      <c r="P119" s="281"/>
      <c r="Q119" s="281"/>
      <c r="R119" s="281"/>
      <c r="S119" s="281"/>
      <c r="T119" s="61"/>
      <c r="AT119" s="23" t="s">
        <v>2094</v>
      </c>
      <c r="AU119" s="23" t="s">
        <v>70</v>
      </c>
    </row>
    <row r="120" spans="2:65" s="1" customFormat="1" ht="16.5" customHeight="1" x14ac:dyDescent="0.3">
      <c r="B120" s="36"/>
      <c r="C120" s="274">
        <v>35</v>
      </c>
      <c r="D120" s="274" t="s">
        <v>152</v>
      </c>
      <c r="E120" s="275" t="s">
        <v>4502</v>
      </c>
      <c r="F120" s="276" t="s">
        <v>3031</v>
      </c>
      <c r="G120" s="277" t="s">
        <v>3026</v>
      </c>
      <c r="H120" s="278">
        <v>2</v>
      </c>
      <c r="I120" s="279"/>
      <c r="J120" s="280">
        <f>ROUND(I120*H120,2)</f>
        <v>0</v>
      </c>
      <c r="K120" s="276" t="s">
        <v>3027</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4503</v>
      </c>
      <c r="F121" s="276" t="s">
        <v>3032</v>
      </c>
      <c r="G121" s="277" t="s">
        <v>3026</v>
      </c>
      <c r="H121" s="278">
        <v>6</v>
      </c>
      <c r="I121" s="279"/>
      <c r="J121" s="280">
        <f>ROUND(I121*H121,2)</f>
        <v>0</v>
      </c>
      <c r="K121" s="276" t="s">
        <v>3027</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4504</v>
      </c>
      <c r="F122" s="276" t="s">
        <v>3033</v>
      </c>
      <c r="G122" s="277" t="s">
        <v>3026</v>
      </c>
      <c r="H122" s="278">
        <v>16</v>
      </c>
      <c r="I122" s="279"/>
      <c r="J122" s="280">
        <f>ROUND(I122*H122,2)</f>
        <v>0</v>
      </c>
      <c r="K122" s="276" t="s">
        <v>3027</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4505</v>
      </c>
      <c r="F123" s="276" t="s">
        <v>3034</v>
      </c>
      <c r="G123" s="277" t="s">
        <v>3026</v>
      </c>
      <c r="H123" s="278">
        <v>6</v>
      </c>
      <c r="I123" s="279"/>
      <c r="J123" s="280">
        <f>ROUND(I123*H123,2)</f>
        <v>0</v>
      </c>
      <c r="K123" s="276" t="s">
        <v>3027</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4506</v>
      </c>
      <c r="F124" s="276" t="s">
        <v>3035</v>
      </c>
      <c r="G124" s="277" t="s">
        <v>3026</v>
      </c>
      <c r="H124" s="278">
        <v>4</v>
      </c>
      <c r="I124" s="279"/>
      <c r="J124" s="280">
        <f>ROUND(I124*H124,2)</f>
        <v>0</v>
      </c>
      <c r="K124" s="276" t="s">
        <v>3027</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4507</v>
      </c>
      <c r="F125" s="276" t="s">
        <v>3036</v>
      </c>
      <c r="G125" s="277" t="s">
        <v>3028</v>
      </c>
      <c r="H125" s="278">
        <v>6</v>
      </c>
      <c r="I125" s="279"/>
      <c r="J125" s="280">
        <f t="shared" ref="J125:J129" si="40">ROUND(I125*H125,2)</f>
        <v>0</v>
      </c>
      <c r="K125" s="276" t="s">
        <v>3027</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4508</v>
      </c>
      <c r="F126" s="276" t="s">
        <v>3037</v>
      </c>
      <c r="G126" s="277" t="s">
        <v>3028</v>
      </c>
      <c r="H126" s="278">
        <v>17</v>
      </c>
      <c r="I126" s="279"/>
      <c r="J126" s="280">
        <f t="shared" si="40"/>
        <v>0</v>
      </c>
      <c r="K126" s="276" t="s">
        <v>3027</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4509</v>
      </c>
      <c r="F127" s="276" t="s">
        <v>3038</v>
      </c>
      <c r="G127" s="277" t="s">
        <v>3028</v>
      </c>
      <c r="H127" s="278">
        <v>122</v>
      </c>
      <c r="I127" s="279"/>
      <c r="J127" s="280">
        <f t="shared" si="40"/>
        <v>0</v>
      </c>
      <c r="K127" s="276" t="s">
        <v>3027</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4510</v>
      </c>
      <c r="F128" s="276" t="s">
        <v>3039</v>
      </c>
      <c r="G128" s="277" t="s">
        <v>3028</v>
      </c>
      <c r="H128" s="278">
        <v>17</v>
      </c>
      <c r="I128" s="279"/>
      <c r="J128" s="280">
        <f t="shared" si="40"/>
        <v>0</v>
      </c>
      <c r="K128" s="276" t="s">
        <v>3027</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4511</v>
      </c>
      <c r="F129" s="276" t="s">
        <v>3040</v>
      </c>
      <c r="G129" s="277" t="s">
        <v>3028</v>
      </c>
      <c r="H129" s="278">
        <v>25</v>
      </c>
      <c r="I129" s="279"/>
      <c r="J129" s="280">
        <f t="shared" si="40"/>
        <v>0</v>
      </c>
      <c r="K129" s="276" t="s">
        <v>3027</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3069</v>
      </c>
      <c r="F130" s="286" t="s">
        <v>3070</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3071</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972</v>
      </c>
    </row>
    <row r="132" spans="2:65" s="1" customFormat="1" ht="16.5" customHeight="1" x14ac:dyDescent="0.3">
      <c r="B132" s="36"/>
      <c r="C132" s="274">
        <v>45</v>
      </c>
      <c r="D132" s="274" t="s">
        <v>152</v>
      </c>
      <c r="E132" s="275" t="s">
        <v>4512</v>
      </c>
      <c r="F132" s="276" t="s">
        <v>3072</v>
      </c>
      <c r="G132" s="277" t="s">
        <v>3026</v>
      </c>
      <c r="H132" s="278">
        <v>1</v>
      </c>
      <c r="I132" s="279"/>
      <c r="J132" s="280">
        <f t="shared" ref="J132:J136" si="59">ROUND(I132*H132,2)</f>
        <v>0</v>
      </c>
      <c r="K132" s="276" t="s">
        <v>3027</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984</v>
      </c>
    </row>
    <row r="133" spans="2:65" s="1" customFormat="1" ht="40.5" x14ac:dyDescent="0.3">
      <c r="B133" s="36"/>
      <c r="D133" s="299" t="s">
        <v>2094</v>
      </c>
      <c r="F133" s="302" t="s">
        <v>3091</v>
      </c>
      <c r="I133" s="282"/>
      <c r="L133" s="36"/>
      <c r="M133" s="152"/>
      <c r="N133" s="281"/>
      <c r="O133" s="281"/>
      <c r="P133" s="281"/>
      <c r="Q133" s="281"/>
      <c r="R133" s="281"/>
      <c r="S133" s="281"/>
      <c r="T133" s="61"/>
      <c r="AT133" s="23" t="s">
        <v>2094</v>
      </c>
      <c r="AU133" s="23" t="s">
        <v>70</v>
      </c>
    </row>
    <row r="134" spans="2:65" s="1" customFormat="1" ht="16.5" customHeight="1" x14ac:dyDescent="0.3">
      <c r="B134" s="36"/>
      <c r="C134" s="274">
        <v>46</v>
      </c>
      <c r="D134" s="274" t="s">
        <v>152</v>
      </c>
      <c r="E134" s="275" t="s">
        <v>4513</v>
      </c>
      <c r="F134" s="276" t="s">
        <v>3075</v>
      </c>
      <c r="G134" s="277" t="s">
        <v>3026</v>
      </c>
      <c r="H134" s="278">
        <v>1</v>
      </c>
      <c r="I134" s="279"/>
      <c r="J134" s="280">
        <f t="shared" si="59"/>
        <v>0</v>
      </c>
      <c r="K134" s="276" t="s">
        <v>3027</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1015</v>
      </c>
    </row>
    <row r="135" spans="2:65" s="1" customFormat="1" ht="40.5" x14ac:dyDescent="0.3">
      <c r="B135" s="36"/>
      <c r="D135" s="299" t="s">
        <v>2094</v>
      </c>
      <c r="F135" s="302" t="s">
        <v>3073</v>
      </c>
      <c r="I135" s="282"/>
      <c r="L135" s="36"/>
      <c r="M135" s="152"/>
      <c r="N135" s="281"/>
      <c r="O135" s="281"/>
      <c r="P135" s="281"/>
      <c r="Q135" s="281"/>
      <c r="R135" s="281"/>
      <c r="S135" s="281"/>
      <c r="T135" s="61"/>
      <c r="AT135" s="23" t="s">
        <v>2094</v>
      </c>
      <c r="AU135" s="23" t="s">
        <v>70</v>
      </c>
    </row>
    <row r="136" spans="2:65" s="1" customFormat="1" ht="16.5" customHeight="1" x14ac:dyDescent="0.3">
      <c r="B136" s="36"/>
      <c r="C136" s="274">
        <v>47</v>
      </c>
      <c r="D136" s="274" t="s">
        <v>152</v>
      </c>
      <c r="E136" s="275" t="s">
        <v>4514</v>
      </c>
      <c r="F136" s="276" t="s">
        <v>3074</v>
      </c>
      <c r="G136" s="277" t="s">
        <v>3028</v>
      </c>
      <c r="H136" s="278">
        <v>20</v>
      </c>
      <c r="I136" s="279"/>
      <c r="J136" s="280">
        <f t="shared" si="59"/>
        <v>0</v>
      </c>
      <c r="K136" s="276" t="s">
        <v>3027</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1034</v>
      </c>
    </row>
    <row r="137" spans="2:65" s="283" customFormat="1" ht="37.35" customHeight="1" x14ac:dyDescent="0.35">
      <c r="B137" s="284"/>
      <c r="D137" s="285" t="s">
        <v>63</v>
      </c>
      <c r="E137" s="286" t="s">
        <v>3076</v>
      </c>
      <c r="F137" s="286" t="s">
        <v>3077</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4515</v>
      </c>
      <c r="F138" s="276" t="s">
        <v>3078</v>
      </c>
      <c r="G138" s="277" t="s">
        <v>3026</v>
      </c>
      <c r="H138" s="278">
        <v>1</v>
      </c>
      <c r="I138" s="279"/>
      <c r="J138" s="280">
        <f t="shared" ref="J138:J146" si="60">ROUND(I138*H138,2)</f>
        <v>0</v>
      </c>
      <c r="K138" s="276" t="s">
        <v>3027</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1075</v>
      </c>
    </row>
    <row r="139" spans="2:65" s="1" customFormat="1" ht="40.5" x14ac:dyDescent="0.3">
      <c r="B139" s="36"/>
      <c r="D139" s="299" t="s">
        <v>2094</v>
      </c>
      <c r="F139" s="302" t="s">
        <v>3079</v>
      </c>
      <c r="I139" s="282"/>
      <c r="L139" s="36"/>
      <c r="M139" s="152"/>
      <c r="N139" s="281"/>
      <c r="O139" s="281"/>
      <c r="P139" s="281"/>
      <c r="Q139" s="281"/>
      <c r="R139" s="281"/>
      <c r="S139" s="281"/>
      <c r="T139" s="61"/>
      <c r="AT139" s="23" t="s">
        <v>2094</v>
      </c>
      <c r="AU139" s="23" t="s">
        <v>70</v>
      </c>
    </row>
    <row r="140" spans="2:65" s="1" customFormat="1" ht="16.5" customHeight="1" x14ac:dyDescent="0.3">
      <c r="B140" s="36"/>
      <c r="C140" s="274">
        <v>49</v>
      </c>
      <c r="D140" s="274" t="s">
        <v>152</v>
      </c>
      <c r="E140" s="275" t="s">
        <v>4516</v>
      </c>
      <c r="F140" s="276" t="s">
        <v>3055</v>
      </c>
      <c r="G140" s="277" t="s">
        <v>3026</v>
      </c>
      <c r="H140" s="278">
        <v>2</v>
      </c>
      <c r="I140" s="279"/>
      <c r="J140" s="280">
        <f t="shared" si="60"/>
        <v>0</v>
      </c>
      <c r="K140" s="276" t="s">
        <v>3027</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1088</v>
      </c>
    </row>
    <row r="141" spans="2:65" s="1" customFormat="1" ht="16.5" customHeight="1" x14ac:dyDescent="0.3">
      <c r="B141" s="36"/>
      <c r="C141" s="274">
        <v>50</v>
      </c>
      <c r="D141" s="274" t="s">
        <v>152</v>
      </c>
      <c r="E141" s="275" t="s">
        <v>4517</v>
      </c>
      <c r="F141" s="276" t="s">
        <v>3080</v>
      </c>
      <c r="G141" s="277" t="s">
        <v>3026</v>
      </c>
      <c r="H141" s="278">
        <v>1</v>
      </c>
      <c r="I141" s="279"/>
      <c r="J141" s="280">
        <f t="shared" si="60"/>
        <v>0</v>
      </c>
      <c r="K141" s="276" t="s">
        <v>3027</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1095</v>
      </c>
    </row>
    <row r="142" spans="2:65" s="1" customFormat="1" ht="16.5" customHeight="1" x14ac:dyDescent="0.3">
      <c r="B142" s="36"/>
      <c r="C142" s="274">
        <v>51</v>
      </c>
      <c r="D142" s="274" t="s">
        <v>152</v>
      </c>
      <c r="E142" s="275" t="s">
        <v>4518</v>
      </c>
      <c r="F142" s="276" t="s">
        <v>3081</v>
      </c>
      <c r="G142" s="277" t="s">
        <v>3026</v>
      </c>
      <c r="H142" s="278">
        <v>1</v>
      </c>
      <c r="I142" s="279"/>
      <c r="J142" s="280">
        <f t="shared" si="60"/>
        <v>0</v>
      </c>
      <c r="K142" s="276" t="s">
        <v>3027</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1103</v>
      </c>
    </row>
    <row r="143" spans="2:65" s="1" customFormat="1" ht="16.5" customHeight="1" x14ac:dyDescent="0.3">
      <c r="B143" s="36"/>
      <c r="C143" s="274">
        <v>52</v>
      </c>
      <c r="D143" s="274" t="s">
        <v>152</v>
      </c>
      <c r="E143" s="275" t="s">
        <v>4519</v>
      </c>
      <c r="F143" s="276" t="s">
        <v>3082</v>
      </c>
      <c r="G143" s="277" t="s">
        <v>3026</v>
      </c>
      <c r="H143" s="278">
        <v>2</v>
      </c>
      <c r="I143" s="279"/>
      <c r="J143" s="280">
        <f t="shared" si="60"/>
        <v>0</v>
      </c>
      <c r="K143" s="276" t="s">
        <v>3027</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1111</v>
      </c>
    </row>
    <row r="144" spans="2:65" s="1" customFormat="1" ht="16.5" customHeight="1" x14ac:dyDescent="0.3">
      <c r="B144" s="36"/>
      <c r="C144" s="274">
        <v>53</v>
      </c>
      <c r="D144" s="274" t="s">
        <v>152</v>
      </c>
      <c r="E144" s="275" t="s">
        <v>4520</v>
      </c>
      <c r="F144" s="276" t="s">
        <v>3083</v>
      </c>
      <c r="G144" s="277" t="s">
        <v>3026</v>
      </c>
      <c r="H144" s="278">
        <v>1</v>
      </c>
      <c r="I144" s="279"/>
      <c r="J144" s="280">
        <f t="shared" si="60"/>
        <v>0</v>
      </c>
      <c r="K144" s="276" t="s">
        <v>3027</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1124</v>
      </c>
    </row>
    <row r="145" spans="2:65" s="1" customFormat="1" ht="16.5" customHeight="1" x14ac:dyDescent="0.3">
      <c r="B145" s="36"/>
      <c r="C145" s="274">
        <v>54</v>
      </c>
      <c r="D145" s="274" t="s">
        <v>152</v>
      </c>
      <c r="E145" s="275" t="s">
        <v>4521</v>
      </c>
      <c r="F145" s="276" t="s">
        <v>3084</v>
      </c>
      <c r="G145" s="277" t="s">
        <v>3026</v>
      </c>
      <c r="H145" s="278">
        <v>1</v>
      </c>
      <c r="I145" s="279"/>
      <c r="J145" s="280">
        <f t="shared" si="60"/>
        <v>0</v>
      </c>
      <c r="K145" s="276" t="s">
        <v>3027</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1132</v>
      </c>
    </row>
    <row r="146" spans="2:65" s="1" customFormat="1" ht="25.5" customHeight="1" x14ac:dyDescent="0.3">
      <c r="B146" s="36"/>
      <c r="C146" s="274">
        <v>55</v>
      </c>
      <c r="D146" s="274" t="s">
        <v>152</v>
      </c>
      <c r="E146" s="275" t="s">
        <v>4522</v>
      </c>
      <c r="F146" s="276" t="s">
        <v>3053</v>
      </c>
      <c r="G146" s="277" t="s">
        <v>3028</v>
      </c>
      <c r="H146" s="278">
        <v>7</v>
      </c>
      <c r="I146" s="279"/>
      <c r="J146" s="280">
        <f t="shared" si="60"/>
        <v>0</v>
      </c>
      <c r="K146" s="276" t="s">
        <v>3027</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1146</v>
      </c>
    </row>
    <row r="147" spans="2:65" s="283" customFormat="1" ht="37.35" customHeight="1" x14ac:dyDescent="0.35">
      <c r="B147" s="284"/>
      <c r="D147" s="285" t="s">
        <v>63</v>
      </c>
      <c r="E147" s="286" t="s">
        <v>3086</v>
      </c>
      <c r="F147" s="286" t="s">
        <v>3085</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3071</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972</v>
      </c>
    </row>
    <row r="149" spans="2:65" s="1" customFormat="1" ht="16.5" customHeight="1" x14ac:dyDescent="0.3">
      <c r="B149" s="36"/>
      <c r="C149" s="274">
        <v>56</v>
      </c>
      <c r="D149" s="274" t="s">
        <v>152</v>
      </c>
      <c r="E149" s="275" t="s">
        <v>4523</v>
      </c>
      <c r="F149" s="276" t="s">
        <v>3072</v>
      </c>
      <c r="G149" s="277" t="s">
        <v>3026</v>
      </c>
      <c r="H149" s="278">
        <v>1</v>
      </c>
      <c r="I149" s="279"/>
      <c r="J149" s="280">
        <f t="shared" ref="J149" si="79">ROUND(I149*H149,2)</f>
        <v>0</v>
      </c>
      <c r="K149" s="276" t="s">
        <v>3027</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984</v>
      </c>
    </row>
    <row r="150" spans="2:65" s="1" customFormat="1" ht="40.5" x14ac:dyDescent="0.3">
      <c r="B150" s="36"/>
      <c r="D150" s="299" t="s">
        <v>2094</v>
      </c>
      <c r="F150" s="302" t="s">
        <v>3092</v>
      </c>
      <c r="I150" s="282"/>
      <c r="L150" s="36"/>
      <c r="M150" s="152"/>
      <c r="N150" s="281"/>
      <c r="O150" s="281"/>
      <c r="P150" s="281"/>
      <c r="Q150" s="281"/>
      <c r="R150" s="281"/>
      <c r="S150" s="281"/>
      <c r="T150" s="61"/>
      <c r="AT150" s="23" t="s">
        <v>2094</v>
      </c>
      <c r="AU150" s="23" t="s">
        <v>70</v>
      </c>
    </row>
    <row r="151" spans="2:65" s="1" customFormat="1" ht="16.5" customHeight="1" x14ac:dyDescent="0.3">
      <c r="B151" s="36"/>
      <c r="C151" s="274">
        <v>57</v>
      </c>
      <c r="D151" s="274" t="s">
        <v>152</v>
      </c>
      <c r="E151" s="275" t="s">
        <v>4524</v>
      </c>
      <c r="F151" s="276" t="s">
        <v>3075</v>
      </c>
      <c r="G151" s="277" t="s">
        <v>3026</v>
      </c>
      <c r="H151" s="278">
        <v>1</v>
      </c>
      <c r="I151" s="279"/>
      <c r="J151" s="280">
        <f t="shared" ref="J151" si="80">ROUND(I151*H151,2)</f>
        <v>0</v>
      </c>
      <c r="K151" s="276" t="s">
        <v>3027</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1015</v>
      </c>
    </row>
    <row r="152" spans="2:65" s="1" customFormat="1" ht="40.5" x14ac:dyDescent="0.3">
      <c r="B152" s="36"/>
      <c r="D152" s="299" t="s">
        <v>2094</v>
      </c>
      <c r="F152" s="302" t="s">
        <v>3073</v>
      </c>
      <c r="I152" s="282"/>
      <c r="L152" s="36"/>
      <c r="M152" s="152"/>
      <c r="N152" s="281"/>
      <c r="O152" s="281"/>
      <c r="P152" s="281"/>
      <c r="Q152" s="281"/>
      <c r="R152" s="281"/>
      <c r="S152" s="281"/>
      <c r="T152" s="61"/>
      <c r="AT152" s="23" t="s">
        <v>2094</v>
      </c>
      <c r="AU152" s="23" t="s">
        <v>70</v>
      </c>
    </row>
    <row r="153" spans="2:65" s="1" customFormat="1" ht="16.5" customHeight="1" x14ac:dyDescent="0.3">
      <c r="B153" s="36"/>
      <c r="C153" s="274">
        <v>58</v>
      </c>
      <c r="D153" s="274" t="s">
        <v>152</v>
      </c>
      <c r="E153" s="275" t="s">
        <v>4525</v>
      </c>
      <c r="F153" s="276" t="s">
        <v>3074</v>
      </c>
      <c r="G153" s="277" t="s">
        <v>3028</v>
      </c>
      <c r="H153" s="278">
        <v>20</v>
      </c>
      <c r="I153" s="279"/>
      <c r="J153" s="280">
        <f t="shared" ref="J153" si="90">ROUND(I153*H153,2)</f>
        <v>0</v>
      </c>
      <c r="K153" s="276" t="s">
        <v>3027</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1034</v>
      </c>
    </row>
    <row r="154" spans="2:65" s="283" customFormat="1" ht="37.35" customHeight="1" x14ac:dyDescent="0.35">
      <c r="B154" s="284"/>
      <c r="D154" s="285" t="s">
        <v>63</v>
      </c>
      <c r="E154" s="286" t="s">
        <v>3087</v>
      </c>
      <c r="F154" s="286" t="s">
        <v>3088</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4526</v>
      </c>
      <c r="F155" s="276" t="s">
        <v>3065</v>
      </c>
      <c r="G155" s="277" t="s">
        <v>3026</v>
      </c>
      <c r="H155" s="278">
        <v>1</v>
      </c>
      <c r="I155" s="279"/>
      <c r="J155" s="280">
        <f>ROUND(I155*H155,2)</f>
        <v>0</v>
      </c>
      <c r="K155" s="276" t="s">
        <v>3027</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2094</v>
      </c>
      <c r="F156" s="302" t="s">
        <v>3030</v>
      </c>
      <c r="I156" s="282"/>
      <c r="L156" s="36"/>
      <c r="M156" s="152"/>
      <c r="N156" s="281"/>
      <c r="O156" s="281"/>
      <c r="P156" s="281"/>
      <c r="Q156" s="281"/>
      <c r="R156" s="281"/>
      <c r="S156" s="281"/>
      <c r="T156" s="61"/>
      <c r="AT156" s="23" t="s">
        <v>2094</v>
      </c>
      <c r="AU156" s="23" t="s">
        <v>70</v>
      </c>
    </row>
    <row r="157" spans="2:65" s="1" customFormat="1" ht="16.5" customHeight="1" x14ac:dyDescent="0.3">
      <c r="B157" s="36"/>
      <c r="C157" s="274">
        <v>60</v>
      </c>
      <c r="D157" s="274" t="s">
        <v>152</v>
      </c>
      <c r="E157" s="275" t="s">
        <v>4527</v>
      </c>
      <c r="F157" s="276" t="s">
        <v>3031</v>
      </c>
      <c r="G157" s="277" t="s">
        <v>3026</v>
      </c>
      <c r="H157" s="278">
        <v>2</v>
      </c>
      <c r="I157" s="279"/>
      <c r="J157" s="280">
        <f>ROUND(I157*H157,2)</f>
        <v>0</v>
      </c>
      <c r="K157" s="276" t="s">
        <v>3027</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4528</v>
      </c>
      <c r="F158" s="276" t="s">
        <v>3032</v>
      </c>
      <c r="G158" s="277" t="s">
        <v>3026</v>
      </c>
      <c r="H158" s="278">
        <v>6</v>
      </c>
      <c r="I158" s="279"/>
      <c r="J158" s="280">
        <f>ROUND(I158*H158,2)</f>
        <v>0</v>
      </c>
      <c r="K158" s="276" t="s">
        <v>3027</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4529</v>
      </c>
      <c r="F159" s="276" t="s">
        <v>3033</v>
      </c>
      <c r="G159" s="277" t="s">
        <v>3026</v>
      </c>
      <c r="H159" s="278">
        <v>16</v>
      </c>
      <c r="I159" s="279"/>
      <c r="J159" s="280">
        <f>ROUND(I159*H159,2)</f>
        <v>0</v>
      </c>
      <c r="K159" s="276" t="s">
        <v>3027</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4530</v>
      </c>
      <c r="F160" s="276" t="s">
        <v>3034</v>
      </c>
      <c r="G160" s="277" t="s">
        <v>3026</v>
      </c>
      <c r="H160" s="278">
        <v>6</v>
      </c>
      <c r="I160" s="279"/>
      <c r="J160" s="280">
        <f>ROUND(I160*H160,2)</f>
        <v>0</v>
      </c>
      <c r="K160" s="276" t="s">
        <v>3027</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4531</v>
      </c>
      <c r="F161" s="276" t="s">
        <v>3035</v>
      </c>
      <c r="G161" s="277" t="s">
        <v>3026</v>
      </c>
      <c r="H161" s="278">
        <v>4</v>
      </c>
      <c r="I161" s="279"/>
      <c r="J161" s="280">
        <f>ROUND(I161*H161,2)</f>
        <v>0</v>
      </c>
      <c r="K161" s="276" t="s">
        <v>3027</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4532</v>
      </c>
      <c r="F162" s="276" t="s">
        <v>3036</v>
      </c>
      <c r="G162" s="277" t="s">
        <v>3028</v>
      </c>
      <c r="H162" s="278">
        <v>6</v>
      </c>
      <c r="I162" s="279"/>
      <c r="J162" s="280">
        <f t="shared" ref="J162:J166" si="100">ROUND(I162*H162,2)</f>
        <v>0</v>
      </c>
      <c r="K162" s="276" t="s">
        <v>3027</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4533</v>
      </c>
      <c r="F163" s="276" t="s">
        <v>3037</v>
      </c>
      <c r="G163" s="277" t="s">
        <v>3028</v>
      </c>
      <c r="H163" s="278">
        <v>14</v>
      </c>
      <c r="I163" s="279"/>
      <c r="J163" s="280">
        <f t="shared" si="100"/>
        <v>0</v>
      </c>
      <c r="K163" s="276" t="s">
        <v>3027</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4534</v>
      </c>
      <c r="F164" s="276" t="s">
        <v>3038</v>
      </c>
      <c r="G164" s="277" t="s">
        <v>3028</v>
      </c>
      <c r="H164" s="278">
        <v>105</v>
      </c>
      <c r="I164" s="279"/>
      <c r="J164" s="280">
        <f t="shared" si="100"/>
        <v>0</v>
      </c>
      <c r="K164" s="276" t="s">
        <v>3027</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4535</v>
      </c>
      <c r="F165" s="276" t="s">
        <v>3039</v>
      </c>
      <c r="G165" s="277" t="s">
        <v>3028</v>
      </c>
      <c r="H165" s="278">
        <v>17</v>
      </c>
      <c r="I165" s="279"/>
      <c r="J165" s="280">
        <f t="shared" si="100"/>
        <v>0</v>
      </c>
      <c r="K165" s="276" t="s">
        <v>3027</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4536</v>
      </c>
      <c r="F166" s="276" t="s">
        <v>3040</v>
      </c>
      <c r="G166" s="277" t="s">
        <v>3028</v>
      </c>
      <c r="H166" s="278">
        <v>25</v>
      </c>
      <c r="I166" s="279"/>
      <c r="J166" s="280">
        <f t="shared" si="100"/>
        <v>0</v>
      </c>
      <c r="K166" s="276" t="s">
        <v>3027</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3089</v>
      </c>
      <c r="F167" s="286" t="s">
        <v>3090</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3071</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972</v>
      </c>
    </row>
    <row r="169" spans="2:65" s="1" customFormat="1" ht="16.5" customHeight="1" x14ac:dyDescent="0.3">
      <c r="B169" s="36"/>
      <c r="C169" s="274">
        <v>70</v>
      </c>
      <c r="D169" s="274" t="s">
        <v>152</v>
      </c>
      <c r="E169" s="275" t="s">
        <v>4537</v>
      </c>
      <c r="F169" s="276" t="s">
        <v>3072</v>
      </c>
      <c r="G169" s="277" t="s">
        <v>3026</v>
      </c>
      <c r="H169" s="278">
        <v>1</v>
      </c>
      <c r="I169" s="279"/>
      <c r="J169" s="280">
        <f t="shared" ref="J169" si="119">ROUND(I169*H169,2)</f>
        <v>0</v>
      </c>
      <c r="K169" s="276" t="s">
        <v>3027</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984</v>
      </c>
    </row>
    <row r="170" spans="2:65" s="1" customFormat="1" ht="40.5" x14ac:dyDescent="0.3">
      <c r="B170" s="36"/>
      <c r="D170" s="299" t="s">
        <v>2094</v>
      </c>
      <c r="F170" s="302" t="s">
        <v>3092</v>
      </c>
      <c r="I170" s="282"/>
      <c r="L170" s="36"/>
      <c r="M170" s="152"/>
      <c r="N170" s="281"/>
      <c r="O170" s="281"/>
      <c r="P170" s="281"/>
      <c r="Q170" s="281"/>
      <c r="R170" s="281"/>
      <c r="S170" s="281"/>
      <c r="T170" s="61"/>
      <c r="AT170" s="23" t="s">
        <v>2094</v>
      </c>
      <c r="AU170" s="23" t="s">
        <v>70</v>
      </c>
    </row>
    <row r="171" spans="2:65" s="1" customFormat="1" ht="16.5" customHeight="1" x14ac:dyDescent="0.3">
      <c r="B171" s="36"/>
      <c r="C171" s="274">
        <v>71</v>
      </c>
      <c r="D171" s="274" t="s">
        <v>152</v>
      </c>
      <c r="E171" s="275" t="s">
        <v>4538</v>
      </c>
      <c r="F171" s="276" t="s">
        <v>3075</v>
      </c>
      <c r="G171" s="277" t="s">
        <v>3026</v>
      </c>
      <c r="H171" s="278">
        <v>1</v>
      </c>
      <c r="I171" s="279"/>
      <c r="J171" s="280">
        <f t="shared" ref="J171" si="120">ROUND(I171*H171,2)</f>
        <v>0</v>
      </c>
      <c r="K171" s="276" t="s">
        <v>3027</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1015</v>
      </c>
    </row>
    <row r="172" spans="2:65" s="1" customFormat="1" ht="40.5" x14ac:dyDescent="0.3">
      <c r="B172" s="36"/>
      <c r="D172" s="299" t="s">
        <v>2094</v>
      </c>
      <c r="F172" s="302" t="s">
        <v>3073</v>
      </c>
      <c r="I172" s="282"/>
      <c r="L172" s="36"/>
      <c r="M172" s="152"/>
      <c r="N172" s="281"/>
      <c r="O172" s="281"/>
      <c r="P172" s="281"/>
      <c r="Q172" s="281"/>
      <c r="R172" s="281"/>
      <c r="S172" s="281"/>
      <c r="T172" s="61"/>
      <c r="AT172" s="23" t="s">
        <v>2094</v>
      </c>
      <c r="AU172" s="23" t="s">
        <v>70</v>
      </c>
    </row>
    <row r="173" spans="2:65" s="1" customFormat="1" ht="16.5" customHeight="1" x14ac:dyDescent="0.3">
      <c r="B173" s="36"/>
      <c r="C173" s="274">
        <v>72</v>
      </c>
      <c r="D173" s="274" t="s">
        <v>152</v>
      </c>
      <c r="E173" s="275" t="s">
        <v>4539</v>
      </c>
      <c r="F173" s="276" t="s">
        <v>3074</v>
      </c>
      <c r="G173" s="277" t="s">
        <v>3028</v>
      </c>
      <c r="H173" s="278">
        <v>15</v>
      </c>
      <c r="I173" s="279"/>
      <c r="J173" s="280">
        <f t="shared" ref="J173" si="130">ROUND(I173*H173,2)</f>
        <v>0</v>
      </c>
      <c r="K173" s="276" t="s">
        <v>3027</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1034</v>
      </c>
    </row>
    <row r="174" spans="2:65" s="283" customFormat="1" ht="37.35" customHeight="1" x14ac:dyDescent="0.35">
      <c r="B174" s="284"/>
      <c r="D174" s="285" t="s">
        <v>63</v>
      </c>
      <c r="E174" s="286" t="s">
        <v>3093</v>
      </c>
      <c r="F174" s="286" t="s">
        <v>3094</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4540</v>
      </c>
      <c r="F175" s="276" t="s">
        <v>3095</v>
      </c>
      <c r="G175" s="277" t="s">
        <v>3026</v>
      </c>
      <c r="H175" s="278">
        <v>1</v>
      </c>
      <c r="I175" s="279"/>
      <c r="J175" s="280">
        <f>ROUND(I175*H175,2)</f>
        <v>0</v>
      </c>
      <c r="K175" s="276" t="s">
        <v>3027</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1416</v>
      </c>
    </row>
    <row r="176" spans="2:65" s="1" customFormat="1" ht="27" x14ac:dyDescent="0.3">
      <c r="B176" s="36"/>
      <c r="D176" s="299" t="s">
        <v>2094</v>
      </c>
      <c r="F176" s="302" t="s">
        <v>3096</v>
      </c>
      <c r="I176" s="282"/>
      <c r="L176" s="36"/>
      <c r="M176" s="152"/>
      <c r="N176" s="281"/>
      <c r="O176" s="281"/>
      <c r="P176" s="281"/>
      <c r="Q176" s="281"/>
      <c r="R176" s="281"/>
      <c r="S176" s="281"/>
      <c r="T176" s="61"/>
      <c r="AT176" s="23" t="s">
        <v>2094</v>
      </c>
      <c r="AU176" s="23" t="s">
        <v>70</v>
      </c>
    </row>
    <row r="177" spans="2:65" s="1" customFormat="1" ht="25.5" customHeight="1" x14ac:dyDescent="0.3">
      <c r="B177" s="36"/>
      <c r="C177" s="274">
        <v>74</v>
      </c>
      <c r="D177" s="274" t="s">
        <v>152</v>
      </c>
      <c r="E177" s="275" t="s">
        <v>4541</v>
      </c>
      <c r="F177" s="276" t="s">
        <v>3097</v>
      </c>
      <c r="G177" s="277" t="s">
        <v>3026</v>
      </c>
      <c r="H177" s="278">
        <v>2</v>
      </c>
      <c r="I177" s="279"/>
      <c r="J177" s="280">
        <f>ROUND(I177*H177,2)</f>
        <v>0</v>
      </c>
      <c r="K177" s="276" t="s">
        <v>3027</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1423</v>
      </c>
    </row>
    <row r="178" spans="2:65" s="1" customFormat="1" ht="16.5" customHeight="1" x14ac:dyDescent="0.3">
      <c r="B178" s="36"/>
      <c r="C178" s="274">
        <v>75</v>
      </c>
      <c r="D178" s="274" t="s">
        <v>152</v>
      </c>
      <c r="E178" s="275" t="s">
        <v>4542</v>
      </c>
      <c r="F178" s="276" t="s">
        <v>3098</v>
      </c>
      <c r="G178" s="277" t="s">
        <v>3026</v>
      </c>
      <c r="H178" s="278">
        <v>1</v>
      </c>
      <c r="I178" s="279"/>
      <c r="J178" s="280">
        <f>ROUND(I178*H178,2)</f>
        <v>0</v>
      </c>
      <c r="K178" s="276" t="s">
        <v>3027</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4543</v>
      </c>
      <c r="F179" s="276" t="s">
        <v>3099</v>
      </c>
      <c r="G179" s="277" t="s">
        <v>3026</v>
      </c>
      <c r="H179" s="278">
        <v>1</v>
      </c>
      <c r="I179" s="279"/>
      <c r="J179" s="280">
        <f>ROUND(I179*H179,2)</f>
        <v>0</v>
      </c>
      <c r="K179" s="276" t="s">
        <v>3027</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4544</v>
      </c>
      <c r="F180" s="276" t="s">
        <v>3100</v>
      </c>
      <c r="G180" s="277" t="s">
        <v>3026</v>
      </c>
      <c r="H180" s="278">
        <v>1</v>
      </c>
      <c r="I180" s="279"/>
      <c r="J180" s="280">
        <f>ROUND(I180*H180,2)</f>
        <v>0</v>
      </c>
      <c r="K180" s="276" t="s">
        <v>3027</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2094</v>
      </c>
      <c r="F181" s="302" t="s">
        <v>3101</v>
      </c>
      <c r="I181" s="282"/>
      <c r="L181" s="36"/>
      <c r="M181" s="152"/>
      <c r="N181" s="281"/>
      <c r="O181" s="281"/>
      <c r="P181" s="281"/>
      <c r="Q181" s="281"/>
      <c r="R181" s="281"/>
      <c r="S181" s="281"/>
      <c r="T181" s="61"/>
      <c r="AT181" s="23" t="s">
        <v>2094</v>
      </c>
      <c r="AU181" s="23" t="s">
        <v>70</v>
      </c>
    </row>
    <row r="182" spans="2:65" s="1" customFormat="1" ht="16.5" customHeight="1" x14ac:dyDescent="0.3">
      <c r="B182" s="36"/>
      <c r="C182" s="274">
        <v>78</v>
      </c>
      <c r="D182" s="274" t="s">
        <v>152</v>
      </c>
      <c r="E182" s="275" t="s">
        <v>4545</v>
      </c>
      <c r="F182" s="276" t="s">
        <v>3097</v>
      </c>
      <c r="G182" s="277" t="s">
        <v>3026</v>
      </c>
      <c r="H182" s="278">
        <v>2</v>
      </c>
      <c r="I182" s="279"/>
      <c r="J182" s="280">
        <f>ROUND(I182*H182,2)</f>
        <v>0</v>
      </c>
      <c r="K182" s="276" t="s">
        <v>3027</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4547</v>
      </c>
      <c r="F183" s="276" t="s">
        <v>3098</v>
      </c>
      <c r="G183" s="277" t="s">
        <v>3026</v>
      </c>
      <c r="H183" s="278">
        <v>1</v>
      </c>
      <c r="I183" s="279"/>
      <c r="J183" s="280">
        <f t="shared" ref="J183:J186" si="140">ROUND(I183*H183,2)</f>
        <v>0</v>
      </c>
      <c r="K183" s="276" t="s">
        <v>3027</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4546</v>
      </c>
      <c r="F184" s="276" t="s">
        <v>3102</v>
      </c>
      <c r="G184" s="277" t="s">
        <v>3026</v>
      </c>
      <c r="H184" s="278">
        <v>2</v>
      </c>
      <c r="I184" s="279"/>
      <c r="J184" s="280">
        <f t="shared" si="140"/>
        <v>0</v>
      </c>
      <c r="K184" s="276" t="s">
        <v>3027</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4548</v>
      </c>
      <c r="F185" s="276" t="s">
        <v>3103</v>
      </c>
      <c r="G185" s="277" t="s">
        <v>3026</v>
      </c>
      <c r="H185" s="278">
        <v>2</v>
      </c>
      <c r="I185" s="279"/>
      <c r="J185" s="280">
        <f t="shared" si="140"/>
        <v>0</v>
      </c>
      <c r="K185" s="276" t="s">
        <v>3027</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4549</v>
      </c>
      <c r="F186" s="276" t="s">
        <v>3104</v>
      </c>
      <c r="G186" s="277" t="s">
        <v>3026</v>
      </c>
      <c r="H186" s="278">
        <v>4</v>
      </c>
      <c r="I186" s="279"/>
      <c r="J186" s="280">
        <f t="shared" si="140"/>
        <v>0</v>
      </c>
      <c r="K186" s="276" t="s">
        <v>3027</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4550</v>
      </c>
      <c r="F187" s="276" t="s">
        <v>3105</v>
      </c>
      <c r="G187" s="277" t="s">
        <v>3026</v>
      </c>
      <c r="H187" s="278">
        <v>2</v>
      </c>
      <c r="I187" s="279"/>
      <c r="J187" s="280">
        <f>ROUND(I187*H187,2)</f>
        <v>0</v>
      </c>
      <c r="K187" s="276" t="s">
        <v>3027</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1434</v>
      </c>
    </row>
    <row r="188" spans="2:65" s="1" customFormat="1" ht="16.5" customHeight="1" x14ac:dyDescent="0.3">
      <c r="B188" s="36"/>
      <c r="C188" s="274">
        <v>84</v>
      </c>
      <c r="D188" s="274" t="s">
        <v>152</v>
      </c>
      <c r="E188" s="275" t="s">
        <v>4551</v>
      </c>
      <c r="F188" s="276" t="s">
        <v>3106</v>
      </c>
      <c r="G188" s="277" t="s">
        <v>3028</v>
      </c>
      <c r="H188" s="278">
        <v>20</v>
      </c>
      <c r="I188" s="279"/>
      <c r="J188" s="280">
        <f>ROUND(I188*H188,2)</f>
        <v>0</v>
      </c>
      <c r="K188" s="276" t="s">
        <v>3027</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1443</v>
      </c>
    </row>
    <row r="189" spans="2:65" s="283" customFormat="1" ht="37.35" customHeight="1" x14ac:dyDescent="0.35">
      <c r="B189" s="284"/>
      <c r="D189" s="285" t="s">
        <v>63</v>
      </c>
      <c r="E189" s="286" t="s">
        <v>3107</v>
      </c>
      <c r="F189" s="286" t="s">
        <v>3108</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3071</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972</v>
      </c>
    </row>
    <row r="191" spans="2:65" s="1" customFormat="1" ht="16.5" customHeight="1" x14ac:dyDescent="0.3">
      <c r="B191" s="36"/>
      <c r="C191" s="274">
        <v>85</v>
      </c>
      <c r="D191" s="274" t="s">
        <v>152</v>
      </c>
      <c r="E191" s="275" t="s">
        <v>4552</v>
      </c>
      <c r="F191" s="276" t="s">
        <v>3072</v>
      </c>
      <c r="G191" s="277" t="s">
        <v>3026</v>
      </c>
      <c r="H191" s="278">
        <v>2</v>
      </c>
      <c r="I191" s="279"/>
      <c r="J191" s="280">
        <f t="shared" ref="J191" si="159">ROUND(I191*H191,2)</f>
        <v>0</v>
      </c>
      <c r="K191" s="276" t="s">
        <v>3027</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984</v>
      </c>
    </row>
    <row r="192" spans="2:65" s="1" customFormat="1" ht="40.5" x14ac:dyDescent="0.3">
      <c r="B192" s="36"/>
      <c r="D192" s="299" t="s">
        <v>2094</v>
      </c>
      <c r="F192" s="302" t="s">
        <v>3109</v>
      </c>
      <c r="I192" s="282"/>
      <c r="L192" s="36"/>
      <c r="M192" s="152"/>
      <c r="N192" s="281"/>
      <c r="O192" s="281"/>
      <c r="P192" s="281"/>
      <c r="Q192" s="281"/>
      <c r="R192" s="281"/>
      <c r="S192" s="281"/>
      <c r="T192" s="61"/>
      <c r="AT192" s="23" t="s">
        <v>2094</v>
      </c>
      <c r="AU192" s="23" t="s">
        <v>70</v>
      </c>
    </row>
    <row r="193" spans="2:65" s="1" customFormat="1" ht="16.5" customHeight="1" x14ac:dyDescent="0.3">
      <c r="B193" s="36"/>
      <c r="C193" s="274">
        <v>86</v>
      </c>
      <c r="D193" s="274" t="s">
        <v>152</v>
      </c>
      <c r="E193" s="275" t="s">
        <v>4553</v>
      </c>
      <c r="F193" s="276" t="s">
        <v>3110</v>
      </c>
      <c r="G193" s="277" t="s">
        <v>3026</v>
      </c>
      <c r="H193" s="278">
        <v>2</v>
      </c>
      <c r="I193" s="279"/>
      <c r="J193" s="280">
        <f t="shared" ref="J193" si="160">ROUND(I193*H193,2)</f>
        <v>0</v>
      </c>
      <c r="K193" s="276" t="s">
        <v>3027</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1015</v>
      </c>
    </row>
    <row r="194" spans="2:65" s="1" customFormat="1" ht="40.5" x14ac:dyDescent="0.3">
      <c r="B194" s="36"/>
      <c r="D194" s="299" t="s">
        <v>2094</v>
      </c>
      <c r="F194" s="302" t="s">
        <v>3073</v>
      </c>
      <c r="I194" s="282"/>
      <c r="L194" s="36"/>
      <c r="M194" s="152"/>
      <c r="N194" s="281"/>
      <c r="O194" s="281"/>
      <c r="P194" s="281"/>
      <c r="Q194" s="281"/>
      <c r="R194" s="281"/>
      <c r="S194" s="281"/>
      <c r="T194" s="61"/>
      <c r="AT194" s="23" t="s">
        <v>2094</v>
      </c>
      <c r="AU194" s="23" t="s">
        <v>70</v>
      </c>
    </row>
    <row r="195" spans="2:65" s="1" customFormat="1" ht="16.5" customHeight="1" x14ac:dyDescent="0.3">
      <c r="B195" s="36"/>
      <c r="C195" s="274">
        <v>87</v>
      </c>
      <c r="D195" s="274" t="s">
        <v>152</v>
      </c>
      <c r="E195" s="275" t="s">
        <v>4554</v>
      </c>
      <c r="F195" s="276" t="s">
        <v>3074</v>
      </c>
      <c r="G195" s="277" t="s">
        <v>3028</v>
      </c>
      <c r="H195" s="278">
        <v>20</v>
      </c>
      <c r="I195" s="279"/>
      <c r="J195" s="280">
        <f t="shared" ref="J195" si="170">ROUND(I195*H195,2)</f>
        <v>0</v>
      </c>
      <c r="K195" s="276" t="s">
        <v>3027</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1034</v>
      </c>
    </row>
    <row r="196" spans="2:65" s="1" customFormat="1" ht="16.5" customHeight="1" x14ac:dyDescent="0.3">
      <c r="B196" s="36"/>
      <c r="C196" s="274">
        <v>88</v>
      </c>
      <c r="D196" s="274" t="s">
        <v>152</v>
      </c>
      <c r="E196" s="275" t="s">
        <v>4555</v>
      </c>
      <c r="F196" s="276" t="s">
        <v>3111</v>
      </c>
      <c r="G196" s="277" t="s">
        <v>3026</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1465</v>
      </c>
    </row>
    <row r="197" spans="2:65" s="283" customFormat="1" ht="37.35" customHeight="1" x14ac:dyDescent="0.35">
      <c r="B197" s="284"/>
      <c r="D197" s="285" t="s">
        <v>63</v>
      </c>
      <c r="E197" s="286" t="s">
        <v>3112</v>
      </c>
      <c r="F197" s="286" t="s">
        <v>3113</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SUM(BK198:BK204)</f>
        <v>0</v>
      </c>
    </row>
    <row r="198" spans="2:65" s="1" customFormat="1" ht="16.5" customHeight="1" x14ac:dyDescent="0.3">
      <c r="B198" s="36"/>
      <c r="C198" s="274">
        <v>89</v>
      </c>
      <c r="D198" s="274" t="s">
        <v>152</v>
      </c>
      <c r="E198" s="275" t="s">
        <v>4556</v>
      </c>
      <c r="F198" s="276" t="s">
        <v>3114</v>
      </c>
      <c r="G198" s="277" t="s">
        <v>3026</v>
      </c>
      <c r="H198" s="278">
        <v>1</v>
      </c>
      <c r="I198" s="279"/>
      <c r="J198" s="280">
        <f>ROUND(I198*H198,2)</f>
        <v>0</v>
      </c>
      <c r="K198" s="276" t="s">
        <v>3027</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1473</v>
      </c>
    </row>
    <row r="199" spans="2:65" s="1" customFormat="1" ht="40.5" x14ac:dyDescent="0.3">
      <c r="B199" s="36"/>
      <c r="D199" s="299" t="s">
        <v>2094</v>
      </c>
      <c r="F199" s="302" t="s">
        <v>3115</v>
      </c>
      <c r="I199" s="282"/>
      <c r="L199" s="36"/>
      <c r="M199" s="152"/>
      <c r="N199" s="281"/>
      <c r="O199" s="281"/>
      <c r="P199" s="281"/>
      <c r="Q199" s="281"/>
      <c r="R199" s="281"/>
      <c r="S199" s="281"/>
      <c r="T199" s="61"/>
      <c r="AT199" s="23" t="s">
        <v>2094</v>
      </c>
      <c r="AU199" s="23" t="s">
        <v>70</v>
      </c>
    </row>
    <row r="200" spans="2:65" s="1" customFormat="1" ht="25.5" customHeight="1" x14ac:dyDescent="0.3">
      <c r="B200" s="36"/>
      <c r="C200" s="274">
        <v>90</v>
      </c>
      <c r="D200" s="274" t="s">
        <v>152</v>
      </c>
      <c r="E200" s="275" t="s">
        <v>4557</v>
      </c>
      <c r="F200" s="276" t="s">
        <v>3116</v>
      </c>
      <c r="G200" s="277" t="s">
        <v>3026</v>
      </c>
      <c r="H200" s="278">
        <v>1</v>
      </c>
      <c r="I200" s="279"/>
      <c r="J200" s="280">
        <f>ROUND(I200*H200,2)</f>
        <v>0</v>
      </c>
      <c r="K200" s="276" t="s">
        <v>3027</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1494</v>
      </c>
    </row>
    <row r="201" spans="2:65" s="1" customFormat="1" ht="27" x14ac:dyDescent="0.3">
      <c r="B201" s="36"/>
      <c r="D201" s="299" t="s">
        <v>2094</v>
      </c>
      <c r="F201" s="302" t="s">
        <v>3117</v>
      </c>
      <c r="I201" s="282"/>
      <c r="L201" s="36"/>
      <c r="M201" s="152"/>
      <c r="N201" s="281"/>
      <c r="O201" s="281"/>
      <c r="P201" s="281"/>
      <c r="Q201" s="281"/>
      <c r="R201" s="281"/>
      <c r="S201" s="281"/>
      <c r="T201" s="61"/>
      <c r="AT201" s="23" t="s">
        <v>2094</v>
      </c>
      <c r="AU201" s="23" t="s">
        <v>70</v>
      </c>
    </row>
    <row r="202" spans="2:65" s="1" customFormat="1" ht="16.5" customHeight="1" x14ac:dyDescent="0.3">
      <c r="B202" s="36"/>
      <c r="C202" s="274">
        <v>91</v>
      </c>
      <c r="D202" s="274" t="s">
        <v>152</v>
      </c>
      <c r="E202" s="275" t="s">
        <v>4558</v>
      </c>
      <c r="F202" s="276" t="s">
        <v>3118</v>
      </c>
      <c r="G202" s="277" t="s">
        <v>3026</v>
      </c>
      <c r="H202" s="278">
        <v>1</v>
      </c>
      <c r="I202" s="279"/>
      <c r="J202" s="280">
        <f>ROUND(I202*H202,2)</f>
        <v>0</v>
      </c>
      <c r="K202" s="276" t="s">
        <v>3027</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1522</v>
      </c>
    </row>
    <row r="203" spans="2:65" s="1" customFormat="1" ht="27" x14ac:dyDescent="0.3">
      <c r="B203" s="36"/>
      <c r="D203" s="299" t="s">
        <v>2094</v>
      </c>
      <c r="F203" s="302" t="s">
        <v>3117</v>
      </c>
      <c r="I203" s="282"/>
      <c r="L203" s="36"/>
      <c r="M203" s="152"/>
      <c r="N203" s="281"/>
      <c r="O203" s="281"/>
      <c r="P203" s="281"/>
      <c r="Q203" s="281"/>
      <c r="R203" s="281"/>
      <c r="S203" s="281"/>
      <c r="T203" s="61"/>
      <c r="AT203" s="23" t="s">
        <v>2094</v>
      </c>
      <c r="AU203" s="23" t="s">
        <v>70</v>
      </c>
    </row>
    <row r="204" spans="2:65" s="1" customFormat="1" ht="16.5" customHeight="1" x14ac:dyDescent="0.3">
      <c r="B204" s="36"/>
      <c r="C204" s="274">
        <v>92</v>
      </c>
      <c r="D204" s="274" t="s">
        <v>152</v>
      </c>
      <c r="E204" s="275" t="s">
        <v>4559</v>
      </c>
      <c r="F204" s="276" t="s">
        <v>3119</v>
      </c>
      <c r="G204" s="277" t="s">
        <v>3028</v>
      </c>
      <c r="H204" s="278">
        <v>40</v>
      </c>
      <c r="I204" s="279"/>
      <c r="J204" s="280">
        <f>ROUND(I204*H204,2)</f>
        <v>0</v>
      </c>
      <c r="K204" s="276" t="s">
        <v>3027</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1486</v>
      </c>
    </row>
    <row r="205" spans="2:65" s="283" customFormat="1" ht="37.35" customHeight="1" x14ac:dyDescent="0.35">
      <c r="B205" s="284"/>
      <c r="D205" s="285" t="s">
        <v>63</v>
      </c>
      <c r="E205" s="286">
        <v>14</v>
      </c>
      <c r="F205" s="286" t="s">
        <v>3120</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4560</v>
      </c>
      <c r="F206" s="276" t="s">
        <v>3121</v>
      </c>
      <c r="G206" s="277" t="s">
        <v>2107</v>
      </c>
      <c r="H206" s="278">
        <v>600</v>
      </c>
      <c r="I206" s="279"/>
      <c r="J206" s="280">
        <f>ROUND(I206*H206,2)</f>
        <v>0</v>
      </c>
      <c r="K206" s="276" t="s">
        <v>3027</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1494</v>
      </c>
    </row>
    <row r="207" spans="2:65" s="283" customFormat="1" ht="37.35" customHeight="1" x14ac:dyDescent="0.35">
      <c r="B207" s="284"/>
      <c r="D207" s="285" t="s">
        <v>63</v>
      </c>
      <c r="E207" s="286">
        <v>15</v>
      </c>
      <c r="F207" s="286" t="s">
        <v>3122</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4561</v>
      </c>
      <c r="F208" s="276" t="s">
        <v>3123</v>
      </c>
      <c r="G208" s="277" t="s">
        <v>155</v>
      </c>
      <c r="H208" s="278">
        <v>50</v>
      </c>
      <c r="I208" s="279"/>
      <c r="J208" s="280">
        <f>ROUND(I208*H208,2)</f>
        <v>0</v>
      </c>
      <c r="K208" s="276" t="s">
        <v>3027</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1494</v>
      </c>
    </row>
    <row r="209" spans="2:65" s="283" customFormat="1" ht="37.35" customHeight="1" x14ac:dyDescent="0.35">
      <c r="B209" s="284"/>
      <c r="D209" s="285" t="s">
        <v>63</v>
      </c>
      <c r="E209" s="286">
        <v>16</v>
      </c>
      <c r="F209" s="286" t="s">
        <v>3125</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4562</v>
      </c>
      <c r="F210" s="276" t="s">
        <v>3124</v>
      </c>
      <c r="G210" s="277" t="s">
        <v>155</v>
      </c>
      <c r="H210" s="278">
        <v>270</v>
      </c>
      <c r="I210" s="279"/>
      <c r="J210" s="280">
        <f>ROUND(I210*H210,2)</f>
        <v>0</v>
      </c>
      <c r="K210" s="276" t="s">
        <v>3027</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1494</v>
      </c>
    </row>
    <row r="211" spans="2:65" s="1" customFormat="1" ht="25.5" customHeight="1" x14ac:dyDescent="0.3">
      <c r="B211" s="36"/>
      <c r="C211" s="274">
        <v>96</v>
      </c>
      <c r="D211" s="274" t="s">
        <v>152</v>
      </c>
      <c r="E211" s="275" t="s">
        <v>4563</v>
      </c>
      <c r="F211" s="276" t="s">
        <v>3126</v>
      </c>
      <c r="G211" s="277" t="s">
        <v>155</v>
      </c>
      <c r="H211" s="278">
        <v>550</v>
      </c>
      <c r="I211" s="279"/>
      <c r="J211" s="280">
        <f>ROUND(I211*H211,2)</f>
        <v>0</v>
      </c>
      <c r="K211" s="276" t="s">
        <v>3027</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1507</v>
      </c>
    </row>
    <row r="212" spans="2:65" s="283" customFormat="1" ht="37.35" customHeight="1" x14ac:dyDescent="0.35">
      <c r="B212" s="284"/>
      <c r="D212" s="285" t="s">
        <v>63</v>
      </c>
      <c r="E212" s="286">
        <v>17</v>
      </c>
      <c r="F212" s="286" t="s">
        <v>3127</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4564</v>
      </c>
      <c r="F213" s="276" t="s">
        <v>3128</v>
      </c>
      <c r="G213" s="277" t="s">
        <v>2107</v>
      </c>
      <c r="H213" s="278">
        <v>9405</v>
      </c>
      <c r="I213" s="279"/>
      <c r="J213" s="280">
        <f>ROUND(I213*H213,2)</f>
        <v>0</v>
      </c>
      <c r="K213" s="276" t="s">
        <v>3027</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1494</v>
      </c>
    </row>
    <row r="214" spans="2:65" s="1" customFormat="1" ht="16.5" customHeight="1" x14ac:dyDescent="0.3">
      <c r="B214" s="36"/>
      <c r="C214" s="274">
        <v>98</v>
      </c>
      <c r="D214" s="274" t="s">
        <v>152</v>
      </c>
      <c r="E214" s="275" t="s">
        <v>4565</v>
      </c>
      <c r="F214" s="276" t="s">
        <v>3129</v>
      </c>
      <c r="G214" s="277" t="s">
        <v>2107</v>
      </c>
      <c r="H214" s="278">
        <v>23843.8</v>
      </c>
      <c r="I214" s="279"/>
      <c r="J214" s="280">
        <f>ROUND(I214*H214,2)</f>
        <v>0</v>
      </c>
      <c r="K214" s="276" t="s">
        <v>3027</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1507</v>
      </c>
    </row>
    <row r="215" spans="2:65" s="1" customFormat="1" ht="16.5" customHeight="1" x14ac:dyDescent="0.3">
      <c r="B215" s="36"/>
      <c r="C215" s="274">
        <v>99</v>
      </c>
      <c r="D215" s="274" t="s">
        <v>152</v>
      </c>
      <c r="E215" s="275" t="s">
        <v>4566</v>
      </c>
      <c r="F215" s="276" t="s">
        <v>3130</v>
      </c>
      <c r="G215" s="277" t="s">
        <v>2107</v>
      </c>
      <c r="H215" s="278">
        <v>10862</v>
      </c>
      <c r="I215" s="279"/>
      <c r="J215" s="280">
        <f>ROUND(I215*H215,2)</f>
        <v>0</v>
      </c>
      <c r="K215" s="276" t="s">
        <v>3027</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1522</v>
      </c>
    </row>
    <row r="216" spans="2:65" s="283" customFormat="1" ht="37.35" customHeight="1" x14ac:dyDescent="0.35">
      <c r="B216" s="284"/>
      <c r="D216" s="285" t="s">
        <v>63</v>
      </c>
      <c r="E216" s="286">
        <v>18</v>
      </c>
      <c r="F216" s="286" t="s">
        <v>3131</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4567</v>
      </c>
      <c r="F217" s="276" t="s">
        <v>3132</v>
      </c>
      <c r="G217" s="277" t="s">
        <v>3135</v>
      </c>
      <c r="H217" s="278">
        <v>200</v>
      </c>
      <c r="I217" s="279"/>
      <c r="J217" s="280">
        <f>ROUND(I217*H217,2)</f>
        <v>0</v>
      </c>
      <c r="K217" s="276" t="s">
        <v>3027</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1544</v>
      </c>
    </row>
    <row r="218" spans="2:65" s="1" customFormat="1" ht="16.5" customHeight="1" x14ac:dyDescent="0.3">
      <c r="B218" s="36"/>
      <c r="C218" s="274">
        <v>101</v>
      </c>
      <c r="D218" s="274" t="s">
        <v>152</v>
      </c>
      <c r="E218" s="275" t="s">
        <v>4568</v>
      </c>
      <c r="F218" s="276" t="s">
        <v>3133</v>
      </c>
      <c r="G218" s="277" t="s">
        <v>3135</v>
      </c>
      <c r="H218" s="278">
        <v>150</v>
      </c>
      <c r="I218" s="279"/>
      <c r="J218" s="280">
        <f>ROUND(I218*H218,2)</f>
        <v>0</v>
      </c>
      <c r="K218" s="276" t="s">
        <v>3027</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1555</v>
      </c>
    </row>
    <row r="219" spans="2:65" s="1" customFormat="1" ht="16.5" customHeight="1" x14ac:dyDescent="0.3">
      <c r="B219" s="36"/>
      <c r="C219" s="274">
        <v>102</v>
      </c>
      <c r="D219" s="274" t="s">
        <v>152</v>
      </c>
      <c r="E219" s="275" t="s">
        <v>4569</v>
      </c>
      <c r="F219" s="276" t="s">
        <v>3134</v>
      </c>
      <c r="G219" s="277" t="s">
        <v>3135</v>
      </c>
      <c r="H219" s="278">
        <v>200</v>
      </c>
      <c r="I219" s="279"/>
      <c r="J219" s="280">
        <f>ROUND(I219*H219,2)</f>
        <v>0</v>
      </c>
      <c r="K219" s="276" t="s">
        <v>3027</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1575</v>
      </c>
    </row>
    <row r="220" spans="2:65" s="1" customFormat="1" ht="6.95" customHeight="1" x14ac:dyDescent="0.3">
      <c r="B220" s="49"/>
      <c r="C220" s="50"/>
      <c r="D220" s="50"/>
      <c r="E220" s="50"/>
      <c r="F220" s="50"/>
      <c r="G220" s="50"/>
      <c r="H220" s="50"/>
      <c r="I220" s="300"/>
      <c r="J220" s="50"/>
      <c r="K220" s="50"/>
      <c r="L220" s="36"/>
    </row>
    <row r="221" spans="2:65" x14ac:dyDescent="0.3">
      <c r="I221" s="301"/>
    </row>
  </sheetData>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rgb="FFFFFFCC"/>
  </sheetPr>
  <dimension ref="A1:K65200"/>
  <sheetViews>
    <sheetView view="pageBreakPreview" zoomScaleNormal="100" zoomScaleSheetLayoutView="100" workbookViewId="0">
      <selection activeCell="G10" sqref="G10"/>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9" width="10" style="440" customWidth="1"/>
    <col min="10" max="10" width="14.1640625" style="441" customWidth="1"/>
    <col min="11" max="16384" width="10.6640625" style="381"/>
  </cols>
  <sheetData>
    <row r="1" spans="1:11" ht="16.5" x14ac:dyDescent="0.3">
      <c r="A1" s="525" t="s">
        <v>3925</v>
      </c>
      <c r="B1" s="525"/>
      <c r="C1" s="525" t="s">
        <v>3926</v>
      </c>
      <c r="D1" s="526"/>
      <c r="E1" s="527"/>
      <c r="F1" s="440"/>
      <c r="G1" s="440"/>
    </row>
    <row r="2" spans="1:11" ht="16.5" x14ac:dyDescent="0.3">
      <c r="A2" s="525" t="s">
        <v>102</v>
      </c>
      <c r="B2" s="525"/>
      <c r="C2" s="525" t="s">
        <v>3927</v>
      </c>
      <c r="D2" s="526"/>
      <c r="E2" s="527"/>
      <c r="F2" s="440"/>
      <c r="G2" s="440"/>
    </row>
    <row r="3" spans="1:11" ht="16.5" x14ac:dyDescent="0.3">
      <c r="A3" s="525"/>
      <c r="B3" s="525"/>
      <c r="C3" s="525"/>
      <c r="D3" s="526"/>
      <c r="E3" s="527"/>
      <c r="F3" s="440"/>
      <c r="G3" s="440"/>
    </row>
    <row r="4" spans="1:11" ht="31.5" customHeight="1" x14ac:dyDescent="0.3">
      <c r="A4" s="594" t="s">
        <v>3928</v>
      </c>
      <c r="B4" s="594"/>
      <c r="C4" s="594"/>
      <c r="D4" s="594"/>
      <c r="E4" s="594"/>
      <c r="F4" s="594"/>
      <c r="G4" s="594"/>
      <c r="H4" s="594"/>
    </row>
    <row r="5" spans="1:11" x14ac:dyDescent="0.3">
      <c r="A5" s="384"/>
      <c r="B5" s="384"/>
      <c r="C5" s="381"/>
      <c r="D5" s="438"/>
      <c r="E5" s="433"/>
      <c r="F5" s="440"/>
      <c r="G5" s="440"/>
    </row>
    <row r="6" spans="1:11" s="382" customFormat="1" ht="27" x14ac:dyDescent="0.3">
      <c r="A6" s="528" t="s">
        <v>3929</v>
      </c>
      <c r="B6" s="528" t="s">
        <v>3930</v>
      </c>
      <c r="C6" s="528" t="s">
        <v>3931</v>
      </c>
      <c r="D6" s="529" t="s">
        <v>3932</v>
      </c>
      <c r="E6" s="530" t="s">
        <v>137</v>
      </c>
      <c r="F6" s="528" t="s">
        <v>3933</v>
      </c>
      <c r="G6" s="531" t="s">
        <v>3934</v>
      </c>
      <c r="H6" s="531" t="s">
        <v>3935</v>
      </c>
      <c r="I6" s="531" t="s">
        <v>3936</v>
      </c>
      <c r="J6" s="531" t="s">
        <v>140</v>
      </c>
    </row>
    <row r="7" spans="1:11" s="385" customFormat="1" x14ac:dyDescent="0.3">
      <c r="A7" s="383"/>
      <c r="B7" s="384"/>
      <c r="C7" s="384"/>
      <c r="E7" s="386"/>
      <c r="F7" s="383"/>
      <c r="G7" s="387"/>
      <c r="H7" s="387"/>
      <c r="I7" s="387"/>
      <c r="J7" s="388"/>
      <c r="K7" s="381"/>
    </row>
    <row r="8" spans="1:11" ht="16.5" x14ac:dyDescent="0.3">
      <c r="A8" s="389"/>
      <c r="B8" s="390"/>
      <c r="C8" s="390"/>
      <c r="D8" s="391" t="s">
        <v>3937</v>
      </c>
      <c r="E8" s="392"/>
      <c r="F8" s="389"/>
      <c r="G8" s="393"/>
      <c r="H8" s="393"/>
      <c r="I8" s="394"/>
      <c r="J8" s="395"/>
    </row>
    <row r="9" spans="1:11" x14ac:dyDescent="0.3">
      <c r="A9" s="396"/>
      <c r="B9" s="397"/>
      <c r="C9" s="397"/>
      <c r="D9" s="398" t="s">
        <v>3938</v>
      </c>
      <c r="E9" s="399"/>
      <c r="F9" s="396"/>
      <c r="G9" s="400"/>
      <c r="H9" s="400"/>
      <c r="I9" s="401"/>
      <c r="J9" s="402"/>
    </row>
    <row r="10" spans="1:11" x14ac:dyDescent="0.3">
      <c r="A10" s="403" t="s">
        <v>70</v>
      </c>
      <c r="B10" s="404" t="s">
        <v>3484</v>
      </c>
      <c r="C10" s="404" t="s">
        <v>3939</v>
      </c>
      <c r="D10" s="405" t="s">
        <v>3940</v>
      </c>
      <c r="E10" s="403" t="s">
        <v>3026</v>
      </c>
      <c r="F10" s="406">
        <v>1</v>
      </c>
      <c r="G10" s="524"/>
      <c r="H10" s="407">
        <f t="shared" ref="H10:H19" si="0">G10*F10</f>
        <v>0</v>
      </c>
      <c r="I10" s="407">
        <f t="shared" ref="I10:I19" si="1">H10*0.05</f>
        <v>0</v>
      </c>
      <c r="J10" s="408" t="s">
        <v>3941</v>
      </c>
    </row>
    <row r="11" spans="1:11" ht="30" x14ac:dyDescent="0.3">
      <c r="A11" s="403" t="s">
        <v>72</v>
      </c>
      <c r="B11" s="404" t="s">
        <v>3485</v>
      </c>
      <c r="C11" s="404" t="s">
        <v>3942</v>
      </c>
      <c r="D11" s="405" t="s">
        <v>3943</v>
      </c>
      <c r="E11" s="403" t="s">
        <v>3026</v>
      </c>
      <c r="F11" s="406">
        <v>1</v>
      </c>
      <c r="G11" s="524"/>
      <c r="H11" s="407">
        <f t="shared" si="0"/>
        <v>0</v>
      </c>
      <c r="I11" s="407">
        <f t="shared" si="1"/>
        <v>0</v>
      </c>
      <c r="J11" s="409" t="s">
        <v>3941</v>
      </c>
    </row>
    <row r="12" spans="1:11" ht="15" customHeight="1" x14ac:dyDescent="0.3">
      <c r="A12" s="403" t="s">
        <v>172</v>
      </c>
      <c r="B12" s="404" t="s">
        <v>3486</v>
      </c>
      <c r="C12" s="404" t="s">
        <v>3944</v>
      </c>
      <c r="D12" s="405" t="s">
        <v>4069</v>
      </c>
      <c r="E12" s="403" t="s">
        <v>3026</v>
      </c>
      <c r="F12" s="406">
        <v>1</v>
      </c>
      <c r="G12" s="524"/>
      <c r="H12" s="407">
        <f t="shared" si="0"/>
        <v>0</v>
      </c>
      <c r="I12" s="407">
        <f t="shared" si="1"/>
        <v>0</v>
      </c>
      <c r="J12" s="409" t="s">
        <v>3941</v>
      </c>
    </row>
    <row r="13" spans="1:11" ht="15" customHeight="1" x14ac:dyDescent="0.3">
      <c r="A13" s="403" t="s">
        <v>157</v>
      </c>
      <c r="B13" s="404" t="s">
        <v>3487</v>
      </c>
      <c r="C13" s="404" t="s">
        <v>3944</v>
      </c>
      <c r="D13" s="405" t="s">
        <v>3945</v>
      </c>
      <c r="E13" s="403" t="s">
        <v>3026</v>
      </c>
      <c r="F13" s="406">
        <v>1</v>
      </c>
      <c r="G13" s="524"/>
      <c r="H13" s="407">
        <f t="shared" si="0"/>
        <v>0</v>
      </c>
      <c r="I13" s="407">
        <f t="shared" si="1"/>
        <v>0</v>
      </c>
      <c r="J13" s="409" t="s">
        <v>3941</v>
      </c>
    </row>
    <row r="14" spans="1:11" x14ac:dyDescent="0.3">
      <c r="A14" s="403" t="s">
        <v>181</v>
      </c>
      <c r="B14" s="404" t="s">
        <v>3488</v>
      </c>
      <c r="C14" s="404" t="s">
        <v>3946</v>
      </c>
      <c r="D14" s="405" t="s">
        <v>3947</v>
      </c>
      <c r="E14" s="403" t="s">
        <v>3026</v>
      </c>
      <c r="F14" s="406">
        <v>1</v>
      </c>
      <c r="G14" s="524"/>
      <c r="H14" s="407">
        <f t="shared" si="0"/>
        <v>0</v>
      </c>
      <c r="I14" s="407">
        <f t="shared" si="1"/>
        <v>0</v>
      </c>
      <c r="J14" s="409" t="s">
        <v>3941</v>
      </c>
    </row>
    <row r="15" spans="1:11" x14ac:dyDescent="0.3">
      <c r="A15" s="403" t="s">
        <v>184</v>
      </c>
      <c r="B15" s="404" t="s">
        <v>3489</v>
      </c>
      <c r="C15" s="404" t="s">
        <v>3946</v>
      </c>
      <c r="D15" s="405" t="s">
        <v>3947</v>
      </c>
      <c r="E15" s="403" t="s">
        <v>3026</v>
      </c>
      <c r="F15" s="406">
        <v>1</v>
      </c>
      <c r="G15" s="524"/>
      <c r="H15" s="407">
        <f t="shared" si="0"/>
        <v>0</v>
      </c>
      <c r="I15" s="407">
        <f t="shared" si="1"/>
        <v>0</v>
      </c>
      <c r="J15" s="409" t="s">
        <v>3941</v>
      </c>
    </row>
    <row r="16" spans="1:11" x14ac:dyDescent="0.3">
      <c r="A16" s="403" t="s">
        <v>191</v>
      </c>
      <c r="B16" s="404" t="s">
        <v>3490</v>
      </c>
      <c r="C16" s="404" t="s">
        <v>3948</v>
      </c>
      <c r="D16" s="405" t="s">
        <v>3949</v>
      </c>
      <c r="E16" s="403" t="s">
        <v>3026</v>
      </c>
      <c r="F16" s="406">
        <v>1</v>
      </c>
      <c r="G16" s="524"/>
      <c r="H16" s="407">
        <f t="shared" si="0"/>
        <v>0</v>
      </c>
      <c r="I16" s="407">
        <f t="shared" si="1"/>
        <v>0</v>
      </c>
      <c r="J16" s="409" t="s">
        <v>3941</v>
      </c>
    </row>
    <row r="17" spans="1:10" x14ac:dyDescent="0.3">
      <c r="A17" s="403" t="s">
        <v>196</v>
      </c>
      <c r="B17" s="404" t="s">
        <v>3491</v>
      </c>
      <c r="C17" s="404" t="s">
        <v>3948</v>
      </c>
      <c r="D17" s="405" t="s">
        <v>3949</v>
      </c>
      <c r="E17" s="403" t="s">
        <v>3026</v>
      </c>
      <c r="F17" s="406">
        <v>1</v>
      </c>
      <c r="G17" s="524"/>
      <c r="H17" s="407">
        <f t="shared" si="0"/>
        <v>0</v>
      </c>
      <c r="I17" s="407">
        <f t="shared" si="1"/>
        <v>0</v>
      </c>
      <c r="J17" s="409" t="s">
        <v>3941</v>
      </c>
    </row>
    <row r="18" spans="1:10" x14ac:dyDescent="0.3">
      <c r="A18" s="403" t="s">
        <v>203</v>
      </c>
      <c r="B18" s="404" t="s">
        <v>3492</v>
      </c>
      <c r="C18" s="404" t="s">
        <v>3948</v>
      </c>
      <c r="D18" s="405" t="s">
        <v>3949</v>
      </c>
      <c r="E18" s="403" t="s">
        <v>3026</v>
      </c>
      <c r="F18" s="406">
        <v>1</v>
      </c>
      <c r="G18" s="524"/>
      <c r="H18" s="407">
        <f t="shared" si="0"/>
        <v>0</v>
      </c>
      <c r="I18" s="407">
        <f t="shared" si="1"/>
        <v>0</v>
      </c>
      <c r="J18" s="409" t="s">
        <v>3941</v>
      </c>
    </row>
    <row r="19" spans="1:10" x14ac:dyDescent="0.3">
      <c r="A19" s="403" t="s">
        <v>206</v>
      </c>
      <c r="B19" s="404" t="s">
        <v>3493</v>
      </c>
      <c r="C19" s="404" t="s">
        <v>3950</v>
      </c>
      <c r="D19" s="405" t="s">
        <v>3951</v>
      </c>
      <c r="E19" s="403" t="s">
        <v>3026</v>
      </c>
      <c r="F19" s="406">
        <v>1</v>
      </c>
      <c r="G19" s="524"/>
      <c r="H19" s="407">
        <f t="shared" si="0"/>
        <v>0</v>
      </c>
      <c r="I19" s="407">
        <f t="shared" si="1"/>
        <v>0</v>
      </c>
      <c r="J19" s="409" t="s">
        <v>3941</v>
      </c>
    </row>
    <row r="20" spans="1:10" x14ac:dyDescent="0.3">
      <c r="A20" s="403" t="s">
        <v>211</v>
      </c>
      <c r="B20" s="404" t="s">
        <v>3516</v>
      </c>
      <c r="C20" s="404" t="s">
        <v>3494</v>
      </c>
      <c r="D20" s="405" t="s">
        <v>4070</v>
      </c>
      <c r="E20" s="403" t="s">
        <v>3026</v>
      </c>
      <c r="F20" s="406">
        <v>156</v>
      </c>
      <c r="G20" s="524"/>
      <c r="H20" s="407">
        <f>G20*F20</f>
        <v>0</v>
      </c>
      <c r="I20" s="407"/>
      <c r="J20" s="409" t="s">
        <v>3516</v>
      </c>
    </row>
    <row r="21" spans="1:10" x14ac:dyDescent="0.3">
      <c r="A21" s="403" t="s">
        <v>213</v>
      </c>
      <c r="B21" s="404" t="s">
        <v>3516</v>
      </c>
      <c r="C21" s="404" t="s">
        <v>3495</v>
      </c>
      <c r="D21" s="405" t="s">
        <v>4071</v>
      </c>
      <c r="E21" s="403" t="s">
        <v>3026</v>
      </c>
      <c r="F21" s="406">
        <v>40</v>
      </c>
      <c r="G21" s="524"/>
      <c r="H21" s="407">
        <f>G21*F21</f>
        <v>0</v>
      </c>
      <c r="I21" s="407"/>
      <c r="J21" s="409" t="s">
        <v>3516</v>
      </c>
    </row>
    <row r="22" spans="1:10" x14ac:dyDescent="0.3">
      <c r="A22" s="403" t="s">
        <v>218</v>
      </c>
      <c r="B22" s="404" t="s">
        <v>3516</v>
      </c>
      <c r="C22" s="404" t="s">
        <v>3496</v>
      </c>
      <c r="D22" s="405" t="s">
        <v>4072</v>
      </c>
      <c r="E22" s="403" t="s">
        <v>3026</v>
      </c>
      <c r="F22" s="406">
        <v>258</v>
      </c>
      <c r="G22" s="524"/>
      <c r="H22" s="407">
        <f>G22*F22</f>
        <v>0</v>
      </c>
      <c r="I22" s="407"/>
      <c r="J22" s="409" t="s">
        <v>3516</v>
      </c>
    </row>
    <row r="23" spans="1:10" x14ac:dyDescent="0.3">
      <c r="A23" s="410"/>
      <c r="B23" s="411"/>
      <c r="C23" s="411"/>
      <c r="D23" s="405"/>
      <c r="E23" s="410"/>
      <c r="F23" s="406"/>
      <c r="G23" s="407"/>
      <c r="H23" s="407"/>
      <c r="I23" s="407"/>
      <c r="J23" s="409"/>
    </row>
    <row r="24" spans="1:10" x14ac:dyDescent="0.3">
      <c r="A24" s="412"/>
      <c r="B24" s="413"/>
      <c r="C24" s="413"/>
      <c r="D24" s="398" t="s">
        <v>3497</v>
      </c>
      <c r="E24" s="414"/>
      <c r="F24" s="412"/>
      <c r="G24" s="415"/>
      <c r="H24" s="415"/>
      <c r="I24" s="416"/>
      <c r="J24" s="417"/>
    </row>
    <row r="25" spans="1:10" x14ac:dyDescent="0.3">
      <c r="A25" s="406">
        <v>14</v>
      </c>
      <c r="B25" s="418" t="s">
        <v>3498</v>
      </c>
      <c r="C25" s="418" t="s">
        <v>3952</v>
      </c>
      <c r="D25" s="405" t="s">
        <v>3953</v>
      </c>
      <c r="E25" s="403" t="s">
        <v>3026</v>
      </c>
      <c r="F25" s="406">
        <v>1</v>
      </c>
      <c r="G25" s="524"/>
      <c r="H25" s="407">
        <f t="shared" ref="H25:H40" si="2">G25*F25</f>
        <v>0</v>
      </c>
      <c r="I25" s="407">
        <f t="shared" ref="I25:I30" si="3">H25*0.15</f>
        <v>0</v>
      </c>
      <c r="J25" s="409" t="s">
        <v>3941</v>
      </c>
    </row>
    <row r="26" spans="1:10" x14ac:dyDescent="0.3">
      <c r="A26" s="406">
        <v>15</v>
      </c>
      <c r="B26" s="418" t="s">
        <v>3499</v>
      </c>
      <c r="C26" s="418" t="s">
        <v>3954</v>
      </c>
      <c r="D26" s="405" t="s">
        <v>3955</v>
      </c>
      <c r="E26" s="403" t="s">
        <v>3026</v>
      </c>
      <c r="F26" s="406">
        <v>1</v>
      </c>
      <c r="G26" s="524"/>
      <c r="H26" s="407">
        <f t="shared" si="2"/>
        <v>0</v>
      </c>
      <c r="I26" s="407">
        <f t="shared" si="3"/>
        <v>0</v>
      </c>
      <c r="J26" s="409" t="s">
        <v>3941</v>
      </c>
    </row>
    <row r="27" spans="1:10" x14ac:dyDescent="0.3">
      <c r="A27" s="406">
        <v>16</v>
      </c>
      <c r="B27" s="418" t="s">
        <v>3500</v>
      </c>
      <c r="C27" s="418" t="s">
        <v>3952</v>
      </c>
      <c r="D27" s="405" t="s">
        <v>3953</v>
      </c>
      <c r="E27" s="403" t="s">
        <v>3026</v>
      </c>
      <c r="F27" s="406">
        <v>1</v>
      </c>
      <c r="G27" s="524"/>
      <c r="H27" s="407">
        <f t="shared" si="2"/>
        <v>0</v>
      </c>
      <c r="I27" s="407">
        <f t="shared" si="3"/>
        <v>0</v>
      </c>
      <c r="J27" s="409" t="s">
        <v>3941</v>
      </c>
    </row>
    <row r="28" spans="1:10" x14ac:dyDescent="0.3">
      <c r="A28" s="406">
        <v>17</v>
      </c>
      <c r="B28" s="418" t="s">
        <v>3501</v>
      </c>
      <c r="C28" s="418" t="s">
        <v>3954</v>
      </c>
      <c r="D28" s="405" t="s">
        <v>3955</v>
      </c>
      <c r="E28" s="403" t="s">
        <v>3026</v>
      </c>
      <c r="F28" s="406">
        <v>1</v>
      </c>
      <c r="G28" s="524"/>
      <c r="H28" s="407">
        <f t="shared" si="2"/>
        <v>0</v>
      </c>
      <c r="I28" s="407">
        <f t="shared" si="3"/>
        <v>0</v>
      </c>
      <c r="J28" s="409" t="s">
        <v>3941</v>
      </c>
    </row>
    <row r="29" spans="1:10" x14ac:dyDescent="0.3">
      <c r="A29" s="406">
        <v>18</v>
      </c>
      <c r="B29" s="418" t="s">
        <v>3502</v>
      </c>
      <c r="C29" s="418" t="s">
        <v>3952</v>
      </c>
      <c r="D29" s="405" t="s">
        <v>3953</v>
      </c>
      <c r="E29" s="403" t="s">
        <v>3026</v>
      </c>
      <c r="F29" s="406">
        <v>1</v>
      </c>
      <c r="G29" s="524"/>
      <c r="H29" s="407">
        <f t="shared" si="2"/>
        <v>0</v>
      </c>
      <c r="I29" s="407">
        <f t="shared" si="3"/>
        <v>0</v>
      </c>
      <c r="J29" s="409" t="s">
        <v>3941</v>
      </c>
    </row>
    <row r="30" spans="1:10" x14ac:dyDescent="0.3">
      <c r="A30" s="406">
        <v>19</v>
      </c>
      <c r="B30" s="418" t="s">
        <v>3503</v>
      </c>
      <c r="C30" s="418" t="s">
        <v>3954</v>
      </c>
      <c r="D30" s="405" t="s">
        <v>3955</v>
      </c>
      <c r="E30" s="403" t="s">
        <v>3026</v>
      </c>
      <c r="F30" s="406">
        <v>1</v>
      </c>
      <c r="G30" s="524"/>
      <c r="H30" s="407">
        <f t="shared" si="2"/>
        <v>0</v>
      </c>
      <c r="I30" s="407">
        <f t="shared" si="3"/>
        <v>0</v>
      </c>
      <c r="J30" s="409" t="s">
        <v>3941</v>
      </c>
    </row>
    <row r="31" spans="1:10" x14ac:dyDescent="0.3">
      <c r="A31" s="406">
        <v>20</v>
      </c>
      <c r="B31" s="418" t="s">
        <v>3504</v>
      </c>
      <c r="C31" s="418" t="s">
        <v>3956</v>
      </c>
      <c r="D31" s="405" t="s">
        <v>3957</v>
      </c>
      <c r="E31" s="403" t="s">
        <v>3026</v>
      </c>
      <c r="F31" s="406">
        <v>1</v>
      </c>
      <c r="G31" s="524"/>
      <c r="H31" s="407">
        <f t="shared" si="2"/>
        <v>0</v>
      </c>
      <c r="I31" s="407">
        <f>H31*0.05</f>
        <v>0</v>
      </c>
      <c r="J31" s="409" t="s">
        <v>3941</v>
      </c>
    </row>
    <row r="32" spans="1:10" x14ac:dyDescent="0.3">
      <c r="A32" s="406">
        <v>21</v>
      </c>
      <c r="B32" s="418" t="s">
        <v>3505</v>
      </c>
      <c r="C32" s="418" t="s">
        <v>3958</v>
      </c>
      <c r="D32" s="405" t="s">
        <v>3959</v>
      </c>
      <c r="E32" s="403" t="s">
        <v>3026</v>
      </c>
      <c r="F32" s="406">
        <v>1</v>
      </c>
      <c r="G32" s="524"/>
      <c r="H32" s="407">
        <f t="shared" si="2"/>
        <v>0</v>
      </c>
      <c r="I32" s="407">
        <f>H32*0.15</f>
        <v>0</v>
      </c>
      <c r="J32" s="409" t="s">
        <v>3941</v>
      </c>
    </row>
    <row r="33" spans="1:10" x14ac:dyDescent="0.3">
      <c r="A33" s="406">
        <v>22</v>
      </c>
      <c r="B33" s="418" t="s">
        <v>3506</v>
      </c>
      <c r="C33" s="418" t="s">
        <v>3960</v>
      </c>
      <c r="D33" s="405" t="s">
        <v>3961</v>
      </c>
      <c r="E33" s="403" t="s">
        <v>3026</v>
      </c>
      <c r="F33" s="406">
        <v>2</v>
      </c>
      <c r="G33" s="524"/>
      <c r="H33" s="407">
        <f t="shared" si="2"/>
        <v>0</v>
      </c>
      <c r="I33" s="407">
        <f>H33*0.15</f>
        <v>0</v>
      </c>
      <c r="J33" s="409" t="s">
        <v>3941</v>
      </c>
    </row>
    <row r="34" spans="1:10" x14ac:dyDescent="0.3">
      <c r="A34" s="406">
        <v>23</v>
      </c>
      <c r="B34" s="418" t="s">
        <v>3507</v>
      </c>
      <c r="C34" s="418" t="s">
        <v>3962</v>
      </c>
      <c r="D34" s="405" t="s">
        <v>3963</v>
      </c>
      <c r="E34" s="403" t="s">
        <v>3026</v>
      </c>
      <c r="F34" s="406">
        <v>1</v>
      </c>
      <c r="G34" s="524"/>
      <c r="H34" s="407">
        <f t="shared" si="2"/>
        <v>0</v>
      </c>
      <c r="I34" s="407">
        <f t="shared" ref="I34:I40" si="4">H34*0.1</f>
        <v>0</v>
      </c>
      <c r="J34" s="409" t="s">
        <v>3941</v>
      </c>
    </row>
    <row r="35" spans="1:10" x14ac:dyDescent="0.3">
      <c r="A35" s="406">
        <v>24</v>
      </c>
      <c r="B35" s="418" t="s">
        <v>3964</v>
      </c>
      <c r="C35" s="418" t="s">
        <v>3965</v>
      </c>
      <c r="D35" s="405" t="s">
        <v>3966</v>
      </c>
      <c r="E35" s="403" t="s">
        <v>3026</v>
      </c>
      <c r="F35" s="406">
        <v>2</v>
      </c>
      <c r="G35" s="524"/>
      <c r="H35" s="407">
        <f t="shared" si="2"/>
        <v>0</v>
      </c>
      <c r="I35" s="407">
        <f t="shared" si="4"/>
        <v>0</v>
      </c>
      <c r="J35" s="409" t="s">
        <v>3941</v>
      </c>
    </row>
    <row r="36" spans="1:10" x14ac:dyDescent="0.3">
      <c r="A36" s="406">
        <v>25</v>
      </c>
      <c r="B36" s="418" t="s">
        <v>3967</v>
      </c>
      <c r="C36" s="418" t="s">
        <v>3968</v>
      </c>
      <c r="D36" s="405" t="s">
        <v>3969</v>
      </c>
      <c r="E36" s="403" t="s">
        <v>3026</v>
      </c>
      <c r="F36" s="406">
        <v>2</v>
      </c>
      <c r="G36" s="524"/>
      <c r="H36" s="407">
        <f t="shared" si="2"/>
        <v>0</v>
      </c>
      <c r="I36" s="407">
        <f t="shared" si="4"/>
        <v>0</v>
      </c>
      <c r="J36" s="409" t="s">
        <v>3941</v>
      </c>
    </row>
    <row r="37" spans="1:10" x14ac:dyDescent="0.3">
      <c r="A37" s="406">
        <v>26</v>
      </c>
      <c r="B37" s="418" t="s">
        <v>3970</v>
      </c>
      <c r="C37" s="418" t="s">
        <v>3965</v>
      </c>
      <c r="D37" s="405" t="s">
        <v>3966</v>
      </c>
      <c r="E37" s="403" t="s">
        <v>3026</v>
      </c>
      <c r="F37" s="406">
        <v>2</v>
      </c>
      <c r="G37" s="524"/>
      <c r="H37" s="407">
        <f t="shared" si="2"/>
        <v>0</v>
      </c>
      <c r="I37" s="407">
        <f t="shared" si="4"/>
        <v>0</v>
      </c>
      <c r="J37" s="409" t="s">
        <v>3941</v>
      </c>
    </row>
    <row r="38" spans="1:10" x14ac:dyDescent="0.3">
      <c r="A38" s="406">
        <v>27</v>
      </c>
      <c r="B38" s="418" t="s">
        <v>3971</v>
      </c>
      <c r="C38" s="418" t="s">
        <v>3968</v>
      </c>
      <c r="D38" s="405" t="s">
        <v>3969</v>
      </c>
      <c r="E38" s="403" t="s">
        <v>3026</v>
      </c>
      <c r="F38" s="406">
        <v>2</v>
      </c>
      <c r="G38" s="524"/>
      <c r="H38" s="407">
        <f t="shared" si="2"/>
        <v>0</v>
      </c>
      <c r="I38" s="407">
        <f t="shared" si="4"/>
        <v>0</v>
      </c>
      <c r="J38" s="409" t="s">
        <v>3941</v>
      </c>
    </row>
    <row r="39" spans="1:10" x14ac:dyDescent="0.3">
      <c r="A39" s="406">
        <v>28</v>
      </c>
      <c r="B39" s="418" t="s">
        <v>3972</v>
      </c>
      <c r="C39" s="418" t="s">
        <v>3965</v>
      </c>
      <c r="D39" s="405" t="s">
        <v>3966</v>
      </c>
      <c r="E39" s="403" t="s">
        <v>3026</v>
      </c>
      <c r="F39" s="406">
        <v>2</v>
      </c>
      <c r="G39" s="524"/>
      <c r="H39" s="407">
        <f t="shared" si="2"/>
        <v>0</v>
      </c>
      <c r="I39" s="407">
        <f t="shared" si="4"/>
        <v>0</v>
      </c>
      <c r="J39" s="409" t="s">
        <v>3941</v>
      </c>
    </row>
    <row r="40" spans="1:10" x14ac:dyDescent="0.3">
      <c r="A40" s="406">
        <v>29</v>
      </c>
      <c r="B40" s="418" t="s">
        <v>3973</v>
      </c>
      <c r="C40" s="418" t="s">
        <v>3968</v>
      </c>
      <c r="D40" s="405" t="s">
        <v>3969</v>
      </c>
      <c r="E40" s="403" t="s">
        <v>3026</v>
      </c>
      <c r="F40" s="406">
        <v>2</v>
      </c>
      <c r="G40" s="524"/>
      <c r="H40" s="407">
        <f t="shared" si="2"/>
        <v>0</v>
      </c>
      <c r="I40" s="407">
        <f t="shared" si="4"/>
        <v>0</v>
      </c>
      <c r="J40" s="409" t="s">
        <v>3941</v>
      </c>
    </row>
    <row r="41" spans="1:10" x14ac:dyDescent="0.3">
      <c r="A41" s="406">
        <v>30</v>
      </c>
      <c r="B41" s="418" t="s">
        <v>3508</v>
      </c>
      <c r="C41" s="418" t="s">
        <v>3974</v>
      </c>
      <c r="D41" s="405" t="s">
        <v>3975</v>
      </c>
      <c r="E41" s="403" t="s">
        <v>3026</v>
      </c>
      <c r="F41" s="406">
        <v>1</v>
      </c>
      <c r="G41" s="524"/>
      <c r="H41" s="407">
        <f t="shared" ref="H41:H54" si="5">G41*F41</f>
        <v>0</v>
      </c>
      <c r="I41" s="407">
        <f>H41*0.1</f>
        <v>0</v>
      </c>
      <c r="J41" s="409" t="s">
        <v>3941</v>
      </c>
    </row>
    <row r="42" spans="1:10" x14ac:dyDescent="0.3">
      <c r="A42" s="406">
        <v>31</v>
      </c>
      <c r="B42" s="418" t="s">
        <v>3976</v>
      </c>
      <c r="C42" s="418" t="s">
        <v>3977</v>
      </c>
      <c r="D42" s="405" t="s">
        <v>3978</v>
      </c>
      <c r="E42" s="403" t="s">
        <v>3026</v>
      </c>
      <c r="F42" s="406">
        <v>2</v>
      </c>
      <c r="G42" s="524"/>
      <c r="H42" s="407">
        <f t="shared" si="5"/>
        <v>0</v>
      </c>
      <c r="I42" s="407">
        <f>H42*0.15</f>
        <v>0</v>
      </c>
      <c r="J42" s="409" t="s">
        <v>3941</v>
      </c>
    </row>
    <row r="43" spans="1:10" x14ac:dyDescent="0.3">
      <c r="A43" s="406">
        <v>32</v>
      </c>
      <c r="B43" s="418" t="s">
        <v>3979</v>
      </c>
      <c r="C43" s="418" t="s">
        <v>3977</v>
      </c>
      <c r="D43" s="405" t="s">
        <v>3978</v>
      </c>
      <c r="E43" s="403" t="s">
        <v>3026</v>
      </c>
      <c r="F43" s="406">
        <v>2</v>
      </c>
      <c r="G43" s="524"/>
      <c r="H43" s="407">
        <f t="shared" si="5"/>
        <v>0</v>
      </c>
      <c r="I43" s="407">
        <f>H43*0.15</f>
        <v>0</v>
      </c>
      <c r="J43" s="409" t="s">
        <v>3941</v>
      </c>
    </row>
    <row r="44" spans="1:10" x14ac:dyDescent="0.3">
      <c r="A44" s="406">
        <v>33</v>
      </c>
      <c r="B44" s="418" t="s">
        <v>3509</v>
      </c>
      <c r="C44" s="418" t="s">
        <v>3980</v>
      </c>
      <c r="D44" s="405" t="s">
        <v>3981</v>
      </c>
      <c r="E44" s="403" t="s">
        <v>3026</v>
      </c>
      <c r="F44" s="406">
        <v>1</v>
      </c>
      <c r="G44" s="524"/>
      <c r="H44" s="407">
        <f t="shared" si="5"/>
        <v>0</v>
      </c>
      <c r="I44" s="407">
        <f>H44*0.05</f>
        <v>0</v>
      </c>
      <c r="J44" s="409" t="s">
        <v>3941</v>
      </c>
    </row>
    <row r="45" spans="1:10" x14ac:dyDescent="0.3">
      <c r="A45" s="406">
        <v>34</v>
      </c>
      <c r="B45" s="418" t="s">
        <v>3510</v>
      </c>
      <c r="C45" s="418" t="s">
        <v>3974</v>
      </c>
      <c r="D45" s="405" t="s">
        <v>3975</v>
      </c>
      <c r="E45" s="403" t="s">
        <v>3026</v>
      </c>
      <c r="F45" s="406">
        <v>1</v>
      </c>
      <c r="G45" s="524"/>
      <c r="H45" s="407">
        <f t="shared" si="5"/>
        <v>0</v>
      </c>
      <c r="I45" s="407">
        <f>H45*0.1</f>
        <v>0</v>
      </c>
      <c r="J45" s="409" t="s">
        <v>3941</v>
      </c>
    </row>
    <row r="46" spans="1:10" x14ac:dyDescent="0.3">
      <c r="A46" s="406">
        <v>35</v>
      </c>
      <c r="B46" s="418" t="s">
        <v>3982</v>
      </c>
      <c r="C46" s="418" t="s">
        <v>3977</v>
      </c>
      <c r="D46" s="405" t="s">
        <v>3978</v>
      </c>
      <c r="E46" s="403" t="s">
        <v>3026</v>
      </c>
      <c r="F46" s="406">
        <v>2</v>
      </c>
      <c r="G46" s="524"/>
      <c r="H46" s="407">
        <f t="shared" si="5"/>
        <v>0</v>
      </c>
      <c r="I46" s="407">
        <f>H46*0.15</f>
        <v>0</v>
      </c>
      <c r="J46" s="409" t="s">
        <v>3941</v>
      </c>
    </row>
    <row r="47" spans="1:10" x14ac:dyDescent="0.3">
      <c r="A47" s="406">
        <v>36</v>
      </c>
      <c r="B47" s="418" t="s">
        <v>3983</v>
      </c>
      <c r="C47" s="418" t="s">
        <v>3977</v>
      </c>
      <c r="D47" s="405" t="s">
        <v>3978</v>
      </c>
      <c r="E47" s="403" t="s">
        <v>3026</v>
      </c>
      <c r="F47" s="406">
        <v>2</v>
      </c>
      <c r="G47" s="524"/>
      <c r="H47" s="407">
        <f t="shared" si="5"/>
        <v>0</v>
      </c>
      <c r="I47" s="407">
        <f>H47*0.15</f>
        <v>0</v>
      </c>
      <c r="J47" s="409" t="s">
        <v>3941</v>
      </c>
    </row>
    <row r="48" spans="1:10" x14ac:dyDescent="0.3">
      <c r="A48" s="406">
        <v>37</v>
      </c>
      <c r="B48" s="418" t="s">
        <v>3511</v>
      </c>
      <c r="C48" s="418" t="s">
        <v>3980</v>
      </c>
      <c r="D48" s="405" t="s">
        <v>3981</v>
      </c>
      <c r="E48" s="403" t="s">
        <v>3026</v>
      </c>
      <c r="F48" s="406">
        <v>1</v>
      </c>
      <c r="G48" s="524"/>
      <c r="H48" s="407">
        <f t="shared" si="5"/>
        <v>0</v>
      </c>
      <c r="I48" s="407">
        <f>H48*0.05</f>
        <v>0</v>
      </c>
      <c r="J48" s="409" t="s">
        <v>3941</v>
      </c>
    </row>
    <row r="49" spans="1:10" x14ac:dyDescent="0.3">
      <c r="A49" s="406">
        <v>38</v>
      </c>
      <c r="B49" s="418" t="s">
        <v>3512</v>
      </c>
      <c r="C49" s="418" t="s">
        <v>3974</v>
      </c>
      <c r="D49" s="405" t="s">
        <v>3975</v>
      </c>
      <c r="E49" s="403" t="s">
        <v>3026</v>
      </c>
      <c r="F49" s="406">
        <v>1</v>
      </c>
      <c r="G49" s="524"/>
      <c r="H49" s="407">
        <f t="shared" si="5"/>
        <v>0</v>
      </c>
      <c r="I49" s="407">
        <f>H49*0.1</f>
        <v>0</v>
      </c>
      <c r="J49" s="409" t="s">
        <v>3941</v>
      </c>
    </row>
    <row r="50" spans="1:10" x14ac:dyDescent="0.3">
      <c r="A50" s="406">
        <v>39</v>
      </c>
      <c r="B50" s="418" t="s">
        <v>3984</v>
      </c>
      <c r="C50" s="418" t="s">
        <v>3977</v>
      </c>
      <c r="D50" s="405" t="s">
        <v>3978</v>
      </c>
      <c r="E50" s="403" t="s">
        <v>3026</v>
      </c>
      <c r="F50" s="406">
        <v>2</v>
      </c>
      <c r="G50" s="524"/>
      <c r="H50" s="407">
        <f t="shared" si="5"/>
        <v>0</v>
      </c>
      <c r="I50" s="407">
        <f>H50*0.15</f>
        <v>0</v>
      </c>
      <c r="J50" s="409" t="s">
        <v>3941</v>
      </c>
    </row>
    <row r="51" spans="1:10" x14ac:dyDescent="0.3">
      <c r="A51" s="406">
        <v>40</v>
      </c>
      <c r="B51" s="418" t="s">
        <v>3985</v>
      </c>
      <c r="C51" s="418" t="s">
        <v>3977</v>
      </c>
      <c r="D51" s="405" t="s">
        <v>3978</v>
      </c>
      <c r="E51" s="403" t="s">
        <v>3026</v>
      </c>
      <c r="F51" s="406">
        <v>2</v>
      </c>
      <c r="G51" s="524"/>
      <c r="H51" s="407">
        <f t="shared" si="5"/>
        <v>0</v>
      </c>
      <c r="I51" s="407">
        <f>H51*0.15</f>
        <v>0</v>
      </c>
      <c r="J51" s="409" t="s">
        <v>3941</v>
      </c>
    </row>
    <row r="52" spans="1:10" x14ac:dyDescent="0.3">
      <c r="A52" s="406">
        <v>41</v>
      </c>
      <c r="B52" s="418" t="s">
        <v>3513</v>
      </c>
      <c r="C52" s="418" t="s">
        <v>3980</v>
      </c>
      <c r="D52" s="405" t="s">
        <v>3981</v>
      </c>
      <c r="E52" s="403" t="s">
        <v>3026</v>
      </c>
      <c r="F52" s="406">
        <v>1</v>
      </c>
      <c r="G52" s="524"/>
      <c r="H52" s="407">
        <f t="shared" si="5"/>
        <v>0</v>
      </c>
      <c r="I52" s="407">
        <f>H52*0.05</f>
        <v>0</v>
      </c>
      <c r="J52" s="409" t="s">
        <v>3941</v>
      </c>
    </row>
    <row r="53" spans="1:10" x14ac:dyDescent="0.3">
      <c r="A53" s="406">
        <v>42</v>
      </c>
      <c r="B53" s="418" t="s">
        <v>3514</v>
      </c>
      <c r="C53" s="418" t="s">
        <v>3986</v>
      </c>
      <c r="D53" s="405" t="s">
        <v>3987</v>
      </c>
      <c r="E53" s="403" t="s">
        <v>3026</v>
      </c>
      <c r="F53" s="406">
        <v>1</v>
      </c>
      <c r="G53" s="524"/>
      <c r="H53" s="407">
        <f t="shared" si="5"/>
        <v>0</v>
      </c>
      <c r="I53" s="407">
        <f>H53*0.15</f>
        <v>0</v>
      </c>
      <c r="J53" s="409" t="s">
        <v>3941</v>
      </c>
    </row>
    <row r="54" spans="1:10" x14ac:dyDescent="0.3">
      <c r="A54" s="406">
        <v>43</v>
      </c>
      <c r="B54" s="418" t="s">
        <v>3988</v>
      </c>
      <c r="C54" s="418" t="s">
        <v>3977</v>
      </c>
      <c r="D54" s="405" t="s">
        <v>3978</v>
      </c>
      <c r="E54" s="403" t="s">
        <v>3026</v>
      </c>
      <c r="F54" s="406">
        <v>2</v>
      </c>
      <c r="G54" s="524"/>
      <c r="H54" s="407">
        <f t="shared" si="5"/>
        <v>0</v>
      </c>
      <c r="I54" s="407">
        <f>H54*0.15</f>
        <v>0</v>
      </c>
      <c r="J54" s="409" t="s">
        <v>3941</v>
      </c>
    </row>
    <row r="55" spans="1:10" ht="30" x14ac:dyDescent="0.3">
      <c r="A55" s="406">
        <v>44</v>
      </c>
      <c r="B55" s="418" t="s">
        <v>3515</v>
      </c>
      <c r="C55" s="418" t="s">
        <v>3516</v>
      </c>
      <c r="D55" s="405" t="s">
        <v>4064</v>
      </c>
      <c r="E55" s="403" t="s">
        <v>3026</v>
      </c>
      <c r="F55" s="406">
        <v>1</v>
      </c>
      <c r="G55" s="407"/>
      <c r="H55" s="407" t="s">
        <v>3516</v>
      </c>
      <c r="I55" s="407" t="s">
        <v>3516</v>
      </c>
      <c r="J55" s="409" t="s">
        <v>3516</v>
      </c>
    </row>
    <row r="56" spans="1:10" ht="30" x14ac:dyDescent="0.3">
      <c r="A56" s="406">
        <v>45</v>
      </c>
      <c r="B56" s="418" t="s">
        <v>3517</v>
      </c>
      <c r="C56" s="418" t="s">
        <v>3516</v>
      </c>
      <c r="D56" s="405" t="s">
        <v>4064</v>
      </c>
      <c r="E56" s="403" t="s">
        <v>3026</v>
      </c>
      <c r="F56" s="406">
        <v>1</v>
      </c>
      <c r="G56" s="407"/>
      <c r="H56" s="407" t="s">
        <v>3516</v>
      </c>
      <c r="I56" s="407" t="s">
        <v>3516</v>
      </c>
      <c r="J56" s="409" t="s">
        <v>3516</v>
      </c>
    </row>
    <row r="57" spans="1:10" x14ac:dyDescent="0.3">
      <c r="A57" s="406">
        <v>46</v>
      </c>
      <c r="B57" s="418" t="s">
        <v>3989</v>
      </c>
      <c r="C57" s="411" t="s">
        <v>3990</v>
      </c>
      <c r="D57" s="405" t="s">
        <v>3991</v>
      </c>
      <c r="E57" s="403" t="s">
        <v>3026</v>
      </c>
      <c r="F57" s="406">
        <v>2</v>
      </c>
      <c r="G57" s="524"/>
      <c r="H57" s="407">
        <f>G57*F57</f>
        <v>0</v>
      </c>
      <c r="I57" s="407">
        <f>H57*0.05</f>
        <v>0</v>
      </c>
      <c r="J57" s="409" t="s">
        <v>3941</v>
      </c>
    </row>
    <row r="58" spans="1:10" x14ac:dyDescent="0.3">
      <c r="A58" s="406">
        <v>47</v>
      </c>
      <c r="B58" s="418" t="s">
        <v>3518</v>
      </c>
      <c r="C58" s="411" t="s">
        <v>3992</v>
      </c>
      <c r="D58" s="405" t="s">
        <v>3993</v>
      </c>
      <c r="E58" s="403" t="s">
        <v>3026</v>
      </c>
      <c r="F58" s="406">
        <v>1</v>
      </c>
      <c r="G58" s="524"/>
      <c r="H58" s="407">
        <f>G58*F58</f>
        <v>0</v>
      </c>
      <c r="I58" s="407">
        <f>H58*0.05</f>
        <v>0</v>
      </c>
      <c r="J58" s="409" t="s">
        <v>3941</v>
      </c>
    </row>
    <row r="59" spans="1:10" ht="30" x14ac:dyDescent="0.3">
      <c r="A59" s="406">
        <v>48</v>
      </c>
      <c r="B59" s="418" t="s">
        <v>3519</v>
      </c>
      <c r="C59" s="418" t="s">
        <v>3516</v>
      </c>
      <c r="D59" s="405" t="s">
        <v>4064</v>
      </c>
      <c r="E59" s="403" t="s">
        <v>3026</v>
      </c>
      <c r="F59" s="406">
        <v>1</v>
      </c>
      <c r="G59" s="407"/>
      <c r="H59" s="407" t="s">
        <v>3516</v>
      </c>
      <c r="I59" s="407" t="s">
        <v>3516</v>
      </c>
      <c r="J59" s="409" t="s">
        <v>3516</v>
      </c>
    </row>
    <row r="60" spans="1:10" ht="30" x14ac:dyDescent="0.3">
      <c r="A60" s="406">
        <v>49</v>
      </c>
      <c r="B60" s="418" t="s">
        <v>3520</v>
      </c>
      <c r="C60" s="418" t="s">
        <v>3516</v>
      </c>
      <c r="D60" s="405" t="s">
        <v>4064</v>
      </c>
      <c r="E60" s="403" t="s">
        <v>3026</v>
      </c>
      <c r="F60" s="406">
        <v>1</v>
      </c>
      <c r="G60" s="407"/>
      <c r="H60" s="407" t="s">
        <v>3516</v>
      </c>
      <c r="I60" s="407" t="s">
        <v>3516</v>
      </c>
      <c r="J60" s="409" t="s">
        <v>3516</v>
      </c>
    </row>
    <row r="61" spans="1:10" x14ac:dyDescent="0.3">
      <c r="A61" s="406">
        <v>50</v>
      </c>
      <c r="B61" s="418" t="s">
        <v>3994</v>
      </c>
      <c r="C61" s="411" t="s">
        <v>3990</v>
      </c>
      <c r="D61" s="405" t="s">
        <v>3991</v>
      </c>
      <c r="E61" s="403" t="s">
        <v>3026</v>
      </c>
      <c r="F61" s="406">
        <v>2</v>
      </c>
      <c r="G61" s="524"/>
      <c r="H61" s="407">
        <f>G61*F61</f>
        <v>0</v>
      </c>
      <c r="I61" s="407">
        <f>H61*0.05</f>
        <v>0</v>
      </c>
      <c r="J61" s="409" t="s">
        <v>3941</v>
      </c>
    </row>
    <row r="62" spans="1:10" x14ac:dyDescent="0.3">
      <c r="A62" s="406">
        <v>51</v>
      </c>
      <c r="B62" s="418" t="s">
        <v>3521</v>
      </c>
      <c r="C62" s="411" t="s">
        <v>3992</v>
      </c>
      <c r="D62" s="405" t="s">
        <v>3993</v>
      </c>
      <c r="E62" s="403" t="s">
        <v>3026</v>
      </c>
      <c r="F62" s="406">
        <v>1</v>
      </c>
      <c r="G62" s="524"/>
      <c r="H62" s="407">
        <f>G62*F62</f>
        <v>0</v>
      </c>
      <c r="I62" s="407">
        <f>H62*0.05</f>
        <v>0</v>
      </c>
      <c r="J62" s="409" t="s">
        <v>3941</v>
      </c>
    </row>
    <row r="63" spans="1:10" ht="30" x14ac:dyDescent="0.3">
      <c r="A63" s="406">
        <v>52</v>
      </c>
      <c r="B63" s="418" t="s">
        <v>3522</v>
      </c>
      <c r="C63" s="418" t="s">
        <v>3516</v>
      </c>
      <c r="D63" s="405" t="s">
        <v>4064</v>
      </c>
      <c r="E63" s="403" t="s">
        <v>3026</v>
      </c>
      <c r="F63" s="406">
        <v>1</v>
      </c>
      <c r="G63" s="407"/>
      <c r="H63" s="407" t="s">
        <v>3516</v>
      </c>
      <c r="I63" s="407" t="s">
        <v>3516</v>
      </c>
      <c r="J63" s="409" t="s">
        <v>3516</v>
      </c>
    </row>
    <row r="64" spans="1:10" ht="30" x14ac:dyDescent="0.3">
      <c r="A64" s="406">
        <v>53</v>
      </c>
      <c r="B64" s="418" t="s">
        <v>3523</v>
      </c>
      <c r="C64" s="418" t="s">
        <v>3516</v>
      </c>
      <c r="D64" s="405" t="s">
        <v>4064</v>
      </c>
      <c r="E64" s="403" t="s">
        <v>3026</v>
      </c>
      <c r="F64" s="406">
        <v>1</v>
      </c>
      <c r="G64" s="407"/>
      <c r="H64" s="407" t="s">
        <v>3516</v>
      </c>
      <c r="I64" s="407" t="s">
        <v>3516</v>
      </c>
      <c r="J64" s="409" t="s">
        <v>3516</v>
      </c>
    </row>
    <row r="65" spans="1:10" x14ac:dyDescent="0.3">
      <c r="A65" s="406">
        <v>54</v>
      </c>
      <c r="B65" s="418" t="s">
        <v>3995</v>
      </c>
      <c r="C65" s="411" t="s">
        <v>3990</v>
      </c>
      <c r="D65" s="405" t="s">
        <v>3991</v>
      </c>
      <c r="E65" s="403" t="s">
        <v>3026</v>
      </c>
      <c r="F65" s="406">
        <v>2</v>
      </c>
      <c r="G65" s="524"/>
      <c r="H65" s="407">
        <f>G65*F65</f>
        <v>0</v>
      </c>
      <c r="I65" s="407">
        <f>H65*0.05</f>
        <v>0</v>
      </c>
      <c r="J65" s="409" t="s">
        <v>3941</v>
      </c>
    </row>
    <row r="66" spans="1:10" x14ac:dyDescent="0.3">
      <c r="A66" s="406">
        <v>55</v>
      </c>
      <c r="B66" s="418" t="s">
        <v>3524</v>
      </c>
      <c r="C66" s="411" t="s">
        <v>3992</v>
      </c>
      <c r="D66" s="405" t="s">
        <v>3993</v>
      </c>
      <c r="E66" s="403" t="s">
        <v>3026</v>
      </c>
      <c r="F66" s="406">
        <v>1</v>
      </c>
      <c r="G66" s="524"/>
      <c r="H66" s="407">
        <f>G66*F66</f>
        <v>0</v>
      </c>
      <c r="I66" s="407">
        <f>H66*0.05</f>
        <v>0</v>
      </c>
      <c r="J66" s="409" t="s">
        <v>3941</v>
      </c>
    </row>
    <row r="67" spans="1:10" x14ac:dyDescent="0.3">
      <c r="A67" s="406">
        <v>56</v>
      </c>
      <c r="B67" s="418" t="s">
        <v>3996</v>
      </c>
      <c r="C67" s="411" t="s">
        <v>3997</v>
      </c>
      <c r="D67" s="405" t="s">
        <v>3998</v>
      </c>
      <c r="E67" s="403" t="s">
        <v>3026</v>
      </c>
      <c r="F67" s="406">
        <v>2</v>
      </c>
      <c r="G67" s="524"/>
      <c r="H67" s="407">
        <f>G67*F67</f>
        <v>0</v>
      </c>
      <c r="I67" s="407">
        <f>H67*0.05</f>
        <v>0</v>
      </c>
      <c r="J67" s="409" t="s">
        <v>3941</v>
      </c>
    </row>
    <row r="68" spans="1:10" x14ac:dyDescent="0.3">
      <c r="A68" s="406">
        <v>57</v>
      </c>
      <c r="B68" s="418" t="s">
        <v>3999</v>
      </c>
      <c r="C68" s="418" t="s">
        <v>4000</v>
      </c>
      <c r="D68" s="405" t="s">
        <v>4001</v>
      </c>
      <c r="E68" s="403" t="s">
        <v>3026</v>
      </c>
      <c r="F68" s="406">
        <v>2</v>
      </c>
      <c r="G68" s="524"/>
      <c r="H68" s="407">
        <f>G68*F68</f>
        <v>0</v>
      </c>
      <c r="I68" s="407">
        <f>H68*0.05</f>
        <v>0</v>
      </c>
      <c r="J68" s="409" t="s">
        <v>3941</v>
      </c>
    </row>
    <row r="69" spans="1:10" x14ac:dyDescent="0.3">
      <c r="A69" s="406"/>
      <c r="B69" s="418"/>
      <c r="C69" s="418"/>
      <c r="D69" s="405"/>
      <c r="E69" s="403"/>
      <c r="F69" s="406"/>
      <c r="G69" s="407"/>
      <c r="H69" s="407"/>
      <c r="I69" s="407"/>
      <c r="J69" s="409"/>
    </row>
    <row r="70" spans="1:10" x14ac:dyDescent="0.3">
      <c r="A70" s="419"/>
      <c r="B70" s="420"/>
      <c r="C70" s="420"/>
      <c r="D70" s="421" t="s">
        <v>3525</v>
      </c>
      <c r="E70" s="422"/>
      <c r="F70" s="419"/>
      <c r="G70" s="423"/>
      <c r="H70" s="423"/>
      <c r="I70" s="424"/>
      <c r="J70" s="425"/>
    </row>
    <row r="71" spans="1:10" ht="60" x14ac:dyDescent="0.3">
      <c r="A71" s="403" t="s">
        <v>483</v>
      </c>
      <c r="B71" s="404" t="s">
        <v>4002</v>
      </c>
      <c r="C71" s="426" t="s">
        <v>4003</v>
      </c>
      <c r="D71" s="405" t="s">
        <v>4004</v>
      </c>
      <c r="E71" s="403" t="s">
        <v>3026</v>
      </c>
      <c r="F71" s="406">
        <v>1</v>
      </c>
      <c r="G71" s="524"/>
      <c r="H71" s="407">
        <f>G71*F71</f>
        <v>0</v>
      </c>
      <c r="I71" s="407">
        <f>H71*0.1</f>
        <v>0</v>
      </c>
      <c r="J71" s="409" t="s">
        <v>3941</v>
      </c>
    </row>
    <row r="72" spans="1:10" x14ac:dyDescent="0.3">
      <c r="A72" s="403"/>
      <c r="B72" s="404"/>
      <c r="C72" s="404"/>
      <c r="D72" s="405"/>
      <c r="E72" s="403"/>
      <c r="F72" s="406"/>
      <c r="G72" s="407"/>
      <c r="H72" s="407"/>
      <c r="I72" s="407"/>
      <c r="J72" s="409"/>
    </row>
    <row r="73" spans="1:10" ht="16.5" x14ac:dyDescent="0.3">
      <c r="A73" s="389"/>
      <c r="B73" s="390"/>
      <c r="C73" s="390"/>
      <c r="D73" s="391" t="s">
        <v>4005</v>
      </c>
      <c r="E73" s="392"/>
      <c r="F73" s="389"/>
      <c r="G73" s="393"/>
      <c r="H73" s="393"/>
      <c r="I73" s="394"/>
      <c r="J73" s="395"/>
    </row>
    <row r="74" spans="1:10" x14ac:dyDescent="0.3">
      <c r="A74" s="396"/>
      <c r="B74" s="397"/>
      <c r="C74" s="397"/>
      <c r="D74" s="398" t="s">
        <v>4006</v>
      </c>
      <c r="E74" s="399"/>
      <c r="F74" s="396"/>
      <c r="G74" s="400"/>
      <c r="H74" s="400"/>
      <c r="I74" s="401"/>
      <c r="J74" s="402"/>
    </row>
    <row r="75" spans="1:10" x14ac:dyDescent="0.3">
      <c r="A75" s="403" t="s">
        <v>485</v>
      </c>
      <c r="B75" s="404" t="s">
        <v>3527</v>
      </c>
      <c r="C75" s="404" t="s">
        <v>3939</v>
      </c>
      <c r="D75" s="405" t="s">
        <v>3940</v>
      </c>
      <c r="E75" s="403" t="s">
        <v>3026</v>
      </c>
      <c r="F75" s="406">
        <v>1</v>
      </c>
      <c r="G75" s="524"/>
      <c r="H75" s="407">
        <f t="shared" ref="H75:H81" si="6">G75*F75</f>
        <v>0</v>
      </c>
      <c r="I75" s="407">
        <f>H75*0.05</f>
        <v>0</v>
      </c>
      <c r="J75" s="408" t="s">
        <v>3941</v>
      </c>
    </row>
    <row r="76" spans="1:10" x14ac:dyDescent="0.3">
      <c r="A76" s="403" t="s">
        <v>491</v>
      </c>
      <c r="B76" s="404" t="s">
        <v>3528</v>
      </c>
      <c r="C76" s="404" t="s">
        <v>4007</v>
      </c>
      <c r="D76" s="405" t="s">
        <v>4008</v>
      </c>
      <c r="E76" s="403" t="s">
        <v>3026</v>
      </c>
      <c r="F76" s="406">
        <v>1</v>
      </c>
      <c r="G76" s="524"/>
      <c r="H76" s="407">
        <f t="shared" si="6"/>
        <v>0</v>
      </c>
      <c r="I76" s="407">
        <f>H76*0.05</f>
        <v>0</v>
      </c>
      <c r="J76" s="409" t="s">
        <v>3941</v>
      </c>
    </row>
    <row r="77" spans="1:10" x14ac:dyDescent="0.3">
      <c r="A77" s="403" t="s">
        <v>495</v>
      </c>
      <c r="B77" s="404" t="s">
        <v>3529</v>
      </c>
      <c r="C77" s="404" t="s">
        <v>4009</v>
      </c>
      <c r="D77" s="405" t="s">
        <v>4010</v>
      </c>
      <c r="E77" s="403" t="s">
        <v>3026</v>
      </c>
      <c r="F77" s="406">
        <v>1</v>
      </c>
      <c r="G77" s="524"/>
      <c r="H77" s="407">
        <f t="shared" si="6"/>
        <v>0</v>
      </c>
      <c r="I77" s="407">
        <f>H77*0.05</f>
        <v>0</v>
      </c>
      <c r="J77" s="409" t="s">
        <v>3941</v>
      </c>
    </row>
    <row r="78" spans="1:10" x14ac:dyDescent="0.3">
      <c r="A78" s="403" t="s">
        <v>501</v>
      </c>
      <c r="B78" s="404" t="s">
        <v>3530</v>
      </c>
      <c r="C78" s="404" t="s">
        <v>4011</v>
      </c>
      <c r="D78" s="405" t="s">
        <v>4012</v>
      </c>
      <c r="E78" s="403" t="s">
        <v>3026</v>
      </c>
      <c r="F78" s="406">
        <v>1</v>
      </c>
      <c r="G78" s="524"/>
      <c r="H78" s="407">
        <f t="shared" si="6"/>
        <v>0</v>
      </c>
      <c r="I78" s="407">
        <f>H78*0.05</f>
        <v>0</v>
      </c>
      <c r="J78" s="409" t="s">
        <v>3941</v>
      </c>
    </row>
    <row r="79" spans="1:10" ht="30" x14ac:dyDescent="0.3">
      <c r="A79" s="403" t="s">
        <v>505</v>
      </c>
      <c r="B79" s="404" t="s">
        <v>3531</v>
      </c>
      <c r="C79" s="404" t="s">
        <v>4013</v>
      </c>
      <c r="D79" s="405" t="s">
        <v>4014</v>
      </c>
      <c r="E79" s="403" t="s">
        <v>3026</v>
      </c>
      <c r="F79" s="406">
        <v>1</v>
      </c>
      <c r="G79" s="524"/>
      <c r="H79" s="407">
        <f t="shared" si="6"/>
        <v>0</v>
      </c>
      <c r="I79" s="407">
        <f>H79*0.05</f>
        <v>0</v>
      </c>
      <c r="J79" s="409" t="s">
        <v>3941</v>
      </c>
    </row>
    <row r="80" spans="1:10" x14ac:dyDescent="0.3">
      <c r="A80" s="403" t="s">
        <v>512</v>
      </c>
      <c r="B80" s="404" t="s">
        <v>3516</v>
      </c>
      <c r="C80" s="404" t="s">
        <v>3526</v>
      </c>
      <c r="D80" s="405" t="s">
        <v>4073</v>
      </c>
      <c r="E80" s="403" t="s">
        <v>3026</v>
      </c>
      <c r="F80" s="406">
        <v>52</v>
      </c>
      <c r="G80" s="524"/>
      <c r="H80" s="407">
        <f t="shared" si="6"/>
        <v>0</v>
      </c>
      <c r="I80" s="407"/>
      <c r="J80" s="409" t="s">
        <v>3941</v>
      </c>
    </row>
    <row r="81" spans="1:10" x14ac:dyDescent="0.3">
      <c r="A81" s="403" t="s">
        <v>518</v>
      </c>
      <c r="B81" s="404"/>
      <c r="C81" s="404" t="s">
        <v>3532</v>
      </c>
      <c r="D81" s="405" t="s">
        <v>4074</v>
      </c>
      <c r="E81" s="403" t="s">
        <v>3026</v>
      </c>
      <c r="F81" s="406">
        <v>10</v>
      </c>
      <c r="G81" s="524"/>
      <c r="H81" s="407">
        <f t="shared" si="6"/>
        <v>0</v>
      </c>
      <c r="I81" s="407"/>
      <c r="J81" s="409" t="s">
        <v>3941</v>
      </c>
    </row>
    <row r="82" spans="1:10" x14ac:dyDescent="0.3">
      <c r="A82" s="403"/>
      <c r="B82" s="404"/>
      <c r="C82" s="404"/>
      <c r="D82" s="405"/>
      <c r="E82" s="403"/>
      <c r="F82" s="406"/>
      <c r="G82" s="407"/>
      <c r="H82" s="407"/>
      <c r="I82" s="407"/>
      <c r="J82" s="409"/>
    </row>
    <row r="83" spans="1:10" x14ac:dyDescent="0.3">
      <c r="A83" s="412"/>
      <c r="B83" s="413"/>
      <c r="C83" s="413"/>
      <c r="D83" s="398" t="s">
        <v>3534</v>
      </c>
      <c r="E83" s="414"/>
      <c r="F83" s="412"/>
      <c r="G83" s="415"/>
      <c r="H83" s="415"/>
      <c r="I83" s="416"/>
      <c r="J83" s="417"/>
    </row>
    <row r="84" spans="1:10" x14ac:dyDescent="0.3">
      <c r="A84" s="403" t="s">
        <v>523</v>
      </c>
      <c r="B84" s="404" t="s">
        <v>3535</v>
      </c>
      <c r="C84" s="418" t="s">
        <v>3958</v>
      </c>
      <c r="D84" s="405" t="s">
        <v>4015</v>
      </c>
      <c r="E84" s="403" t="s">
        <v>3026</v>
      </c>
      <c r="F84" s="406">
        <v>1</v>
      </c>
      <c r="G84" s="524"/>
      <c r="H84" s="407">
        <f>G84*F84</f>
        <v>0</v>
      </c>
      <c r="I84" s="407">
        <f>H84*0.15</f>
        <v>0</v>
      </c>
      <c r="J84" s="409" t="s">
        <v>3941</v>
      </c>
    </row>
    <row r="85" spans="1:10" x14ac:dyDescent="0.3">
      <c r="A85" s="403" t="s">
        <v>527</v>
      </c>
      <c r="B85" s="404" t="s">
        <v>4016</v>
      </c>
      <c r="C85" s="418" t="s">
        <v>3954</v>
      </c>
      <c r="D85" s="405" t="s">
        <v>3955</v>
      </c>
      <c r="E85" s="403" t="s">
        <v>3026</v>
      </c>
      <c r="F85" s="406">
        <v>4</v>
      </c>
      <c r="G85" s="524"/>
      <c r="H85" s="407">
        <f>G85*F85</f>
        <v>0</v>
      </c>
      <c r="I85" s="407">
        <f>H85*0.15</f>
        <v>0</v>
      </c>
      <c r="J85" s="409" t="s">
        <v>3941</v>
      </c>
    </row>
    <row r="86" spans="1:10" ht="30" x14ac:dyDescent="0.3">
      <c r="A86" s="403" t="s">
        <v>533</v>
      </c>
      <c r="B86" s="404" t="s">
        <v>3536</v>
      </c>
      <c r="C86" s="418" t="s">
        <v>3516</v>
      </c>
      <c r="D86" s="405" t="s">
        <v>4065</v>
      </c>
      <c r="E86" s="403" t="s">
        <v>3026</v>
      </c>
      <c r="F86" s="406">
        <v>1</v>
      </c>
      <c r="G86" s="407"/>
      <c r="H86" s="407" t="s">
        <v>3516</v>
      </c>
      <c r="I86" s="407" t="s">
        <v>3516</v>
      </c>
      <c r="J86" s="409"/>
    </row>
    <row r="87" spans="1:10" x14ac:dyDescent="0.3">
      <c r="A87" s="403" t="s">
        <v>540</v>
      </c>
      <c r="B87" s="404" t="s">
        <v>3537</v>
      </c>
      <c r="C87" s="418" t="s">
        <v>4017</v>
      </c>
      <c r="D87" s="405" t="s">
        <v>3959</v>
      </c>
      <c r="E87" s="403" t="s">
        <v>3026</v>
      </c>
      <c r="F87" s="406">
        <v>1</v>
      </c>
      <c r="G87" s="524"/>
      <c r="H87" s="407">
        <f>G87*F87</f>
        <v>0</v>
      </c>
      <c r="I87" s="407">
        <f>H87*0.15</f>
        <v>0</v>
      </c>
      <c r="J87" s="409" t="s">
        <v>3941</v>
      </c>
    </row>
    <row r="88" spans="1:10" x14ac:dyDescent="0.3">
      <c r="A88" s="403" t="s">
        <v>545</v>
      </c>
      <c r="B88" s="404" t="s">
        <v>3538</v>
      </c>
      <c r="C88" s="418" t="s">
        <v>4017</v>
      </c>
      <c r="D88" s="405" t="s">
        <v>3959</v>
      </c>
      <c r="E88" s="403" t="s">
        <v>3026</v>
      </c>
      <c r="F88" s="406">
        <v>1</v>
      </c>
      <c r="G88" s="524"/>
      <c r="H88" s="407">
        <f>G88*F88</f>
        <v>0</v>
      </c>
      <c r="I88" s="407">
        <f>H88*0.15</f>
        <v>0</v>
      </c>
      <c r="J88" s="409" t="s">
        <v>3941</v>
      </c>
    </row>
    <row r="89" spans="1:10" x14ac:dyDescent="0.3">
      <c r="A89" s="403" t="s">
        <v>552</v>
      </c>
      <c r="B89" s="404" t="s">
        <v>3539</v>
      </c>
      <c r="C89" s="418" t="s">
        <v>4018</v>
      </c>
      <c r="D89" s="405" t="s">
        <v>4019</v>
      </c>
      <c r="E89" s="403" t="s">
        <v>3026</v>
      </c>
      <c r="F89" s="406">
        <v>1</v>
      </c>
      <c r="G89" s="524"/>
      <c r="H89" s="407">
        <f t="shared" ref="H89:H96" si="7">G89*F89</f>
        <v>0</v>
      </c>
      <c r="I89" s="407">
        <f>H89*0.15</f>
        <v>0</v>
      </c>
      <c r="J89" s="409" t="s">
        <v>3941</v>
      </c>
    </row>
    <row r="90" spans="1:10" x14ac:dyDescent="0.3">
      <c r="A90" s="403" t="s">
        <v>558</v>
      </c>
      <c r="B90" s="404" t="s">
        <v>3540</v>
      </c>
      <c r="C90" s="418" t="s">
        <v>4020</v>
      </c>
      <c r="D90" s="405" t="s">
        <v>4021</v>
      </c>
      <c r="E90" s="403" t="s">
        <v>3026</v>
      </c>
      <c r="F90" s="406">
        <v>1</v>
      </c>
      <c r="G90" s="524"/>
      <c r="H90" s="407">
        <f t="shared" si="7"/>
        <v>0</v>
      </c>
      <c r="I90" s="407">
        <f>H90*0.1</f>
        <v>0</v>
      </c>
      <c r="J90" s="409" t="s">
        <v>3941</v>
      </c>
    </row>
    <row r="91" spans="1:10" x14ac:dyDescent="0.3">
      <c r="A91" s="403" t="s">
        <v>565</v>
      </c>
      <c r="B91" s="404" t="s">
        <v>3541</v>
      </c>
      <c r="C91" s="418" t="s">
        <v>4022</v>
      </c>
      <c r="D91" s="405" t="s">
        <v>4023</v>
      </c>
      <c r="E91" s="403" t="s">
        <v>3026</v>
      </c>
      <c r="F91" s="406">
        <v>1</v>
      </c>
      <c r="G91" s="524"/>
      <c r="H91" s="407">
        <f t="shared" si="7"/>
        <v>0</v>
      </c>
      <c r="I91" s="407">
        <f>H91*0.1</f>
        <v>0</v>
      </c>
      <c r="J91" s="409" t="s">
        <v>3941</v>
      </c>
    </row>
    <row r="92" spans="1:10" x14ac:dyDescent="0.3">
      <c r="A92" s="403" t="s">
        <v>571</v>
      </c>
      <c r="B92" s="404" t="s">
        <v>3542</v>
      </c>
      <c r="C92" s="418" t="s">
        <v>3986</v>
      </c>
      <c r="D92" s="405" t="s">
        <v>3987</v>
      </c>
      <c r="E92" s="403" t="s">
        <v>3026</v>
      </c>
      <c r="F92" s="406">
        <v>1</v>
      </c>
      <c r="G92" s="524"/>
      <c r="H92" s="407">
        <f t="shared" si="7"/>
        <v>0</v>
      </c>
      <c r="I92" s="407">
        <f>H92*0.15</f>
        <v>0</v>
      </c>
      <c r="J92" s="409" t="s">
        <v>3941</v>
      </c>
    </row>
    <row r="93" spans="1:10" ht="30" x14ac:dyDescent="0.3">
      <c r="A93" s="403" t="s">
        <v>579</v>
      </c>
      <c r="B93" s="404" t="s">
        <v>3543</v>
      </c>
      <c r="C93" s="418" t="s">
        <v>4024</v>
      </c>
      <c r="D93" s="405" t="s">
        <v>4025</v>
      </c>
      <c r="E93" s="403" t="s">
        <v>3026</v>
      </c>
      <c r="F93" s="406">
        <v>1</v>
      </c>
      <c r="G93" s="524"/>
      <c r="H93" s="407">
        <f t="shared" si="7"/>
        <v>0</v>
      </c>
      <c r="I93" s="407">
        <f>H93*0.15</f>
        <v>0</v>
      </c>
      <c r="J93" s="409" t="s">
        <v>3941</v>
      </c>
    </row>
    <row r="94" spans="1:10" x14ac:dyDescent="0.3">
      <c r="A94" s="403" t="s">
        <v>587</v>
      </c>
      <c r="B94" s="404" t="s">
        <v>3544</v>
      </c>
      <c r="C94" s="418" t="s">
        <v>3986</v>
      </c>
      <c r="D94" s="405" t="s">
        <v>3987</v>
      </c>
      <c r="E94" s="403" t="s">
        <v>3026</v>
      </c>
      <c r="F94" s="406">
        <v>1</v>
      </c>
      <c r="G94" s="524"/>
      <c r="H94" s="407">
        <f t="shared" si="7"/>
        <v>0</v>
      </c>
      <c r="I94" s="407">
        <f>H94*0.15</f>
        <v>0</v>
      </c>
      <c r="J94" s="409" t="s">
        <v>3941</v>
      </c>
    </row>
    <row r="95" spans="1:10" ht="30" x14ac:dyDescent="0.3">
      <c r="A95" s="403" t="s">
        <v>592</v>
      </c>
      <c r="B95" s="404" t="s">
        <v>3545</v>
      </c>
      <c r="C95" s="418" t="s">
        <v>4024</v>
      </c>
      <c r="D95" s="405" t="s">
        <v>4025</v>
      </c>
      <c r="E95" s="403" t="s">
        <v>3026</v>
      </c>
      <c r="F95" s="406">
        <v>1</v>
      </c>
      <c r="G95" s="524"/>
      <c r="H95" s="407">
        <f t="shared" si="7"/>
        <v>0</v>
      </c>
      <c r="I95" s="407">
        <f>H95*0.15</f>
        <v>0</v>
      </c>
      <c r="J95" s="409" t="s">
        <v>3941</v>
      </c>
    </row>
    <row r="96" spans="1:10" x14ac:dyDescent="0.3">
      <c r="A96" s="403" t="s">
        <v>596</v>
      </c>
      <c r="B96" s="404" t="s">
        <v>3546</v>
      </c>
      <c r="C96" s="418" t="s">
        <v>3986</v>
      </c>
      <c r="D96" s="405" t="s">
        <v>3987</v>
      </c>
      <c r="E96" s="403" t="s">
        <v>3026</v>
      </c>
      <c r="F96" s="406">
        <v>1</v>
      </c>
      <c r="G96" s="524"/>
      <c r="H96" s="407">
        <f t="shared" si="7"/>
        <v>0</v>
      </c>
      <c r="I96" s="407">
        <f>H96*0.15</f>
        <v>0</v>
      </c>
      <c r="J96" s="409" t="s">
        <v>3941</v>
      </c>
    </row>
    <row r="97" spans="1:10" ht="30" x14ac:dyDescent="0.3">
      <c r="A97" s="403" t="s">
        <v>602</v>
      </c>
      <c r="B97" s="404" t="s">
        <v>3547</v>
      </c>
      <c r="C97" s="418" t="s">
        <v>3516</v>
      </c>
      <c r="D97" s="405" t="s">
        <v>4066</v>
      </c>
      <c r="E97" s="403" t="s">
        <v>3026</v>
      </c>
      <c r="F97" s="406">
        <v>1</v>
      </c>
      <c r="G97" s="407"/>
      <c r="H97" s="407" t="s">
        <v>3516</v>
      </c>
      <c r="I97" s="407" t="s">
        <v>3516</v>
      </c>
      <c r="J97" s="409" t="s">
        <v>3516</v>
      </c>
    </row>
    <row r="98" spans="1:10" ht="30" x14ac:dyDescent="0.3">
      <c r="A98" s="403" t="s">
        <v>608</v>
      </c>
      <c r="B98" s="404" t="s">
        <v>3548</v>
      </c>
      <c r="C98" s="418" t="s">
        <v>3516</v>
      </c>
      <c r="D98" s="405" t="s">
        <v>4067</v>
      </c>
      <c r="E98" s="403" t="s">
        <v>3026</v>
      </c>
      <c r="F98" s="406">
        <v>1</v>
      </c>
      <c r="G98" s="407"/>
      <c r="H98" s="407" t="s">
        <v>3516</v>
      </c>
      <c r="I98" s="407" t="s">
        <v>3516</v>
      </c>
      <c r="J98" s="409" t="s">
        <v>3516</v>
      </c>
    </row>
    <row r="99" spans="1:10" x14ac:dyDescent="0.3">
      <c r="A99" s="403" t="s">
        <v>626</v>
      </c>
      <c r="B99" s="404" t="s">
        <v>3549</v>
      </c>
      <c r="C99" s="418" t="s">
        <v>3516</v>
      </c>
      <c r="D99" s="405" t="s">
        <v>4068</v>
      </c>
      <c r="E99" s="403" t="s">
        <v>3026</v>
      </c>
      <c r="F99" s="406">
        <v>1</v>
      </c>
      <c r="G99" s="407"/>
      <c r="H99" s="407" t="s">
        <v>3516</v>
      </c>
      <c r="I99" s="407" t="s">
        <v>3516</v>
      </c>
      <c r="J99" s="409" t="s">
        <v>3516</v>
      </c>
    </row>
    <row r="100" spans="1:10" x14ac:dyDescent="0.3">
      <c r="A100" s="403"/>
      <c r="B100" s="404"/>
      <c r="C100" s="404"/>
      <c r="D100" s="405"/>
      <c r="E100" s="403"/>
      <c r="F100" s="406"/>
      <c r="G100" s="407"/>
      <c r="H100" s="407"/>
      <c r="I100" s="407"/>
      <c r="J100" s="409"/>
    </row>
    <row r="101" spans="1:10" x14ac:dyDescent="0.3">
      <c r="A101" s="419"/>
      <c r="B101" s="420"/>
      <c r="C101" s="420"/>
      <c r="D101" s="421" t="s">
        <v>3550</v>
      </c>
      <c r="E101" s="422"/>
      <c r="F101" s="419"/>
      <c r="G101" s="423"/>
      <c r="H101" s="423"/>
      <c r="I101" s="424"/>
      <c r="J101" s="425"/>
    </row>
    <row r="102" spans="1:10" ht="60" x14ac:dyDescent="0.3">
      <c r="A102" s="403" t="s">
        <v>635</v>
      </c>
      <c r="B102" s="404" t="s">
        <v>3551</v>
      </c>
      <c r="C102" s="426" t="s">
        <v>4026</v>
      </c>
      <c r="D102" s="405" t="s">
        <v>4027</v>
      </c>
      <c r="E102" s="403" t="s">
        <v>3026</v>
      </c>
      <c r="F102" s="406">
        <v>1</v>
      </c>
      <c r="G102" s="524"/>
      <c r="H102" s="407">
        <f>G102*F102</f>
        <v>0</v>
      </c>
      <c r="I102" s="407">
        <f>H102*0.1</f>
        <v>0</v>
      </c>
      <c r="J102" s="409" t="s">
        <v>3941</v>
      </c>
    </row>
    <row r="103" spans="1:10" x14ac:dyDescent="0.3">
      <c r="A103" s="403"/>
      <c r="B103" s="404"/>
      <c r="C103" s="404"/>
      <c r="D103" s="405"/>
      <c r="E103" s="403"/>
      <c r="F103" s="406"/>
      <c r="G103" s="407"/>
      <c r="H103" s="407"/>
      <c r="I103" s="407"/>
      <c r="J103" s="409"/>
    </row>
    <row r="104" spans="1:10" ht="16.5" x14ac:dyDescent="0.3">
      <c r="A104" s="389"/>
      <c r="B104" s="390"/>
      <c r="C104" s="390"/>
      <c r="D104" s="391" t="s">
        <v>4028</v>
      </c>
      <c r="E104" s="392"/>
      <c r="F104" s="389"/>
      <c r="G104" s="393"/>
      <c r="H104" s="393"/>
      <c r="I104" s="394"/>
      <c r="J104" s="395"/>
    </row>
    <row r="105" spans="1:10" x14ac:dyDescent="0.3">
      <c r="A105" s="410">
        <v>83</v>
      </c>
      <c r="B105" s="411" t="s">
        <v>3553</v>
      </c>
      <c r="C105" s="426" t="s">
        <v>4029</v>
      </c>
      <c r="D105" s="405" t="s">
        <v>4030</v>
      </c>
      <c r="E105" s="410" t="s">
        <v>268</v>
      </c>
      <c r="F105" s="406">
        <v>836</v>
      </c>
      <c r="G105" s="524"/>
      <c r="H105" s="407">
        <f t="shared" ref="H105:H116" si="8">G105*F105</f>
        <v>0</v>
      </c>
      <c r="I105" s="407">
        <f>H105*0.15</f>
        <v>0</v>
      </c>
      <c r="J105" s="409" t="s">
        <v>3941</v>
      </c>
    </row>
    <row r="106" spans="1:10" x14ac:dyDescent="0.3">
      <c r="A106" s="410">
        <v>84</v>
      </c>
      <c r="B106" s="411" t="s">
        <v>3553</v>
      </c>
      <c r="C106" s="426" t="s">
        <v>4031</v>
      </c>
      <c r="D106" s="405" t="s">
        <v>4032</v>
      </c>
      <c r="E106" s="410" t="s">
        <v>268</v>
      </c>
      <c r="F106" s="406">
        <v>430</v>
      </c>
      <c r="G106" s="524"/>
      <c r="H106" s="407">
        <f t="shared" si="8"/>
        <v>0</v>
      </c>
      <c r="I106" s="407">
        <f>H106*0.15</f>
        <v>0</v>
      </c>
      <c r="J106" s="409" t="s">
        <v>3941</v>
      </c>
    </row>
    <row r="107" spans="1:10" x14ac:dyDescent="0.3">
      <c r="A107" s="410">
        <v>85</v>
      </c>
      <c r="B107" s="411" t="s">
        <v>3553</v>
      </c>
      <c r="C107" s="426" t="s">
        <v>4033</v>
      </c>
      <c r="D107" s="405" t="s">
        <v>4034</v>
      </c>
      <c r="E107" s="410" t="s">
        <v>268</v>
      </c>
      <c r="F107" s="406">
        <v>282</v>
      </c>
      <c r="G107" s="524"/>
      <c r="H107" s="407">
        <f t="shared" si="8"/>
        <v>0</v>
      </c>
      <c r="I107" s="407">
        <f>H107*0.15</f>
        <v>0</v>
      </c>
      <c r="J107" s="409" t="s">
        <v>3941</v>
      </c>
    </row>
    <row r="108" spans="1:10" x14ac:dyDescent="0.3">
      <c r="A108" s="410">
        <v>86</v>
      </c>
      <c r="B108" s="411" t="s">
        <v>3553</v>
      </c>
      <c r="C108" s="426" t="s">
        <v>4035</v>
      </c>
      <c r="D108" s="405" t="s">
        <v>4036</v>
      </c>
      <c r="E108" s="410" t="s">
        <v>268</v>
      </c>
      <c r="F108" s="406">
        <v>1079</v>
      </c>
      <c r="G108" s="524"/>
      <c r="H108" s="407">
        <f t="shared" si="8"/>
        <v>0</v>
      </c>
      <c r="I108" s="407">
        <f>H108*0.05</f>
        <v>0</v>
      </c>
      <c r="J108" s="409" t="s">
        <v>3941</v>
      </c>
    </row>
    <row r="109" spans="1:10" x14ac:dyDescent="0.3">
      <c r="A109" s="410">
        <v>87</v>
      </c>
      <c r="B109" s="411" t="s">
        <v>3553</v>
      </c>
      <c r="C109" s="426" t="s">
        <v>4037</v>
      </c>
      <c r="D109" s="405" t="s">
        <v>4038</v>
      </c>
      <c r="E109" s="410" t="s">
        <v>268</v>
      </c>
      <c r="F109" s="406">
        <v>140</v>
      </c>
      <c r="G109" s="524"/>
      <c r="H109" s="407">
        <f t="shared" si="8"/>
        <v>0</v>
      </c>
      <c r="I109" s="407">
        <f t="shared" ref="I109:I114" si="9">H109*0.15</f>
        <v>0</v>
      </c>
      <c r="J109" s="409" t="s">
        <v>3941</v>
      </c>
    </row>
    <row r="110" spans="1:10" x14ac:dyDescent="0.3">
      <c r="A110" s="410">
        <v>88</v>
      </c>
      <c r="B110" s="411" t="s">
        <v>3553</v>
      </c>
      <c r="C110" s="426" t="s">
        <v>4039</v>
      </c>
      <c r="D110" s="405" t="s">
        <v>4040</v>
      </c>
      <c r="E110" s="410" t="s">
        <v>268</v>
      </c>
      <c r="F110" s="406">
        <v>115</v>
      </c>
      <c r="G110" s="524"/>
      <c r="H110" s="407">
        <f t="shared" si="8"/>
        <v>0</v>
      </c>
      <c r="I110" s="407">
        <f t="shared" si="9"/>
        <v>0</v>
      </c>
      <c r="J110" s="409" t="s">
        <v>3941</v>
      </c>
    </row>
    <row r="111" spans="1:10" x14ac:dyDescent="0.3">
      <c r="A111" s="410">
        <v>89</v>
      </c>
      <c r="B111" s="411" t="s">
        <v>3553</v>
      </c>
      <c r="C111" s="426" t="s">
        <v>4041</v>
      </c>
      <c r="D111" s="405" t="s">
        <v>4042</v>
      </c>
      <c r="E111" s="410" t="s">
        <v>268</v>
      </c>
      <c r="F111" s="406">
        <v>20</v>
      </c>
      <c r="G111" s="524"/>
      <c r="H111" s="407">
        <f t="shared" si="8"/>
        <v>0</v>
      </c>
      <c r="I111" s="407">
        <f t="shared" si="9"/>
        <v>0</v>
      </c>
      <c r="J111" s="409" t="s">
        <v>3941</v>
      </c>
    </row>
    <row r="112" spans="1:10" x14ac:dyDescent="0.3">
      <c r="A112" s="410">
        <v>90</v>
      </c>
      <c r="B112" s="411" t="s">
        <v>3554</v>
      </c>
      <c r="C112" s="426" t="s">
        <v>4043</v>
      </c>
      <c r="D112" s="405" t="s">
        <v>4044</v>
      </c>
      <c r="E112" s="410" t="s">
        <v>268</v>
      </c>
      <c r="F112" s="406">
        <v>265</v>
      </c>
      <c r="G112" s="524"/>
      <c r="H112" s="407">
        <f t="shared" si="8"/>
        <v>0</v>
      </c>
      <c r="I112" s="407">
        <f t="shared" si="9"/>
        <v>0</v>
      </c>
      <c r="J112" s="409" t="s">
        <v>3941</v>
      </c>
    </row>
    <row r="113" spans="1:10" x14ac:dyDescent="0.3">
      <c r="A113" s="410">
        <v>91</v>
      </c>
      <c r="B113" s="411" t="s">
        <v>3516</v>
      </c>
      <c r="C113" s="426" t="s">
        <v>4045</v>
      </c>
      <c r="D113" s="427" t="s">
        <v>4046</v>
      </c>
      <c r="E113" s="410" t="s">
        <v>268</v>
      </c>
      <c r="F113" s="406">
        <v>50</v>
      </c>
      <c r="G113" s="524"/>
      <c r="H113" s="407">
        <f t="shared" si="8"/>
        <v>0</v>
      </c>
      <c r="I113" s="407">
        <f t="shared" si="9"/>
        <v>0</v>
      </c>
      <c r="J113" s="409" t="s">
        <v>3941</v>
      </c>
    </row>
    <row r="114" spans="1:10" x14ac:dyDescent="0.3">
      <c r="A114" s="410">
        <v>92</v>
      </c>
      <c r="B114" s="411" t="s">
        <v>3516</v>
      </c>
      <c r="C114" s="426" t="s">
        <v>4047</v>
      </c>
      <c r="D114" s="427" t="s">
        <v>4048</v>
      </c>
      <c r="E114" s="410" t="s">
        <v>268</v>
      </c>
      <c r="F114" s="406">
        <v>20</v>
      </c>
      <c r="G114" s="524"/>
      <c r="H114" s="407">
        <f t="shared" si="8"/>
        <v>0</v>
      </c>
      <c r="I114" s="407">
        <f t="shared" si="9"/>
        <v>0</v>
      </c>
      <c r="J114" s="409" t="s">
        <v>3941</v>
      </c>
    </row>
    <row r="115" spans="1:10" x14ac:dyDescent="0.3">
      <c r="A115" s="410">
        <v>93</v>
      </c>
      <c r="B115" s="411" t="s">
        <v>3516</v>
      </c>
      <c r="C115" s="426" t="s">
        <v>4049</v>
      </c>
      <c r="D115" s="427" t="s">
        <v>4050</v>
      </c>
      <c r="E115" s="410" t="s">
        <v>268</v>
      </c>
      <c r="F115" s="406">
        <v>150</v>
      </c>
      <c r="G115" s="524"/>
      <c r="H115" s="407">
        <f t="shared" si="8"/>
        <v>0</v>
      </c>
      <c r="I115" s="407">
        <f>H115*0.1</f>
        <v>0</v>
      </c>
      <c r="J115" s="409" t="s">
        <v>3941</v>
      </c>
    </row>
    <row r="116" spans="1:10" x14ac:dyDescent="0.3">
      <c r="A116" s="410">
        <v>94</v>
      </c>
      <c r="B116" s="411" t="s">
        <v>3516</v>
      </c>
      <c r="C116" s="426" t="s">
        <v>4051</v>
      </c>
      <c r="D116" s="427" t="s">
        <v>4052</v>
      </c>
      <c r="E116" s="410" t="s">
        <v>268</v>
      </c>
      <c r="F116" s="406">
        <v>350</v>
      </c>
      <c r="G116" s="524"/>
      <c r="H116" s="407">
        <f t="shared" si="8"/>
        <v>0</v>
      </c>
      <c r="I116" s="407">
        <f>H116*0.1</f>
        <v>0</v>
      </c>
      <c r="J116" s="409" t="s">
        <v>3941</v>
      </c>
    </row>
    <row r="117" spans="1:10" ht="60" x14ac:dyDescent="0.3">
      <c r="A117" s="410">
        <v>95</v>
      </c>
      <c r="B117" s="411" t="s">
        <v>3516</v>
      </c>
      <c r="C117" s="426" t="s">
        <v>4049</v>
      </c>
      <c r="D117" s="405" t="s">
        <v>4053</v>
      </c>
      <c r="E117" s="410" t="s">
        <v>3026</v>
      </c>
      <c r="F117" s="406">
        <v>1</v>
      </c>
      <c r="G117" s="524"/>
      <c r="H117" s="407">
        <f>G117*F117</f>
        <v>0</v>
      </c>
      <c r="I117" s="407">
        <f>H117*0.15</f>
        <v>0</v>
      </c>
      <c r="J117" s="409" t="s">
        <v>3941</v>
      </c>
    </row>
    <row r="118" spans="1:10" x14ac:dyDescent="0.3">
      <c r="A118" s="410"/>
      <c r="B118" s="427"/>
      <c r="C118" s="427"/>
      <c r="D118" s="427"/>
      <c r="E118" s="410"/>
      <c r="F118" s="406"/>
      <c r="G118" s="407"/>
      <c r="H118" s="407"/>
      <c r="I118" s="407"/>
      <c r="J118" s="409"/>
    </row>
    <row r="119" spans="1:10" ht="16.5" x14ac:dyDescent="0.3">
      <c r="A119" s="389"/>
      <c r="B119" s="390"/>
      <c r="C119" s="390"/>
      <c r="D119" s="391" t="s">
        <v>4054</v>
      </c>
      <c r="E119" s="392"/>
      <c r="F119" s="389"/>
      <c r="G119" s="393"/>
      <c r="H119" s="393"/>
      <c r="I119" s="394"/>
      <c r="J119" s="395"/>
    </row>
    <row r="120" spans="1:10" x14ac:dyDescent="0.3">
      <c r="A120" s="410">
        <v>96</v>
      </c>
      <c r="B120" s="411" t="s">
        <v>3556</v>
      </c>
      <c r="C120" s="411" t="s">
        <v>4055</v>
      </c>
      <c r="D120" s="427" t="s">
        <v>4056</v>
      </c>
      <c r="E120" s="410" t="s">
        <v>3026</v>
      </c>
      <c r="F120" s="406">
        <v>1</v>
      </c>
      <c r="G120" s="524"/>
      <c r="H120" s="407">
        <f t="shared" ref="H120:H125" si="10">G120*F120</f>
        <v>0</v>
      </c>
      <c r="I120" s="407"/>
      <c r="J120" s="409" t="s">
        <v>3941</v>
      </c>
    </row>
    <row r="121" spans="1:10" x14ac:dyDescent="0.3">
      <c r="A121" s="410">
        <v>97</v>
      </c>
      <c r="B121" s="411" t="s">
        <v>3516</v>
      </c>
      <c r="C121" s="411" t="s">
        <v>3533</v>
      </c>
      <c r="D121" s="427" t="s">
        <v>4057</v>
      </c>
      <c r="E121" s="410" t="s">
        <v>3026</v>
      </c>
      <c r="F121" s="406">
        <v>1</v>
      </c>
      <c r="G121" s="524"/>
      <c r="H121" s="407">
        <f t="shared" si="10"/>
        <v>0</v>
      </c>
      <c r="I121" s="407"/>
      <c r="J121" s="409" t="s">
        <v>3516</v>
      </c>
    </row>
    <row r="122" spans="1:10" x14ac:dyDescent="0.3">
      <c r="A122" s="410">
        <v>98</v>
      </c>
      <c r="B122" s="411" t="s">
        <v>3516</v>
      </c>
      <c r="C122" s="411" t="s">
        <v>3552</v>
      </c>
      <c r="D122" s="427" t="s">
        <v>3557</v>
      </c>
      <c r="E122" s="410" t="s">
        <v>3026</v>
      </c>
      <c r="F122" s="406">
        <v>1</v>
      </c>
      <c r="G122" s="524"/>
      <c r="H122" s="407">
        <f t="shared" si="10"/>
        <v>0</v>
      </c>
      <c r="I122" s="407"/>
      <c r="J122" s="409" t="s">
        <v>3516</v>
      </c>
    </row>
    <row r="123" spans="1:10" x14ac:dyDescent="0.3">
      <c r="A123" s="410">
        <v>99</v>
      </c>
      <c r="B123" s="411" t="s">
        <v>3516</v>
      </c>
      <c r="C123" s="426" t="s">
        <v>4058</v>
      </c>
      <c r="D123" s="427" t="s">
        <v>3558</v>
      </c>
      <c r="E123" s="410" t="s">
        <v>3026</v>
      </c>
      <c r="F123" s="406">
        <v>1</v>
      </c>
      <c r="G123" s="524"/>
      <c r="H123" s="407">
        <f t="shared" si="10"/>
        <v>0</v>
      </c>
      <c r="I123" s="407"/>
      <c r="J123" s="409" t="s">
        <v>3941</v>
      </c>
    </row>
    <row r="124" spans="1:10" x14ac:dyDescent="0.3">
      <c r="A124" s="410">
        <v>100</v>
      </c>
      <c r="B124" s="411" t="s">
        <v>3516</v>
      </c>
      <c r="C124" s="426" t="s">
        <v>4059</v>
      </c>
      <c r="D124" s="427" t="s">
        <v>3559</v>
      </c>
      <c r="E124" s="410" t="s">
        <v>3026</v>
      </c>
      <c r="F124" s="406">
        <v>1</v>
      </c>
      <c r="G124" s="524"/>
      <c r="H124" s="407">
        <f t="shared" si="10"/>
        <v>0</v>
      </c>
      <c r="I124" s="407"/>
      <c r="J124" s="409" t="s">
        <v>3941</v>
      </c>
    </row>
    <row r="125" spans="1:10" x14ac:dyDescent="0.3">
      <c r="A125" s="410">
        <v>101</v>
      </c>
      <c r="B125" s="411" t="s">
        <v>3516</v>
      </c>
      <c r="C125" s="426" t="s">
        <v>4060</v>
      </c>
      <c r="D125" s="427" t="s">
        <v>3134</v>
      </c>
      <c r="E125" s="410" t="s">
        <v>3026</v>
      </c>
      <c r="F125" s="406">
        <v>1</v>
      </c>
      <c r="G125" s="524"/>
      <c r="H125" s="407">
        <f t="shared" si="10"/>
        <v>0</v>
      </c>
      <c r="I125" s="407"/>
      <c r="J125" s="409" t="s">
        <v>3941</v>
      </c>
    </row>
    <row r="126" spans="1:10" x14ac:dyDescent="0.3">
      <c r="A126" s="406"/>
      <c r="B126" s="418"/>
      <c r="C126" s="418"/>
      <c r="D126" s="427"/>
      <c r="E126" s="410"/>
      <c r="F126" s="406"/>
      <c r="G126" s="407"/>
      <c r="H126" s="407"/>
      <c r="I126" s="407"/>
      <c r="J126" s="409"/>
    </row>
    <row r="127" spans="1:10" ht="16.5" x14ac:dyDescent="0.3">
      <c r="A127" s="389"/>
      <c r="B127" s="390"/>
      <c r="C127" s="390"/>
      <c r="D127" s="391" t="s">
        <v>4061</v>
      </c>
      <c r="E127" s="391"/>
      <c r="F127" s="391"/>
      <c r="G127" s="391"/>
      <c r="H127" s="391"/>
      <c r="I127" s="393"/>
      <c r="J127" s="395"/>
    </row>
    <row r="128" spans="1:10" x14ac:dyDescent="0.3">
      <c r="A128" s="406"/>
      <c r="B128" s="418"/>
      <c r="C128" s="418"/>
      <c r="D128" s="428" t="s">
        <v>4062</v>
      </c>
      <c r="E128" s="429"/>
      <c r="F128" s="430"/>
      <c r="G128" s="430"/>
      <c r="H128" s="431">
        <f>SUM(H10:H126)</f>
        <v>0</v>
      </c>
      <c r="I128" s="431"/>
      <c r="J128" s="432"/>
    </row>
    <row r="129" spans="1:10" x14ac:dyDescent="0.3">
      <c r="A129" s="406"/>
      <c r="B129" s="418"/>
      <c r="C129" s="418"/>
      <c r="D129" s="428" t="s">
        <v>3936</v>
      </c>
      <c r="E129" s="429"/>
      <c r="F129" s="430"/>
      <c r="G129" s="430"/>
      <c r="H129" s="431"/>
      <c r="I129" s="431">
        <f>SUM(I10:I126)</f>
        <v>0</v>
      </c>
      <c r="J129" s="432"/>
    </row>
    <row r="130" spans="1:10" x14ac:dyDescent="0.3">
      <c r="A130" s="406"/>
      <c r="B130" s="418"/>
      <c r="C130" s="418"/>
      <c r="D130" s="427"/>
      <c r="E130" s="410"/>
      <c r="F130" s="406"/>
      <c r="G130" s="406"/>
      <c r="H130" s="407"/>
      <c r="I130" s="407"/>
      <c r="J130" s="409"/>
    </row>
    <row r="131" spans="1:10" x14ac:dyDescent="0.3">
      <c r="A131" s="433"/>
      <c r="D131" s="435" t="s">
        <v>4063</v>
      </c>
      <c r="E131" s="436"/>
      <c r="F131" s="436"/>
      <c r="G131" s="436"/>
      <c r="H131" s="595">
        <f>H128+I129</f>
        <v>0</v>
      </c>
      <c r="I131" s="595"/>
      <c r="J131" s="437"/>
    </row>
    <row r="132" spans="1:10" x14ac:dyDescent="0.3">
      <c r="A132" s="403"/>
      <c r="B132" s="404"/>
      <c r="C132" s="404"/>
      <c r="D132" s="405"/>
      <c r="E132" s="403"/>
      <c r="F132" s="406"/>
      <c r="G132" s="406"/>
      <c r="H132" s="407"/>
      <c r="I132" s="407"/>
      <c r="J132" s="409"/>
    </row>
    <row r="133" spans="1:10" x14ac:dyDescent="0.3">
      <c r="A133" s="403"/>
      <c r="B133" s="404"/>
      <c r="C133" s="404"/>
      <c r="D133" s="405"/>
      <c r="E133" s="403"/>
      <c r="F133" s="406"/>
      <c r="G133" s="406"/>
      <c r="H133" s="407"/>
      <c r="I133" s="407"/>
      <c r="J133" s="409"/>
    </row>
    <row r="134" spans="1:10" x14ac:dyDescent="0.3">
      <c r="B134" s="439"/>
      <c r="C134" s="439"/>
    </row>
    <row r="135" spans="1:10" x14ac:dyDescent="0.3">
      <c r="B135" s="439"/>
      <c r="C135" s="439"/>
    </row>
    <row r="136" spans="1:10" x14ac:dyDescent="0.3">
      <c r="A136" s="433"/>
    </row>
    <row r="137" spans="1:10" x14ac:dyDescent="0.3">
      <c r="A137" s="433"/>
    </row>
    <row r="138" spans="1:10" x14ac:dyDescent="0.3">
      <c r="A138" s="433"/>
    </row>
    <row r="139" spans="1:10" x14ac:dyDescent="0.3">
      <c r="A139" s="433"/>
    </row>
    <row r="140" spans="1:10" x14ac:dyDescent="0.3">
      <c r="A140" s="433"/>
    </row>
    <row r="141" spans="1:10" x14ac:dyDescent="0.3">
      <c r="A141" s="433"/>
    </row>
    <row r="142" spans="1:10" x14ac:dyDescent="0.3">
      <c r="A142" s="433"/>
    </row>
    <row r="143" spans="1:10" x14ac:dyDescent="0.3">
      <c r="A143" s="433"/>
    </row>
    <row r="144" spans="1:10"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mergeCells count="2">
    <mergeCell ref="A4:H4"/>
    <mergeCell ref="H131:I13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AV117"/>
  <sheetViews>
    <sheetView showGridLines="0" view="pageBreakPreview" zoomScaleNormal="100" zoomScaleSheetLayoutView="100" workbookViewId="0">
      <pane ySplit="1" topLeftCell="A3" activePane="bottomLeft" state="frozen"/>
      <selection pane="bottomLeft" activeCell="G12" sqref="G1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613" t="s">
        <v>4294</v>
      </c>
      <c r="B1" s="611"/>
      <c r="C1" s="611"/>
      <c r="D1" s="614" t="s">
        <v>4295</v>
      </c>
      <c r="E1" s="616" t="s">
        <v>4296</v>
      </c>
      <c r="F1" s="611"/>
      <c r="G1" s="616" t="s">
        <v>20</v>
      </c>
      <c r="H1" s="611"/>
      <c r="I1" s="610" t="s">
        <v>4297</v>
      </c>
      <c r="J1" s="610" t="s">
        <v>4298</v>
      </c>
      <c r="K1" s="611"/>
      <c r="L1" s="611"/>
      <c r="M1" s="612"/>
      <c r="N1" s="471"/>
    </row>
    <row r="2" spans="1:48" x14ac:dyDescent="0.3">
      <c r="A2" s="609"/>
      <c r="B2" s="602"/>
      <c r="C2" s="602"/>
      <c r="D2" s="615"/>
      <c r="E2" s="602"/>
      <c r="F2" s="602"/>
      <c r="G2" s="602"/>
      <c r="H2" s="602"/>
      <c r="I2" s="602"/>
      <c r="J2" s="602"/>
      <c r="K2" s="602"/>
      <c r="L2" s="602"/>
      <c r="M2" s="603"/>
      <c r="N2" s="471"/>
    </row>
    <row r="3" spans="1:48" x14ac:dyDescent="0.3">
      <c r="A3" s="604" t="s">
        <v>4299</v>
      </c>
      <c r="B3" s="602"/>
      <c r="C3" s="602"/>
      <c r="D3" s="601" t="s">
        <v>4431</v>
      </c>
      <c r="E3" s="607" t="s">
        <v>4300</v>
      </c>
      <c r="F3" s="602"/>
      <c r="G3" s="607" t="s">
        <v>20</v>
      </c>
      <c r="H3" s="602"/>
      <c r="I3" s="601" t="s">
        <v>26</v>
      </c>
      <c r="J3" s="601" t="s">
        <v>3483</v>
      </c>
      <c r="K3" s="602"/>
      <c r="L3" s="602"/>
      <c r="M3" s="603"/>
      <c r="N3" s="471"/>
    </row>
    <row r="4" spans="1:48" x14ac:dyDescent="0.3">
      <c r="A4" s="609"/>
      <c r="B4" s="602"/>
      <c r="C4" s="602"/>
      <c r="D4" s="602"/>
      <c r="E4" s="602"/>
      <c r="F4" s="602"/>
      <c r="G4" s="602"/>
      <c r="H4" s="602"/>
      <c r="I4" s="602"/>
      <c r="J4" s="602"/>
      <c r="K4" s="602"/>
      <c r="L4" s="602"/>
      <c r="M4" s="603"/>
      <c r="N4" s="471"/>
    </row>
    <row r="5" spans="1:48" x14ac:dyDescent="0.3">
      <c r="A5" s="604" t="s">
        <v>4301</v>
      </c>
      <c r="B5" s="602"/>
      <c r="C5" s="602"/>
      <c r="D5" s="601" t="s">
        <v>4302</v>
      </c>
      <c r="E5" s="607" t="s">
        <v>4303</v>
      </c>
      <c r="F5" s="602"/>
      <c r="G5" s="607" t="s">
        <v>20</v>
      </c>
      <c r="H5" s="602"/>
      <c r="I5" s="601" t="s">
        <v>4304</v>
      </c>
      <c r="J5" s="601"/>
      <c r="K5" s="602"/>
      <c r="L5" s="602"/>
      <c r="M5" s="603"/>
      <c r="N5" s="471"/>
    </row>
    <row r="6" spans="1:48" x14ac:dyDescent="0.3">
      <c r="A6" s="609"/>
      <c r="B6" s="602"/>
      <c r="C6" s="602"/>
      <c r="D6" s="602"/>
      <c r="E6" s="602"/>
      <c r="F6" s="602"/>
      <c r="G6" s="602"/>
      <c r="H6" s="602"/>
      <c r="I6" s="602"/>
      <c r="J6" s="602"/>
      <c r="K6" s="602"/>
      <c r="L6" s="602"/>
      <c r="M6" s="603"/>
      <c r="N6" s="471"/>
    </row>
    <row r="7" spans="1:48" x14ac:dyDescent="0.3">
      <c r="A7" s="604" t="s">
        <v>4305</v>
      </c>
      <c r="B7" s="602"/>
      <c r="C7" s="602"/>
      <c r="D7" s="601" t="s">
        <v>20</v>
      </c>
      <c r="E7" s="607" t="s">
        <v>4306</v>
      </c>
      <c r="F7" s="602"/>
      <c r="G7" s="607"/>
      <c r="H7" s="602"/>
      <c r="I7" s="601" t="s">
        <v>4307</v>
      </c>
      <c r="J7" s="601"/>
      <c r="K7" s="602"/>
      <c r="L7" s="602"/>
      <c r="M7" s="603"/>
      <c r="N7" s="471"/>
    </row>
    <row r="8" spans="1:48" ht="15.75" thickBot="1" x14ac:dyDescent="0.35">
      <c r="A8" s="605"/>
      <c r="B8" s="606"/>
      <c r="C8" s="606"/>
      <c r="D8" s="606"/>
      <c r="E8" s="606"/>
      <c r="F8" s="606"/>
      <c r="G8" s="606"/>
      <c r="H8" s="606"/>
      <c r="I8" s="606"/>
      <c r="J8" s="606"/>
      <c r="K8" s="606"/>
      <c r="L8" s="606"/>
      <c r="M8" s="608"/>
      <c r="N8" s="471"/>
    </row>
    <row r="9" spans="1:48" x14ac:dyDescent="0.3">
      <c r="A9" s="474" t="s">
        <v>4308</v>
      </c>
      <c r="B9" s="475" t="s">
        <v>2956</v>
      </c>
      <c r="C9" s="475" t="s">
        <v>45</v>
      </c>
      <c r="D9" s="475" t="s">
        <v>4309</v>
      </c>
      <c r="E9" s="475" t="s">
        <v>4310</v>
      </c>
      <c r="F9" s="476" t="s">
        <v>138</v>
      </c>
      <c r="G9" s="477" t="s">
        <v>4311</v>
      </c>
      <c r="H9" s="596" t="s">
        <v>4312</v>
      </c>
      <c r="I9" s="597"/>
      <c r="J9" s="598"/>
      <c r="K9" s="596" t="s">
        <v>4313</v>
      </c>
      <c r="L9" s="598"/>
      <c r="M9" s="478" t="s">
        <v>4314</v>
      </c>
      <c r="N9" s="479"/>
    </row>
    <row r="10" spans="1:48" ht="15.75" thickBot="1" x14ac:dyDescent="0.35">
      <c r="A10" s="480" t="s">
        <v>20</v>
      </c>
      <c r="B10" s="481" t="s">
        <v>20</v>
      </c>
      <c r="C10" s="481" t="s">
        <v>20</v>
      </c>
      <c r="D10" s="482" t="s">
        <v>4315</v>
      </c>
      <c r="E10" s="481" t="s">
        <v>20</v>
      </c>
      <c r="F10" s="481" t="s">
        <v>20</v>
      </c>
      <c r="G10" s="483" t="s">
        <v>4316</v>
      </c>
      <c r="H10" s="484" t="s">
        <v>4062</v>
      </c>
      <c r="I10" s="485" t="s">
        <v>3936</v>
      </c>
      <c r="J10" s="486" t="s">
        <v>4317</v>
      </c>
      <c r="K10" s="484" t="s">
        <v>4311</v>
      </c>
      <c r="L10" s="486" t="s">
        <v>4317</v>
      </c>
      <c r="M10" s="487" t="s">
        <v>4318</v>
      </c>
      <c r="N10" s="479"/>
      <c r="P10" s="488" t="s">
        <v>4319</v>
      </c>
      <c r="Q10" s="488" t="s">
        <v>4320</v>
      </c>
      <c r="R10" s="488" t="s">
        <v>4321</v>
      </c>
      <c r="S10" s="488" t="s">
        <v>4322</v>
      </c>
      <c r="T10" s="488" t="s">
        <v>4323</v>
      </c>
      <c r="U10" s="488" t="s">
        <v>4324</v>
      </c>
      <c r="V10" s="488" t="s">
        <v>4325</v>
      </c>
      <c r="W10" s="488" t="s">
        <v>4326</v>
      </c>
      <c r="X10" s="488" t="s">
        <v>4327</v>
      </c>
    </row>
    <row r="11" spans="1:48" x14ac:dyDescent="0.3">
      <c r="A11" s="495"/>
      <c r="B11" s="496"/>
      <c r="C11" s="496" t="s">
        <v>1527</v>
      </c>
      <c r="D11" s="496" t="s">
        <v>1528</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3367</v>
      </c>
      <c r="D12" s="503" t="s">
        <v>4328</v>
      </c>
      <c r="E12" s="503" t="s">
        <v>155</v>
      </c>
      <c r="F12" s="504">
        <v>95</v>
      </c>
      <c r="G12" s="522"/>
      <c r="H12" s="504">
        <f>F12*AE12</f>
        <v>0</v>
      </c>
      <c r="I12" s="504">
        <f>J12-H12</f>
        <v>0</v>
      </c>
      <c r="J12" s="504">
        <f>F12*G12</f>
        <v>0</v>
      </c>
      <c r="K12" s="504">
        <v>2.8500000000000001E-3</v>
      </c>
      <c r="L12" s="504">
        <f>F12*K12</f>
        <v>0.27074999999999999</v>
      </c>
      <c r="M12" s="505" t="s">
        <v>3941</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4329</v>
      </c>
      <c r="AP12" s="491" t="s">
        <v>4330</v>
      </c>
      <c r="AQ12" s="488" t="s">
        <v>4331</v>
      </c>
      <c r="AS12" s="490">
        <f>AM12+AN12</f>
        <v>0</v>
      </c>
      <c r="AT12" s="490">
        <f>G12/(100-AU12)*100</f>
        <v>0</v>
      </c>
      <c r="AU12" s="490">
        <v>0</v>
      </c>
      <c r="AV12" s="490">
        <f>L12</f>
        <v>0.27074999999999999</v>
      </c>
    </row>
    <row r="13" spans="1:48" x14ac:dyDescent="0.3">
      <c r="A13" s="473" t="s">
        <v>72</v>
      </c>
      <c r="B13" s="503"/>
      <c r="C13" s="503" t="s">
        <v>3368</v>
      </c>
      <c r="D13" s="503" t="s">
        <v>4332</v>
      </c>
      <c r="E13" s="503" t="s">
        <v>1054</v>
      </c>
      <c r="F13" s="504">
        <v>4</v>
      </c>
      <c r="G13" s="522"/>
      <c r="H13" s="504">
        <f>F13*AE13</f>
        <v>0</v>
      </c>
      <c r="I13" s="504">
        <f>J13-H13</f>
        <v>0</v>
      </c>
      <c r="J13" s="504">
        <f>F13*G13</f>
        <v>0</v>
      </c>
      <c r="K13" s="504">
        <v>5.0000000000000002E-5</v>
      </c>
      <c r="L13" s="504">
        <f>F13*K13</f>
        <v>2.0000000000000001E-4</v>
      </c>
      <c r="M13" s="505" t="s">
        <v>3941</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4329</v>
      </c>
      <c r="AP13" s="491" t="s">
        <v>4330</v>
      </c>
      <c r="AQ13" s="488" t="s">
        <v>4331</v>
      </c>
      <c r="AS13" s="490">
        <f>AM13+AN13</f>
        <v>0</v>
      </c>
      <c r="AT13" s="490">
        <f>G13/(100-AU13)*100</f>
        <v>0</v>
      </c>
      <c r="AU13" s="490">
        <v>0</v>
      </c>
      <c r="AV13" s="490">
        <f>L13</f>
        <v>2.0000000000000001E-4</v>
      </c>
    </row>
    <row r="14" spans="1:48" x14ac:dyDescent="0.3">
      <c r="A14" s="473" t="s">
        <v>172</v>
      </c>
      <c r="B14" s="503"/>
      <c r="C14" s="503" t="s">
        <v>3369</v>
      </c>
      <c r="D14" s="503" t="s">
        <v>4333</v>
      </c>
      <c r="E14" s="503" t="s">
        <v>1054</v>
      </c>
      <c r="F14" s="504">
        <v>12</v>
      </c>
      <c r="G14" s="522"/>
      <c r="H14" s="504">
        <f>F14*AE14</f>
        <v>0</v>
      </c>
      <c r="I14" s="504">
        <f>J14-H14</f>
        <v>0</v>
      </c>
      <c r="J14" s="504">
        <f>F14*G14</f>
        <v>0</v>
      </c>
      <c r="K14" s="504">
        <v>5.0000000000000002E-5</v>
      </c>
      <c r="L14" s="504">
        <f>F14*K14</f>
        <v>6.0000000000000006E-4</v>
      </c>
      <c r="M14" s="505" t="s">
        <v>3941</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4329</v>
      </c>
      <c r="AP14" s="491" t="s">
        <v>4330</v>
      </c>
      <c r="AQ14" s="488" t="s">
        <v>4331</v>
      </c>
      <c r="AS14" s="490">
        <f>AM14+AN14</f>
        <v>0</v>
      </c>
      <c r="AT14" s="490">
        <f>G14/(100-AU14)*100</f>
        <v>0</v>
      </c>
      <c r="AU14" s="490">
        <v>0</v>
      </c>
      <c r="AV14" s="490">
        <f>L14</f>
        <v>6.0000000000000006E-4</v>
      </c>
    </row>
    <row r="15" spans="1:48" x14ac:dyDescent="0.3">
      <c r="A15" s="473" t="s">
        <v>157</v>
      </c>
      <c r="B15" s="503"/>
      <c r="C15" s="503" t="s">
        <v>3370</v>
      </c>
      <c r="D15" s="503" t="s">
        <v>4334</v>
      </c>
      <c r="E15" s="503" t="s">
        <v>1054</v>
      </c>
      <c r="F15" s="504">
        <v>17</v>
      </c>
      <c r="G15" s="522"/>
      <c r="H15" s="504">
        <f>F15*AE15</f>
        <v>0</v>
      </c>
      <c r="I15" s="504">
        <f>J15-H15</f>
        <v>0</v>
      </c>
      <c r="J15" s="504">
        <f>F15*G15</f>
        <v>0</v>
      </c>
      <c r="K15" s="504">
        <v>5.0000000000000002E-5</v>
      </c>
      <c r="L15" s="504">
        <f>F15*K15</f>
        <v>8.5000000000000006E-4</v>
      </c>
      <c r="M15" s="505" t="s">
        <v>3941</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4329</v>
      </c>
      <c r="AP15" s="491" t="s">
        <v>4330</v>
      </c>
      <c r="AQ15" s="488" t="s">
        <v>4331</v>
      </c>
      <c r="AS15" s="490">
        <f>AM15+AN15</f>
        <v>0</v>
      </c>
      <c r="AT15" s="490">
        <f>G15/(100-AU15)*100</f>
        <v>0</v>
      </c>
      <c r="AU15" s="490">
        <v>0</v>
      </c>
      <c r="AV15" s="490">
        <f>L15</f>
        <v>8.5000000000000006E-4</v>
      </c>
    </row>
    <row r="16" spans="1:48" x14ac:dyDescent="0.3">
      <c r="A16" s="499"/>
      <c r="B16" s="500"/>
      <c r="C16" s="500" t="s">
        <v>1666</v>
      </c>
      <c r="D16" s="500" t="s">
        <v>3371</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3372</v>
      </c>
      <c r="D17" s="503" t="s">
        <v>4335</v>
      </c>
      <c r="E17" s="503" t="s">
        <v>1054</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3941</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4336</v>
      </c>
      <c r="AP17" s="491" t="s">
        <v>4337</v>
      </c>
      <c r="AQ17" s="488" t="s">
        <v>4331</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3373</v>
      </c>
      <c r="D18" s="503" t="s">
        <v>4338</v>
      </c>
      <c r="E18" s="503" t="s">
        <v>1054</v>
      </c>
      <c r="F18" s="504">
        <v>1</v>
      </c>
      <c r="G18" s="522"/>
      <c r="H18" s="504">
        <f t="shared" si="0"/>
        <v>0</v>
      </c>
      <c r="I18" s="504">
        <f t="shared" si="1"/>
        <v>0</v>
      </c>
      <c r="J18" s="504">
        <f t="shared" si="2"/>
        <v>0</v>
      </c>
      <c r="K18" s="504">
        <v>9.1800000000000007E-3</v>
      </c>
      <c r="L18" s="504">
        <f t="shared" si="3"/>
        <v>9.1800000000000007E-3</v>
      </c>
      <c r="M18" s="505" t="s">
        <v>3941</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4336</v>
      </c>
      <c r="AP18" s="491" t="s">
        <v>4337</v>
      </c>
      <c r="AQ18" s="488" t="s">
        <v>4331</v>
      </c>
      <c r="AS18" s="490">
        <f t="shared" si="17"/>
        <v>0</v>
      </c>
      <c r="AT18" s="490">
        <f t="shared" si="18"/>
        <v>0</v>
      </c>
      <c r="AU18" s="490">
        <v>0</v>
      </c>
      <c r="AV18" s="490">
        <f t="shared" si="19"/>
        <v>9.1800000000000007E-3</v>
      </c>
    </row>
    <row r="19" spans="1:48" x14ac:dyDescent="0.3">
      <c r="A19" s="503" t="s">
        <v>191</v>
      </c>
      <c r="B19" s="503"/>
      <c r="C19" s="503" t="s">
        <v>3374</v>
      </c>
      <c r="D19" s="503" t="s">
        <v>4339</v>
      </c>
      <c r="E19" s="503" t="s">
        <v>268</v>
      </c>
      <c r="F19" s="504">
        <v>69</v>
      </c>
      <c r="G19" s="522"/>
      <c r="H19" s="504">
        <f t="shared" si="0"/>
        <v>0</v>
      </c>
      <c r="I19" s="504">
        <f t="shared" si="1"/>
        <v>0</v>
      </c>
      <c r="J19" s="504">
        <f t="shared" si="2"/>
        <v>0</v>
      </c>
      <c r="K19" s="504">
        <v>3.4000000000000002E-4</v>
      </c>
      <c r="L19" s="504">
        <f t="shared" si="3"/>
        <v>2.3460000000000002E-2</v>
      </c>
      <c r="M19" s="505" t="s">
        <v>3941</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4336</v>
      </c>
      <c r="AP19" s="491" t="s">
        <v>4337</v>
      </c>
      <c r="AQ19" s="488" t="s">
        <v>4331</v>
      </c>
      <c r="AS19" s="490">
        <f t="shared" si="17"/>
        <v>0</v>
      </c>
      <c r="AT19" s="490">
        <f t="shared" si="18"/>
        <v>0</v>
      </c>
      <c r="AU19" s="490">
        <v>0</v>
      </c>
      <c r="AV19" s="490">
        <f t="shared" si="19"/>
        <v>2.3460000000000002E-2</v>
      </c>
    </row>
    <row r="20" spans="1:48" x14ac:dyDescent="0.3">
      <c r="A20" s="503" t="s">
        <v>196</v>
      </c>
      <c r="B20" s="503"/>
      <c r="C20" s="503" t="s">
        <v>3375</v>
      </c>
      <c r="D20" s="503" t="s">
        <v>4340</v>
      </c>
      <c r="E20" s="503" t="s">
        <v>268</v>
      </c>
      <c r="F20" s="504">
        <v>11</v>
      </c>
      <c r="G20" s="522"/>
      <c r="H20" s="504">
        <f t="shared" si="0"/>
        <v>0</v>
      </c>
      <c r="I20" s="504">
        <f t="shared" si="1"/>
        <v>0</v>
      </c>
      <c r="J20" s="504">
        <f t="shared" si="2"/>
        <v>0</v>
      </c>
      <c r="K20" s="504">
        <v>4.6999999999999999E-4</v>
      </c>
      <c r="L20" s="504">
        <f t="shared" si="3"/>
        <v>5.1700000000000001E-3</v>
      </c>
      <c r="M20" s="505" t="s">
        <v>3941</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4336</v>
      </c>
      <c r="AP20" s="491" t="s">
        <v>4337</v>
      </c>
      <c r="AQ20" s="488" t="s">
        <v>4331</v>
      </c>
      <c r="AS20" s="490">
        <f t="shared" si="17"/>
        <v>0</v>
      </c>
      <c r="AT20" s="490">
        <f t="shared" si="18"/>
        <v>0</v>
      </c>
      <c r="AU20" s="490">
        <v>0</v>
      </c>
      <c r="AV20" s="490">
        <f t="shared" si="19"/>
        <v>5.1700000000000001E-3</v>
      </c>
    </row>
    <row r="21" spans="1:48" x14ac:dyDescent="0.3">
      <c r="A21" s="503" t="s">
        <v>203</v>
      </c>
      <c r="B21" s="503"/>
      <c r="C21" s="503" t="s">
        <v>3379</v>
      </c>
      <c r="D21" s="503" t="s">
        <v>4341</v>
      </c>
      <c r="E21" s="503" t="s">
        <v>268</v>
      </c>
      <c r="F21" s="504">
        <v>2</v>
      </c>
      <c r="G21" s="522"/>
      <c r="H21" s="504">
        <f t="shared" si="0"/>
        <v>0</v>
      </c>
      <c r="I21" s="504">
        <f t="shared" si="1"/>
        <v>0</v>
      </c>
      <c r="J21" s="504">
        <f t="shared" si="2"/>
        <v>0</v>
      </c>
      <c r="K21" s="504">
        <v>5.1999999999999995E-4</v>
      </c>
      <c r="L21" s="504">
        <f t="shared" si="3"/>
        <v>1.0399999999999999E-3</v>
      </c>
      <c r="M21" s="505" t="s">
        <v>3941</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4336</v>
      </c>
      <c r="AP21" s="491" t="s">
        <v>4337</v>
      </c>
      <c r="AQ21" s="488" t="s">
        <v>4331</v>
      </c>
      <c r="AS21" s="490">
        <f t="shared" si="17"/>
        <v>0</v>
      </c>
      <c r="AT21" s="490">
        <f t="shared" si="18"/>
        <v>0</v>
      </c>
      <c r="AU21" s="490">
        <v>0</v>
      </c>
      <c r="AV21" s="490">
        <f t="shared" si="19"/>
        <v>1.0399999999999999E-3</v>
      </c>
    </row>
    <row r="22" spans="1:48" x14ac:dyDescent="0.3">
      <c r="A22" s="503" t="s">
        <v>206</v>
      </c>
      <c r="B22" s="503"/>
      <c r="C22" s="503" t="s">
        <v>3380</v>
      </c>
      <c r="D22" s="503" t="s">
        <v>4342</v>
      </c>
      <c r="E22" s="503" t="s">
        <v>268</v>
      </c>
      <c r="F22" s="504">
        <v>67</v>
      </c>
      <c r="G22" s="522"/>
      <c r="H22" s="504">
        <f t="shared" si="0"/>
        <v>0</v>
      </c>
      <c r="I22" s="504">
        <f t="shared" si="1"/>
        <v>0</v>
      </c>
      <c r="J22" s="504">
        <f t="shared" si="2"/>
        <v>0</v>
      </c>
      <c r="K22" s="504">
        <v>7.7999999999999999E-4</v>
      </c>
      <c r="L22" s="504">
        <f t="shared" si="3"/>
        <v>5.2260000000000001E-2</v>
      </c>
      <c r="M22" s="505" t="s">
        <v>3941</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4336</v>
      </c>
      <c r="AP22" s="491" t="s">
        <v>4337</v>
      </c>
      <c r="AQ22" s="488" t="s">
        <v>4331</v>
      </c>
      <c r="AS22" s="490">
        <f t="shared" si="17"/>
        <v>0</v>
      </c>
      <c r="AT22" s="490">
        <f t="shared" si="18"/>
        <v>0</v>
      </c>
      <c r="AU22" s="490">
        <v>0</v>
      </c>
      <c r="AV22" s="490">
        <f t="shared" si="19"/>
        <v>5.2260000000000001E-2</v>
      </c>
    </row>
    <row r="23" spans="1:48" x14ac:dyDescent="0.3">
      <c r="A23" s="503" t="s">
        <v>211</v>
      </c>
      <c r="B23" s="503"/>
      <c r="C23" s="503" t="s">
        <v>3381</v>
      </c>
      <c r="D23" s="503" t="s">
        <v>4343</v>
      </c>
      <c r="E23" s="503" t="s">
        <v>268</v>
      </c>
      <c r="F23" s="504">
        <v>91</v>
      </c>
      <c r="G23" s="522"/>
      <c r="H23" s="504">
        <f t="shared" si="0"/>
        <v>0</v>
      </c>
      <c r="I23" s="504">
        <f t="shared" si="1"/>
        <v>0</v>
      </c>
      <c r="J23" s="504">
        <f t="shared" si="2"/>
        <v>0</v>
      </c>
      <c r="K23" s="504">
        <v>1.31E-3</v>
      </c>
      <c r="L23" s="504">
        <f t="shared" si="3"/>
        <v>0.11921</v>
      </c>
      <c r="M23" s="505" t="s">
        <v>3941</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4336</v>
      </c>
      <c r="AP23" s="491" t="s">
        <v>4337</v>
      </c>
      <c r="AQ23" s="488" t="s">
        <v>4331</v>
      </c>
      <c r="AS23" s="490">
        <f t="shared" si="17"/>
        <v>0</v>
      </c>
      <c r="AT23" s="490">
        <f t="shared" si="18"/>
        <v>0</v>
      </c>
      <c r="AU23" s="490">
        <v>0</v>
      </c>
      <c r="AV23" s="490">
        <f t="shared" si="19"/>
        <v>0.11921</v>
      </c>
    </row>
    <row r="24" spans="1:48" x14ac:dyDescent="0.3">
      <c r="A24" s="503" t="s">
        <v>213</v>
      </c>
      <c r="B24" s="503"/>
      <c r="C24" s="503" t="s">
        <v>3382</v>
      </c>
      <c r="D24" s="503" t="s">
        <v>4344</v>
      </c>
      <c r="E24" s="503" t="s">
        <v>268</v>
      </c>
      <c r="F24" s="504">
        <v>35</v>
      </c>
      <c r="G24" s="522"/>
      <c r="H24" s="504">
        <f t="shared" si="0"/>
        <v>0</v>
      </c>
      <c r="I24" s="504">
        <f t="shared" si="1"/>
        <v>0</v>
      </c>
      <c r="J24" s="504">
        <f t="shared" si="2"/>
        <v>0</v>
      </c>
      <c r="K24" s="504">
        <v>2.0999999999999999E-3</v>
      </c>
      <c r="L24" s="504">
        <f t="shared" si="3"/>
        <v>7.3499999999999996E-2</v>
      </c>
      <c r="M24" s="505" t="s">
        <v>3941</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4336</v>
      </c>
      <c r="AP24" s="491" t="s">
        <v>4337</v>
      </c>
      <c r="AQ24" s="488" t="s">
        <v>4331</v>
      </c>
      <c r="AS24" s="490">
        <f t="shared" si="17"/>
        <v>0</v>
      </c>
      <c r="AT24" s="490">
        <f t="shared" si="18"/>
        <v>0</v>
      </c>
      <c r="AU24" s="490">
        <v>0</v>
      </c>
      <c r="AV24" s="490">
        <f t="shared" si="19"/>
        <v>7.3499999999999996E-2</v>
      </c>
    </row>
    <row r="25" spans="1:48" x14ac:dyDescent="0.3">
      <c r="A25" s="503" t="s">
        <v>218</v>
      </c>
      <c r="B25" s="503"/>
      <c r="C25" s="503" t="s">
        <v>3383</v>
      </c>
      <c r="D25" s="503" t="s">
        <v>4345</v>
      </c>
      <c r="E25" s="503" t="s">
        <v>268</v>
      </c>
      <c r="F25" s="504">
        <v>9</v>
      </c>
      <c r="G25" s="522"/>
      <c r="H25" s="504">
        <f t="shared" si="0"/>
        <v>0</v>
      </c>
      <c r="I25" s="504">
        <f t="shared" si="1"/>
        <v>0</v>
      </c>
      <c r="J25" s="504">
        <f t="shared" si="2"/>
        <v>0</v>
      </c>
      <c r="K25" s="504">
        <v>2.5200000000000001E-3</v>
      </c>
      <c r="L25" s="504">
        <f t="shared" si="3"/>
        <v>2.2680000000000002E-2</v>
      </c>
      <c r="M25" s="505" t="s">
        <v>3941</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4336</v>
      </c>
      <c r="AP25" s="491" t="s">
        <v>4337</v>
      </c>
      <c r="AQ25" s="488" t="s">
        <v>4331</v>
      </c>
      <c r="AS25" s="490">
        <f t="shared" si="17"/>
        <v>0</v>
      </c>
      <c r="AT25" s="490">
        <f t="shared" si="18"/>
        <v>0</v>
      </c>
      <c r="AU25" s="490">
        <v>0</v>
      </c>
      <c r="AV25" s="490">
        <f t="shared" si="19"/>
        <v>2.2680000000000002E-2</v>
      </c>
    </row>
    <row r="26" spans="1:48" x14ac:dyDescent="0.3">
      <c r="A26" s="503" t="s">
        <v>225</v>
      </c>
      <c r="B26" s="503"/>
      <c r="C26" s="503" t="s">
        <v>3384</v>
      </c>
      <c r="D26" s="503" t="s">
        <v>4346</v>
      </c>
      <c r="E26" s="503" t="s">
        <v>268</v>
      </c>
      <c r="F26" s="504">
        <v>12</v>
      </c>
      <c r="G26" s="522"/>
      <c r="H26" s="504">
        <f t="shared" si="0"/>
        <v>0</v>
      </c>
      <c r="I26" s="504">
        <f t="shared" si="1"/>
        <v>0</v>
      </c>
      <c r="J26" s="504">
        <f t="shared" si="2"/>
        <v>0</v>
      </c>
      <c r="K26" s="504">
        <v>3.5699999999999998E-3</v>
      </c>
      <c r="L26" s="504">
        <f t="shared" si="3"/>
        <v>4.2839999999999996E-2</v>
      </c>
      <c r="M26" s="505" t="s">
        <v>3941</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4336</v>
      </c>
      <c r="AP26" s="491" t="s">
        <v>4337</v>
      </c>
      <c r="AQ26" s="488" t="s">
        <v>4331</v>
      </c>
      <c r="AS26" s="490">
        <f t="shared" si="17"/>
        <v>0</v>
      </c>
      <c r="AT26" s="490">
        <f t="shared" si="18"/>
        <v>0</v>
      </c>
      <c r="AU26" s="490">
        <v>0</v>
      </c>
      <c r="AV26" s="490">
        <f t="shared" si="19"/>
        <v>4.2839999999999996E-2</v>
      </c>
    </row>
    <row r="27" spans="1:48" x14ac:dyDescent="0.3">
      <c r="A27" s="503" t="s">
        <v>11</v>
      </c>
      <c r="B27" s="503"/>
      <c r="C27" s="503" t="s">
        <v>3385</v>
      </c>
      <c r="D27" s="503" t="s">
        <v>3376</v>
      </c>
      <c r="E27" s="503" t="s">
        <v>1054</v>
      </c>
      <c r="F27" s="504">
        <v>4</v>
      </c>
      <c r="G27" s="522"/>
      <c r="H27" s="504">
        <f t="shared" si="0"/>
        <v>0</v>
      </c>
      <c r="I27" s="504">
        <f t="shared" si="1"/>
        <v>0</v>
      </c>
      <c r="J27" s="504">
        <f t="shared" si="2"/>
        <v>0</v>
      </c>
      <c r="K27" s="504">
        <v>0</v>
      </c>
      <c r="L27" s="504">
        <f t="shared" si="3"/>
        <v>0</v>
      </c>
      <c r="M27" s="505" t="s">
        <v>3941</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4336</v>
      </c>
      <c r="AP27" s="491" t="s">
        <v>4337</v>
      </c>
      <c r="AQ27" s="488" t="s">
        <v>4331</v>
      </c>
      <c r="AS27" s="490">
        <f t="shared" si="17"/>
        <v>0</v>
      </c>
      <c r="AT27" s="490">
        <f t="shared" si="18"/>
        <v>0</v>
      </c>
      <c r="AU27" s="490">
        <v>0</v>
      </c>
      <c r="AV27" s="490">
        <f t="shared" si="19"/>
        <v>0</v>
      </c>
    </row>
    <row r="28" spans="1:48" x14ac:dyDescent="0.3">
      <c r="A28" s="503" t="s">
        <v>233</v>
      </c>
      <c r="B28" s="503"/>
      <c r="C28" s="503" t="s">
        <v>3386</v>
      </c>
      <c r="D28" s="503" t="s">
        <v>3377</v>
      </c>
      <c r="E28" s="503" t="s">
        <v>1054</v>
      </c>
      <c r="F28" s="504">
        <v>2</v>
      </c>
      <c r="G28" s="522"/>
      <c r="H28" s="504">
        <f t="shared" si="0"/>
        <v>0</v>
      </c>
      <c r="I28" s="504">
        <f t="shared" si="1"/>
        <v>0</v>
      </c>
      <c r="J28" s="504">
        <f t="shared" si="2"/>
        <v>0</v>
      </c>
      <c r="K28" s="504">
        <v>0</v>
      </c>
      <c r="L28" s="504">
        <f t="shared" si="3"/>
        <v>0</v>
      </c>
      <c r="M28" s="505" t="s">
        <v>3941</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4336</v>
      </c>
      <c r="AP28" s="491" t="s">
        <v>4337</v>
      </c>
      <c r="AQ28" s="488" t="s">
        <v>4331</v>
      </c>
      <c r="AS28" s="490">
        <f t="shared" si="17"/>
        <v>0</v>
      </c>
      <c r="AT28" s="490">
        <f t="shared" si="18"/>
        <v>0</v>
      </c>
      <c r="AU28" s="490">
        <v>0</v>
      </c>
      <c r="AV28" s="490">
        <f t="shared" si="19"/>
        <v>0</v>
      </c>
    </row>
    <row r="29" spans="1:48" x14ac:dyDescent="0.3">
      <c r="A29" s="503" t="s">
        <v>238</v>
      </c>
      <c r="B29" s="503"/>
      <c r="C29" s="503" t="s">
        <v>3387</v>
      </c>
      <c r="D29" s="503" t="s">
        <v>4347</v>
      </c>
      <c r="E29" s="503" t="s">
        <v>1054</v>
      </c>
      <c r="F29" s="504">
        <v>2</v>
      </c>
      <c r="G29" s="522"/>
      <c r="H29" s="504">
        <f t="shared" si="0"/>
        <v>0</v>
      </c>
      <c r="I29" s="504">
        <f t="shared" si="1"/>
        <v>0</v>
      </c>
      <c r="J29" s="504">
        <f t="shared" si="2"/>
        <v>0</v>
      </c>
      <c r="K29" s="504">
        <v>7.5000000000000002E-4</v>
      </c>
      <c r="L29" s="504">
        <f t="shared" si="3"/>
        <v>1.5E-3</v>
      </c>
      <c r="M29" s="505" t="s">
        <v>3941</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4336</v>
      </c>
      <c r="AP29" s="491" t="s">
        <v>4337</v>
      </c>
      <c r="AQ29" s="488" t="s">
        <v>4331</v>
      </c>
      <c r="AS29" s="490">
        <f t="shared" si="17"/>
        <v>0</v>
      </c>
      <c r="AT29" s="490">
        <f t="shared" si="18"/>
        <v>0</v>
      </c>
      <c r="AU29" s="490">
        <v>0</v>
      </c>
      <c r="AV29" s="490">
        <f t="shared" si="19"/>
        <v>1.5E-3</v>
      </c>
    </row>
    <row r="30" spans="1:48" x14ac:dyDescent="0.3">
      <c r="A30" s="503" t="s">
        <v>244</v>
      </c>
      <c r="B30" s="503"/>
      <c r="C30" s="503" t="s">
        <v>3388</v>
      </c>
      <c r="D30" s="503" t="s">
        <v>4348</v>
      </c>
      <c r="E30" s="503" t="s">
        <v>1054</v>
      </c>
      <c r="F30" s="504">
        <v>4</v>
      </c>
      <c r="G30" s="522"/>
      <c r="H30" s="504">
        <f t="shared" si="0"/>
        <v>0</v>
      </c>
      <c r="I30" s="504">
        <f t="shared" si="1"/>
        <v>0</v>
      </c>
      <c r="J30" s="504">
        <f t="shared" si="2"/>
        <v>0</v>
      </c>
      <c r="K30" s="504">
        <v>1.97E-3</v>
      </c>
      <c r="L30" s="504">
        <f t="shared" si="3"/>
        <v>7.8799999999999999E-3</v>
      </c>
      <c r="M30" s="505" t="s">
        <v>3941</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4336</v>
      </c>
      <c r="AP30" s="491" t="s">
        <v>4337</v>
      </c>
      <c r="AQ30" s="488" t="s">
        <v>4331</v>
      </c>
      <c r="AS30" s="490">
        <f t="shared" si="17"/>
        <v>0</v>
      </c>
      <c r="AT30" s="490">
        <f t="shared" si="18"/>
        <v>0</v>
      </c>
      <c r="AU30" s="490">
        <v>0</v>
      </c>
      <c r="AV30" s="490">
        <f t="shared" si="19"/>
        <v>7.8799999999999999E-3</v>
      </c>
    </row>
    <row r="31" spans="1:48" x14ac:dyDescent="0.3">
      <c r="A31" s="503" t="s">
        <v>250</v>
      </c>
      <c r="B31" s="503"/>
      <c r="C31" s="503" t="s">
        <v>3389</v>
      </c>
      <c r="D31" s="503" t="s">
        <v>4349</v>
      </c>
      <c r="E31" s="503" t="s">
        <v>1054</v>
      </c>
      <c r="F31" s="504">
        <v>2</v>
      </c>
      <c r="G31" s="522"/>
      <c r="H31" s="504">
        <f t="shared" si="0"/>
        <v>0</v>
      </c>
      <c r="I31" s="504">
        <f t="shared" si="1"/>
        <v>0</v>
      </c>
      <c r="J31" s="504">
        <f t="shared" si="2"/>
        <v>0</v>
      </c>
      <c r="K31" s="504">
        <v>1.7799999999999999E-3</v>
      </c>
      <c r="L31" s="504">
        <f t="shared" si="3"/>
        <v>3.5599999999999998E-3</v>
      </c>
      <c r="M31" s="505" t="s">
        <v>3941</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4336</v>
      </c>
      <c r="AP31" s="491" t="s">
        <v>4337</v>
      </c>
      <c r="AQ31" s="488" t="s">
        <v>4331</v>
      </c>
      <c r="AS31" s="490">
        <f t="shared" si="17"/>
        <v>0</v>
      </c>
      <c r="AT31" s="490">
        <f t="shared" si="18"/>
        <v>0</v>
      </c>
      <c r="AU31" s="490">
        <v>0</v>
      </c>
      <c r="AV31" s="490">
        <f t="shared" si="19"/>
        <v>3.5599999999999998E-3</v>
      </c>
    </row>
    <row r="32" spans="1:48" x14ac:dyDescent="0.3">
      <c r="A32" s="503" t="s">
        <v>256</v>
      </c>
      <c r="B32" s="503"/>
      <c r="C32" s="503" t="s">
        <v>3390</v>
      </c>
      <c r="D32" s="503" t="s">
        <v>4350</v>
      </c>
      <c r="E32" s="503" t="s">
        <v>1054</v>
      </c>
      <c r="F32" s="504">
        <v>1</v>
      </c>
      <c r="G32" s="522"/>
      <c r="H32" s="504">
        <f t="shared" si="0"/>
        <v>0</v>
      </c>
      <c r="I32" s="504">
        <f t="shared" si="1"/>
        <v>0</v>
      </c>
      <c r="J32" s="504">
        <f t="shared" si="2"/>
        <v>0</v>
      </c>
      <c r="K32" s="504">
        <v>4.8999999999999998E-4</v>
      </c>
      <c r="L32" s="504">
        <f t="shared" si="3"/>
        <v>4.8999999999999998E-4</v>
      </c>
      <c r="M32" s="505" t="s">
        <v>3941</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4336</v>
      </c>
      <c r="AP32" s="491" t="s">
        <v>4337</v>
      </c>
      <c r="AQ32" s="488" t="s">
        <v>4331</v>
      </c>
      <c r="AS32" s="490">
        <f t="shared" si="17"/>
        <v>0</v>
      </c>
      <c r="AT32" s="490">
        <f t="shared" si="18"/>
        <v>0</v>
      </c>
      <c r="AU32" s="490">
        <v>0</v>
      </c>
      <c r="AV32" s="490">
        <f t="shared" si="19"/>
        <v>4.8999999999999998E-4</v>
      </c>
    </row>
    <row r="33" spans="1:48" x14ac:dyDescent="0.3">
      <c r="A33" s="503" t="s">
        <v>10</v>
      </c>
      <c r="B33" s="503"/>
      <c r="C33" s="503" t="s">
        <v>3391</v>
      </c>
      <c r="D33" s="503" t="s">
        <v>4351</v>
      </c>
      <c r="E33" s="503" t="s">
        <v>1054</v>
      </c>
      <c r="F33" s="504">
        <v>3</v>
      </c>
      <c r="G33" s="522"/>
      <c r="H33" s="504">
        <f t="shared" si="0"/>
        <v>0</v>
      </c>
      <c r="I33" s="504">
        <f t="shared" si="1"/>
        <v>0</v>
      </c>
      <c r="J33" s="504">
        <f t="shared" si="2"/>
        <v>0</v>
      </c>
      <c r="K33" s="504">
        <v>1.2999999999999999E-4</v>
      </c>
      <c r="L33" s="504">
        <f t="shared" si="3"/>
        <v>3.8999999999999994E-4</v>
      </c>
      <c r="M33" s="505" t="s">
        <v>3941</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4336</v>
      </c>
      <c r="AP33" s="491" t="s">
        <v>4337</v>
      </c>
      <c r="AQ33" s="488" t="s">
        <v>4331</v>
      </c>
      <c r="AS33" s="490">
        <f t="shared" si="17"/>
        <v>0</v>
      </c>
      <c r="AT33" s="490">
        <f t="shared" si="18"/>
        <v>0</v>
      </c>
      <c r="AU33" s="490">
        <v>0</v>
      </c>
      <c r="AV33" s="490">
        <f t="shared" si="19"/>
        <v>3.8999999999999994E-4</v>
      </c>
    </row>
    <row r="34" spans="1:48" x14ac:dyDescent="0.3">
      <c r="A34" s="503" t="s">
        <v>265</v>
      </c>
      <c r="B34" s="503"/>
      <c r="C34" s="503" t="s">
        <v>3392</v>
      </c>
      <c r="D34" s="503" t="s">
        <v>4352</v>
      </c>
      <c r="E34" s="503" t="s">
        <v>1054</v>
      </c>
      <c r="F34" s="504">
        <v>1</v>
      </c>
      <c r="G34" s="522"/>
      <c r="H34" s="504">
        <f t="shared" si="0"/>
        <v>0</v>
      </c>
      <c r="I34" s="504">
        <f t="shared" si="1"/>
        <v>0</v>
      </c>
      <c r="J34" s="504">
        <f t="shared" si="2"/>
        <v>0</v>
      </c>
      <c r="K34" s="504">
        <v>2.7E-4</v>
      </c>
      <c r="L34" s="504">
        <f t="shared" si="3"/>
        <v>2.7E-4</v>
      </c>
      <c r="M34" s="505" t="s">
        <v>3941</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4336</v>
      </c>
      <c r="AP34" s="491" t="s">
        <v>4337</v>
      </c>
      <c r="AQ34" s="488" t="s">
        <v>4331</v>
      </c>
      <c r="AS34" s="490">
        <f t="shared" si="17"/>
        <v>0</v>
      </c>
      <c r="AT34" s="490">
        <f t="shared" si="18"/>
        <v>0</v>
      </c>
      <c r="AU34" s="490">
        <v>0</v>
      </c>
      <c r="AV34" s="490">
        <f t="shared" si="19"/>
        <v>2.7E-4</v>
      </c>
    </row>
    <row r="35" spans="1:48" x14ac:dyDescent="0.3">
      <c r="A35" s="503" t="s">
        <v>271</v>
      </c>
      <c r="B35" s="503"/>
      <c r="C35" s="503" t="s">
        <v>3393</v>
      </c>
      <c r="D35" s="503" t="s">
        <v>4353</v>
      </c>
      <c r="E35" s="503" t="s">
        <v>268</v>
      </c>
      <c r="F35" s="504">
        <v>44</v>
      </c>
      <c r="G35" s="522"/>
      <c r="H35" s="504">
        <f t="shared" si="0"/>
        <v>0</v>
      </c>
      <c r="I35" s="504">
        <f t="shared" si="1"/>
        <v>0</v>
      </c>
      <c r="J35" s="504">
        <f t="shared" si="2"/>
        <v>0</v>
      </c>
      <c r="K35" s="504">
        <v>0</v>
      </c>
      <c r="L35" s="504">
        <f t="shared" si="3"/>
        <v>0</v>
      </c>
      <c r="M35" s="505" t="s">
        <v>3941</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4336</v>
      </c>
      <c r="AP35" s="491" t="s">
        <v>4337</v>
      </c>
      <c r="AQ35" s="488" t="s">
        <v>4331</v>
      </c>
      <c r="AS35" s="490">
        <f t="shared" si="17"/>
        <v>0</v>
      </c>
      <c r="AT35" s="490">
        <f t="shared" si="18"/>
        <v>0</v>
      </c>
      <c r="AU35" s="490">
        <v>0</v>
      </c>
      <c r="AV35" s="490">
        <f t="shared" si="19"/>
        <v>0</v>
      </c>
    </row>
    <row r="36" spans="1:48" x14ac:dyDescent="0.3">
      <c r="A36" s="503" t="s">
        <v>276</v>
      </c>
      <c r="B36" s="503"/>
      <c r="C36" s="503" t="s">
        <v>3394</v>
      </c>
      <c r="D36" s="503" t="s">
        <v>4354</v>
      </c>
      <c r="E36" s="503" t="s">
        <v>268</v>
      </c>
      <c r="F36" s="504">
        <v>12</v>
      </c>
      <c r="G36" s="522"/>
      <c r="H36" s="504">
        <f t="shared" si="0"/>
        <v>0</v>
      </c>
      <c r="I36" s="504">
        <f t="shared" si="1"/>
        <v>0</v>
      </c>
      <c r="J36" s="504">
        <f t="shared" si="2"/>
        <v>0</v>
      </c>
      <c r="K36" s="504">
        <v>0</v>
      </c>
      <c r="L36" s="504">
        <f t="shared" si="3"/>
        <v>0</v>
      </c>
      <c r="M36" s="505" t="s">
        <v>3941</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4336</v>
      </c>
      <c r="AP36" s="491" t="s">
        <v>4337</v>
      </c>
      <c r="AQ36" s="488" t="s">
        <v>4331</v>
      </c>
      <c r="AS36" s="490">
        <f t="shared" si="17"/>
        <v>0</v>
      </c>
      <c r="AT36" s="490">
        <f t="shared" si="18"/>
        <v>0</v>
      </c>
      <c r="AU36" s="490">
        <v>0</v>
      </c>
      <c r="AV36" s="490">
        <f t="shared" si="19"/>
        <v>0</v>
      </c>
    </row>
    <row r="37" spans="1:48" x14ac:dyDescent="0.3">
      <c r="A37" s="503" t="s">
        <v>281</v>
      </c>
      <c r="B37" s="503"/>
      <c r="C37" s="503" t="s">
        <v>3395</v>
      </c>
      <c r="D37" s="503" t="s">
        <v>3378</v>
      </c>
      <c r="E37" s="503" t="s">
        <v>268</v>
      </c>
      <c r="F37" s="504">
        <v>240</v>
      </c>
      <c r="G37" s="522"/>
      <c r="H37" s="504">
        <f t="shared" si="0"/>
        <v>0</v>
      </c>
      <c r="I37" s="504">
        <f t="shared" si="1"/>
        <v>0</v>
      </c>
      <c r="J37" s="504">
        <f t="shared" si="2"/>
        <v>0</v>
      </c>
      <c r="K37" s="504">
        <v>0</v>
      </c>
      <c r="L37" s="504">
        <f t="shared" si="3"/>
        <v>0</v>
      </c>
      <c r="M37" s="505" t="s">
        <v>3941</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4336</v>
      </c>
      <c r="AP37" s="491" t="s">
        <v>4337</v>
      </c>
      <c r="AQ37" s="488" t="s">
        <v>4331</v>
      </c>
      <c r="AS37" s="490">
        <f t="shared" si="17"/>
        <v>0</v>
      </c>
      <c r="AT37" s="490">
        <f t="shared" si="18"/>
        <v>0</v>
      </c>
      <c r="AU37" s="490">
        <v>0</v>
      </c>
      <c r="AV37" s="490">
        <f t="shared" si="19"/>
        <v>0</v>
      </c>
    </row>
    <row r="38" spans="1:48" x14ac:dyDescent="0.3">
      <c r="A38" s="503" t="s">
        <v>286</v>
      </c>
      <c r="B38" s="503"/>
      <c r="C38" s="503" t="s">
        <v>3396</v>
      </c>
      <c r="D38" s="503" t="s">
        <v>4355</v>
      </c>
      <c r="E38" s="503" t="s">
        <v>1054</v>
      </c>
      <c r="F38" s="504">
        <v>1</v>
      </c>
      <c r="G38" s="522"/>
      <c r="H38" s="504">
        <f t="shared" si="0"/>
        <v>0</v>
      </c>
      <c r="I38" s="504">
        <f t="shared" si="1"/>
        <v>0</v>
      </c>
      <c r="J38" s="504">
        <f t="shared" si="2"/>
        <v>0</v>
      </c>
      <c r="K38" s="504">
        <v>3.6999999999999999E-4</v>
      </c>
      <c r="L38" s="504">
        <f t="shared" si="3"/>
        <v>3.6999999999999999E-4</v>
      </c>
      <c r="M38" s="505" t="s">
        <v>3941</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4336</v>
      </c>
      <c r="AP38" s="491" t="s">
        <v>4337</v>
      </c>
      <c r="AQ38" s="488" t="s">
        <v>4331</v>
      </c>
      <c r="AS38" s="490">
        <f t="shared" si="17"/>
        <v>0</v>
      </c>
      <c r="AT38" s="490">
        <f t="shared" si="18"/>
        <v>0</v>
      </c>
      <c r="AU38" s="490">
        <v>0</v>
      </c>
      <c r="AV38" s="490">
        <f t="shared" si="19"/>
        <v>3.6999999999999999E-4</v>
      </c>
    </row>
    <row r="39" spans="1:48" x14ac:dyDescent="0.3">
      <c r="A39" s="503" t="s">
        <v>290</v>
      </c>
      <c r="B39" s="503"/>
      <c r="C39" s="503" t="s">
        <v>3397</v>
      </c>
      <c r="D39" s="503" t="s">
        <v>4356</v>
      </c>
      <c r="E39" s="503" t="s">
        <v>1054</v>
      </c>
      <c r="F39" s="504">
        <v>2</v>
      </c>
      <c r="G39" s="522"/>
      <c r="H39" s="504">
        <f t="shared" si="0"/>
        <v>0</v>
      </c>
      <c r="I39" s="504">
        <f t="shared" si="1"/>
        <v>0</v>
      </c>
      <c r="J39" s="504">
        <f t="shared" si="2"/>
        <v>0</v>
      </c>
      <c r="K39" s="504">
        <v>1.09E-3</v>
      </c>
      <c r="L39" s="504">
        <f t="shared" si="3"/>
        <v>2.1800000000000001E-3</v>
      </c>
      <c r="M39" s="505" t="s">
        <v>3941</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4336</v>
      </c>
      <c r="AP39" s="491" t="s">
        <v>4337</v>
      </c>
      <c r="AQ39" s="488" t="s">
        <v>4331</v>
      </c>
      <c r="AS39" s="490">
        <f t="shared" si="17"/>
        <v>0</v>
      </c>
      <c r="AT39" s="490">
        <f t="shared" si="18"/>
        <v>0</v>
      </c>
      <c r="AU39" s="490">
        <v>0</v>
      </c>
      <c r="AV39" s="490">
        <f t="shared" si="19"/>
        <v>2.1800000000000001E-3</v>
      </c>
    </row>
    <row r="40" spans="1:48" x14ac:dyDescent="0.3">
      <c r="A40" s="503" t="s">
        <v>293</v>
      </c>
      <c r="B40" s="503"/>
      <c r="C40" s="503" t="s">
        <v>3398</v>
      </c>
      <c r="D40" s="503" t="s">
        <v>4357</v>
      </c>
      <c r="E40" s="503" t="s">
        <v>1054</v>
      </c>
      <c r="F40" s="504">
        <v>4</v>
      </c>
      <c r="G40" s="522"/>
      <c r="H40" s="504">
        <f t="shared" si="0"/>
        <v>0</v>
      </c>
      <c r="I40" s="504">
        <f t="shared" si="1"/>
        <v>0</v>
      </c>
      <c r="J40" s="504">
        <f t="shared" si="2"/>
        <v>0</v>
      </c>
      <c r="K40" s="504">
        <v>3.0799999999999998E-3</v>
      </c>
      <c r="L40" s="504">
        <f t="shared" si="3"/>
        <v>1.2319999999999999E-2</v>
      </c>
      <c r="M40" s="505" t="s">
        <v>3941</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4336</v>
      </c>
      <c r="AP40" s="491" t="s">
        <v>4337</v>
      </c>
      <c r="AQ40" s="488" t="s">
        <v>4331</v>
      </c>
      <c r="AS40" s="490">
        <f t="shared" si="17"/>
        <v>0</v>
      </c>
      <c r="AT40" s="490">
        <f t="shared" si="18"/>
        <v>0</v>
      </c>
      <c r="AU40" s="490">
        <v>0</v>
      </c>
      <c r="AV40" s="490">
        <f t="shared" si="19"/>
        <v>1.2319999999999999E-2</v>
      </c>
    </row>
    <row r="41" spans="1:48" x14ac:dyDescent="0.3">
      <c r="A41" s="503" t="s">
        <v>301</v>
      </c>
      <c r="B41" s="503"/>
      <c r="C41" s="503" t="s">
        <v>3399</v>
      </c>
      <c r="D41" s="503" t="s">
        <v>4358</v>
      </c>
      <c r="E41" s="503" t="s">
        <v>1054</v>
      </c>
      <c r="F41" s="504">
        <v>1</v>
      </c>
      <c r="G41" s="522"/>
      <c r="H41" s="504">
        <f t="shared" si="0"/>
        <v>0</v>
      </c>
      <c r="I41" s="504">
        <f t="shared" si="1"/>
        <v>0</v>
      </c>
      <c r="J41" s="504">
        <f t="shared" si="2"/>
        <v>0</v>
      </c>
      <c r="K41" s="504">
        <v>3.0799999999999998E-3</v>
      </c>
      <c r="L41" s="504">
        <f t="shared" si="3"/>
        <v>3.0799999999999998E-3</v>
      </c>
      <c r="M41" s="505" t="s">
        <v>3941</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4336</v>
      </c>
      <c r="AP41" s="491" t="s">
        <v>4337</v>
      </c>
      <c r="AQ41" s="488" t="s">
        <v>4331</v>
      </c>
      <c r="AS41" s="490">
        <f t="shared" si="17"/>
        <v>0</v>
      </c>
      <c r="AT41" s="490">
        <f t="shared" si="18"/>
        <v>0</v>
      </c>
      <c r="AU41" s="490">
        <v>0</v>
      </c>
      <c r="AV41" s="490">
        <f t="shared" si="19"/>
        <v>3.0799999999999998E-3</v>
      </c>
    </row>
    <row r="42" spans="1:48" x14ac:dyDescent="0.3">
      <c r="A42" s="503" t="s">
        <v>310</v>
      </c>
      <c r="B42" s="503"/>
      <c r="C42" s="503" t="s">
        <v>3400</v>
      </c>
      <c r="D42" s="503" t="s">
        <v>4359</v>
      </c>
      <c r="E42" s="503" t="s">
        <v>1054</v>
      </c>
      <c r="F42" s="504">
        <v>40</v>
      </c>
      <c r="G42" s="522"/>
      <c r="H42" s="504">
        <f t="shared" si="0"/>
        <v>0</v>
      </c>
      <c r="I42" s="504">
        <f t="shared" si="1"/>
        <v>0</v>
      </c>
      <c r="J42" s="504">
        <f t="shared" si="2"/>
        <v>0</v>
      </c>
      <c r="K42" s="504">
        <v>2.14E-3</v>
      </c>
      <c r="L42" s="504">
        <f t="shared" si="3"/>
        <v>8.5599999999999996E-2</v>
      </c>
      <c r="M42" s="505" t="s">
        <v>3941</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4336</v>
      </c>
      <c r="AP42" s="491" t="s">
        <v>4337</v>
      </c>
      <c r="AQ42" s="488" t="s">
        <v>4331</v>
      </c>
      <c r="AS42" s="490">
        <f t="shared" si="17"/>
        <v>0</v>
      </c>
      <c r="AT42" s="490">
        <f t="shared" si="18"/>
        <v>0</v>
      </c>
      <c r="AU42" s="490">
        <v>0</v>
      </c>
      <c r="AV42" s="490">
        <f t="shared" si="19"/>
        <v>8.5599999999999996E-2</v>
      </c>
    </row>
    <row r="43" spans="1:48" x14ac:dyDescent="0.3">
      <c r="A43" s="503" t="s">
        <v>318</v>
      </c>
      <c r="B43" s="503"/>
      <c r="C43" s="503" t="s">
        <v>3401</v>
      </c>
      <c r="D43" s="503" t="s">
        <v>4360</v>
      </c>
      <c r="E43" s="503" t="s">
        <v>167</v>
      </c>
      <c r="F43" s="504">
        <v>16.600000000000001</v>
      </c>
      <c r="G43" s="522"/>
      <c r="H43" s="504">
        <f t="shared" si="0"/>
        <v>0</v>
      </c>
      <c r="I43" s="504">
        <f t="shared" si="1"/>
        <v>0</v>
      </c>
      <c r="J43" s="504">
        <f t="shared" si="2"/>
        <v>0</v>
      </c>
      <c r="K43" s="504">
        <v>1.4400000000000001E-3</v>
      </c>
      <c r="L43" s="504">
        <f t="shared" si="3"/>
        <v>2.3904000000000005E-2</v>
      </c>
      <c r="M43" s="505" t="s">
        <v>3941</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4336</v>
      </c>
      <c r="AP43" s="491" t="s">
        <v>4337</v>
      </c>
      <c r="AQ43" s="488" t="s">
        <v>4331</v>
      </c>
      <c r="AS43" s="490">
        <f t="shared" si="17"/>
        <v>0</v>
      </c>
      <c r="AT43" s="490">
        <f t="shared" si="18"/>
        <v>0</v>
      </c>
      <c r="AU43" s="490">
        <v>0</v>
      </c>
      <c r="AV43" s="490">
        <f t="shared" si="19"/>
        <v>2.3904000000000005E-2</v>
      </c>
    </row>
    <row r="44" spans="1:48" x14ac:dyDescent="0.3">
      <c r="A44" s="503" t="s">
        <v>323</v>
      </c>
      <c r="B44" s="503"/>
      <c r="C44" s="503" t="s">
        <v>3402</v>
      </c>
      <c r="D44" s="503" t="s">
        <v>4361</v>
      </c>
      <c r="E44" s="503" t="s">
        <v>1054</v>
      </c>
      <c r="F44" s="504">
        <v>2</v>
      </c>
      <c r="G44" s="522"/>
      <c r="H44" s="504">
        <f t="shared" si="0"/>
        <v>0</v>
      </c>
      <c r="I44" s="504">
        <f t="shared" si="1"/>
        <v>0</v>
      </c>
      <c r="J44" s="504">
        <f t="shared" si="2"/>
        <v>0</v>
      </c>
      <c r="K44" s="504">
        <v>1.24E-3</v>
      </c>
      <c r="L44" s="504">
        <f t="shared" si="3"/>
        <v>2.48E-3</v>
      </c>
      <c r="M44" s="505" t="s">
        <v>3941</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4336</v>
      </c>
      <c r="AP44" s="491" t="s">
        <v>4337</v>
      </c>
      <c r="AQ44" s="488" t="s">
        <v>4331</v>
      </c>
      <c r="AS44" s="490">
        <f t="shared" si="17"/>
        <v>0</v>
      </c>
      <c r="AT44" s="490">
        <f t="shared" si="18"/>
        <v>0</v>
      </c>
      <c r="AU44" s="490">
        <v>0</v>
      </c>
      <c r="AV44" s="490">
        <f t="shared" si="19"/>
        <v>2.48E-3</v>
      </c>
    </row>
    <row r="45" spans="1:48" x14ac:dyDescent="0.3">
      <c r="A45" s="503" t="s">
        <v>325</v>
      </c>
      <c r="B45" s="503"/>
      <c r="C45" s="503" t="s">
        <v>3403</v>
      </c>
      <c r="D45" s="503" t="s">
        <v>4362</v>
      </c>
      <c r="E45" s="503" t="s">
        <v>268</v>
      </c>
      <c r="F45" s="504">
        <v>40</v>
      </c>
      <c r="G45" s="522"/>
      <c r="H45" s="504">
        <f t="shared" si="0"/>
        <v>0</v>
      </c>
      <c r="I45" s="504">
        <f t="shared" si="1"/>
        <v>0</v>
      </c>
      <c r="J45" s="504">
        <f t="shared" si="2"/>
        <v>0</v>
      </c>
      <c r="K45" s="504">
        <v>9.2000000000000003E-4</v>
      </c>
      <c r="L45" s="504">
        <f t="shared" si="3"/>
        <v>3.6799999999999999E-2</v>
      </c>
      <c r="M45" s="505" t="s">
        <v>3941</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4336</v>
      </c>
      <c r="AP45" s="491" t="s">
        <v>4337</v>
      </c>
      <c r="AQ45" s="488" t="s">
        <v>4331</v>
      </c>
      <c r="AS45" s="490">
        <f t="shared" si="17"/>
        <v>0</v>
      </c>
      <c r="AT45" s="490">
        <f t="shared" si="18"/>
        <v>0</v>
      </c>
      <c r="AU45" s="490">
        <v>0</v>
      </c>
      <c r="AV45" s="490">
        <f t="shared" si="19"/>
        <v>3.6799999999999999E-2</v>
      </c>
    </row>
    <row r="46" spans="1:48" x14ac:dyDescent="0.3">
      <c r="A46" s="503" t="s">
        <v>332</v>
      </c>
      <c r="B46" s="503"/>
      <c r="C46" s="503" t="s">
        <v>3404</v>
      </c>
      <c r="D46" s="503" t="s">
        <v>4363</v>
      </c>
      <c r="E46" s="503" t="s">
        <v>1054</v>
      </c>
      <c r="F46" s="504">
        <v>3</v>
      </c>
      <c r="G46" s="522"/>
      <c r="H46" s="504">
        <f t="shared" si="0"/>
        <v>0</v>
      </c>
      <c r="I46" s="504">
        <f t="shared" si="1"/>
        <v>0</v>
      </c>
      <c r="J46" s="504">
        <f t="shared" si="2"/>
        <v>0</v>
      </c>
      <c r="K46" s="504">
        <v>0</v>
      </c>
      <c r="L46" s="504">
        <f t="shared" si="3"/>
        <v>0</v>
      </c>
      <c r="M46" s="505" t="s">
        <v>3941</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4336</v>
      </c>
      <c r="AP46" s="491" t="s">
        <v>4337</v>
      </c>
      <c r="AQ46" s="488" t="s">
        <v>4331</v>
      </c>
      <c r="AS46" s="490">
        <f t="shared" si="17"/>
        <v>0</v>
      </c>
      <c r="AT46" s="490">
        <f t="shared" si="18"/>
        <v>0</v>
      </c>
      <c r="AU46" s="490">
        <v>0</v>
      </c>
      <c r="AV46" s="490">
        <f t="shared" si="19"/>
        <v>0</v>
      </c>
    </row>
    <row r="47" spans="1:48" x14ac:dyDescent="0.3">
      <c r="A47" s="503" t="s">
        <v>338</v>
      </c>
      <c r="B47" s="503"/>
      <c r="C47" s="503" t="s">
        <v>3405</v>
      </c>
      <c r="D47" s="503" t="s">
        <v>4364</v>
      </c>
      <c r="E47" s="503" t="s">
        <v>268</v>
      </c>
      <c r="F47" s="504">
        <v>50</v>
      </c>
      <c r="G47" s="522"/>
      <c r="H47" s="504">
        <f t="shared" si="0"/>
        <v>0</v>
      </c>
      <c r="I47" s="504">
        <f t="shared" si="1"/>
        <v>0</v>
      </c>
      <c r="J47" s="504">
        <f t="shared" si="2"/>
        <v>0</v>
      </c>
      <c r="K47" s="504">
        <v>0</v>
      </c>
      <c r="L47" s="504">
        <f t="shared" si="3"/>
        <v>0</v>
      </c>
      <c r="M47" s="505" t="s">
        <v>3941</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4336</v>
      </c>
      <c r="AP47" s="491" t="s">
        <v>4337</v>
      </c>
      <c r="AQ47" s="488" t="s">
        <v>4331</v>
      </c>
      <c r="AS47" s="490">
        <f t="shared" si="17"/>
        <v>0</v>
      </c>
      <c r="AT47" s="490">
        <f t="shared" si="18"/>
        <v>0</v>
      </c>
      <c r="AU47" s="490">
        <v>0</v>
      </c>
      <c r="AV47" s="490">
        <f t="shared" si="19"/>
        <v>0</v>
      </c>
    </row>
    <row r="48" spans="1:48" x14ac:dyDescent="0.3">
      <c r="A48" s="503" t="s">
        <v>342</v>
      </c>
      <c r="B48" s="503"/>
      <c r="C48" s="503" t="s">
        <v>3406</v>
      </c>
      <c r="D48" s="503" t="s">
        <v>4365</v>
      </c>
      <c r="E48" s="503" t="s">
        <v>3135</v>
      </c>
      <c r="F48" s="504">
        <v>150</v>
      </c>
      <c r="G48" s="522"/>
      <c r="H48" s="504">
        <f t="shared" si="0"/>
        <v>0</v>
      </c>
      <c r="I48" s="504">
        <f t="shared" si="1"/>
        <v>0</v>
      </c>
      <c r="J48" s="504">
        <f t="shared" si="2"/>
        <v>0</v>
      </c>
      <c r="K48" s="504">
        <v>5.9000000000000003E-4</v>
      </c>
      <c r="L48" s="504">
        <f t="shared" si="3"/>
        <v>8.8500000000000009E-2</v>
      </c>
      <c r="M48" s="505" t="s">
        <v>3941</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4336</v>
      </c>
      <c r="AP48" s="491" t="s">
        <v>4337</v>
      </c>
      <c r="AQ48" s="488" t="s">
        <v>4331</v>
      </c>
      <c r="AS48" s="490">
        <f t="shared" si="17"/>
        <v>0</v>
      </c>
      <c r="AT48" s="490">
        <f t="shared" si="18"/>
        <v>0</v>
      </c>
      <c r="AU48" s="490">
        <v>0</v>
      </c>
      <c r="AV48" s="490">
        <f t="shared" si="19"/>
        <v>8.8500000000000009E-2</v>
      </c>
    </row>
    <row r="49" spans="1:48" x14ac:dyDescent="0.3">
      <c r="A49" s="503" t="s">
        <v>346</v>
      </c>
      <c r="B49" s="503"/>
      <c r="C49" s="503" t="s">
        <v>3407</v>
      </c>
      <c r="D49" s="503" t="s">
        <v>4366</v>
      </c>
      <c r="E49" s="503" t="s">
        <v>167</v>
      </c>
      <c r="F49" s="504">
        <v>41.8</v>
      </c>
      <c r="G49" s="522"/>
      <c r="H49" s="504">
        <f t="shared" si="0"/>
        <v>0</v>
      </c>
      <c r="I49" s="504">
        <f t="shared" si="1"/>
        <v>0</v>
      </c>
      <c r="J49" s="504">
        <f t="shared" si="2"/>
        <v>0</v>
      </c>
      <c r="K49" s="504">
        <v>0</v>
      </c>
      <c r="L49" s="504">
        <f t="shared" si="3"/>
        <v>0</v>
      </c>
      <c r="M49" s="505" t="s">
        <v>3941</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4336</v>
      </c>
      <c r="AP49" s="491" t="s">
        <v>4337</v>
      </c>
      <c r="AQ49" s="488" t="s">
        <v>4331</v>
      </c>
      <c r="AS49" s="490">
        <f t="shared" si="17"/>
        <v>0</v>
      </c>
      <c r="AT49" s="490">
        <f t="shared" si="18"/>
        <v>0</v>
      </c>
      <c r="AU49" s="490">
        <v>0</v>
      </c>
      <c r="AV49" s="490">
        <f t="shared" si="19"/>
        <v>0</v>
      </c>
    </row>
    <row r="50" spans="1:48" x14ac:dyDescent="0.3">
      <c r="A50" s="499"/>
      <c r="B50" s="500"/>
      <c r="C50" s="500" t="s">
        <v>4367</v>
      </c>
      <c r="D50" s="500" t="s">
        <v>3408</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3409</v>
      </c>
      <c r="D51" s="503" t="s">
        <v>4368</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3941</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4369</v>
      </c>
      <c r="AP51" s="491" t="s">
        <v>4337</v>
      </c>
      <c r="AQ51" s="488" t="s">
        <v>4331</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3410</v>
      </c>
      <c r="D52" s="503" t="s">
        <v>4370</v>
      </c>
      <c r="E52" s="503" t="s">
        <v>268</v>
      </c>
      <c r="F52" s="504">
        <v>23</v>
      </c>
      <c r="G52" s="522"/>
      <c r="H52" s="504">
        <f t="shared" si="20"/>
        <v>0</v>
      </c>
      <c r="I52" s="504">
        <f t="shared" si="21"/>
        <v>0</v>
      </c>
      <c r="J52" s="504">
        <f t="shared" si="22"/>
        <v>0</v>
      </c>
      <c r="K52" s="504">
        <v>6.4000000000000005E-4</v>
      </c>
      <c r="L52" s="504">
        <f t="shared" si="23"/>
        <v>1.472E-2</v>
      </c>
      <c r="M52" s="505" t="s">
        <v>3941</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4369</v>
      </c>
      <c r="AP52" s="491" t="s">
        <v>4337</v>
      </c>
      <c r="AQ52" s="488" t="s">
        <v>4331</v>
      </c>
      <c r="AS52" s="490">
        <f t="shared" si="37"/>
        <v>0</v>
      </c>
      <c r="AT52" s="490">
        <f t="shared" si="38"/>
        <v>0</v>
      </c>
      <c r="AU52" s="490">
        <v>0</v>
      </c>
      <c r="AV52" s="490">
        <f t="shared" si="39"/>
        <v>1.472E-2</v>
      </c>
    </row>
    <row r="53" spans="1:48" x14ac:dyDescent="0.3">
      <c r="A53" s="503" t="s">
        <v>357</v>
      </c>
      <c r="B53" s="503"/>
      <c r="C53" s="503" t="s">
        <v>3411</v>
      </c>
      <c r="D53" s="503" t="s">
        <v>4371</v>
      </c>
      <c r="E53" s="503" t="s">
        <v>268</v>
      </c>
      <c r="F53" s="504">
        <v>39</v>
      </c>
      <c r="G53" s="522"/>
      <c r="H53" s="504">
        <f t="shared" si="20"/>
        <v>0</v>
      </c>
      <c r="I53" s="504">
        <f t="shared" si="21"/>
        <v>0</v>
      </c>
      <c r="J53" s="504">
        <f t="shared" si="22"/>
        <v>0</v>
      </c>
      <c r="K53" s="504">
        <v>8.3000000000000001E-4</v>
      </c>
      <c r="L53" s="504">
        <f t="shared" si="23"/>
        <v>3.2370000000000003E-2</v>
      </c>
      <c r="M53" s="505" t="s">
        <v>3941</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4369</v>
      </c>
      <c r="AP53" s="491" t="s">
        <v>4337</v>
      </c>
      <c r="AQ53" s="488" t="s">
        <v>4331</v>
      </c>
      <c r="AS53" s="490">
        <f t="shared" si="37"/>
        <v>0</v>
      </c>
      <c r="AT53" s="490">
        <f t="shared" si="38"/>
        <v>0</v>
      </c>
      <c r="AU53" s="490">
        <v>0</v>
      </c>
      <c r="AV53" s="490">
        <f t="shared" si="39"/>
        <v>3.2370000000000003E-2</v>
      </c>
    </row>
    <row r="54" spans="1:48" x14ac:dyDescent="0.3">
      <c r="A54" s="503" t="s">
        <v>361</v>
      </c>
      <c r="B54" s="503"/>
      <c r="C54" s="503" t="s">
        <v>3412</v>
      </c>
      <c r="D54" s="503" t="s">
        <v>4372</v>
      </c>
      <c r="E54" s="503" t="s">
        <v>268</v>
      </c>
      <c r="F54" s="504">
        <v>48</v>
      </c>
      <c r="G54" s="522"/>
      <c r="H54" s="504">
        <f t="shared" si="20"/>
        <v>0</v>
      </c>
      <c r="I54" s="504">
        <f t="shared" si="21"/>
        <v>0</v>
      </c>
      <c r="J54" s="504">
        <f t="shared" si="22"/>
        <v>0</v>
      </c>
      <c r="K54" s="504">
        <v>1.14E-3</v>
      </c>
      <c r="L54" s="504">
        <f t="shared" si="23"/>
        <v>5.4719999999999998E-2</v>
      </c>
      <c r="M54" s="505" t="s">
        <v>3941</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4369</v>
      </c>
      <c r="AP54" s="491" t="s">
        <v>4337</v>
      </c>
      <c r="AQ54" s="488" t="s">
        <v>4331</v>
      </c>
      <c r="AS54" s="490">
        <f t="shared" si="37"/>
        <v>0</v>
      </c>
      <c r="AT54" s="490">
        <f t="shared" si="38"/>
        <v>0</v>
      </c>
      <c r="AU54" s="490">
        <v>0</v>
      </c>
      <c r="AV54" s="490">
        <f t="shared" si="39"/>
        <v>5.4719999999999998E-2</v>
      </c>
    </row>
    <row r="55" spans="1:48" x14ac:dyDescent="0.3">
      <c r="A55" s="503" t="s">
        <v>367</v>
      </c>
      <c r="B55" s="503"/>
      <c r="C55" s="503" t="s">
        <v>3413</v>
      </c>
      <c r="D55" s="503" t="s">
        <v>4373</v>
      </c>
      <c r="E55" s="503" t="s">
        <v>268</v>
      </c>
      <c r="F55" s="504">
        <v>70</v>
      </c>
      <c r="G55" s="522"/>
      <c r="H55" s="504">
        <f t="shared" si="20"/>
        <v>0</v>
      </c>
      <c r="I55" s="504">
        <f t="shared" si="21"/>
        <v>0</v>
      </c>
      <c r="J55" s="504">
        <f t="shared" si="22"/>
        <v>0</v>
      </c>
      <c r="K55" s="504">
        <v>1.5100000000000001E-3</v>
      </c>
      <c r="L55" s="504">
        <f t="shared" si="23"/>
        <v>0.1057</v>
      </c>
      <c r="M55" s="505" t="s">
        <v>3941</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4369</v>
      </c>
      <c r="AP55" s="491" t="s">
        <v>4337</v>
      </c>
      <c r="AQ55" s="488" t="s">
        <v>4331</v>
      </c>
      <c r="AS55" s="490">
        <f t="shared" si="37"/>
        <v>0</v>
      </c>
      <c r="AT55" s="490">
        <f t="shared" si="38"/>
        <v>0</v>
      </c>
      <c r="AU55" s="490">
        <v>0</v>
      </c>
      <c r="AV55" s="490">
        <f t="shared" si="39"/>
        <v>0.1057</v>
      </c>
    </row>
    <row r="56" spans="1:48" x14ac:dyDescent="0.3">
      <c r="A56" s="503" t="s">
        <v>372</v>
      </c>
      <c r="B56" s="503"/>
      <c r="C56" s="503" t="s">
        <v>3414</v>
      </c>
      <c r="D56" s="503" t="s">
        <v>4374</v>
      </c>
      <c r="E56" s="503" t="s">
        <v>268</v>
      </c>
      <c r="F56" s="504">
        <v>23</v>
      </c>
      <c r="G56" s="522"/>
      <c r="H56" s="504">
        <f t="shared" si="20"/>
        <v>0</v>
      </c>
      <c r="I56" s="504">
        <f t="shared" si="21"/>
        <v>0</v>
      </c>
      <c r="J56" s="504">
        <f t="shared" si="22"/>
        <v>0</v>
      </c>
      <c r="K56" s="504">
        <v>6.9999999999999994E-5</v>
      </c>
      <c r="L56" s="504">
        <f t="shared" si="23"/>
        <v>1.6099999999999999E-3</v>
      </c>
      <c r="M56" s="505" t="s">
        <v>3941</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4369</v>
      </c>
      <c r="AP56" s="491" t="s">
        <v>4337</v>
      </c>
      <c r="AQ56" s="488" t="s">
        <v>4331</v>
      </c>
      <c r="AS56" s="490">
        <f t="shared" si="37"/>
        <v>0</v>
      </c>
      <c r="AT56" s="490">
        <f t="shared" si="38"/>
        <v>0</v>
      </c>
      <c r="AU56" s="490">
        <v>0</v>
      </c>
      <c r="AV56" s="490">
        <f t="shared" si="39"/>
        <v>1.6099999999999999E-3</v>
      </c>
    </row>
    <row r="57" spans="1:48" x14ac:dyDescent="0.3">
      <c r="A57" s="503" t="s">
        <v>376</v>
      </c>
      <c r="B57" s="503"/>
      <c r="C57" s="503" t="s">
        <v>3415</v>
      </c>
      <c r="D57" s="503" t="s">
        <v>4375</v>
      </c>
      <c r="E57" s="503" t="s">
        <v>268</v>
      </c>
      <c r="F57" s="504">
        <v>39</v>
      </c>
      <c r="G57" s="522"/>
      <c r="H57" s="504">
        <f t="shared" si="20"/>
        <v>0</v>
      </c>
      <c r="I57" s="504">
        <f t="shared" si="21"/>
        <v>0</v>
      </c>
      <c r="J57" s="504">
        <f t="shared" si="22"/>
        <v>0</v>
      </c>
      <c r="K57" s="504">
        <v>6.9999999999999994E-5</v>
      </c>
      <c r="L57" s="504">
        <f t="shared" si="23"/>
        <v>2.7299999999999998E-3</v>
      </c>
      <c r="M57" s="505" t="s">
        <v>3941</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4369</v>
      </c>
      <c r="AP57" s="491" t="s">
        <v>4337</v>
      </c>
      <c r="AQ57" s="488" t="s">
        <v>4331</v>
      </c>
      <c r="AS57" s="490">
        <f t="shared" si="37"/>
        <v>0</v>
      </c>
      <c r="AT57" s="490">
        <f t="shared" si="38"/>
        <v>0</v>
      </c>
      <c r="AU57" s="490">
        <v>0</v>
      </c>
      <c r="AV57" s="490">
        <f t="shared" si="39"/>
        <v>2.7299999999999998E-3</v>
      </c>
    </row>
    <row r="58" spans="1:48" x14ac:dyDescent="0.3">
      <c r="A58" s="503" t="s">
        <v>383</v>
      </c>
      <c r="B58" s="503"/>
      <c r="C58" s="503" t="s">
        <v>3416</v>
      </c>
      <c r="D58" s="503" t="s">
        <v>4376</v>
      </c>
      <c r="E58" s="503" t="s">
        <v>268</v>
      </c>
      <c r="F58" s="504">
        <v>48</v>
      </c>
      <c r="G58" s="522"/>
      <c r="H58" s="504">
        <f t="shared" si="20"/>
        <v>0</v>
      </c>
      <c r="I58" s="504">
        <f t="shared" si="21"/>
        <v>0</v>
      </c>
      <c r="J58" s="504">
        <f t="shared" si="22"/>
        <v>0</v>
      </c>
      <c r="K58" s="504">
        <v>1.2E-4</v>
      </c>
      <c r="L58" s="504">
        <f t="shared" si="23"/>
        <v>5.7600000000000004E-3</v>
      </c>
      <c r="M58" s="505" t="s">
        <v>3941</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4369</v>
      </c>
      <c r="AP58" s="491" t="s">
        <v>4337</v>
      </c>
      <c r="AQ58" s="488" t="s">
        <v>4331</v>
      </c>
      <c r="AS58" s="490">
        <f t="shared" si="37"/>
        <v>0</v>
      </c>
      <c r="AT58" s="490">
        <f t="shared" si="38"/>
        <v>0</v>
      </c>
      <c r="AU58" s="490">
        <v>0</v>
      </c>
      <c r="AV58" s="490">
        <f t="shared" si="39"/>
        <v>5.7600000000000004E-3</v>
      </c>
    </row>
    <row r="59" spans="1:48" x14ac:dyDescent="0.3">
      <c r="A59" s="503" t="s">
        <v>389</v>
      </c>
      <c r="B59" s="503"/>
      <c r="C59" s="503" t="s">
        <v>3417</v>
      </c>
      <c r="D59" s="503" t="s">
        <v>4377</v>
      </c>
      <c r="E59" s="503" t="s">
        <v>268</v>
      </c>
      <c r="F59" s="504">
        <v>70</v>
      </c>
      <c r="G59" s="522"/>
      <c r="H59" s="504">
        <f t="shared" si="20"/>
        <v>0</v>
      </c>
      <c r="I59" s="504">
        <f t="shared" si="21"/>
        <v>0</v>
      </c>
      <c r="J59" s="504">
        <f t="shared" si="22"/>
        <v>0</v>
      </c>
      <c r="K59" s="504">
        <v>1.6000000000000001E-4</v>
      </c>
      <c r="L59" s="504">
        <f t="shared" si="23"/>
        <v>1.1200000000000002E-2</v>
      </c>
      <c r="M59" s="505" t="s">
        <v>3941</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4369</v>
      </c>
      <c r="AP59" s="491" t="s">
        <v>4337</v>
      </c>
      <c r="AQ59" s="488" t="s">
        <v>4331</v>
      </c>
      <c r="AS59" s="490">
        <f t="shared" si="37"/>
        <v>0</v>
      </c>
      <c r="AT59" s="490">
        <f t="shared" si="38"/>
        <v>0</v>
      </c>
      <c r="AU59" s="490">
        <v>0</v>
      </c>
      <c r="AV59" s="490">
        <f t="shared" si="39"/>
        <v>1.1200000000000002E-2</v>
      </c>
    </row>
    <row r="60" spans="1:48" x14ac:dyDescent="0.3">
      <c r="A60" s="503" t="s">
        <v>394</v>
      </c>
      <c r="B60" s="503"/>
      <c r="C60" s="503" t="s">
        <v>3418</v>
      </c>
      <c r="D60" s="503" t="s">
        <v>3419</v>
      </c>
      <c r="E60" s="503" t="s">
        <v>1054</v>
      </c>
      <c r="F60" s="504">
        <v>1</v>
      </c>
      <c r="G60" s="522"/>
      <c r="H60" s="504">
        <f t="shared" si="20"/>
        <v>0</v>
      </c>
      <c r="I60" s="504">
        <f t="shared" si="21"/>
        <v>0</v>
      </c>
      <c r="J60" s="504">
        <f t="shared" si="22"/>
        <v>0</v>
      </c>
      <c r="K60" s="504">
        <v>3.0000000000000001E-3</v>
      </c>
      <c r="L60" s="504">
        <f t="shared" si="23"/>
        <v>3.0000000000000001E-3</v>
      </c>
      <c r="M60" s="505" t="s">
        <v>3941</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4369</v>
      </c>
      <c r="AP60" s="491" t="s">
        <v>4337</v>
      </c>
      <c r="AQ60" s="488" t="s">
        <v>4331</v>
      </c>
      <c r="AS60" s="490">
        <f t="shared" si="37"/>
        <v>0</v>
      </c>
      <c r="AT60" s="490">
        <f t="shared" si="38"/>
        <v>0</v>
      </c>
      <c r="AU60" s="490">
        <v>0</v>
      </c>
      <c r="AV60" s="490">
        <f t="shared" si="39"/>
        <v>3.0000000000000001E-3</v>
      </c>
    </row>
    <row r="61" spans="1:48" x14ac:dyDescent="0.3">
      <c r="A61" s="503" t="s">
        <v>401</v>
      </c>
      <c r="B61" s="503"/>
      <c r="C61" s="503" t="s">
        <v>3420</v>
      </c>
      <c r="D61" s="503" t="s">
        <v>4378</v>
      </c>
      <c r="E61" s="503" t="s">
        <v>3421</v>
      </c>
      <c r="F61" s="504">
        <v>7</v>
      </c>
      <c r="G61" s="522"/>
      <c r="H61" s="504">
        <f t="shared" si="20"/>
        <v>0</v>
      </c>
      <c r="I61" s="504">
        <f t="shared" si="21"/>
        <v>0</v>
      </c>
      <c r="J61" s="504">
        <f t="shared" si="22"/>
        <v>0</v>
      </c>
      <c r="K61" s="504">
        <v>3.8999999999999999E-4</v>
      </c>
      <c r="L61" s="504">
        <f t="shared" si="23"/>
        <v>2.7299999999999998E-3</v>
      </c>
      <c r="M61" s="505" t="s">
        <v>3941</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4369</v>
      </c>
      <c r="AP61" s="491" t="s">
        <v>4337</v>
      </c>
      <c r="AQ61" s="488" t="s">
        <v>4331</v>
      </c>
      <c r="AS61" s="490">
        <f t="shared" si="37"/>
        <v>0</v>
      </c>
      <c r="AT61" s="490">
        <f t="shared" si="38"/>
        <v>0</v>
      </c>
      <c r="AU61" s="490">
        <v>0</v>
      </c>
      <c r="AV61" s="490">
        <f t="shared" si="39"/>
        <v>2.7299999999999998E-3</v>
      </c>
    </row>
    <row r="62" spans="1:48" x14ac:dyDescent="0.3">
      <c r="A62" s="503" t="s">
        <v>407</v>
      </c>
      <c r="B62" s="503"/>
      <c r="C62" s="503" t="s">
        <v>3422</v>
      </c>
      <c r="D62" s="503" t="s">
        <v>4379</v>
      </c>
      <c r="E62" s="503" t="s">
        <v>1054</v>
      </c>
      <c r="F62" s="504">
        <v>10</v>
      </c>
      <c r="G62" s="522"/>
      <c r="H62" s="504">
        <f t="shared" si="20"/>
        <v>0</v>
      </c>
      <c r="I62" s="504">
        <f t="shared" si="21"/>
        <v>0</v>
      </c>
      <c r="J62" s="504">
        <f t="shared" si="22"/>
        <v>0</v>
      </c>
      <c r="K62" s="504">
        <v>6.3000000000000003E-4</v>
      </c>
      <c r="L62" s="504">
        <f t="shared" si="23"/>
        <v>6.3E-3</v>
      </c>
      <c r="M62" s="505" t="s">
        <v>3941</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4369</v>
      </c>
      <c r="AP62" s="491" t="s">
        <v>4337</v>
      </c>
      <c r="AQ62" s="488" t="s">
        <v>4331</v>
      </c>
      <c r="AS62" s="490">
        <f t="shared" si="37"/>
        <v>0</v>
      </c>
      <c r="AT62" s="490">
        <f t="shared" si="38"/>
        <v>0</v>
      </c>
      <c r="AU62" s="490">
        <v>0</v>
      </c>
      <c r="AV62" s="490">
        <f t="shared" si="39"/>
        <v>6.3E-3</v>
      </c>
    </row>
    <row r="63" spans="1:48" x14ac:dyDescent="0.3">
      <c r="A63" s="503" t="s">
        <v>411</v>
      </c>
      <c r="B63" s="503"/>
      <c r="C63" s="503" t="s">
        <v>3423</v>
      </c>
      <c r="D63" s="503" t="s">
        <v>4380</v>
      </c>
      <c r="E63" s="503" t="s">
        <v>3424</v>
      </c>
      <c r="F63" s="504">
        <v>2</v>
      </c>
      <c r="G63" s="522"/>
      <c r="H63" s="504">
        <f t="shared" si="20"/>
        <v>0</v>
      </c>
      <c r="I63" s="504">
        <f t="shared" si="21"/>
        <v>0</v>
      </c>
      <c r="J63" s="504">
        <f t="shared" si="22"/>
        <v>0</v>
      </c>
      <c r="K63" s="504">
        <v>1.48E-3</v>
      </c>
      <c r="L63" s="504">
        <f t="shared" si="23"/>
        <v>2.96E-3</v>
      </c>
      <c r="M63" s="505" t="s">
        <v>3941</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4369</v>
      </c>
      <c r="AP63" s="491" t="s">
        <v>4337</v>
      </c>
      <c r="AQ63" s="488" t="s">
        <v>4331</v>
      </c>
      <c r="AS63" s="490">
        <f t="shared" si="37"/>
        <v>0</v>
      </c>
      <c r="AT63" s="490">
        <f t="shared" si="38"/>
        <v>0</v>
      </c>
      <c r="AU63" s="490">
        <v>0</v>
      </c>
      <c r="AV63" s="490">
        <f t="shared" si="39"/>
        <v>2.96E-3</v>
      </c>
    </row>
    <row r="64" spans="1:48" x14ac:dyDescent="0.3">
      <c r="A64" s="503" t="s">
        <v>418</v>
      </c>
      <c r="B64" s="503"/>
      <c r="C64" s="503" t="s">
        <v>3425</v>
      </c>
      <c r="D64" s="503" t="s">
        <v>4381</v>
      </c>
      <c r="E64" s="503" t="s">
        <v>1054</v>
      </c>
      <c r="F64" s="504">
        <v>1</v>
      </c>
      <c r="G64" s="522"/>
      <c r="H64" s="504">
        <f t="shared" si="20"/>
        <v>0</v>
      </c>
      <c r="I64" s="504">
        <f t="shared" si="21"/>
        <v>0</v>
      </c>
      <c r="J64" s="504">
        <f t="shared" si="22"/>
        <v>0</v>
      </c>
      <c r="K64" s="504">
        <v>2.5000000000000001E-4</v>
      </c>
      <c r="L64" s="504">
        <f t="shared" si="23"/>
        <v>2.5000000000000001E-4</v>
      </c>
      <c r="M64" s="505" t="s">
        <v>3941</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4369</v>
      </c>
      <c r="AP64" s="491" t="s">
        <v>4337</v>
      </c>
      <c r="AQ64" s="488" t="s">
        <v>4331</v>
      </c>
      <c r="AS64" s="490">
        <f t="shared" si="37"/>
        <v>0</v>
      </c>
      <c r="AT64" s="490">
        <f t="shared" si="38"/>
        <v>0</v>
      </c>
      <c r="AU64" s="490">
        <v>0</v>
      </c>
      <c r="AV64" s="490">
        <f t="shared" si="39"/>
        <v>2.5000000000000001E-4</v>
      </c>
    </row>
    <row r="65" spans="1:48" x14ac:dyDescent="0.3">
      <c r="A65" s="503" t="s">
        <v>427</v>
      </c>
      <c r="B65" s="503"/>
      <c r="C65" s="503" t="s">
        <v>3426</v>
      </c>
      <c r="D65" s="503" t="s">
        <v>4382</v>
      </c>
      <c r="E65" s="503" t="s">
        <v>1054</v>
      </c>
      <c r="F65" s="504">
        <v>1</v>
      </c>
      <c r="G65" s="522"/>
      <c r="H65" s="504">
        <f t="shared" si="20"/>
        <v>0</v>
      </c>
      <c r="I65" s="504">
        <f t="shared" si="21"/>
        <v>0</v>
      </c>
      <c r="J65" s="504">
        <f t="shared" si="22"/>
        <v>0</v>
      </c>
      <c r="K65" s="504">
        <v>3.4000000000000002E-4</v>
      </c>
      <c r="L65" s="504">
        <f t="shared" si="23"/>
        <v>3.4000000000000002E-4</v>
      </c>
      <c r="M65" s="505" t="s">
        <v>3941</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4369</v>
      </c>
      <c r="AP65" s="491" t="s">
        <v>4337</v>
      </c>
      <c r="AQ65" s="488" t="s">
        <v>4331</v>
      </c>
      <c r="AS65" s="490">
        <f t="shared" si="37"/>
        <v>0</v>
      </c>
      <c r="AT65" s="490">
        <f t="shared" si="38"/>
        <v>0</v>
      </c>
      <c r="AU65" s="490">
        <v>0</v>
      </c>
      <c r="AV65" s="490">
        <f t="shared" si="39"/>
        <v>3.4000000000000002E-4</v>
      </c>
    </row>
    <row r="66" spans="1:48" x14ac:dyDescent="0.3">
      <c r="A66" s="503" t="s">
        <v>446</v>
      </c>
      <c r="B66" s="503"/>
      <c r="C66" s="503" t="s">
        <v>3427</v>
      </c>
      <c r="D66" s="503" t="s">
        <v>4383</v>
      </c>
      <c r="E66" s="503" t="s">
        <v>1054</v>
      </c>
      <c r="F66" s="504">
        <v>2</v>
      </c>
      <c r="G66" s="522"/>
      <c r="H66" s="504">
        <f t="shared" si="20"/>
        <v>0</v>
      </c>
      <c r="I66" s="504">
        <f t="shared" si="21"/>
        <v>0</v>
      </c>
      <c r="J66" s="504">
        <f t="shared" si="22"/>
        <v>0</v>
      </c>
      <c r="K66" s="504">
        <v>5.1999999999999995E-4</v>
      </c>
      <c r="L66" s="504">
        <f t="shared" si="23"/>
        <v>1.0399999999999999E-3</v>
      </c>
      <c r="M66" s="505" t="s">
        <v>3941</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4369</v>
      </c>
      <c r="AP66" s="491" t="s">
        <v>4337</v>
      </c>
      <c r="AQ66" s="488" t="s">
        <v>4331</v>
      </c>
      <c r="AS66" s="490">
        <f t="shared" si="37"/>
        <v>0</v>
      </c>
      <c r="AT66" s="490">
        <f t="shared" si="38"/>
        <v>0</v>
      </c>
      <c r="AU66" s="490">
        <v>0</v>
      </c>
      <c r="AV66" s="490">
        <f t="shared" si="39"/>
        <v>1.0399999999999999E-3</v>
      </c>
    </row>
    <row r="67" spans="1:48" x14ac:dyDescent="0.3">
      <c r="A67" s="503" t="s">
        <v>456</v>
      </c>
      <c r="B67" s="503"/>
      <c r="C67" s="503" t="s">
        <v>3428</v>
      </c>
      <c r="D67" s="503" t="s">
        <v>4384</v>
      </c>
      <c r="E67" s="503" t="s">
        <v>1054</v>
      </c>
      <c r="F67" s="504">
        <v>3</v>
      </c>
      <c r="G67" s="522"/>
      <c r="H67" s="504">
        <f t="shared" si="20"/>
        <v>0</v>
      </c>
      <c r="I67" s="504">
        <f t="shared" si="21"/>
        <v>0</v>
      </c>
      <c r="J67" s="504">
        <f t="shared" si="22"/>
        <v>0</v>
      </c>
      <c r="K67" s="504">
        <v>7.3999999999999999E-4</v>
      </c>
      <c r="L67" s="504">
        <f t="shared" si="23"/>
        <v>2.2199999999999998E-3</v>
      </c>
      <c r="M67" s="505" t="s">
        <v>3941</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4369</v>
      </c>
      <c r="AP67" s="491" t="s">
        <v>4337</v>
      </c>
      <c r="AQ67" s="488" t="s">
        <v>4331</v>
      </c>
      <c r="AS67" s="490">
        <f t="shared" si="37"/>
        <v>0</v>
      </c>
      <c r="AT67" s="490">
        <f t="shared" si="38"/>
        <v>0</v>
      </c>
      <c r="AU67" s="490">
        <v>0</v>
      </c>
      <c r="AV67" s="490">
        <f t="shared" si="39"/>
        <v>2.2199999999999998E-3</v>
      </c>
    </row>
    <row r="68" spans="1:48" x14ac:dyDescent="0.3">
      <c r="A68" s="503" t="s">
        <v>473</v>
      </c>
      <c r="B68" s="503"/>
      <c r="C68" s="503" t="s">
        <v>3429</v>
      </c>
      <c r="D68" s="503" t="s">
        <v>4385</v>
      </c>
      <c r="E68" s="503" t="s">
        <v>1054</v>
      </c>
      <c r="F68" s="504">
        <v>3</v>
      </c>
      <c r="G68" s="522"/>
      <c r="H68" s="504">
        <f t="shared" si="20"/>
        <v>0</v>
      </c>
      <c r="I68" s="504">
        <f t="shared" si="21"/>
        <v>0</v>
      </c>
      <c r="J68" s="504">
        <f t="shared" si="22"/>
        <v>0</v>
      </c>
      <c r="K68" s="504">
        <v>7.1000000000000002E-4</v>
      </c>
      <c r="L68" s="504">
        <f t="shared" si="23"/>
        <v>2.1299999999999999E-3</v>
      </c>
      <c r="M68" s="505" t="s">
        <v>3941</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4369</v>
      </c>
      <c r="AP68" s="491" t="s">
        <v>4337</v>
      </c>
      <c r="AQ68" s="488" t="s">
        <v>4331</v>
      </c>
      <c r="AS68" s="490">
        <f t="shared" si="37"/>
        <v>0</v>
      </c>
      <c r="AT68" s="490">
        <f t="shared" si="38"/>
        <v>0</v>
      </c>
      <c r="AU68" s="490">
        <v>0</v>
      </c>
      <c r="AV68" s="490">
        <f t="shared" si="39"/>
        <v>2.1299999999999999E-3</v>
      </c>
    </row>
    <row r="69" spans="1:48" x14ac:dyDescent="0.3">
      <c r="A69" s="503" t="s">
        <v>477</v>
      </c>
      <c r="B69" s="503"/>
      <c r="C69" s="503" t="s">
        <v>3430</v>
      </c>
      <c r="D69" s="503" t="s">
        <v>4386</v>
      </c>
      <c r="E69" s="503" t="s">
        <v>1054</v>
      </c>
      <c r="F69" s="504">
        <v>1</v>
      </c>
      <c r="G69" s="522"/>
      <c r="H69" s="504">
        <f t="shared" si="20"/>
        <v>0</v>
      </c>
      <c r="I69" s="504">
        <f t="shared" si="21"/>
        <v>0</v>
      </c>
      <c r="J69" s="504">
        <f t="shared" si="22"/>
        <v>0</v>
      </c>
      <c r="K69" s="504">
        <v>2.4000000000000001E-4</v>
      </c>
      <c r="L69" s="504">
        <f t="shared" si="23"/>
        <v>2.4000000000000001E-4</v>
      </c>
      <c r="M69" s="505" t="s">
        <v>3941</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4369</v>
      </c>
      <c r="AP69" s="491" t="s">
        <v>4337</v>
      </c>
      <c r="AQ69" s="488" t="s">
        <v>4331</v>
      </c>
      <c r="AS69" s="490">
        <f t="shared" si="37"/>
        <v>0</v>
      </c>
      <c r="AT69" s="490">
        <f t="shared" si="38"/>
        <v>0</v>
      </c>
      <c r="AU69" s="490">
        <v>0</v>
      </c>
      <c r="AV69" s="490">
        <f t="shared" si="39"/>
        <v>2.4000000000000001E-4</v>
      </c>
    </row>
    <row r="70" spans="1:48" x14ac:dyDescent="0.3">
      <c r="A70" s="503" t="s">
        <v>479</v>
      </c>
      <c r="B70" s="503"/>
      <c r="C70" s="503" t="s">
        <v>3431</v>
      </c>
      <c r="D70" s="503" t="s">
        <v>4387</v>
      </c>
      <c r="E70" s="503" t="s">
        <v>1054</v>
      </c>
      <c r="F70" s="504">
        <v>1</v>
      </c>
      <c r="G70" s="522"/>
      <c r="H70" s="504">
        <f t="shared" si="20"/>
        <v>0</v>
      </c>
      <c r="I70" s="504">
        <f t="shared" si="21"/>
        <v>0</v>
      </c>
      <c r="J70" s="504">
        <f t="shared" si="22"/>
        <v>0</v>
      </c>
      <c r="K70" s="504">
        <v>4.8000000000000001E-4</v>
      </c>
      <c r="L70" s="504">
        <f t="shared" si="23"/>
        <v>4.8000000000000001E-4</v>
      </c>
      <c r="M70" s="505" t="s">
        <v>3941</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4369</v>
      </c>
      <c r="AP70" s="491" t="s">
        <v>4337</v>
      </c>
      <c r="AQ70" s="488" t="s">
        <v>4331</v>
      </c>
      <c r="AS70" s="490">
        <f t="shared" si="37"/>
        <v>0</v>
      </c>
      <c r="AT70" s="490">
        <f t="shared" si="38"/>
        <v>0</v>
      </c>
      <c r="AU70" s="490">
        <v>0</v>
      </c>
      <c r="AV70" s="490">
        <f t="shared" si="39"/>
        <v>4.8000000000000001E-4</v>
      </c>
    </row>
    <row r="71" spans="1:48" x14ac:dyDescent="0.3">
      <c r="A71" s="503" t="s">
        <v>483</v>
      </c>
      <c r="B71" s="503"/>
      <c r="C71" s="503" t="s">
        <v>3432</v>
      </c>
      <c r="D71" s="503" t="s">
        <v>4388</v>
      </c>
      <c r="E71" s="503" t="s">
        <v>1054</v>
      </c>
      <c r="F71" s="504">
        <v>1</v>
      </c>
      <c r="G71" s="522"/>
      <c r="H71" s="504">
        <f t="shared" si="20"/>
        <v>0</v>
      </c>
      <c r="I71" s="504">
        <f t="shared" si="21"/>
        <v>0</v>
      </c>
      <c r="J71" s="504">
        <f t="shared" si="22"/>
        <v>0</v>
      </c>
      <c r="K71" s="504">
        <v>2.7799999999999999E-3</v>
      </c>
      <c r="L71" s="504">
        <f t="shared" si="23"/>
        <v>2.7799999999999999E-3</v>
      </c>
      <c r="M71" s="505" t="s">
        <v>3941</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4369</v>
      </c>
      <c r="AP71" s="491" t="s">
        <v>4337</v>
      </c>
      <c r="AQ71" s="488" t="s">
        <v>4331</v>
      </c>
      <c r="AS71" s="490">
        <f t="shared" si="37"/>
        <v>0</v>
      </c>
      <c r="AT71" s="490">
        <f t="shared" si="38"/>
        <v>0</v>
      </c>
      <c r="AU71" s="490">
        <v>0</v>
      </c>
      <c r="AV71" s="490">
        <f t="shared" si="39"/>
        <v>2.7799999999999999E-3</v>
      </c>
    </row>
    <row r="72" spans="1:48" x14ac:dyDescent="0.3">
      <c r="A72" s="503" t="s">
        <v>485</v>
      </c>
      <c r="B72" s="503"/>
      <c r="C72" s="503" t="s">
        <v>3433</v>
      </c>
      <c r="D72" s="503" t="s">
        <v>4389</v>
      </c>
      <c r="E72" s="503" t="s">
        <v>268</v>
      </c>
      <c r="F72" s="504">
        <v>214</v>
      </c>
      <c r="G72" s="522"/>
      <c r="H72" s="504">
        <f t="shared" si="20"/>
        <v>0</v>
      </c>
      <c r="I72" s="504">
        <f t="shared" si="21"/>
        <v>0</v>
      </c>
      <c r="J72" s="504">
        <f t="shared" si="22"/>
        <v>0</v>
      </c>
      <c r="K72" s="504">
        <v>1.8000000000000001E-4</v>
      </c>
      <c r="L72" s="504">
        <f t="shared" si="23"/>
        <v>3.8520000000000006E-2</v>
      </c>
      <c r="M72" s="505" t="s">
        <v>3941</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4369</v>
      </c>
      <c r="AP72" s="491" t="s">
        <v>4337</v>
      </c>
      <c r="AQ72" s="488" t="s">
        <v>4331</v>
      </c>
      <c r="AS72" s="490">
        <f t="shared" si="37"/>
        <v>0</v>
      </c>
      <c r="AT72" s="490">
        <f t="shared" si="38"/>
        <v>0</v>
      </c>
      <c r="AU72" s="490">
        <v>0</v>
      </c>
      <c r="AV72" s="490">
        <f t="shared" si="39"/>
        <v>3.8520000000000006E-2</v>
      </c>
    </row>
    <row r="73" spans="1:48" x14ac:dyDescent="0.3">
      <c r="A73" s="503" t="s">
        <v>491</v>
      </c>
      <c r="B73" s="503"/>
      <c r="C73" s="503" t="s">
        <v>3434</v>
      </c>
      <c r="D73" s="503" t="s">
        <v>4390</v>
      </c>
      <c r="E73" s="503" t="s">
        <v>268</v>
      </c>
      <c r="F73" s="504">
        <v>214</v>
      </c>
      <c r="G73" s="522"/>
      <c r="H73" s="504">
        <f t="shared" si="20"/>
        <v>0</v>
      </c>
      <c r="I73" s="504">
        <f t="shared" si="21"/>
        <v>0</v>
      </c>
      <c r="J73" s="504">
        <f t="shared" si="22"/>
        <v>0</v>
      </c>
      <c r="K73" s="504">
        <v>1.0000000000000001E-5</v>
      </c>
      <c r="L73" s="504">
        <f t="shared" si="23"/>
        <v>2.14E-3</v>
      </c>
      <c r="M73" s="505" t="s">
        <v>3941</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4369</v>
      </c>
      <c r="AP73" s="491" t="s">
        <v>4337</v>
      </c>
      <c r="AQ73" s="488" t="s">
        <v>4331</v>
      </c>
      <c r="AS73" s="490">
        <f t="shared" si="37"/>
        <v>0</v>
      </c>
      <c r="AT73" s="490">
        <f t="shared" si="38"/>
        <v>0</v>
      </c>
      <c r="AU73" s="490">
        <v>0</v>
      </c>
      <c r="AV73" s="490">
        <f t="shared" si="39"/>
        <v>2.14E-3</v>
      </c>
    </row>
    <row r="74" spans="1:48" x14ac:dyDescent="0.3">
      <c r="A74" s="503" t="s">
        <v>495</v>
      </c>
      <c r="B74" s="503"/>
      <c r="C74" s="503" t="s">
        <v>3435</v>
      </c>
      <c r="D74" s="503" t="s">
        <v>4391</v>
      </c>
      <c r="E74" s="503" t="s">
        <v>167</v>
      </c>
      <c r="F74" s="504">
        <v>11.5</v>
      </c>
      <c r="G74" s="522"/>
      <c r="H74" s="504">
        <f t="shared" si="20"/>
        <v>0</v>
      </c>
      <c r="I74" s="504">
        <f t="shared" si="21"/>
        <v>0</v>
      </c>
      <c r="J74" s="504">
        <f t="shared" si="22"/>
        <v>0</v>
      </c>
      <c r="K74" s="504">
        <v>1.1800000000000001E-3</v>
      </c>
      <c r="L74" s="504">
        <f t="shared" si="23"/>
        <v>1.357E-2</v>
      </c>
      <c r="M74" s="505" t="s">
        <v>3941</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4369</v>
      </c>
      <c r="AP74" s="491" t="s">
        <v>4337</v>
      </c>
      <c r="AQ74" s="488" t="s">
        <v>4331</v>
      </c>
      <c r="AS74" s="490">
        <f t="shared" si="37"/>
        <v>0</v>
      </c>
      <c r="AT74" s="490">
        <f t="shared" si="38"/>
        <v>0</v>
      </c>
      <c r="AU74" s="490">
        <v>0</v>
      </c>
      <c r="AV74" s="490">
        <f t="shared" si="39"/>
        <v>1.357E-2</v>
      </c>
    </row>
    <row r="75" spans="1:48" x14ac:dyDescent="0.3">
      <c r="A75" s="503" t="s">
        <v>501</v>
      </c>
      <c r="B75" s="503"/>
      <c r="C75" s="503" t="s">
        <v>3436</v>
      </c>
      <c r="D75" s="503" t="s">
        <v>4392</v>
      </c>
      <c r="E75" s="503" t="s">
        <v>268</v>
      </c>
      <c r="F75" s="504">
        <v>26</v>
      </c>
      <c r="G75" s="522"/>
      <c r="H75" s="504">
        <f t="shared" si="20"/>
        <v>0</v>
      </c>
      <c r="I75" s="504">
        <f t="shared" si="21"/>
        <v>0</v>
      </c>
      <c r="J75" s="504">
        <f t="shared" si="22"/>
        <v>0</v>
      </c>
      <c r="K75" s="504">
        <v>1.2E-4</v>
      </c>
      <c r="L75" s="504">
        <f t="shared" si="23"/>
        <v>3.1199999999999999E-3</v>
      </c>
      <c r="M75" s="505" t="s">
        <v>3941</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4369</v>
      </c>
      <c r="AP75" s="491" t="s">
        <v>4337</v>
      </c>
      <c r="AQ75" s="488" t="s">
        <v>4331</v>
      </c>
      <c r="AS75" s="490">
        <f t="shared" si="37"/>
        <v>0</v>
      </c>
      <c r="AT75" s="490">
        <f t="shared" si="38"/>
        <v>0</v>
      </c>
      <c r="AU75" s="490">
        <v>0</v>
      </c>
      <c r="AV75" s="490">
        <f t="shared" si="39"/>
        <v>3.1199999999999999E-3</v>
      </c>
    </row>
    <row r="76" spans="1:48" x14ac:dyDescent="0.3">
      <c r="A76" s="503" t="s">
        <v>505</v>
      </c>
      <c r="B76" s="503"/>
      <c r="C76" s="503" t="s">
        <v>3437</v>
      </c>
      <c r="D76" s="503" t="s">
        <v>4393</v>
      </c>
      <c r="E76" s="503" t="s">
        <v>268</v>
      </c>
      <c r="F76" s="504">
        <v>26</v>
      </c>
      <c r="G76" s="522"/>
      <c r="H76" s="504">
        <f t="shared" si="20"/>
        <v>0</v>
      </c>
      <c r="I76" s="504">
        <f t="shared" si="21"/>
        <v>0</v>
      </c>
      <c r="J76" s="504">
        <f t="shared" si="22"/>
        <v>0</v>
      </c>
      <c r="K76" s="504">
        <v>1.7000000000000001E-4</v>
      </c>
      <c r="L76" s="504">
        <f t="shared" si="23"/>
        <v>4.4200000000000003E-3</v>
      </c>
      <c r="M76" s="505" t="s">
        <v>3941</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4369</v>
      </c>
      <c r="AP76" s="491" t="s">
        <v>4337</v>
      </c>
      <c r="AQ76" s="488" t="s">
        <v>4331</v>
      </c>
      <c r="AS76" s="490">
        <f t="shared" si="37"/>
        <v>0</v>
      </c>
      <c r="AT76" s="490">
        <f t="shared" si="38"/>
        <v>0</v>
      </c>
      <c r="AU76" s="490">
        <v>0</v>
      </c>
      <c r="AV76" s="490">
        <f t="shared" si="39"/>
        <v>4.4200000000000003E-3</v>
      </c>
    </row>
    <row r="77" spans="1:48" x14ac:dyDescent="0.3">
      <c r="A77" s="503" t="s">
        <v>512</v>
      </c>
      <c r="B77" s="503"/>
      <c r="C77" s="503" t="s">
        <v>3438</v>
      </c>
      <c r="D77" s="503" t="s">
        <v>4394</v>
      </c>
      <c r="E77" s="503" t="s">
        <v>3421</v>
      </c>
      <c r="F77" s="504">
        <v>1</v>
      </c>
      <c r="G77" s="522"/>
      <c r="H77" s="504">
        <f t="shared" si="20"/>
        <v>0</v>
      </c>
      <c r="I77" s="504">
        <f t="shared" si="21"/>
        <v>0</v>
      </c>
      <c r="J77" s="504">
        <f t="shared" si="22"/>
        <v>0</v>
      </c>
      <c r="K77" s="504">
        <v>1.6000000000000001E-3</v>
      </c>
      <c r="L77" s="504">
        <f t="shared" si="23"/>
        <v>1.6000000000000001E-3</v>
      </c>
      <c r="M77" s="505" t="s">
        <v>3941</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4369</v>
      </c>
      <c r="AP77" s="491" t="s">
        <v>4337</v>
      </c>
      <c r="AQ77" s="488" t="s">
        <v>4331</v>
      </c>
      <c r="AS77" s="490">
        <f t="shared" si="37"/>
        <v>0</v>
      </c>
      <c r="AT77" s="490">
        <f t="shared" si="38"/>
        <v>0</v>
      </c>
      <c r="AU77" s="490">
        <v>0</v>
      </c>
      <c r="AV77" s="490">
        <f t="shared" si="39"/>
        <v>1.6000000000000001E-3</v>
      </c>
    </row>
    <row r="78" spans="1:48" x14ac:dyDescent="0.3">
      <c r="A78" s="503" t="s">
        <v>518</v>
      </c>
      <c r="B78" s="503"/>
      <c r="C78" s="503" t="s">
        <v>3439</v>
      </c>
      <c r="D78" s="503" t="s">
        <v>4395</v>
      </c>
      <c r="E78" s="503" t="s">
        <v>3421</v>
      </c>
      <c r="F78" s="504">
        <v>1</v>
      </c>
      <c r="G78" s="522"/>
      <c r="H78" s="504">
        <f t="shared" si="20"/>
        <v>0</v>
      </c>
      <c r="I78" s="504">
        <f t="shared" si="21"/>
        <v>0</v>
      </c>
      <c r="J78" s="504">
        <f t="shared" si="22"/>
        <v>0</v>
      </c>
      <c r="K78" s="504">
        <v>1.6000000000000001E-3</v>
      </c>
      <c r="L78" s="504">
        <f t="shared" si="23"/>
        <v>1.6000000000000001E-3</v>
      </c>
      <c r="M78" s="505" t="s">
        <v>3941</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4369</v>
      </c>
      <c r="AP78" s="491" t="s">
        <v>4337</v>
      </c>
      <c r="AQ78" s="488" t="s">
        <v>4331</v>
      </c>
      <c r="AS78" s="490">
        <f t="shared" si="37"/>
        <v>0</v>
      </c>
      <c r="AT78" s="490">
        <f t="shared" si="38"/>
        <v>0</v>
      </c>
      <c r="AU78" s="490">
        <v>0</v>
      </c>
      <c r="AV78" s="490">
        <f t="shared" si="39"/>
        <v>1.6000000000000001E-3</v>
      </c>
    </row>
    <row r="79" spans="1:48" x14ac:dyDescent="0.3">
      <c r="A79" s="503" t="s">
        <v>523</v>
      </c>
      <c r="B79" s="503"/>
      <c r="C79" s="503" t="s">
        <v>3440</v>
      </c>
      <c r="D79" s="503" t="s">
        <v>4396</v>
      </c>
      <c r="E79" s="503" t="s">
        <v>3421</v>
      </c>
      <c r="F79" s="504">
        <v>1</v>
      </c>
      <c r="G79" s="522"/>
      <c r="H79" s="504">
        <f t="shared" si="20"/>
        <v>0</v>
      </c>
      <c r="I79" s="504">
        <f t="shared" si="21"/>
        <v>0</v>
      </c>
      <c r="J79" s="504">
        <f t="shared" si="22"/>
        <v>0</v>
      </c>
      <c r="K79" s="504">
        <v>2.0999999999999999E-3</v>
      </c>
      <c r="L79" s="504">
        <f t="shared" si="23"/>
        <v>2.0999999999999999E-3</v>
      </c>
      <c r="M79" s="505" t="s">
        <v>3941</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4369</v>
      </c>
      <c r="AP79" s="491" t="s">
        <v>4337</v>
      </c>
      <c r="AQ79" s="488" t="s">
        <v>4331</v>
      </c>
      <c r="AS79" s="490">
        <f t="shared" si="37"/>
        <v>0</v>
      </c>
      <c r="AT79" s="490">
        <f t="shared" si="38"/>
        <v>0</v>
      </c>
      <c r="AU79" s="490">
        <v>0</v>
      </c>
      <c r="AV79" s="490">
        <f t="shared" si="39"/>
        <v>2.0999999999999999E-3</v>
      </c>
    </row>
    <row r="80" spans="1:48" x14ac:dyDescent="0.3">
      <c r="A80" s="503" t="s">
        <v>527</v>
      </c>
      <c r="B80" s="503"/>
      <c r="C80" s="503" t="s">
        <v>3441</v>
      </c>
      <c r="D80" s="503" t="s">
        <v>4397</v>
      </c>
      <c r="E80" s="503" t="s">
        <v>3421</v>
      </c>
      <c r="F80" s="504">
        <v>1</v>
      </c>
      <c r="G80" s="522"/>
      <c r="H80" s="504">
        <f t="shared" si="20"/>
        <v>0</v>
      </c>
      <c r="I80" s="504">
        <f t="shared" si="21"/>
        <v>0</v>
      </c>
      <c r="J80" s="504">
        <f t="shared" si="22"/>
        <v>0</v>
      </c>
      <c r="K80" s="504">
        <v>1.9E-3</v>
      </c>
      <c r="L80" s="504">
        <f t="shared" si="23"/>
        <v>1.9E-3</v>
      </c>
      <c r="M80" s="505" t="s">
        <v>3941</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4369</v>
      </c>
      <c r="AP80" s="491" t="s">
        <v>4337</v>
      </c>
      <c r="AQ80" s="488" t="s">
        <v>4331</v>
      </c>
      <c r="AS80" s="490">
        <f t="shared" si="37"/>
        <v>0</v>
      </c>
      <c r="AT80" s="490">
        <f t="shared" si="38"/>
        <v>0</v>
      </c>
      <c r="AU80" s="490">
        <v>0</v>
      </c>
      <c r="AV80" s="490">
        <f t="shared" si="39"/>
        <v>1.9E-3</v>
      </c>
    </row>
    <row r="81" spans="1:48" x14ac:dyDescent="0.3">
      <c r="A81" s="503" t="s">
        <v>533</v>
      </c>
      <c r="B81" s="503"/>
      <c r="C81" s="503" t="s">
        <v>3442</v>
      </c>
      <c r="D81" s="503" t="s">
        <v>4398</v>
      </c>
      <c r="E81" s="503" t="s">
        <v>1054</v>
      </c>
      <c r="F81" s="504">
        <v>30</v>
      </c>
      <c r="G81" s="522"/>
      <c r="H81" s="504">
        <f t="shared" si="20"/>
        <v>0</v>
      </c>
      <c r="I81" s="504">
        <f t="shared" si="21"/>
        <v>0</v>
      </c>
      <c r="J81" s="504">
        <f t="shared" si="22"/>
        <v>0</v>
      </c>
      <c r="K81" s="504">
        <v>1.6000000000000001E-3</v>
      </c>
      <c r="L81" s="504">
        <f t="shared" si="23"/>
        <v>4.8000000000000001E-2</v>
      </c>
      <c r="M81" s="505" t="s">
        <v>3941</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4369</v>
      </c>
      <c r="AP81" s="491" t="s">
        <v>4337</v>
      </c>
      <c r="AQ81" s="488" t="s">
        <v>4331</v>
      </c>
      <c r="AS81" s="490">
        <f t="shared" si="37"/>
        <v>0</v>
      </c>
      <c r="AT81" s="490">
        <f t="shared" si="38"/>
        <v>0</v>
      </c>
      <c r="AU81" s="490">
        <v>0</v>
      </c>
      <c r="AV81" s="490">
        <f t="shared" si="39"/>
        <v>4.8000000000000001E-2</v>
      </c>
    </row>
    <row r="82" spans="1:48" x14ac:dyDescent="0.3">
      <c r="A82" s="503" t="s">
        <v>540</v>
      </c>
      <c r="B82" s="503"/>
      <c r="C82" s="503" t="s">
        <v>3443</v>
      </c>
      <c r="D82" s="503" t="s">
        <v>4399</v>
      </c>
      <c r="E82" s="503" t="s">
        <v>3421</v>
      </c>
      <c r="F82" s="504">
        <v>1</v>
      </c>
      <c r="G82" s="522"/>
      <c r="H82" s="504">
        <f t="shared" si="20"/>
        <v>0</v>
      </c>
      <c r="I82" s="504">
        <f t="shared" si="21"/>
        <v>0</v>
      </c>
      <c r="J82" s="504">
        <f t="shared" si="22"/>
        <v>0</v>
      </c>
      <c r="K82" s="504">
        <v>1.6000000000000001E-3</v>
      </c>
      <c r="L82" s="504">
        <f t="shared" si="23"/>
        <v>1.6000000000000001E-3</v>
      </c>
      <c r="M82" s="505" t="s">
        <v>3941</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4369</v>
      </c>
      <c r="AP82" s="491" t="s">
        <v>4337</v>
      </c>
      <c r="AQ82" s="488" t="s">
        <v>4331</v>
      </c>
      <c r="AS82" s="490">
        <f t="shared" si="37"/>
        <v>0</v>
      </c>
      <c r="AT82" s="490">
        <f t="shared" si="38"/>
        <v>0</v>
      </c>
      <c r="AU82" s="490">
        <v>0</v>
      </c>
      <c r="AV82" s="490">
        <f t="shared" si="39"/>
        <v>1.6000000000000001E-3</v>
      </c>
    </row>
    <row r="83" spans="1:48" x14ac:dyDescent="0.3">
      <c r="A83" s="503" t="s">
        <v>545</v>
      </c>
      <c r="B83" s="503"/>
      <c r="C83" s="503" t="s">
        <v>3444</v>
      </c>
      <c r="D83" s="503" t="s">
        <v>4400</v>
      </c>
      <c r="E83" s="503" t="s">
        <v>3135</v>
      </c>
      <c r="F83" s="504">
        <v>100</v>
      </c>
      <c r="G83" s="522"/>
      <c r="H83" s="504">
        <f t="shared" si="20"/>
        <v>0</v>
      </c>
      <c r="I83" s="504">
        <f t="shared" si="21"/>
        <v>0</v>
      </c>
      <c r="J83" s="504">
        <f t="shared" si="22"/>
        <v>0</v>
      </c>
      <c r="K83" s="504">
        <v>5.8E-4</v>
      </c>
      <c r="L83" s="504">
        <f t="shared" si="23"/>
        <v>5.8000000000000003E-2</v>
      </c>
      <c r="M83" s="505" t="s">
        <v>3941</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4369</v>
      </c>
      <c r="AP83" s="491" t="s">
        <v>4337</v>
      </c>
      <c r="AQ83" s="488" t="s">
        <v>4331</v>
      </c>
      <c r="AS83" s="490">
        <f t="shared" si="37"/>
        <v>0</v>
      </c>
      <c r="AT83" s="490">
        <f t="shared" si="38"/>
        <v>0</v>
      </c>
      <c r="AU83" s="490">
        <v>0</v>
      </c>
      <c r="AV83" s="490">
        <f t="shared" si="39"/>
        <v>5.8000000000000003E-2</v>
      </c>
    </row>
    <row r="84" spans="1:48" x14ac:dyDescent="0.3">
      <c r="A84" s="503" t="s">
        <v>552</v>
      </c>
      <c r="B84" s="503"/>
      <c r="C84" s="503" t="s">
        <v>3445</v>
      </c>
      <c r="D84" s="503" t="s">
        <v>4401</v>
      </c>
      <c r="E84" s="503" t="s">
        <v>167</v>
      </c>
      <c r="F84" s="504">
        <v>40</v>
      </c>
      <c r="G84" s="522"/>
      <c r="H84" s="504">
        <f t="shared" si="20"/>
        <v>0</v>
      </c>
      <c r="I84" s="504">
        <f t="shared" si="21"/>
        <v>0</v>
      </c>
      <c r="J84" s="504">
        <f t="shared" si="22"/>
        <v>0</v>
      </c>
      <c r="K84" s="504">
        <v>7.6999999999999996E-4</v>
      </c>
      <c r="L84" s="504">
        <f t="shared" si="23"/>
        <v>3.0799999999999998E-2</v>
      </c>
      <c r="M84" s="505" t="s">
        <v>3941</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4369</v>
      </c>
      <c r="AP84" s="491" t="s">
        <v>4337</v>
      </c>
      <c r="AQ84" s="488" t="s">
        <v>4331</v>
      </c>
      <c r="AS84" s="490">
        <f t="shared" si="37"/>
        <v>0</v>
      </c>
      <c r="AT84" s="490">
        <f t="shared" si="38"/>
        <v>0</v>
      </c>
      <c r="AU84" s="490">
        <v>0</v>
      </c>
      <c r="AV84" s="490">
        <f t="shared" si="39"/>
        <v>3.0799999999999998E-2</v>
      </c>
    </row>
    <row r="85" spans="1:48" x14ac:dyDescent="0.3">
      <c r="A85" s="499"/>
      <c r="B85" s="500"/>
      <c r="C85" s="500" t="s">
        <v>4402</v>
      </c>
      <c r="D85" s="500" t="s">
        <v>3446</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3447</v>
      </c>
      <c r="D86" s="503" t="s">
        <v>4403</v>
      </c>
      <c r="E86" s="503" t="s">
        <v>3421</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3941</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4404</v>
      </c>
      <c r="AP86" s="491" t="s">
        <v>4337</v>
      </c>
      <c r="AQ86" s="488" t="s">
        <v>4331</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3448</v>
      </c>
      <c r="D87" s="503" t="s">
        <v>4405</v>
      </c>
      <c r="E87" s="503" t="s">
        <v>3421</v>
      </c>
      <c r="F87" s="504">
        <v>1</v>
      </c>
      <c r="G87" s="522"/>
      <c r="H87" s="504">
        <f t="shared" si="40"/>
        <v>0</v>
      </c>
      <c r="I87" s="504">
        <f t="shared" si="41"/>
        <v>0</v>
      </c>
      <c r="J87" s="504">
        <f t="shared" si="42"/>
        <v>0</v>
      </c>
      <c r="K87" s="504">
        <v>1.521E-2</v>
      </c>
      <c r="L87" s="504">
        <f t="shared" si="43"/>
        <v>1.521E-2</v>
      </c>
      <c r="M87" s="505" t="s">
        <v>3941</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4404</v>
      </c>
      <c r="AP87" s="491" t="s">
        <v>4337</v>
      </c>
      <c r="AQ87" s="488" t="s">
        <v>4331</v>
      </c>
      <c r="AS87" s="490">
        <f t="shared" si="57"/>
        <v>0</v>
      </c>
      <c r="AT87" s="490">
        <f t="shared" si="58"/>
        <v>0</v>
      </c>
      <c r="AU87" s="490">
        <v>0</v>
      </c>
      <c r="AV87" s="490">
        <f t="shared" si="59"/>
        <v>1.521E-2</v>
      </c>
    </row>
    <row r="88" spans="1:48" x14ac:dyDescent="0.3">
      <c r="A88" s="503" t="s">
        <v>571</v>
      </c>
      <c r="B88" s="503"/>
      <c r="C88" s="503" t="s">
        <v>3449</v>
      </c>
      <c r="D88" s="503" t="s">
        <v>4406</v>
      </c>
      <c r="E88" s="503" t="s">
        <v>3421</v>
      </c>
      <c r="F88" s="504">
        <v>1</v>
      </c>
      <c r="G88" s="522"/>
      <c r="H88" s="504">
        <f t="shared" si="40"/>
        <v>0</v>
      </c>
      <c r="I88" s="504">
        <f t="shared" si="41"/>
        <v>0</v>
      </c>
      <c r="J88" s="504">
        <f t="shared" si="42"/>
        <v>0</v>
      </c>
      <c r="K88" s="504">
        <v>8.9999999999999993E-3</v>
      </c>
      <c r="L88" s="504">
        <f t="shared" si="43"/>
        <v>8.9999999999999993E-3</v>
      </c>
      <c r="M88" s="505" t="s">
        <v>3941</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4404</v>
      </c>
      <c r="AP88" s="491" t="s">
        <v>4337</v>
      </c>
      <c r="AQ88" s="488" t="s">
        <v>4331</v>
      </c>
      <c r="AS88" s="490">
        <f t="shared" si="57"/>
        <v>0</v>
      </c>
      <c r="AT88" s="490">
        <f t="shared" si="58"/>
        <v>0</v>
      </c>
      <c r="AU88" s="490">
        <v>0</v>
      </c>
      <c r="AV88" s="490">
        <f t="shared" si="59"/>
        <v>8.9999999999999993E-3</v>
      </c>
    </row>
    <row r="89" spans="1:48" x14ac:dyDescent="0.3">
      <c r="A89" s="503" t="s">
        <v>579</v>
      </c>
      <c r="B89" s="503"/>
      <c r="C89" s="503" t="s">
        <v>3450</v>
      </c>
      <c r="D89" s="503" t="s">
        <v>4407</v>
      </c>
      <c r="E89" s="503" t="s">
        <v>3421</v>
      </c>
      <c r="F89" s="504">
        <v>1</v>
      </c>
      <c r="G89" s="522"/>
      <c r="H89" s="504">
        <f t="shared" si="40"/>
        <v>0</v>
      </c>
      <c r="I89" s="504">
        <f t="shared" si="41"/>
        <v>0</v>
      </c>
      <c r="J89" s="504">
        <f t="shared" si="42"/>
        <v>0</v>
      </c>
      <c r="K89" s="504">
        <v>1.09E-2</v>
      </c>
      <c r="L89" s="504">
        <f t="shared" si="43"/>
        <v>1.09E-2</v>
      </c>
      <c r="M89" s="505" t="s">
        <v>3941</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4404</v>
      </c>
      <c r="AP89" s="491" t="s">
        <v>4337</v>
      </c>
      <c r="AQ89" s="488" t="s">
        <v>4331</v>
      </c>
      <c r="AS89" s="490">
        <f t="shared" si="57"/>
        <v>0</v>
      </c>
      <c r="AT89" s="490">
        <f t="shared" si="58"/>
        <v>0</v>
      </c>
      <c r="AU89" s="490">
        <v>0</v>
      </c>
      <c r="AV89" s="490">
        <f t="shared" si="59"/>
        <v>1.09E-2</v>
      </c>
    </row>
    <row r="90" spans="1:48" x14ac:dyDescent="0.3">
      <c r="A90" s="503" t="s">
        <v>587</v>
      </c>
      <c r="B90" s="503"/>
      <c r="C90" s="503" t="s">
        <v>3451</v>
      </c>
      <c r="D90" s="503" t="s">
        <v>4408</v>
      </c>
      <c r="E90" s="503" t="s">
        <v>3421</v>
      </c>
      <c r="F90" s="504">
        <v>2</v>
      </c>
      <c r="G90" s="522"/>
      <c r="H90" s="504">
        <f t="shared" si="40"/>
        <v>0</v>
      </c>
      <c r="I90" s="504">
        <f t="shared" si="41"/>
        <v>0</v>
      </c>
      <c r="J90" s="504">
        <f t="shared" si="42"/>
        <v>0</v>
      </c>
      <c r="K90" s="504">
        <v>1.8E-3</v>
      </c>
      <c r="L90" s="504">
        <f t="shared" si="43"/>
        <v>3.5999999999999999E-3</v>
      </c>
      <c r="M90" s="505" t="s">
        <v>3941</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4404</v>
      </c>
      <c r="AP90" s="491" t="s">
        <v>4337</v>
      </c>
      <c r="AQ90" s="488" t="s">
        <v>4331</v>
      </c>
      <c r="AS90" s="490">
        <f t="shared" si="57"/>
        <v>0</v>
      </c>
      <c r="AT90" s="490">
        <f t="shared" si="58"/>
        <v>0</v>
      </c>
      <c r="AU90" s="490">
        <v>0</v>
      </c>
      <c r="AV90" s="490">
        <f t="shared" si="59"/>
        <v>3.5999999999999999E-3</v>
      </c>
    </row>
    <row r="91" spans="1:48" x14ac:dyDescent="0.3">
      <c r="A91" s="503" t="s">
        <v>592</v>
      </c>
      <c r="B91" s="503"/>
      <c r="C91" s="503" t="s">
        <v>3452</v>
      </c>
      <c r="D91" s="503" t="s">
        <v>4409</v>
      </c>
      <c r="E91" s="503" t="s">
        <v>3421</v>
      </c>
      <c r="F91" s="504">
        <v>1</v>
      </c>
      <c r="G91" s="522"/>
      <c r="H91" s="504">
        <f t="shared" si="40"/>
        <v>0</v>
      </c>
      <c r="I91" s="504">
        <f t="shared" si="41"/>
        <v>0</v>
      </c>
      <c r="J91" s="504">
        <f t="shared" si="42"/>
        <v>0</v>
      </c>
      <c r="K91" s="504">
        <v>2.5000000000000001E-4</v>
      </c>
      <c r="L91" s="504">
        <f t="shared" si="43"/>
        <v>2.5000000000000001E-4</v>
      </c>
      <c r="M91" s="505" t="s">
        <v>3941</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4404</v>
      </c>
      <c r="AP91" s="491" t="s">
        <v>4337</v>
      </c>
      <c r="AQ91" s="488" t="s">
        <v>4331</v>
      </c>
      <c r="AS91" s="490">
        <f t="shared" si="57"/>
        <v>0</v>
      </c>
      <c r="AT91" s="490">
        <f t="shared" si="58"/>
        <v>0</v>
      </c>
      <c r="AU91" s="490">
        <v>0</v>
      </c>
      <c r="AV91" s="490">
        <f t="shared" si="59"/>
        <v>2.5000000000000001E-4</v>
      </c>
    </row>
    <row r="92" spans="1:48" x14ac:dyDescent="0.3">
      <c r="A92" s="503" t="s">
        <v>596</v>
      </c>
      <c r="B92" s="503"/>
      <c r="C92" s="503" t="s">
        <v>3453</v>
      </c>
      <c r="D92" s="503" t="s">
        <v>4410</v>
      </c>
      <c r="E92" s="503" t="s">
        <v>1054</v>
      </c>
      <c r="F92" s="504">
        <v>1</v>
      </c>
      <c r="G92" s="522"/>
      <c r="H92" s="504">
        <f t="shared" si="40"/>
        <v>0</v>
      </c>
      <c r="I92" s="504">
        <f t="shared" si="41"/>
        <v>0</v>
      </c>
      <c r="J92" s="504">
        <f t="shared" si="42"/>
        <v>0</v>
      </c>
      <c r="K92" s="504">
        <v>7.2999999999999996E-4</v>
      </c>
      <c r="L92" s="504">
        <f t="shared" si="43"/>
        <v>7.2999999999999996E-4</v>
      </c>
      <c r="M92" s="505" t="s">
        <v>3941</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4404</v>
      </c>
      <c r="AP92" s="491" t="s">
        <v>4337</v>
      </c>
      <c r="AQ92" s="488" t="s">
        <v>4331</v>
      </c>
      <c r="AS92" s="490">
        <f t="shared" si="57"/>
        <v>0</v>
      </c>
      <c r="AT92" s="490">
        <f t="shared" si="58"/>
        <v>0</v>
      </c>
      <c r="AU92" s="490">
        <v>0</v>
      </c>
      <c r="AV92" s="490">
        <f t="shared" si="59"/>
        <v>7.2999999999999996E-4</v>
      </c>
    </row>
    <row r="93" spans="1:48" x14ac:dyDescent="0.3">
      <c r="A93" s="503" t="s">
        <v>602</v>
      </c>
      <c r="B93" s="503"/>
      <c r="C93" s="503" t="s">
        <v>3454</v>
      </c>
      <c r="D93" s="503" t="s">
        <v>4411</v>
      </c>
      <c r="E93" s="503" t="s">
        <v>3421</v>
      </c>
      <c r="F93" s="504">
        <v>1</v>
      </c>
      <c r="G93" s="522"/>
      <c r="H93" s="504">
        <f t="shared" si="40"/>
        <v>0</v>
      </c>
      <c r="I93" s="504">
        <f t="shared" si="41"/>
        <v>0</v>
      </c>
      <c r="J93" s="504">
        <f t="shared" si="42"/>
        <v>0</v>
      </c>
      <c r="K93" s="504">
        <v>7.6819999999999999E-2</v>
      </c>
      <c r="L93" s="504">
        <f t="shared" si="43"/>
        <v>7.6819999999999999E-2</v>
      </c>
      <c r="M93" s="505" t="s">
        <v>3941</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4404</v>
      </c>
      <c r="AP93" s="491" t="s">
        <v>4337</v>
      </c>
      <c r="AQ93" s="488" t="s">
        <v>4331</v>
      </c>
      <c r="AS93" s="490">
        <f t="shared" si="57"/>
        <v>0</v>
      </c>
      <c r="AT93" s="490">
        <f t="shared" si="58"/>
        <v>0</v>
      </c>
      <c r="AU93" s="490">
        <v>0</v>
      </c>
      <c r="AV93" s="490">
        <f t="shared" si="59"/>
        <v>7.6819999999999999E-2</v>
      </c>
    </row>
    <row r="94" spans="1:48" x14ac:dyDescent="0.3">
      <c r="A94" s="503" t="s">
        <v>608</v>
      </c>
      <c r="B94" s="503"/>
      <c r="C94" s="503" t="s">
        <v>3455</v>
      </c>
      <c r="D94" s="503" t="s">
        <v>4412</v>
      </c>
      <c r="E94" s="503" t="s">
        <v>3421</v>
      </c>
      <c r="F94" s="504">
        <v>6</v>
      </c>
      <c r="G94" s="522"/>
      <c r="H94" s="504">
        <f t="shared" si="40"/>
        <v>0</v>
      </c>
      <c r="I94" s="504">
        <f t="shared" si="41"/>
        <v>0</v>
      </c>
      <c r="J94" s="504">
        <f t="shared" si="42"/>
        <v>0</v>
      </c>
      <c r="K94" s="504">
        <v>2.4000000000000001E-4</v>
      </c>
      <c r="L94" s="504">
        <f t="shared" si="43"/>
        <v>1.4400000000000001E-3</v>
      </c>
      <c r="M94" s="505" t="s">
        <v>3941</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4404</v>
      </c>
      <c r="AP94" s="491" t="s">
        <v>4337</v>
      </c>
      <c r="AQ94" s="488" t="s">
        <v>4331</v>
      </c>
      <c r="AS94" s="490">
        <f t="shared" si="57"/>
        <v>0</v>
      </c>
      <c r="AT94" s="490">
        <f t="shared" si="58"/>
        <v>0</v>
      </c>
      <c r="AU94" s="490">
        <v>0</v>
      </c>
      <c r="AV94" s="490">
        <f t="shared" si="59"/>
        <v>1.4400000000000001E-3</v>
      </c>
    </row>
    <row r="95" spans="1:48" x14ac:dyDescent="0.3">
      <c r="A95" s="503" t="s">
        <v>626</v>
      </c>
      <c r="B95" s="503"/>
      <c r="C95" s="503" t="s">
        <v>3456</v>
      </c>
      <c r="D95" s="503" t="s">
        <v>4413</v>
      </c>
      <c r="E95" s="503" t="s">
        <v>1054</v>
      </c>
      <c r="F95" s="504">
        <v>2</v>
      </c>
      <c r="G95" s="522"/>
      <c r="H95" s="504">
        <f t="shared" si="40"/>
        <v>0</v>
      </c>
      <c r="I95" s="504">
        <f t="shared" si="41"/>
        <v>0</v>
      </c>
      <c r="J95" s="504">
        <f t="shared" si="42"/>
        <v>0</v>
      </c>
      <c r="K95" s="504">
        <v>2E-3</v>
      </c>
      <c r="L95" s="504">
        <f t="shared" si="43"/>
        <v>4.0000000000000001E-3</v>
      </c>
      <c r="M95" s="505" t="s">
        <v>3941</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4404</v>
      </c>
      <c r="AP95" s="491" t="s">
        <v>4337</v>
      </c>
      <c r="AQ95" s="488" t="s">
        <v>4331</v>
      </c>
      <c r="AS95" s="490">
        <f t="shared" si="57"/>
        <v>0</v>
      </c>
      <c r="AT95" s="490">
        <f t="shared" si="58"/>
        <v>0</v>
      </c>
      <c r="AU95" s="490">
        <v>0</v>
      </c>
      <c r="AV95" s="490">
        <f t="shared" si="59"/>
        <v>4.0000000000000001E-3</v>
      </c>
    </row>
    <row r="96" spans="1:48" x14ac:dyDescent="0.3">
      <c r="A96" s="503" t="s">
        <v>635</v>
      </c>
      <c r="B96" s="503"/>
      <c r="C96" s="503" t="s">
        <v>3457</v>
      </c>
      <c r="D96" s="503" t="s">
        <v>4414</v>
      </c>
      <c r="E96" s="503" t="s">
        <v>1054</v>
      </c>
      <c r="F96" s="504">
        <v>1</v>
      </c>
      <c r="G96" s="522"/>
      <c r="H96" s="504">
        <f t="shared" si="40"/>
        <v>0</v>
      </c>
      <c r="I96" s="504">
        <f t="shared" si="41"/>
        <v>0</v>
      </c>
      <c r="J96" s="504">
        <f t="shared" si="42"/>
        <v>0</v>
      </c>
      <c r="K96" s="504">
        <v>1.64E-3</v>
      </c>
      <c r="L96" s="504">
        <f t="shared" si="43"/>
        <v>1.64E-3</v>
      </c>
      <c r="M96" s="505" t="s">
        <v>3941</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4404</v>
      </c>
      <c r="AP96" s="491" t="s">
        <v>4337</v>
      </c>
      <c r="AQ96" s="488" t="s">
        <v>4331</v>
      </c>
      <c r="AS96" s="490">
        <f t="shared" si="57"/>
        <v>0</v>
      </c>
      <c r="AT96" s="490">
        <f t="shared" si="58"/>
        <v>0</v>
      </c>
      <c r="AU96" s="490">
        <v>0</v>
      </c>
      <c r="AV96" s="490">
        <f t="shared" si="59"/>
        <v>1.64E-3</v>
      </c>
    </row>
    <row r="97" spans="1:48" x14ac:dyDescent="0.3">
      <c r="A97" s="503" t="s">
        <v>640</v>
      </c>
      <c r="B97" s="503"/>
      <c r="C97" s="503" t="s">
        <v>3458</v>
      </c>
      <c r="D97" s="503" t="s">
        <v>4415</v>
      </c>
      <c r="E97" s="503" t="s">
        <v>1054</v>
      </c>
      <c r="F97" s="504">
        <v>1</v>
      </c>
      <c r="G97" s="522"/>
      <c r="H97" s="504">
        <f t="shared" si="40"/>
        <v>0</v>
      </c>
      <c r="I97" s="504">
        <f t="shared" si="41"/>
        <v>0</v>
      </c>
      <c r="J97" s="504">
        <f t="shared" si="42"/>
        <v>0</v>
      </c>
      <c r="K97" s="504">
        <v>1.72E-3</v>
      </c>
      <c r="L97" s="504">
        <f t="shared" si="43"/>
        <v>1.72E-3</v>
      </c>
      <c r="M97" s="505" t="s">
        <v>3941</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4404</v>
      </c>
      <c r="AP97" s="491" t="s">
        <v>4337</v>
      </c>
      <c r="AQ97" s="488" t="s">
        <v>4331</v>
      </c>
      <c r="AS97" s="490">
        <f t="shared" si="57"/>
        <v>0</v>
      </c>
      <c r="AT97" s="490">
        <f t="shared" si="58"/>
        <v>0</v>
      </c>
      <c r="AU97" s="490">
        <v>0</v>
      </c>
      <c r="AV97" s="490">
        <f t="shared" si="59"/>
        <v>1.72E-3</v>
      </c>
    </row>
    <row r="98" spans="1:48" x14ac:dyDescent="0.3">
      <c r="A98" s="503" t="s">
        <v>648</v>
      </c>
      <c r="B98" s="503"/>
      <c r="C98" s="503" t="s">
        <v>3459</v>
      </c>
      <c r="D98" s="503" t="s">
        <v>4416</v>
      </c>
      <c r="E98" s="503" t="s">
        <v>3421</v>
      </c>
      <c r="F98" s="504">
        <v>1</v>
      </c>
      <c r="G98" s="522"/>
      <c r="H98" s="504">
        <f t="shared" si="40"/>
        <v>0</v>
      </c>
      <c r="I98" s="504">
        <f t="shared" si="41"/>
        <v>0</v>
      </c>
      <c r="J98" s="504">
        <f t="shared" si="42"/>
        <v>0</v>
      </c>
      <c r="K98" s="504">
        <v>3.32E-3</v>
      </c>
      <c r="L98" s="504">
        <f t="shared" si="43"/>
        <v>3.32E-3</v>
      </c>
      <c r="M98" s="505" t="s">
        <v>3941</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4404</v>
      </c>
      <c r="AP98" s="491" t="s">
        <v>4337</v>
      </c>
      <c r="AQ98" s="488" t="s">
        <v>4331</v>
      </c>
      <c r="AS98" s="490">
        <f t="shared" si="57"/>
        <v>0</v>
      </c>
      <c r="AT98" s="490">
        <f t="shared" si="58"/>
        <v>0</v>
      </c>
      <c r="AU98" s="490">
        <v>0</v>
      </c>
      <c r="AV98" s="490">
        <f t="shared" si="59"/>
        <v>3.32E-3</v>
      </c>
    </row>
    <row r="99" spans="1:48" x14ac:dyDescent="0.3">
      <c r="A99" s="503" t="s">
        <v>653</v>
      </c>
      <c r="B99" s="503"/>
      <c r="C99" s="503" t="s">
        <v>3460</v>
      </c>
      <c r="D99" s="503" t="s">
        <v>4417</v>
      </c>
      <c r="E99" s="503" t="s">
        <v>1054</v>
      </c>
      <c r="F99" s="504">
        <v>2</v>
      </c>
      <c r="G99" s="522"/>
      <c r="H99" s="504">
        <f t="shared" si="40"/>
        <v>0</v>
      </c>
      <c r="I99" s="504">
        <f t="shared" si="41"/>
        <v>0</v>
      </c>
      <c r="J99" s="504">
        <f t="shared" si="42"/>
        <v>0</v>
      </c>
      <c r="K99" s="504">
        <v>0</v>
      </c>
      <c r="L99" s="504">
        <f t="shared" si="43"/>
        <v>0</v>
      </c>
      <c r="M99" s="505" t="s">
        <v>3941</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4404</v>
      </c>
      <c r="AP99" s="491" t="s">
        <v>4337</v>
      </c>
      <c r="AQ99" s="488" t="s">
        <v>4331</v>
      </c>
      <c r="AS99" s="490">
        <f t="shared" si="57"/>
        <v>0</v>
      </c>
      <c r="AT99" s="490">
        <f t="shared" si="58"/>
        <v>0</v>
      </c>
      <c r="AU99" s="490">
        <v>0</v>
      </c>
      <c r="AV99" s="490">
        <f t="shared" si="59"/>
        <v>0</v>
      </c>
    </row>
    <row r="100" spans="1:48" x14ac:dyDescent="0.3">
      <c r="A100" s="503" t="s">
        <v>657</v>
      </c>
      <c r="B100" s="503"/>
      <c r="C100" s="503" t="s">
        <v>3461</v>
      </c>
      <c r="D100" s="503" t="s">
        <v>4418</v>
      </c>
      <c r="E100" s="503" t="s">
        <v>1054</v>
      </c>
      <c r="F100" s="504">
        <v>8</v>
      </c>
      <c r="G100" s="522"/>
      <c r="H100" s="504">
        <f t="shared" si="40"/>
        <v>0</v>
      </c>
      <c r="I100" s="504">
        <f t="shared" si="41"/>
        <v>0</v>
      </c>
      <c r="J100" s="504">
        <f t="shared" si="42"/>
        <v>0</v>
      </c>
      <c r="K100" s="504">
        <v>6.9999999999999999E-4</v>
      </c>
      <c r="L100" s="504">
        <f t="shared" si="43"/>
        <v>5.5999999999999999E-3</v>
      </c>
      <c r="M100" s="505" t="s">
        <v>3941</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4404</v>
      </c>
      <c r="AP100" s="491" t="s">
        <v>4337</v>
      </c>
      <c r="AQ100" s="488" t="s">
        <v>4331</v>
      </c>
      <c r="AS100" s="490">
        <f t="shared" si="57"/>
        <v>0</v>
      </c>
      <c r="AT100" s="490">
        <f t="shared" si="58"/>
        <v>0</v>
      </c>
      <c r="AU100" s="490">
        <v>0</v>
      </c>
      <c r="AV100" s="490">
        <f t="shared" si="59"/>
        <v>5.5999999999999999E-3</v>
      </c>
    </row>
    <row r="101" spans="1:48" x14ac:dyDescent="0.3">
      <c r="A101" s="503" t="s">
        <v>661</v>
      </c>
      <c r="B101" s="503"/>
      <c r="C101" s="503" t="s">
        <v>3462</v>
      </c>
      <c r="D101" s="503" t="s">
        <v>4419</v>
      </c>
      <c r="E101" s="503" t="s">
        <v>3421</v>
      </c>
      <c r="F101" s="504">
        <v>1</v>
      </c>
      <c r="G101" s="522"/>
      <c r="H101" s="504">
        <f t="shared" si="40"/>
        <v>0</v>
      </c>
      <c r="I101" s="504">
        <f t="shared" si="41"/>
        <v>0</v>
      </c>
      <c r="J101" s="504">
        <f t="shared" si="42"/>
        <v>0</v>
      </c>
      <c r="K101" s="504">
        <v>4.2520000000000002E-2</v>
      </c>
      <c r="L101" s="504">
        <f t="shared" si="43"/>
        <v>4.2520000000000002E-2</v>
      </c>
      <c r="M101" s="505" t="s">
        <v>3941</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4404</v>
      </c>
      <c r="AP101" s="491" t="s">
        <v>4337</v>
      </c>
      <c r="AQ101" s="488" t="s">
        <v>4331</v>
      </c>
      <c r="AS101" s="490">
        <f t="shared" si="57"/>
        <v>0</v>
      </c>
      <c r="AT101" s="490">
        <f t="shared" si="58"/>
        <v>0</v>
      </c>
      <c r="AU101" s="490">
        <v>0</v>
      </c>
      <c r="AV101" s="490">
        <f t="shared" si="59"/>
        <v>4.2520000000000002E-2</v>
      </c>
    </row>
    <row r="102" spans="1:48" x14ac:dyDescent="0.3">
      <c r="A102" s="503" t="s">
        <v>665</v>
      </c>
      <c r="B102" s="503"/>
      <c r="C102" s="503" t="s">
        <v>3463</v>
      </c>
      <c r="D102" s="503" t="s">
        <v>4420</v>
      </c>
      <c r="E102" s="503" t="s">
        <v>3421</v>
      </c>
      <c r="F102" s="504">
        <v>1</v>
      </c>
      <c r="G102" s="522"/>
      <c r="H102" s="504">
        <f t="shared" si="40"/>
        <v>0</v>
      </c>
      <c r="I102" s="504">
        <f t="shared" si="41"/>
        <v>0</v>
      </c>
      <c r="J102" s="504">
        <f t="shared" si="42"/>
        <v>0</v>
      </c>
      <c r="K102" s="504">
        <v>9.2000000000000003E-4</v>
      </c>
      <c r="L102" s="504">
        <f t="shared" si="43"/>
        <v>9.2000000000000003E-4</v>
      </c>
      <c r="M102" s="505" t="s">
        <v>3941</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4404</v>
      </c>
      <c r="AP102" s="491" t="s">
        <v>4337</v>
      </c>
      <c r="AQ102" s="488" t="s">
        <v>4331</v>
      </c>
      <c r="AS102" s="490">
        <f t="shared" si="57"/>
        <v>0</v>
      </c>
      <c r="AT102" s="490">
        <f t="shared" si="58"/>
        <v>0</v>
      </c>
      <c r="AU102" s="490">
        <v>0</v>
      </c>
      <c r="AV102" s="490">
        <f t="shared" si="59"/>
        <v>9.2000000000000003E-4</v>
      </c>
    </row>
    <row r="103" spans="1:48" x14ac:dyDescent="0.3">
      <c r="A103" s="503" t="s">
        <v>670</v>
      </c>
      <c r="B103" s="503"/>
      <c r="C103" s="503" t="s">
        <v>3464</v>
      </c>
      <c r="D103" s="503" t="s">
        <v>4421</v>
      </c>
      <c r="E103" s="503" t="s">
        <v>3421</v>
      </c>
      <c r="F103" s="504">
        <v>1</v>
      </c>
      <c r="G103" s="522"/>
      <c r="H103" s="504">
        <f t="shared" si="40"/>
        <v>0</v>
      </c>
      <c r="I103" s="504">
        <f t="shared" si="41"/>
        <v>0</v>
      </c>
      <c r="J103" s="504">
        <f t="shared" si="42"/>
        <v>0</v>
      </c>
      <c r="K103" s="504">
        <v>4.2000000000000002E-4</v>
      </c>
      <c r="L103" s="504">
        <f t="shared" si="43"/>
        <v>4.2000000000000002E-4</v>
      </c>
      <c r="M103" s="505" t="s">
        <v>3941</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4404</v>
      </c>
      <c r="AP103" s="491" t="s">
        <v>4337</v>
      </c>
      <c r="AQ103" s="488" t="s">
        <v>4331</v>
      </c>
      <c r="AS103" s="490">
        <f t="shared" si="57"/>
        <v>0</v>
      </c>
      <c r="AT103" s="490">
        <f t="shared" si="58"/>
        <v>0</v>
      </c>
      <c r="AU103" s="490">
        <v>0</v>
      </c>
      <c r="AV103" s="490">
        <f t="shared" si="59"/>
        <v>4.2000000000000002E-4</v>
      </c>
    </row>
    <row r="104" spans="1:48" x14ac:dyDescent="0.3">
      <c r="A104" s="503" t="s">
        <v>678</v>
      </c>
      <c r="B104" s="503"/>
      <c r="C104" s="503" t="s">
        <v>3465</v>
      </c>
      <c r="D104" s="503" t="s">
        <v>4422</v>
      </c>
      <c r="E104" s="503" t="s">
        <v>1054</v>
      </c>
      <c r="F104" s="504">
        <v>4</v>
      </c>
      <c r="G104" s="522"/>
      <c r="H104" s="504">
        <f t="shared" si="40"/>
        <v>0</v>
      </c>
      <c r="I104" s="504">
        <f t="shared" si="41"/>
        <v>0</v>
      </c>
      <c r="J104" s="504">
        <f t="shared" si="42"/>
        <v>0</v>
      </c>
      <c r="K104" s="504">
        <v>6.7000000000000002E-4</v>
      </c>
      <c r="L104" s="504">
        <f t="shared" si="43"/>
        <v>2.6800000000000001E-3</v>
      </c>
      <c r="M104" s="505" t="s">
        <v>3941</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4404</v>
      </c>
      <c r="AP104" s="491" t="s">
        <v>4337</v>
      </c>
      <c r="AQ104" s="488" t="s">
        <v>4331</v>
      </c>
      <c r="AS104" s="490">
        <f t="shared" si="57"/>
        <v>0</v>
      </c>
      <c r="AT104" s="490">
        <f t="shared" si="58"/>
        <v>0</v>
      </c>
      <c r="AU104" s="490">
        <v>0</v>
      </c>
      <c r="AV104" s="490">
        <f t="shared" si="59"/>
        <v>2.6800000000000001E-3</v>
      </c>
    </row>
    <row r="105" spans="1:48" x14ac:dyDescent="0.3">
      <c r="A105" s="503" t="s">
        <v>690</v>
      </c>
      <c r="B105" s="503"/>
      <c r="C105" s="503" t="s">
        <v>3466</v>
      </c>
      <c r="D105" s="503" t="s">
        <v>4423</v>
      </c>
      <c r="E105" s="503" t="s">
        <v>1054</v>
      </c>
      <c r="F105" s="504">
        <v>1</v>
      </c>
      <c r="G105" s="522"/>
      <c r="H105" s="504">
        <f t="shared" si="40"/>
        <v>0</v>
      </c>
      <c r="I105" s="504">
        <f t="shared" si="41"/>
        <v>0</v>
      </c>
      <c r="J105" s="504">
        <f t="shared" si="42"/>
        <v>0</v>
      </c>
      <c r="K105" s="504">
        <v>8.0000000000000004E-4</v>
      </c>
      <c r="L105" s="504">
        <f t="shared" si="43"/>
        <v>8.0000000000000004E-4</v>
      </c>
      <c r="M105" s="505" t="s">
        <v>3941</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4404</v>
      </c>
      <c r="AP105" s="491" t="s">
        <v>4337</v>
      </c>
      <c r="AQ105" s="488" t="s">
        <v>4331</v>
      </c>
      <c r="AS105" s="490">
        <f t="shared" si="57"/>
        <v>0</v>
      </c>
      <c r="AT105" s="490">
        <f t="shared" si="58"/>
        <v>0</v>
      </c>
      <c r="AU105" s="490">
        <v>0</v>
      </c>
      <c r="AV105" s="490">
        <f t="shared" si="59"/>
        <v>8.0000000000000004E-4</v>
      </c>
    </row>
    <row r="106" spans="1:48" x14ac:dyDescent="0.3">
      <c r="A106" s="503" t="s">
        <v>698</v>
      </c>
      <c r="B106" s="503"/>
      <c r="C106" s="503" t="s">
        <v>3467</v>
      </c>
      <c r="D106" s="503" t="s">
        <v>4424</v>
      </c>
      <c r="E106" s="503" t="s">
        <v>3135</v>
      </c>
      <c r="F106" s="504">
        <v>30</v>
      </c>
      <c r="G106" s="522"/>
      <c r="H106" s="504">
        <f t="shared" si="40"/>
        <v>0</v>
      </c>
      <c r="I106" s="504">
        <f t="shared" si="41"/>
        <v>0</v>
      </c>
      <c r="J106" s="504">
        <f t="shared" si="42"/>
        <v>0</v>
      </c>
      <c r="K106" s="504">
        <v>4.0999999999999999E-4</v>
      </c>
      <c r="L106" s="504">
        <f t="shared" si="43"/>
        <v>1.23E-2</v>
      </c>
      <c r="M106" s="505" t="s">
        <v>3941</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4404</v>
      </c>
      <c r="AP106" s="491" t="s">
        <v>4337</v>
      </c>
      <c r="AQ106" s="488" t="s">
        <v>4331</v>
      </c>
      <c r="AS106" s="490">
        <f t="shared" si="57"/>
        <v>0</v>
      </c>
      <c r="AT106" s="490">
        <f t="shared" si="58"/>
        <v>0</v>
      </c>
      <c r="AU106" s="490">
        <v>0</v>
      </c>
      <c r="AV106" s="490">
        <f t="shared" si="59"/>
        <v>1.23E-2</v>
      </c>
    </row>
    <row r="107" spans="1:48" x14ac:dyDescent="0.3">
      <c r="A107" s="499"/>
      <c r="B107" s="500"/>
      <c r="C107" s="500" t="s">
        <v>3468</v>
      </c>
      <c r="D107" s="500" t="s">
        <v>1528</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3469</v>
      </c>
      <c r="D108" s="503" t="s">
        <v>3470</v>
      </c>
      <c r="E108" s="503" t="s">
        <v>241</v>
      </c>
      <c r="F108" s="504">
        <v>0.27239999999999998</v>
      </c>
      <c r="G108" s="522"/>
      <c r="H108" s="504">
        <f>F108*AE108</f>
        <v>0</v>
      </c>
      <c r="I108" s="504">
        <f>J108-H108</f>
        <v>0</v>
      </c>
      <c r="J108" s="504">
        <f>F108*G108</f>
        <v>0</v>
      </c>
      <c r="K108" s="504">
        <v>0</v>
      </c>
      <c r="L108" s="504">
        <f>F108*K108</f>
        <v>0</v>
      </c>
      <c r="M108" s="505" t="s">
        <v>3941</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4425</v>
      </c>
      <c r="AP108" s="491" t="s">
        <v>4426</v>
      </c>
      <c r="AQ108" s="488" t="s">
        <v>4331</v>
      </c>
      <c r="AS108" s="490">
        <f>AM108+AN108</f>
        <v>0</v>
      </c>
      <c r="AT108" s="490">
        <f>G108/(100-AU108)*100</f>
        <v>0</v>
      </c>
      <c r="AU108" s="490">
        <v>0</v>
      </c>
      <c r="AV108" s="490">
        <f>L108</f>
        <v>0</v>
      </c>
    </row>
    <row r="109" spans="1:48" x14ac:dyDescent="0.3">
      <c r="A109" s="499"/>
      <c r="B109" s="500"/>
      <c r="C109" s="500" t="s">
        <v>3471</v>
      </c>
      <c r="D109" s="500" t="s">
        <v>3371</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708</v>
      </c>
      <c r="B110" s="503"/>
      <c r="C110" s="503" t="s">
        <v>3472</v>
      </c>
      <c r="D110" s="503" t="s">
        <v>3473</v>
      </c>
      <c r="E110" s="503" t="s">
        <v>241</v>
      </c>
      <c r="F110" s="504">
        <v>0.64349999999999996</v>
      </c>
      <c r="G110" s="522"/>
      <c r="H110" s="504">
        <f>F110*AE110</f>
        <v>0</v>
      </c>
      <c r="I110" s="504">
        <f>J110-H110</f>
        <v>0</v>
      </c>
      <c r="J110" s="504">
        <f>F110*G110</f>
        <v>0</v>
      </c>
      <c r="K110" s="504">
        <v>0</v>
      </c>
      <c r="L110" s="504">
        <f>F110*K110</f>
        <v>0</v>
      </c>
      <c r="M110" s="505" t="s">
        <v>3941</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4427</v>
      </c>
      <c r="AP110" s="491" t="s">
        <v>4426</v>
      </c>
      <c r="AQ110" s="488" t="s">
        <v>4331</v>
      </c>
      <c r="AS110" s="490">
        <f>AM110+AN110</f>
        <v>0</v>
      </c>
      <c r="AT110" s="490">
        <f>G110/(100-AU110)*100</f>
        <v>0</v>
      </c>
      <c r="AU110" s="490">
        <v>0</v>
      </c>
      <c r="AV110" s="490">
        <f>L110</f>
        <v>0</v>
      </c>
    </row>
    <row r="111" spans="1:48" x14ac:dyDescent="0.3">
      <c r="A111" s="499"/>
      <c r="B111" s="500"/>
      <c r="C111" s="500" t="s">
        <v>3474</v>
      </c>
      <c r="D111" s="500" t="s">
        <v>3408</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714</v>
      </c>
      <c r="B112" s="503"/>
      <c r="C112" s="503" t="s">
        <v>3475</v>
      </c>
      <c r="D112" s="503" t="s">
        <v>3476</v>
      </c>
      <c r="E112" s="503" t="s">
        <v>241</v>
      </c>
      <c r="F112" s="504">
        <v>0.4879</v>
      </c>
      <c r="G112" s="522"/>
      <c r="H112" s="504">
        <f>F112*AE112</f>
        <v>0</v>
      </c>
      <c r="I112" s="504">
        <f>J112-H112</f>
        <v>0</v>
      </c>
      <c r="J112" s="504">
        <f>F112*G112</f>
        <v>0</v>
      </c>
      <c r="K112" s="504">
        <v>0</v>
      </c>
      <c r="L112" s="504">
        <f>F112*K112</f>
        <v>0</v>
      </c>
      <c r="M112" s="505" t="s">
        <v>3941</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4428</v>
      </c>
      <c r="AP112" s="491" t="s">
        <v>4426</v>
      </c>
      <c r="AQ112" s="488" t="s">
        <v>4331</v>
      </c>
      <c r="AS112" s="490">
        <f>AM112+AN112</f>
        <v>0</v>
      </c>
      <c r="AT112" s="490">
        <f>G112/(100-AU112)*100</f>
        <v>0</v>
      </c>
      <c r="AU112" s="490">
        <v>0</v>
      </c>
      <c r="AV112" s="490">
        <f>L112</f>
        <v>0</v>
      </c>
    </row>
    <row r="113" spans="1:48" x14ac:dyDescent="0.3">
      <c r="A113" s="499"/>
      <c r="B113" s="500"/>
      <c r="C113" s="500" t="s">
        <v>3477</v>
      </c>
      <c r="D113" s="500" t="s">
        <v>3446</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720</v>
      </c>
      <c r="B114" s="506"/>
      <c r="C114" s="506" t="s">
        <v>3478</v>
      </c>
      <c r="D114" s="506" t="s">
        <v>3479</v>
      </c>
      <c r="E114" s="506" t="s">
        <v>241</v>
      </c>
      <c r="F114" s="507">
        <v>0.2152</v>
      </c>
      <c r="G114" s="523"/>
      <c r="H114" s="507">
        <f>F114*AE114</f>
        <v>0</v>
      </c>
      <c r="I114" s="507">
        <f>J114-H114</f>
        <v>0</v>
      </c>
      <c r="J114" s="507">
        <f>F114*G114</f>
        <v>0</v>
      </c>
      <c r="K114" s="507">
        <v>0</v>
      </c>
      <c r="L114" s="507">
        <f>F114*K114</f>
        <v>0</v>
      </c>
      <c r="M114" s="508" t="s">
        <v>3941</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4429</v>
      </c>
      <c r="AP114" s="491" t="s">
        <v>4426</v>
      </c>
      <c r="AQ114" s="488" t="s">
        <v>4331</v>
      </c>
      <c r="AS114" s="490">
        <f>AM114+AN114</f>
        <v>0</v>
      </c>
      <c r="AT114" s="490">
        <f>G114/(100-AU114)*100</f>
        <v>0</v>
      </c>
      <c r="AU114" s="490">
        <v>0</v>
      </c>
      <c r="AV114" s="490">
        <f>L114</f>
        <v>0</v>
      </c>
    </row>
    <row r="115" spans="1:48" x14ac:dyDescent="0.3">
      <c r="A115" s="492"/>
      <c r="B115" s="492"/>
      <c r="C115" s="492"/>
      <c r="D115" s="492"/>
      <c r="E115" s="492"/>
      <c r="F115" s="492"/>
      <c r="G115" s="492"/>
      <c r="H115" s="599" t="s">
        <v>4430</v>
      </c>
      <c r="I115" s="600"/>
      <c r="J115" s="493">
        <f>J11+J16+J50+J85+J107+J109+J111+J113</f>
        <v>0</v>
      </c>
      <c r="K115" s="492"/>
      <c r="L115" s="492"/>
      <c r="M115" s="492"/>
    </row>
    <row r="116" spans="1:48" ht="24" customHeight="1" x14ac:dyDescent="0.3">
      <c r="A116" s="494" t="s">
        <v>28</v>
      </c>
    </row>
    <row r="117" spans="1:48" x14ac:dyDescent="0.3">
      <c r="A117" s="601"/>
      <c r="B117" s="602"/>
      <c r="C117" s="602"/>
      <c r="D117" s="602"/>
      <c r="E117" s="602"/>
      <c r="F117" s="602"/>
      <c r="G117" s="602"/>
      <c r="H117" s="602"/>
      <c r="I117" s="602"/>
      <c r="J117" s="602"/>
      <c r="K117" s="602"/>
      <c r="L117" s="602"/>
      <c r="M117" s="602"/>
    </row>
  </sheetData>
  <mergeCells count="28">
    <mergeCell ref="J1:M2"/>
    <mergeCell ref="A3:C4"/>
    <mergeCell ref="D3:D4"/>
    <mergeCell ref="E3:F4"/>
    <mergeCell ref="G3:H4"/>
    <mergeCell ref="I3:I4"/>
    <mergeCell ref="J3:M4"/>
    <mergeCell ref="A1:C2"/>
    <mergeCell ref="D1:D2"/>
    <mergeCell ref="E1:F2"/>
    <mergeCell ref="G1:H2"/>
    <mergeCell ref="I1:I2"/>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BR247"/>
  <sheetViews>
    <sheetView showGridLines="0" view="pageBreakPreview" zoomScaleNormal="100" zoomScaleSheetLayoutView="100" workbookViewId="0">
      <pane ySplit="1" topLeftCell="A66" activePane="bottomLeft" state="frozen"/>
      <selection pane="bottomLeft" activeCell="I79" sqref="I7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'[1]Rekapitulace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4432</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3852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N3405 - Zařízení silnoproudé elektrotechniky vč. bleskosvodu</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Ing. Pavel Březina</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N3405 - Zařízení silnoproudé elektrotechniky vč. bleskosvodu</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2593</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4075</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4464</v>
      </c>
      <c r="F79" s="359" t="s">
        <v>4076</v>
      </c>
      <c r="G79" s="142" t="s">
        <v>268</v>
      </c>
      <c r="H79" s="143">
        <v>20</v>
      </c>
      <c r="I79" s="303"/>
      <c r="J79" s="144">
        <f t="shared" ref="J79:J120" si="0">ROUND(I79*H79,2)</f>
        <v>0</v>
      </c>
      <c r="K79" s="512" t="s">
        <v>3027</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2594</v>
      </c>
    </row>
    <row r="80" spans="2:65" s="1" customFormat="1" ht="45" customHeight="1" x14ac:dyDescent="0.3">
      <c r="B80" s="138"/>
      <c r="C80" s="139" t="s">
        <v>72</v>
      </c>
      <c r="D80" s="139" t="s">
        <v>152</v>
      </c>
      <c r="E80" s="140" t="s">
        <v>4465</v>
      </c>
      <c r="F80" s="359" t="s">
        <v>4077</v>
      </c>
      <c r="G80" s="142" t="s">
        <v>268</v>
      </c>
      <c r="H80" s="143">
        <v>35</v>
      </c>
      <c r="I80" s="303"/>
      <c r="J80" s="144">
        <f t="shared" si="0"/>
        <v>0</v>
      </c>
      <c r="K80" s="512" t="s">
        <v>3027</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2594</v>
      </c>
    </row>
    <row r="81" spans="2:65" s="1" customFormat="1" ht="45" customHeight="1" x14ac:dyDescent="0.3">
      <c r="B81" s="138"/>
      <c r="C81" s="329"/>
      <c r="D81" s="329"/>
      <c r="E81" s="330"/>
      <c r="F81" s="623" t="s">
        <v>4078</v>
      </c>
      <c r="G81" s="624"/>
      <c r="H81" s="624"/>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2594</v>
      </c>
    </row>
    <row r="82" spans="2:65" s="1" customFormat="1" ht="30" customHeight="1" x14ac:dyDescent="0.3">
      <c r="B82" s="138"/>
      <c r="C82" s="139">
        <v>3</v>
      </c>
      <c r="D82" s="139" t="s">
        <v>152</v>
      </c>
      <c r="E82" s="445" t="s">
        <v>4466</v>
      </c>
      <c r="F82" s="446" t="s">
        <v>4079</v>
      </c>
      <c r="G82" s="339" t="s">
        <v>268</v>
      </c>
      <c r="H82" s="143">
        <v>5</v>
      </c>
      <c r="I82" s="303"/>
      <c r="J82" s="144">
        <f t="shared" si="0"/>
        <v>0</v>
      </c>
      <c r="K82" s="512" t="s">
        <v>3027</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2594</v>
      </c>
    </row>
    <row r="83" spans="2:65" s="1" customFormat="1" ht="30" customHeight="1" x14ac:dyDescent="0.3">
      <c r="B83" s="138"/>
      <c r="C83" s="139">
        <v>4</v>
      </c>
      <c r="D83" s="139" t="s">
        <v>152</v>
      </c>
      <c r="E83" s="445" t="s">
        <v>4467</v>
      </c>
      <c r="F83" s="446" t="s">
        <v>4080</v>
      </c>
      <c r="G83" s="339" t="s">
        <v>268</v>
      </c>
      <c r="H83" s="143">
        <v>15</v>
      </c>
      <c r="I83" s="303"/>
      <c r="J83" s="144">
        <f t="shared" si="0"/>
        <v>0</v>
      </c>
      <c r="K83" s="512" t="s">
        <v>3027</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2594</v>
      </c>
    </row>
    <row r="84" spans="2:65" s="1" customFormat="1" ht="30" customHeight="1" x14ac:dyDescent="0.3">
      <c r="B84" s="138"/>
      <c r="C84" s="139">
        <v>5</v>
      </c>
      <c r="D84" s="139" t="s">
        <v>152</v>
      </c>
      <c r="E84" s="445" t="s">
        <v>4570</v>
      </c>
      <c r="F84" s="446" t="s">
        <v>4081</v>
      </c>
      <c r="G84" s="339" t="s">
        <v>268</v>
      </c>
      <c r="H84" s="143">
        <v>132</v>
      </c>
      <c r="I84" s="303"/>
      <c r="J84" s="144">
        <f t="shared" si="0"/>
        <v>0</v>
      </c>
      <c r="K84" s="512" t="s">
        <v>3027</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2594</v>
      </c>
    </row>
    <row r="85" spans="2:65" s="1" customFormat="1" ht="30" customHeight="1" x14ac:dyDescent="0.3">
      <c r="B85" s="138"/>
      <c r="C85" s="139">
        <v>6</v>
      </c>
      <c r="D85" s="139" t="s">
        <v>152</v>
      </c>
      <c r="E85" s="445" t="s">
        <v>4571</v>
      </c>
      <c r="F85" s="446" t="s">
        <v>4082</v>
      </c>
      <c r="G85" s="339" t="s">
        <v>268</v>
      </c>
      <c r="H85" s="143">
        <v>21</v>
      </c>
      <c r="I85" s="303"/>
      <c r="J85" s="144">
        <f t="shared" si="0"/>
        <v>0</v>
      </c>
      <c r="K85" s="512" t="s">
        <v>3027</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2594</v>
      </c>
    </row>
    <row r="86" spans="2:65" s="1" customFormat="1" ht="30" customHeight="1" x14ac:dyDescent="0.3">
      <c r="B86" s="138"/>
      <c r="C86" s="139">
        <v>7</v>
      </c>
      <c r="D86" s="139" t="s">
        <v>152</v>
      </c>
      <c r="E86" s="445" t="s">
        <v>4572</v>
      </c>
      <c r="F86" s="446" t="s">
        <v>4083</v>
      </c>
      <c r="G86" s="339" t="s">
        <v>268</v>
      </c>
      <c r="H86" s="143">
        <v>36</v>
      </c>
      <c r="I86" s="303"/>
      <c r="J86" s="144">
        <f t="shared" si="0"/>
        <v>0</v>
      </c>
      <c r="K86" s="512" t="s">
        <v>3027</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2594</v>
      </c>
    </row>
    <row r="87" spans="2:65" s="1" customFormat="1" ht="16.5" customHeight="1" x14ac:dyDescent="0.3">
      <c r="B87" s="138"/>
      <c r="C87" s="139">
        <v>8</v>
      </c>
      <c r="D87" s="139" t="s">
        <v>152</v>
      </c>
      <c r="E87" s="445" t="s">
        <v>4573</v>
      </c>
      <c r="F87" s="446" t="s">
        <v>4084</v>
      </c>
      <c r="G87" s="339" t="s">
        <v>268</v>
      </c>
      <c r="H87" s="143">
        <v>153</v>
      </c>
      <c r="I87" s="303"/>
      <c r="J87" s="144">
        <f t="shared" si="0"/>
        <v>0</v>
      </c>
      <c r="K87" s="512" t="s">
        <v>3027</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2594</v>
      </c>
    </row>
    <row r="88" spans="2:65" s="1" customFormat="1" ht="16.5" customHeight="1" x14ac:dyDescent="0.3">
      <c r="B88" s="138"/>
      <c r="C88" s="139">
        <v>9</v>
      </c>
      <c r="D88" s="139" t="s">
        <v>152</v>
      </c>
      <c r="E88" s="445" t="s">
        <v>4574</v>
      </c>
      <c r="F88" s="446" t="s">
        <v>4085</v>
      </c>
      <c r="G88" s="339" t="s">
        <v>1054</v>
      </c>
      <c r="H88" s="143">
        <v>750</v>
      </c>
      <c r="I88" s="303"/>
      <c r="J88" s="144">
        <f t="shared" si="0"/>
        <v>0</v>
      </c>
      <c r="K88" s="512" t="s">
        <v>3027</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2594</v>
      </c>
    </row>
    <row r="89" spans="2:65" s="1" customFormat="1" ht="16.5" customHeight="1" x14ac:dyDescent="0.3">
      <c r="B89" s="138"/>
      <c r="C89" s="139">
        <v>10</v>
      </c>
      <c r="D89" s="139" t="s">
        <v>152</v>
      </c>
      <c r="E89" s="445" t="s">
        <v>4575</v>
      </c>
      <c r="F89" s="446" t="s">
        <v>4086</v>
      </c>
      <c r="G89" s="339" t="s">
        <v>1054</v>
      </c>
      <c r="H89" s="143">
        <v>150</v>
      </c>
      <c r="I89" s="303"/>
      <c r="J89" s="144">
        <f t="shared" si="0"/>
        <v>0</v>
      </c>
      <c r="K89" s="512" t="s">
        <v>3027</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2594</v>
      </c>
    </row>
    <row r="90" spans="2:65" s="1" customFormat="1" ht="60" customHeight="1" x14ac:dyDescent="0.3">
      <c r="B90" s="138"/>
      <c r="C90" s="329"/>
      <c r="D90" s="329"/>
      <c r="E90" s="330"/>
      <c r="F90" s="623" t="s">
        <v>4087</v>
      </c>
      <c r="G90" s="624"/>
      <c r="H90" s="624"/>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2594</v>
      </c>
    </row>
    <row r="91" spans="2:65" s="1" customFormat="1" ht="30" customHeight="1" x14ac:dyDescent="0.3">
      <c r="B91" s="138"/>
      <c r="C91" s="139">
        <v>11</v>
      </c>
      <c r="D91" s="139" t="s">
        <v>152</v>
      </c>
      <c r="E91" s="445" t="s">
        <v>4576</v>
      </c>
      <c r="F91" s="446" t="s">
        <v>4088</v>
      </c>
      <c r="G91" s="339" t="s">
        <v>268</v>
      </c>
      <c r="H91" s="143">
        <v>15</v>
      </c>
      <c r="I91" s="303"/>
      <c r="J91" s="144">
        <f t="shared" si="0"/>
        <v>0</v>
      </c>
      <c r="K91" s="512" t="s">
        <v>3027</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2594</v>
      </c>
    </row>
    <row r="92" spans="2:65" s="1" customFormat="1" ht="30" customHeight="1" x14ac:dyDescent="0.3">
      <c r="B92" s="138"/>
      <c r="C92" s="139">
        <v>12</v>
      </c>
      <c r="D92" s="139" t="s">
        <v>152</v>
      </c>
      <c r="E92" s="445" t="s">
        <v>4577</v>
      </c>
      <c r="F92" s="446" t="s">
        <v>4089</v>
      </c>
      <c r="G92" s="339" t="s">
        <v>268</v>
      </c>
      <c r="H92" s="143">
        <v>135</v>
      </c>
      <c r="I92" s="303"/>
      <c r="J92" s="144">
        <f t="shared" si="0"/>
        <v>0</v>
      </c>
      <c r="K92" s="512" t="s">
        <v>3027</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2594</v>
      </c>
    </row>
    <row r="93" spans="2:65" s="1" customFormat="1" ht="30" customHeight="1" x14ac:dyDescent="0.3">
      <c r="B93" s="138"/>
      <c r="C93" s="139">
        <v>13</v>
      </c>
      <c r="D93" s="139" t="s">
        <v>152</v>
      </c>
      <c r="E93" s="445" t="s">
        <v>4578</v>
      </c>
      <c r="F93" s="446" t="s">
        <v>4090</v>
      </c>
      <c r="G93" s="339" t="s">
        <v>268</v>
      </c>
      <c r="H93" s="143">
        <v>15</v>
      </c>
      <c r="I93" s="303"/>
      <c r="J93" s="144">
        <f t="shared" si="0"/>
        <v>0</v>
      </c>
      <c r="K93" s="512" t="s">
        <v>3027</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2594</v>
      </c>
    </row>
    <row r="94" spans="2:65" s="1" customFormat="1" ht="16.5" customHeight="1" x14ac:dyDescent="0.3">
      <c r="B94" s="138"/>
      <c r="C94" s="139">
        <v>14</v>
      </c>
      <c r="D94" s="139" t="s">
        <v>152</v>
      </c>
      <c r="E94" s="445" t="s">
        <v>4579</v>
      </c>
      <c r="F94" s="446" t="s">
        <v>4084</v>
      </c>
      <c r="G94" s="339" t="s">
        <v>268</v>
      </c>
      <c r="H94" s="143">
        <v>150</v>
      </c>
      <c r="I94" s="303"/>
      <c r="J94" s="144">
        <f t="shared" si="0"/>
        <v>0</v>
      </c>
      <c r="K94" s="512" t="s">
        <v>3027</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2594</v>
      </c>
    </row>
    <row r="95" spans="2:65" s="1" customFormat="1" ht="30" customHeight="1" x14ac:dyDescent="0.3">
      <c r="B95" s="138"/>
      <c r="C95" s="139">
        <v>15</v>
      </c>
      <c r="D95" s="139" t="s">
        <v>152</v>
      </c>
      <c r="E95" s="445" t="s">
        <v>4580</v>
      </c>
      <c r="F95" s="446" t="s">
        <v>4091</v>
      </c>
      <c r="G95" s="339" t="s">
        <v>1054</v>
      </c>
      <c r="H95" s="143">
        <v>300</v>
      </c>
      <c r="I95" s="303"/>
      <c r="J95" s="144">
        <f t="shared" si="0"/>
        <v>0</v>
      </c>
      <c r="K95" s="512" t="s">
        <v>3027</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2594</v>
      </c>
    </row>
    <row r="96" spans="2:65" s="1" customFormat="1" ht="30" customHeight="1" x14ac:dyDescent="0.3">
      <c r="B96" s="138"/>
      <c r="C96" s="139">
        <v>16</v>
      </c>
      <c r="D96" s="139" t="s">
        <v>152</v>
      </c>
      <c r="E96" s="445" t="s">
        <v>4581</v>
      </c>
      <c r="F96" s="446" t="s">
        <v>4092</v>
      </c>
      <c r="G96" s="339" t="s">
        <v>1054</v>
      </c>
      <c r="H96" s="143">
        <v>100</v>
      </c>
      <c r="I96" s="303"/>
      <c r="J96" s="144">
        <f t="shared" si="0"/>
        <v>0</v>
      </c>
      <c r="K96" s="512" t="s">
        <v>3027</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2594</v>
      </c>
    </row>
    <row r="97" spans="2:65" s="1" customFormat="1" ht="45" customHeight="1" x14ac:dyDescent="0.3">
      <c r="B97" s="138"/>
      <c r="C97" s="329"/>
      <c r="D97" s="329"/>
      <c r="E97" s="330"/>
      <c r="F97" s="623" t="s">
        <v>4093</v>
      </c>
      <c r="G97" s="624"/>
      <c r="H97" s="624"/>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2594</v>
      </c>
    </row>
    <row r="98" spans="2:65" s="1" customFormat="1" ht="30" customHeight="1" x14ac:dyDescent="0.3">
      <c r="B98" s="138"/>
      <c r="C98" s="139">
        <v>17</v>
      </c>
      <c r="D98" s="139" t="s">
        <v>152</v>
      </c>
      <c r="E98" s="445" t="s">
        <v>4582</v>
      </c>
      <c r="F98" s="446" t="s">
        <v>4094</v>
      </c>
      <c r="G98" s="339" t="s">
        <v>268</v>
      </c>
      <c r="H98" s="143">
        <v>150</v>
      </c>
      <c r="I98" s="303"/>
      <c r="J98" s="144">
        <f t="shared" si="0"/>
        <v>0</v>
      </c>
      <c r="K98" s="512" t="s">
        <v>3027</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2594</v>
      </c>
    </row>
    <row r="99" spans="2:65" s="1" customFormat="1" ht="30" customHeight="1" x14ac:dyDescent="0.3">
      <c r="B99" s="138"/>
      <c r="C99" s="139">
        <v>18</v>
      </c>
      <c r="D99" s="139" t="s">
        <v>152</v>
      </c>
      <c r="E99" s="445" t="s">
        <v>4583</v>
      </c>
      <c r="F99" s="446" t="s">
        <v>4095</v>
      </c>
      <c r="G99" s="339" t="s">
        <v>268</v>
      </c>
      <c r="H99" s="143">
        <v>100</v>
      </c>
      <c r="I99" s="303"/>
      <c r="J99" s="144">
        <f t="shared" si="0"/>
        <v>0</v>
      </c>
      <c r="K99" s="512" t="s">
        <v>3027</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2594</v>
      </c>
    </row>
    <row r="100" spans="2:65" s="1" customFormat="1" ht="30" customHeight="1" x14ac:dyDescent="0.3">
      <c r="B100" s="138"/>
      <c r="C100" s="139">
        <v>19</v>
      </c>
      <c r="D100" s="139" t="s">
        <v>152</v>
      </c>
      <c r="E100" s="445" t="s">
        <v>4584</v>
      </c>
      <c r="F100" s="446" t="s">
        <v>4096</v>
      </c>
      <c r="G100" s="339" t="s">
        <v>268</v>
      </c>
      <c r="H100" s="143">
        <v>100</v>
      </c>
      <c r="I100" s="303"/>
      <c r="J100" s="144">
        <f t="shared" si="0"/>
        <v>0</v>
      </c>
      <c r="K100" s="512" t="s">
        <v>3027</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2594</v>
      </c>
    </row>
    <row r="101" spans="2:65" s="1" customFormat="1" ht="30" customHeight="1" x14ac:dyDescent="0.3">
      <c r="B101" s="138"/>
      <c r="C101" s="139">
        <v>20</v>
      </c>
      <c r="D101" s="139" t="s">
        <v>152</v>
      </c>
      <c r="E101" s="445" t="s">
        <v>4585</v>
      </c>
      <c r="F101" s="446" t="s">
        <v>4097</v>
      </c>
      <c r="G101" s="339" t="s">
        <v>268</v>
      </c>
      <c r="H101" s="143">
        <v>100</v>
      </c>
      <c r="I101" s="303"/>
      <c r="J101" s="144">
        <f t="shared" si="0"/>
        <v>0</v>
      </c>
      <c r="K101" s="512" t="s">
        <v>3027</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2594</v>
      </c>
    </row>
    <row r="102" spans="2:65" s="1" customFormat="1" ht="45" customHeight="1" x14ac:dyDescent="0.3">
      <c r="B102" s="138"/>
      <c r="C102" s="329"/>
      <c r="D102" s="329"/>
      <c r="E102" s="330"/>
      <c r="F102" s="623" t="s">
        <v>4098</v>
      </c>
      <c r="G102" s="624"/>
      <c r="H102" s="624"/>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2594</v>
      </c>
    </row>
    <row r="103" spans="2:65" s="1" customFormat="1" ht="16.5" customHeight="1" x14ac:dyDescent="0.3">
      <c r="B103" s="138"/>
      <c r="C103" s="139">
        <v>21</v>
      </c>
      <c r="D103" s="139" t="s">
        <v>152</v>
      </c>
      <c r="E103" s="140" t="s">
        <v>4586</v>
      </c>
      <c r="F103" s="349" t="s">
        <v>4099</v>
      </c>
      <c r="G103" s="142" t="s">
        <v>1054</v>
      </c>
      <c r="H103" s="143">
        <v>100</v>
      </c>
      <c r="I103" s="303"/>
      <c r="J103" s="144">
        <f t="shared" si="0"/>
        <v>0</v>
      </c>
      <c r="K103" s="512" t="s">
        <v>3027</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2594</v>
      </c>
    </row>
    <row r="104" spans="2:65" s="1" customFormat="1" ht="16.5" customHeight="1" x14ac:dyDescent="0.3">
      <c r="B104" s="138"/>
      <c r="C104" s="139">
        <v>22</v>
      </c>
      <c r="D104" s="139" t="s">
        <v>152</v>
      </c>
      <c r="E104" s="140" t="s">
        <v>4587</v>
      </c>
      <c r="F104" s="349" t="s">
        <v>4100</v>
      </c>
      <c r="G104" s="142" t="s">
        <v>1054</v>
      </c>
      <c r="H104" s="143">
        <v>10</v>
      </c>
      <c r="I104" s="303"/>
      <c r="J104" s="144">
        <f t="shared" si="0"/>
        <v>0</v>
      </c>
      <c r="K104" s="512" t="s">
        <v>3027</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2594</v>
      </c>
    </row>
    <row r="105" spans="2:65" s="1" customFormat="1" ht="30" customHeight="1" x14ac:dyDescent="0.3">
      <c r="B105" s="138"/>
      <c r="C105" s="139">
        <v>23</v>
      </c>
      <c r="D105" s="139" t="s">
        <v>152</v>
      </c>
      <c r="E105" s="140" t="s">
        <v>4588</v>
      </c>
      <c r="F105" s="350" t="s">
        <v>4101</v>
      </c>
      <c r="G105" s="142" t="s">
        <v>1054</v>
      </c>
      <c r="H105" s="143">
        <v>17</v>
      </c>
      <c r="I105" s="303"/>
      <c r="J105" s="144">
        <f t="shared" si="0"/>
        <v>0</v>
      </c>
      <c r="K105" s="512" t="s">
        <v>3027</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2594</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4589</v>
      </c>
      <c r="F107" s="349" t="s">
        <v>4102</v>
      </c>
      <c r="G107" s="142" t="s">
        <v>268</v>
      </c>
      <c r="H107" s="143">
        <v>8</v>
      </c>
      <c r="I107" s="303"/>
      <c r="J107" s="144">
        <f t="shared" si="0"/>
        <v>0</v>
      </c>
      <c r="K107" s="512" t="s">
        <v>3027</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2594</v>
      </c>
    </row>
    <row r="108" spans="2:65" s="1" customFormat="1" ht="30" customHeight="1" x14ac:dyDescent="0.3">
      <c r="B108" s="138"/>
      <c r="C108" s="139">
        <v>25</v>
      </c>
      <c r="D108" s="139" t="s">
        <v>152</v>
      </c>
      <c r="E108" s="140" t="s">
        <v>4590</v>
      </c>
      <c r="F108" s="349" t="s">
        <v>4103</v>
      </c>
      <c r="G108" s="142" t="s">
        <v>268</v>
      </c>
      <c r="H108" s="143">
        <v>44</v>
      </c>
      <c r="I108" s="303"/>
      <c r="J108" s="144">
        <f t="shared" si="0"/>
        <v>0</v>
      </c>
      <c r="K108" s="512" t="s">
        <v>3027</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2594</v>
      </c>
    </row>
    <row r="109" spans="2:65" s="10" customFormat="1" ht="30" customHeight="1" x14ac:dyDescent="0.3">
      <c r="B109" s="127"/>
      <c r="D109" s="128"/>
      <c r="E109" s="136"/>
      <c r="F109" s="136" t="s">
        <v>4104</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4591</v>
      </c>
      <c r="F110" s="350" t="s">
        <v>4105</v>
      </c>
      <c r="G110" s="142" t="s">
        <v>1054</v>
      </c>
      <c r="H110" s="143">
        <v>1</v>
      </c>
      <c r="I110" s="303"/>
      <c r="J110" s="144">
        <f t="shared" si="0"/>
        <v>0</v>
      </c>
      <c r="K110" s="512" t="s">
        <v>3027</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2594</v>
      </c>
    </row>
    <row r="111" spans="2:65" s="1" customFormat="1" ht="16.5" customHeight="1" x14ac:dyDescent="0.3">
      <c r="B111" s="138"/>
      <c r="C111" s="139">
        <v>27</v>
      </c>
      <c r="D111" s="139" t="s">
        <v>152</v>
      </c>
      <c r="E111" s="140" t="s">
        <v>4592</v>
      </c>
      <c r="F111" s="350" t="s">
        <v>4106</v>
      </c>
      <c r="G111" s="142" t="s">
        <v>1054</v>
      </c>
      <c r="H111" s="143">
        <v>1</v>
      </c>
      <c r="I111" s="303"/>
      <c r="J111" s="144">
        <f t="shared" si="0"/>
        <v>0</v>
      </c>
      <c r="K111" s="512" t="s">
        <v>3027</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2594</v>
      </c>
    </row>
    <row r="112" spans="2:65" s="1" customFormat="1" ht="16.5" customHeight="1" x14ac:dyDescent="0.3">
      <c r="B112" s="138"/>
      <c r="C112" s="139">
        <v>28</v>
      </c>
      <c r="D112" s="139" t="s">
        <v>152</v>
      </c>
      <c r="E112" s="140" t="s">
        <v>4593</v>
      </c>
      <c r="F112" s="360" t="s">
        <v>4107</v>
      </c>
      <c r="G112" s="142" t="s">
        <v>1054</v>
      </c>
      <c r="H112" s="143">
        <v>1</v>
      </c>
      <c r="I112" s="303"/>
      <c r="J112" s="144">
        <f t="shared" si="0"/>
        <v>0</v>
      </c>
      <c r="K112" s="512" t="s">
        <v>3027</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2594</v>
      </c>
    </row>
    <row r="113" spans="2:65" s="1" customFormat="1" ht="54" x14ac:dyDescent="0.3">
      <c r="B113" s="36"/>
      <c r="D113" s="150" t="s">
        <v>2094</v>
      </c>
      <c r="F113" s="151" t="s">
        <v>4108</v>
      </c>
      <c r="I113" s="282"/>
      <c r="K113" s="509"/>
      <c r="L113" s="281"/>
      <c r="M113" s="152"/>
      <c r="N113" s="281"/>
      <c r="O113" s="281"/>
      <c r="P113" s="281"/>
      <c r="Q113" s="281"/>
      <c r="R113" s="281"/>
      <c r="S113" s="281"/>
      <c r="T113" s="61"/>
      <c r="AT113" s="23" t="s">
        <v>2094</v>
      </c>
      <c r="AU113" s="23" t="s">
        <v>70</v>
      </c>
    </row>
    <row r="114" spans="2:65" s="10" customFormat="1" ht="30" customHeight="1" x14ac:dyDescent="0.3">
      <c r="B114" s="127"/>
      <c r="D114" s="128"/>
      <c r="E114" s="136"/>
      <c r="F114" s="136" t="s">
        <v>4109</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4594</v>
      </c>
      <c r="F115" s="349" t="s">
        <v>4110</v>
      </c>
      <c r="G115" s="142" t="s">
        <v>1054</v>
      </c>
      <c r="H115" s="143">
        <v>1</v>
      </c>
      <c r="I115" s="303"/>
      <c r="J115" s="144">
        <f t="shared" si="0"/>
        <v>0</v>
      </c>
      <c r="K115" s="512" t="s">
        <v>3027</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2594</v>
      </c>
    </row>
    <row r="116" spans="2:65" s="1" customFormat="1" ht="175.5" x14ac:dyDescent="0.3">
      <c r="B116" s="36"/>
      <c r="D116" s="150" t="s">
        <v>2094</v>
      </c>
      <c r="F116" s="151" t="s">
        <v>4111</v>
      </c>
      <c r="I116" s="282"/>
      <c r="K116" s="509"/>
      <c r="L116" s="281"/>
      <c r="M116" s="152"/>
      <c r="N116" s="281"/>
      <c r="O116" s="281"/>
      <c r="P116" s="281"/>
      <c r="Q116" s="281"/>
      <c r="R116" s="281"/>
      <c r="S116" s="281"/>
      <c r="T116" s="61"/>
      <c r="AT116" s="23" t="s">
        <v>2094</v>
      </c>
      <c r="AU116" s="23" t="s">
        <v>70</v>
      </c>
    </row>
    <row r="117" spans="2:65" s="10" customFormat="1" ht="30" customHeight="1" x14ac:dyDescent="0.3">
      <c r="B117" s="127"/>
      <c r="C117" s="442"/>
      <c r="D117" s="447"/>
      <c r="E117" s="448"/>
      <c r="F117" s="448" t="s">
        <v>4112</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621" t="s">
        <v>4113</v>
      </c>
      <c r="G118" s="622"/>
      <c r="H118" s="622"/>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2594</v>
      </c>
    </row>
    <row r="119" spans="2:65" s="1" customFormat="1" ht="60" customHeight="1" x14ac:dyDescent="0.3">
      <c r="B119" s="138"/>
      <c r="C119" s="139">
        <v>30</v>
      </c>
      <c r="D119" s="139" t="s">
        <v>152</v>
      </c>
      <c r="E119" s="140" t="s">
        <v>4595</v>
      </c>
      <c r="F119" s="349" t="s">
        <v>4433</v>
      </c>
      <c r="G119" s="142" t="s">
        <v>1054</v>
      </c>
      <c r="H119" s="143">
        <v>6</v>
      </c>
      <c r="I119" s="303"/>
      <c r="J119" s="144">
        <f t="shared" si="0"/>
        <v>0</v>
      </c>
      <c r="K119" s="512" t="s">
        <v>3027</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2594</v>
      </c>
    </row>
    <row r="120" spans="2:65" s="1" customFormat="1" ht="60" customHeight="1" x14ac:dyDescent="0.3">
      <c r="B120" s="138"/>
      <c r="C120" s="139">
        <v>31</v>
      </c>
      <c r="D120" s="139" t="s">
        <v>152</v>
      </c>
      <c r="E120" s="140" t="s">
        <v>4596</v>
      </c>
      <c r="F120" s="349" t="s">
        <v>4434</v>
      </c>
      <c r="G120" s="142" t="s">
        <v>1054</v>
      </c>
      <c r="H120" s="143">
        <v>3</v>
      </c>
      <c r="I120" s="303"/>
      <c r="J120" s="144">
        <f t="shared" si="0"/>
        <v>0</v>
      </c>
      <c r="K120" s="512" t="s">
        <v>3027</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2594</v>
      </c>
    </row>
    <row r="121" spans="2:65" s="1" customFormat="1" ht="60" customHeight="1" x14ac:dyDescent="0.3">
      <c r="B121" s="138"/>
      <c r="C121" s="139">
        <v>32</v>
      </c>
      <c r="D121" s="139" t="s">
        <v>152</v>
      </c>
      <c r="E121" s="140" t="s">
        <v>4597</v>
      </c>
      <c r="F121" s="349" t="s">
        <v>4435</v>
      </c>
      <c r="G121" s="142" t="s">
        <v>1054</v>
      </c>
      <c r="H121" s="143">
        <v>48</v>
      </c>
      <c r="I121" s="303"/>
      <c r="J121" s="144">
        <f>ROUND(I121*H121,2)</f>
        <v>0</v>
      </c>
      <c r="K121" s="512" t="s">
        <v>3027</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2594</v>
      </c>
    </row>
    <row r="122" spans="2:65" s="1" customFormat="1" ht="60" customHeight="1" x14ac:dyDescent="0.3">
      <c r="B122" s="138"/>
      <c r="C122" s="139">
        <v>33</v>
      </c>
      <c r="D122" s="139" t="s">
        <v>152</v>
      </c>
      <c r="E122" s="140" t="s">
        <v>4598</v>
      </c>
      <c r="F122" s="349" t="s">
        <v>4436</v>
      </c>
      <c r="G122" s="142" t="s">
        <v>1054</v>
      </c>
      <c r="H122" s="143">
        <v>16</v>
      </c>
      <c r="I122" s="303"/>
      <c r="J122" s="144">
        <f>ROUND(I122*H122,2)</f>
        <v>0</v>
      </c>
      <c r="K122" s="512" t="s">
        <v>3027</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2594</v>
      </c>
    </row>
    <row r="123" spans="2:65" s="1" customFormat="1" ht="60" customHeight="1" x14ac:dyDescent="0.3">
      <c r="B123" s="138"/>
      <c r="C123" s="139">
        <v>34</v>
      </c>
      <c r="D123" s="139" t="s">
        <v>152</v>
      </c>
      <c r="E123" s="140" t="s">
        <v>4599</v>
      </c>
      <c r="F123" s="349" t="s">
        <v>4437</v>
      </c>
      <c r="G123" s="142" t="s">
        <v>1054</v>
      </c>
      <c r="H123" s="143">
        <v>6</v>
      </c>
      <c r="I123" s="303"/>
      <c r="J123" s="144">
        <f>ROUND(I123*H123,2)</f>
        <v>0</v>
      </c>
      <c r="K123" s="512" t="s">
        <v>3027</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2594</v>
      </c>
    </row>
    <row r="124" spans="2:65" s="1" customFormat="1" ht="60" customHeight="1" x14ac:dyDescent="0.3">
      <c r="B124" s="138"/>
      <c r="C124" s="139">
        <v>35</v>
      </c>
      <c r="D124" s="139" t="s">
        <v>152</v>
      </c>
      <c r="E124" s="140" t="s">
        <v>4600</v>
      </c>
      <c r="F124" s="349" t="s">
        <v>4438</v>
      </c>
      <c r="G124" s="142" t="s">
        <v>1054</v>
      </c>
      <c r="H124" s="143">
        <v>8</v>
      </c>
      <c r="I124" s="303"/>
      <c r="J124" s="144">
        <f t="shared" ref="J124:J135" si="19">ROUND(I124*H124,2)</f>
        <v>0</v>
      </c>
      <c r="K124" s="512" t="s">
        <v>3027</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2594</v>
      </c>
    </row>
    <row r="125" spans="2:65" s="1" customFormat="1" ht="60" customHeight="1" x14ac:dyDescent="0.3">
      <c r="B125" s="138"/>
      <c r="C125" s="139">
        <v>36</v>
      </c>
      <c r="D125" s="139" t="s">
        <v>152</v>
      </c>
      <c r="E125" s="140" t="s">
        <v>4601</v>
      </c>
      <c r="F125" s="349" t="s">
        <v>4439</v>
      </c>
      <c r="G125" s="142" t="s">
        <v>1054</v>
      </c>
      <c r="H125" s="143">
        <v>7</v>
      </c>
      <c r="I125" s="303"/>
      <c r="J125" s="144">
        <f t="shared" si="19"/>
        <v>0</v>
      </c>
      <c r="K125" s="512" t="s">
        <v>3027</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2594</v>
      </c>
    </row>
    <row r="126" spans="2:65" s="1" customFormat="1" ht="60" customHeight="1" x14ac:dyDescent="0.3">
      <c r="B126" s="138"/>
      <c r="C126" s="139">
        <v>37</v>
      </c>
      <c r="D126" s="139" t="s">
        <v>152</v>
      </c>
      <c r="E126" s="140" t="s">
        <v>4602</v>
      </c>
      <c r="F126" s="349" t="s">
        <v>4440</v>
      </c>
      <c r="G126" s="142" t="s">
        <v>1054</v>
      </c>
      <c r="H126" s="143">
        <v>16</v>
      </c>
      <c r="I126" s="303"/>
      <c r="J126" s="144">
        <f t="shared" si="19"/>
        <v>0</v>
      </c>
      <c r="K126" s="512" t="s">
        <v>3027</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2594</v>
      </c>
    </row>
    <row r="127" spans="2:65" s="1" customFormat="1" ht="60" customHeight="1" x14ac:dyDescent="0.3">
      <c r="B127" s="138"/>
      <c r="C127" s="139">
        <v>38</v>
      </c>
      <c r="D127" s="139" t="s">
        <v>152</v>
      </c>
      <c r="E127" s="140" t="s">
        <v>4603</v>
      </c>
      <c r="F127" s="349" t="s">
        <v>4441</v>
      </c>
      <c r="G127" s="142" t="s">
        <v>1054</v>
      </c>
      <c r="H127" s="143">
        <v>12</v>
      </c>
      <c r="I127" s="303"/>
      <c r="J127" s="144">
        <f t="shared" si="19"/>
        <v>0</v>
      </c>
      <c r="K127" s="512" t="s">
        <v>3027</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2594</v>
      </c>
    </row>
    <row r="128" spans="2:65" s="1" customFormat="1" ht="60" customHeight="1" x14ac:dyDescent="0.3">
      <c r="B128" s="138"/>
      <c r="C128" s="139">
        <v>39</v>
      </c>
      <c r="D128" s="139" t="s">
        <v>152</v>
      </c>
      <c r="E128" s="140" t="s">
        <v>4604</v>
      </c>
      <c r="F128" s="351" t="s">
        <v>4442</v>
      </c>
      <c r="G128" s="142" t="s">
        <v>1054</v>
      </c>
      <c r="H128" s="143">
        <v>1</v>
      </c>
      <c r="I128" s="303"/>
      <c r="J128" s="144">
        <f t="shared" si="19"/>
        <v>0</v>
      </c>
      <c r="K128" s="512" t="s">
        <v>3027</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2594</v>
      </c>
    </row>
    <row r="129" spans="2:65" s="1" customFormat="1" ht="60" customHeight="1" x14ac:dyDescent="0.3">
      <c r="B129" s="138"/>
      <c r="C129" s="139">
        <v>40</v>
      </c>
      <c r="D129" s="139" t="s">
        <v>152</v>
      </c>
      <c r="E129" s="140" t="s">
        <v>4605</v>
      </c>
      <c r="F129" s="351" t="s">
        <v>4443</v>
      </c>
      <c r="G129" s="142" t="s">
        <v>1054</v>
      </c>
      <c r="H129" s="143">
        <v>19</v>
      </c>
      <c r="I129" s="303"/>
      <c r="J129" s="144">
        <f t="shared" si="19"/>
        <v>0</v>
      </c>
      <c r="K129" s="512" t="s">
        <v>3027</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2594</v>
      </c>
    </row>
    <row r="130" spans="2:65" s="10" customFormat="1" ht="30" customHeight="1" x14ac:dyDescent="0.3">
      <c r="B130" s="127"/>
      <c r="C130" s="442"/>
      <c r="D130" s="447"/>
      <c r="E130" s="448"/>
      <c r="F130" s="448" t="s">
        <v>4114</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621" t="s">
        <v>4115</v>
      </c>
      <c r="G131" s="622"/>
      <c r="H131" s="622"/>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2594</v>
      </c>
    </row>
    <row r="132" spans="2:65" s="1" customFormat="1" ht="60" customHeight="1" x14ac:dyDescent="0.3">
      <c r="B132" s="138"/>
      <c r="C132" s="139">
        <v>41</v>
      </c>
      <c r="D132" s="139" t="s">
        <v>152</v>
      </c>
      <c r="E132" s="140" t="s">
        <v>4606</v>
      </c>
      <c r="F132" s="350" t="s">
        <v>4444</v>
      </c>
      <c r="G132" s="142" t="s">
        <v>1054</v>
      </c>
      <c r="H132" s="143">
        <v>24</v>
      </c>
      <c r="I132" s="303"/>
      <c r="J132" s="144">
        <f t="shared" si="19"/>
        <v>0</v>
      </c>
      <c r="K132" s="512" t="s">
        <v>3027</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2594</v>
      </c>
    </row>
    <row r="133" spans="2:65" s="1" customFormat="1" ht="60" customHeight="1" x14ac:dyDescent="0.3">
      <c r="B133" s="138"/>
      <c r="C133" s="139">
        <v>42</v>
      </c>
      <c r="D133" s="139" t="s">
        <v>152</v>
      </c>
      <c r="E133" s="140" t="s">
        <v>4607</v>
      </c>
      <c r="F133" s="350" t="s">
        <v>4445</v>
      </c>
      <c r="G133" s="142" t="s">
        <v>1054</v>
      </c>
      <c r="H133" s="143">
        <v>9</v>
      </c>
      <c r="I133" s="303"/>
      <c r="J133" s="144">
        <f t="shared" si="19"/>
        <v>0</v>
      </c>
      <c r="K133" s="512" t="s">
        <v>3027</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2594</v>
      </c>
    </row>
    <row r="134" spans="2:65" s="1" customFormat="1" ht="60" customHeight="1" x14ac:dyDescent="0.3">
      <c r="B134" s="138"/>
      <c r="C134" s="139">
        <v>43</v>
      </c>
      <c r="D134" s="139" t="s">
        <v>152</v>
      </c>
      <c r="E134" s="140" t="s">
        <v>4608</v>
      </c>
      <c r="F134" s="350" t="s">
        <v>4446</v>
      </c>
      <c r="G134" s="142" t="s">
        <v>1054</v>
      </c>
      <c r="H134" s="143">
        <v>8</v>
      </c>
      <c r="I134" s="303"/>
      <c r="J134" s="144">
        <f t="shared" si="19"/>
        <v>0</v>
      </c>
      <c r="K134" s="512" t="s">
        <v>3027</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2594</v>
      </c>
    </row>
    <row r="135" spans="2:65" s="1" customFormat="1" ht="60" customHeight="1" x14ac:dyDescent="0.3">
      <c r="B135" s="138"/>
      <c r="C135" s="139">
        <v>44</v>
      </c>
      <c r="D135" s="139" t="s">
        <v>152</v>
      </c>
      <c r="E135" s="140" t="s">
        <v>4609</v>
      </c>
      <c r="F135" s="349" t="s">
        <v>4447</v>
      </c>
      <c r="G135" s="142" t="s">
        <v>1054</v>
      </c>
      <c r="H135" s="143">
        <v>3</v>
      </c>
      <c r="I135" s="303"/>
      <c r="J135" s="144">
        <f t="shared" si="19"/>
        <v>0</v>
      </c>
      <c r="K135" s="512" t="s">
        <v>3027</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2594</v>
      </c>
    </row>
    <row r="136" spans="2:65" s="10" customFormat="1" ht="30" customHeight="1" x14ac:dyDescent="0.3">
      <c r="B136" s="127"/>
      <c r="C136" s="442"/>
      <c r="D136" s="447"/>
      <c r="E136" s="448"/>
      <c r="F136" s="448" t="s">
        <v>4116</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619" t="s">
        <v>4117</v>
      </c>
      <c r="G137" s="620"/>
      <c r="H137" s="620"/>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2594</v>
      </c>
    </row>
    <row r="138" spans="2:65" s="1" customFormat="1" ht="30" customHeight="1" x14ac:dyDescent="0.3">
      <c r="B138" s="138"/>
      <c r="C138" s="139">
        <v>45</v>
      </c>
      <c r="D138" s="139" t="s">
        <v>152</v>
      </c>
      <c r="E138" s="140" t="s">
        <v>4610</v>
      </c>
      <c r="F138" s="349" t="s">
        <v>4118</v>
      </c>
      <c r="G138" s="142" t="s">
        <v>1054</v>
      </c>
      <c r="H138" s="143">
        <v>4</v>
      </c>
      <c r="I138" s="303"/>
      <c r="J138" s="144">
        <f>ROUND(I138*H138,2)</f>
        <v>0</v>
      </c>
      <c r="K138" s="512" t="s">
        <v>3027</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2594</v>
      </c>
    </row>
    <row r="139" spans="2:65" s="1" customFormat="1" ht="16.5" customHeight="1" x14ac:dyDescent="0.3">
      <c r="B139" s="138"/>
      <c r="C139" s="139">
        <v>46</v>
      </c>
      <c r="D139" s="139" t="s">
        <v>152</v>
      </c>
      <c r="E139" s="140" t="s">
        <v>4611</v>
      </c>
      <c r="F139" s="349" t="s">
        <v>4119</v>
      </c>
      <c r="G139" s="142" t="s">
        <v>1054</v>
      </c>
      <c r="H139" s="143">
        <v>13</v>
      </c>
      <c r="I139" s="303"/>
      <c r="J139" s="144">
        <f>ROUND(I139*H139,2)</f>
        <v>0</v>
      </c>
      <c r="K139" s="512" t="s">
        <v>3027</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2594</v>
      </c>
    </row>
    <row r="140" spans="2:65" ht="30" customHeight="1" x14ac:dyDescent="0.3">
      <c r="B140" s="455"/>
      <c r="C140" s="456"/>
      <c r="D140" s="456"/>
      <c r="E140" s="457"/>
      <c r="F140" s="619" t="s">
        <v>4120</v>
      </c>
      <c r="G140" s="620"/>
      <c r="H140" s="620"/>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2594</v>
      </c>
    </row>
    <row r="141" spans="2:65" s="1" customFormat="1" ht="16.5" customHeight="1" x14ac:dyDescent="0.3">
      <c r="B141" s="138"/>
      <c r="C141" s="139">
        <v>47</v>
      </c>
      <c r="D141" s="139" t="s">
        <v>152</v>
      </c>
      <c r="E141" s="140" t="s">
        <v>4612</v>
      </c>
      <c r="F141" s="352" t="s">
        <v>4121</v>
      </c>
      <c r="G141" s="142" t="s">
        <v>1054</v>
      </c>
      <c r="H141" s="143">
        <v>34</v>
      </c>
      <c r="I141" s="303"/>
      <c r="J141" s="144">
        <f t="shared" ref="J141:J154" si="56">ROUND(I141*H141,2)</f>
        <v>0</v>
      </c>
      <c r="K141" s="512" t="s">
        <v>3027</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2594</v>
      </c>
    </row>
    <row r="142" spans="2:65" s="1" customFormat="1" ht="16.5" customHeight="1" x14ac:dyDescent="0.3">
      <c r="B142" s="138"/>
      <c r="C142" s="139">
        <v>48</v>
      </c>
      <c r="D142" s="139" t="s">
        <v>152</v>
      </c>
      <c r="E142" s="140" t="s">
        <v>4613</v>
      </c>
      <c r="F142" s="349" t="s">
        <v>4122</v>
      </c>
      <c r="G142" s="142" t="s">
        <v>1054</v>
      </c>
      <c r="H142" s="143">
        <v>10</v>
      </c>
      <c r="I142" s="303"/>
      <c r="J142" s="144">
        <f t="shared" si="56"/>
        <v>0</v>
      </c>
      <c r="K142" s="512" t="s">
        <v>3027</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2594</v>
      </c>
    </row>
    <row r="143" spans="2:65" s="1" customFormat="1" ht="30" customHeight="1" x14ac:dyDescent="0.3">
      <c r="B143" s="138"/>
      <c r="C143" s="139">
        <v>49</v>
      </c>
      <c r="D143" s="139" t="s">
        <v>152</v>
      </c>
      <c r="E143" s="140" t="s">
        <v>4614</v>
      </c>
      <c r="F143" s="349" t="s">
        <v>4123</v>
      </c>
      <c r="G143" s="142" t="s">
        <v>1054</v>
      </c>
      <c r="H143" s="143">
        <v>18</v>
      </c>
      <c r="I143" s="303"/>
      <c r="J143" s="144">
        <f t="shared" si="56"/>
        <v>0</v>
      </c>
      <c r="K143" s="512" t="s">
        <v>3027</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2594</v>
      </c>
    </row>
    <row r="144" spans="2:65" s="1" customFormat="1" ht="16.5" customHeight="1" x14ac:dyDescent="0.3">
      <c r="B144" s="138"/>
      <c r="C144" s="139">
        <v>50</v>
      </c>
      <c r="D144" s="139" t="s">
        <v>152</v>
      </c>
      <c r="E144" s="140" t="s">
        <v>4615</v>
      </c>
      <c r="F144" s="350" t="s">
        <v>4124</v>
      </c>
      <c r="G144" s="142" t="s">
        <v>1054</v>
      </c>
      <c r="H144" s="143">
        <v>36</v>
      </c>
      <c r="I144" s="303"/>
      <c r="J144" s="144">
        <f t="shared" si="56"/>
        <v>0</v>
      </c>
      <c r="K144" s="512" t="s">
        <v>3027</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2594</v>
      </c>
    </row>
    <row r="145" spans="2:65" ht="30" customHeight="1" x14ac:dyDescent="0.3">
      <c r="B145" s="455"/>
      <c r="C145" s="456"/>
      <c r="D145" s="456"/>
      <c r="E145" s="457"/>
      <c r="F145" s="619" t="s">
        <v>4125</v>
      </c>
      <c r="G145" s="620"/>
      <c r="H145" s="620"/>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2594</v>
      </c>
    </row>
    <row r="146" spans="2:65" s="1" customFormat="1" ht="16.5" customHeight="1" x14ac:dyDescent="0.3">
      <c r="B146" s="138"/>
      <c r="C146" s="139">
        <v>51</v>
      </c>
      <c r="D146" s="139" t="s">
        <v>152</v>
      </c>
      <c r="E146" s="140" t="s">
        <v>4616</v>
      </c>
      <c r="F146" s="349" t="s">
        <v>4126</v>
      </c>
      <c r="G146" s="142" t="s">
        <v>1054</v>
      </c>
      <c r="H146" s="143">
        <v>1</v>
      </c>
      <c r="I146" s="303"/>
      <c r="J146" s="144">
        <f t="shared" si="56"/>
        <v>0</v>
      </c>
      <c r="K146" s="512" t="s">
        <v>3027</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2594</v>
      </c>
    </row>
    <row r="147" spans="2:65" s="1" customFormat="1" ht="45" customHeight="1" x14ac:dyDescent="0.3">
      <c r="B147" s="138"/>
      <c r="C147" s="139">
        <v>52</v>
      </c>
      <c r="D147" s="139" t="s">
        <v>152</v>
      </c>
      <c r="E147" s="140" t="s">
        <v>4617</v>
      </c>
      <c r="F147" s="351" t="s">
        <v>4127</v>
      </c>
      <c r="G147" s="142" t="s">
        <v>1054</v>
      </c>
      <c r="H147" s="143">
        <v>5</v>
      </c>
      <c r="I147" s="303"/>
      <c r="J147" s="144">
        <f t="shared" si="56"/>
        <v>0</v>
      </c>
      <c r="K147" s="512" t="s">
        <v>3027</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2594</v>
      </c>
    </row>
    <row r="148" spans="2:65" s="1" customFormat="1" ht="30" customHeight="1" x14ac:dyDescent="0.3">
      <c r="B148" s="138"/>
      <c r="C148" s="139">
        <v>53</v>
      </c>
      <c r="D148" s="139" t="s">
        <v>152</v>
      </c>
      <c r="E148" s="140" t="s">
        <v>4618</v>
      </c>
      <c r="F148" s="351" t="s">
        <v>4128</v>
      </c>
      <c r="G148" s="142" t="s">
        <v>1054</v>
      </c>
      <c r="H148" s="143">
        <v>2</v>
      </c>
      <c r="I148" s="303"/>
      <c r="J148" s="144">
        <f t="shared" si="56"/>
        <v>0</v>
      </c>
      <c r="K148" s="512" t="s">
        <v>3027</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2594</v>
      </c>
    </row>
    <row r="149" spans="2:65" s="1" customFormat="1" ht="30" customHeight="1" x14ac:dyDescent="0.3">
      <c r="B149" s="138"/>
      <c r="C149" s="139">
        <v>54</v>
      </c>
      <c r="D149" s="139" t="s">
        <v>152</v>
      </c>
      <c r="E149" s="140" t="s">
        <v>4619</v>
      </c>
      <c r="F149" s="349" t="s">
        <v>4129</v>
      </c>
      <c r="G149" s="142" t="s">
        <v>1054</v>
      </c>
      <c r="H149" s="143">
        <v>1</v>
      </c>
      <c r="I149" s="303"/>
      <c r="J149" s="144">
        <f t="shared" si="56"/>
        <v>0</v>
      </c>
      <c r="K149" s="512" t="s">
        <v>3027</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2594</v>
      </c>
    </row>
    <row r="150" spans="2:65" s="10" customFormat="1" ht="30" customHeight="1" x14ac:dyDescent="0.3">
      <c r="B150" s="127"/>
      <c r="C150" s="442"/>
      <c r="D150" s="447"/>
      <c r="E150" s="448"/>
      <c r="F150" s="448" t="s">
        <v>4130</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619" t="s">
        <v>4131</v>
      </c>
      <c r="G151" s="620"/>
      <c r="H151" s="620"/>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2594</v>
      </c>
    </row>
    <row r="152" spans="2:65" s="1" customFormat="1" ht="16.5" customHeight="1" x14ac:dyDescent="0.3">
      <c r="B152" s="138"/>
      <c r="C152" s="139">
        <v>55</v>
      </c>
      <c r="D152" s="139" t="s">
        <v>152</v>
      </c>
      <c r="E152" s="140" t="s">
        <v>4620</v>
      </c>
      <c r="F152" s="349" t="s">
        <v>4132</v>
      </c>
      <c r="G152" s="142" t="s">
        <v>268</v>
      </c>
      <c r="H152" s="143">
        <v>45</v>
      </c>
      <c r="I152" s="303"/>
      <c r="J152" s="144">
        <f t="shared" si="56"/>
        <v>0</v>
      </c>
      <c r="K152" s="512" t="s">
        <v>3027</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2594</v>
      </c>
    </row>
    <row r="153" spans="2:65" s="1" customFormat="1" ht="60" customHeight="1" x14ac:dyDescent="0.3">
      <c r="B153" s="138"/>
      <c r="C153" s="450"/>
      <c r="D153" s="450"/>
      <c r="E153" s="451"/>
      <c r="F153" s="619" t="s">
        <v>4133</v>
      </c>
      <c r="G153" s="620"/>
      <c r="H153" s="620"/>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2594</v>
      </c>
    </row>
    <row r="154" spans="2:65" s="1" customFormat="1" ht="16.5" customHeight="1" x14ac:dyDescent="0.3">
      <c r="B154" s="138"/>
      <c r="C154" s="139">
        <v>56</v>
      </c>
      <c r="D154" s="139" t="s">
        <v>152</v>
      </c>
      <c r="E154" s="140" t="s">
        <v>4621</v>
      </c>
      <c r="F154" s="351" t="s">
        <v>4134</v>
      </c>
      <c r="G154" s="142" t="s">
        <v>268</v>
      </c>
      <c r="H154" s="143">
        <v>25</v>
      </c>
      <c r="I154" s="303"/>
      <c r="J154" s="144">
        <f t="shared" si="56"/>
        <v>0</v>
      </c>
      <c r="K154" s="512" t="s">
        <v>3027</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2594</v>
      </c>
    </row>
    <row r="155" spans="2:65" s="1" customFormat="1" ht="16.5" customHeight="1" x14ac:dyDescent="0.3">
      <c r="B155" s="138"/>
      <c r="C155" s="139">
        <v>57</v>
      </c>
      <c r="D155" s="139" t="s">
        <v>152</v>
      </c>
      <c r="E155" s="140" t="s">
        <v>4622</v>
      </c>
      <c r="F155" s="357" t="s">
        <v>4135</v>
      </c>
      <c r="G155" s="142" t="s">
        <v>268</v>
      </c>
      <c r="H155" s="143">
        <v>20</v>
      </c>
      <c r="I155" s="303"/>
      <c r="J155" s="144">
        <f>ROUND(I155*H155,2)</f>
        <v>0</v>
      </c>
      <c r="K155" s="512" t="s">
        <v>3027</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2594</v>
      </c>
    </row>
    <row r="156" spans="2:65" s="1" customFormat="1" ht="16.5" customHeight="1" x14ac:dyDescent="0.3">
      <c r="B156" s="138"/>
      <c r="C156" s="139">
        <v>58</v>
      </c>
      <c r="D156" s="139" t="s">
        <v>152</v>
      </c>
      <c r="E156" s="140" t="s">
        <v>4623</v>
      </c>
      <c r="F156" s="357" t="s">
        <v>4136</v>
      </c>
      <c r="G156" s="142" t="s">
        <v>268</v>
      </c>
      <c r="H156" s="143">
        <v>250</v>
      </c>
      <c r="I156" s="303"/>
      <c r="J156" s="144">
        <f>ROUND(I156*H156,2)</f>
        <v>0</v>
      </c>
      <c r="K156" s="512" t="s">
        <v>3027</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2594</v>
      </c>
    </row>
    <row r="157" spans="2:65" s="1" customFormat="1" ht="16.5" customHeight="1" x14ac:dyDescent="0.3">
      <c r="B157" s="138"/>
      <c r="C157" s="139">
        <v>59</v>
      </c>
      <c r="D157" s="139" t="s">
        <v>152</v>
      </c>
      <c r="E157" s="140" t="s">
        <v>4624</v>
      </c>
      <c r="F157" s="351" t="s">
        <v>3555</v>
      </c>
      <c r="G157" s="142" t="s">
        <v>268</v>
      </c>
      <c r="H157" s="143">
        <v>200</v>
      </c>
      <c r="I157" s="303"/>
      <c r="J157" s="144">
        <f>ROUND(I157*H157,2)</f>
        <v>0</v>
      </c>
      <c r="K157" s="512" t="s">
        <v>3027</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2594</v>
      </c>
    </row>
    <row r="158" spans="2:65" s="1" customFormat="1" ht="75" customHeight="1" x14ac:dyDescent="0.3">
      <c r="B158" s="138"/>
      <c r="C158" s="450"/>
      <c r="D158" s="450"/>
      <c r="E158" s="451"/>
      <c r="F158" s="619" t="s">
        <v>4137</v>
      </c>
      <c r="G158" s="620"/>
      <c r="H158" s="620"/>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2594</v>
      </c>
    </row>
    <row r="159" spans="2:65" s="1" customFormat="1" ht="16.5" customHeight="1" x14ac:dyDescent="0.3">
      <c r="B159" s="138"/>
      <c r="C159" s="139">
        <v>60</v>
      </c>
      <c r="D159" s="139" t="s">
        <v>152</v>
      </c>
      <c r="E159" s="140" t="s">
        <v>4625</v>
      </c>
      <c r="F159" s="465" t="s">
        <v>4138</v>
      </c>
      <c r="G159" s="142" t="s">
        <v>268</v>
      </c>
      <c r="H159" s="143">
        <v>130</v>
      </c>
      <c r="I159" s="303"/>
      <c r="J159" s="144">
        <f t="shared" ref="J159:J164" si="75">ROUND(I159*H159,2)</f>
        <v>0</v>
      </c>
      <c r="K159" s="512" t="s">
        <v>3027</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2594</v>
      </c>
    </row>
    <row r="160" spans="2:65" s="1" customFormat="1" ht="16.5" customHeight="1" x14ac:dyDescent="0.3">
      <c r="B160" s="138"/>
      <c r="C160" s="139">
        <v>61</v>
      </c>
      <c r="D160" s="139" t="s">
        <v>152</v>
      </c>
      <c r="E160" s="140" t="s">
        <v>4626</v>
      </c>
      <c r="F160" s="465" t="s">
        <v>4139</v>
      </c>
      <c r="G160" s="142" t="s">
        <v>268</v>
      </c>
      <c r="H160" s="143">
        <v>75</v>
      </c>
      <c r="I160" s="303"/>
      <c r="J160" s="144">
        <f t="shared" si="75"/>
        <v>0</v>
      </c>
      <c r="K160" s="512" t="s">
        <v>3027</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2594</v>
      </c>
    </row>
    <row r="161" spans="2:65" s="1" customFormat="1" ht="16.5" customHeight="1" x14ac:dyDescent="0.3">
      <c r="B161" s="138"/>
      <c r="C161" s="139">
        <v>62</v>
      </c>
      <c r="D161" s="139" t="s">
        <v>152</v>
      </c>
      <c r="E161" s="140" t="s">
        <v>4627</v>
      </c>
      <c r="F161" s="349" t="s">
        <v>4140</v>
      </c>
      <c r="G161" s="142" t="s">
        <v>268</v>
      </c>
      <c r="H161" s="143">
        <v>160</v>
      </c>
      <c r="I161" s="303"/>
      <c r="J161" s="144">
        <f t="shared" si="75"/>
        <v>0</v>
      </c>
      <c r="K161" s="512" t="s">
        <v>3027</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2594</v>
      </c>
    </row>
    <row r="162" spans="2:65" s="1" customFormat="1" ht="16.5" customHeight="1" x14ac:dyDescent="0.3">
      <c r="B162" s="138"/>
      <c r="C162" s="139">
        <v>63</v>
      </c>
      <c r="D162" s="139" t="s">
        <v>152</v>
      </c>
      <c r="E162" s="140" t="s">
        <v>4628</v>
      </c>
      <c r="F162" s="349" t="s">
        <v>4141</v>
      </c>
      <c r="G162" s="142" t="s">
        <v>268</v>
      </c>
      <c r="H162" s="143">
        <v>950</v>
      </c>
      <c r="I162" s="303"/>
      <c r="J162" s="144">
        <f t="shared" si="75"/>
        <v>0</v>
      </c>
      <c r="K162" s="512" t="s">
        <v>3027</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2594</v>
      </c>
    </row>
    <row r="163" spans="2:65" s="1" customFormat="1" ht="16.5" customHeight="1" x14ac:dyDescent="0.3">
      <c r="B163" s="138"/>
      <c r="C163" s="139">
        <v>64</v>
      </c>
      <c r="D163" s="139" t="s">
        <v>152</v>
      </c>
      <c r="E163" s="140" t="s">
        <v>4629</v>
      </c>
      <c r="F163" s="349" t="s">
        <v>4142</v>
      </c>
      <c r="G163" s="142" t="s">
        <v>268</v>
      </c>
      <c r="H163" s="143">
        <v>30</v>
      </c>
      <c r="I163" s="303"/>
      <c r="J163" s="144">
        <f t="shared" si="75"/>
        <v>0</v>
      </c>
      <c r="K163" s="512" t="s">
        <v>3027</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2594</v>
      </c>
    </row>
    <row r="164" spans="2:65" s="1" customFormat="1" ht="16.5" customHeight="1" x14ac:dyDescent="0.3">
      <c r="B164" s="138"/>
      <c r="C164" s="139">
        <v>65</v>
      </c>
      <c r="D164" s="139" t="s">
        <v>152</v>
      </c>
      <c r="E164" s="140" t="s">
        <v>4630</v>
      </c>
      <c r="F164" s="465" t="s">
        <v>4143</v>
      </c>
      <c r="G164" s="142" t="s">
        <v>268</v>
      </c>
      <c r="H164" s="143">
        <v>2150</v>
      </c>
      <c r="I164" s="303"/>
      <c r="J164" s="144">
        <f t="shared" si="75"/>
        <v>0</v>
      </c>
      <c r="K164" s="512" t="s">
        <v>3027</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2594</v>
      </c>
    </row>
    <row r="165" spans="2:65" s="1" customFormat="1" ht="90" customHeight="1" x14ac:dyDescent="0.3">
      <c r="B165" s="138"/>
      <c r="C165" s="450"/>
      <c r="D165" s="450"/>
      <c r="E165" s="451"/>
      <c r="F165" s="619" t="s">
        <v>4144</v>
      </c>
      <c r="G165" s="620"/>
      <c r="H165" s="620"/>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2594</v>
      </c>
    </row>
    <row r="166" spans="2:65" s="1" customFormat="1" ht="16.5" customHeight="1" x14ac:dyDescent="0.3">
      <c r="B166" s="138"/>
      <c r="C166" s="139">
        <v>66</v>
      </c>
      <c r="D166" s="139" t="s">
        <v>152</v>
      </c>
      <c r="E166" s="140" t="s">
        <v>4631</v>
      </c>
      <c r="F166" s="446" t="s">
        <v>4145</v>
      </c>
      <c r="G166" s="142" t="s">
        <v>268</v>
      </c>
      <c r="H166" s="143">
        <v>15</v>
      </c>
      <c r="I166" s="303"/>
      <c r="J166" s="144">
        <f t="shared" ref="J166:J193" si="76">ROUND(I166*H166,2)</f>
        <v>0</v>
      </c>
      <c r="K166" s="512" t="s">
        <v>3027</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2594</v>
      </c>
    </row>
    <row r="167" spans="2:65" s="1" customFormat="1" ht="16.5" customHeight="1" x14ac:dyDescent="0.3">
      <c r="B167" s="138"/>
      <c r="C167" s="139">
        <v>67</v>
      </c>
      <c r="D167" s="139" t="s">
        <v>152</v>
      </c>
      <c r="E167" s="140" t="s">
        <v>4632</v>
      </c>
      <c r="F167" s="446" t="s">
        <v>4146</v>
      </c>
      <c r="G167" s="142" t="s">
        <v>268</v>
      </c>
      <c r="H167" s="143">
        <v>25</v>
      </c>
      <c r="I167" s="303"/>
      <c r="J167" s="144">
        <f t="shared" si="76"/>
        <v>0</v>
      </c>
      <c r="K167" s="512" t="s">
        <v>3027</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2594</v>
      </c>
    </row>
    <row r="168" spans="2:65" s="1" customFormat="1" ht="16.5" customHeight="1" x14ac:dyDescent="0.3">
      <c r="B168" s="138"/>
      <c r="C168" s="139">
        <v>68</v>
      </c>
      <c r="D168" s="139" t="s">
        <v>152</v>
      </c>
      <c r="E168" s="140" t="s">
        <v>4633</v>
      </c>
      <c r="F168" s="446" t="s">
        <v>4147</v>
      </c>
      <c r="G168" s="142" t="s">
        <v>268</v>
      </c>
      <c r="H168" s="143">
        <v>20</v>
      </c>
      <c r="I168" s="303"/>
      <c r="J168" s="144">
        <f t="shared" si="76"/>
        <v>0</v>
      </c>
      <c r="K168" s="512" t="s">
        <v>3027</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2594</v>
      </c>
    </row>
    <row r="169" spans="2:65" s="1" customFormat="1" ht="16.5" customHeight="1" x14ac:dyDescent="0.3">
      <c r="B169" s="138"/>
      <c r="C169" s="139">
        <v>69</v>
      </c>
      <c r="D169" s="139" t="s">
        <v>152</v>
      </c>
      <c r="E169" s="140" t="s">
        <v>4634</v>
      </c>
      <c r="F169" s="446" t="s">
        <v>4148</v>
      </c>
      <c r="G169" s="142" t="s">
        <v>268</v>
      </c>
      <c r="H169" s="143">
        <v>40</v>
      </c>
      <c r="I169" s="303"/>
      <c r="J169" s="144">
        <f t="shared" si="76"/>
        <v>0</v>
      </c>
      <c r="K169" s="512" t="s">
        <v>3027</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2594</v>
      </c>
    </row>
    <row r="170" spans="2:65" s="1" customFormat="1" ht="16.5" customHeight="1" x14ac:dyDescent="0.3">
      <c r="B170" s="138"/>
      <c r="C170" s="139">
        <v>70</v>
      </c>
      <c r="D170" s="139" t="s">
        <v>152</v>
      </c>
      <c r="E170" s="140" t="s">
        <v>4635</v>
      </c>
      <c r="F170" s="446" t="s">
        <v>4149</v>
      </c>
      <c r="G170" s="142" t="s">
        <v>268</v>
      </c>
      <c r="H170" s="143">
        <v>390</v>
      </c>
      <c r="I170" s="303"/>
      <c r="J170" s="144">
        <f t="shared" si="76"/>
        <v>0</v>
      </c>
      <c r="K170" s="512" t="s">
        <v>3027</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2594</v>
      </c>
    </row>
    <row r="171" spans="2:65" s="1" customFormat="1" ht="16.5" customHeight="1" x14ac:dyDescent="0.3">
      <c r="B171" s="138"/>
      <c r="C171" s="139">
        <v>71</v>
      </c>
      <c r="D171" s="139" t="s">
        <v>152</v>
      </c>
      <c r="E171" s="140" t="s">
        <v>4636</v>
      </c>
      <c r="F171" s="446" t="s">
        <v>4150</v>
      </c>
      <c r="G171" s="142" t="s">
        <v>268</v>
      </c>
      <c r="H171" s="143">
        <v>15</v>
      </c>
      <c r="I171" s="303"/>
      <c r="J171" s="144">
        <f t="shared" si="76"/>
        <v>0</v>
      </c>
      <c r="K171" s="512" t="s">
        <v>3027</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2594</v>
      </c>
    </row>
    <row r="172" spans="2:65" s="1" customFormat="1" ht="16.5" customHeight="1" x14ac:dyDescent="0.3">
      <c r="B172" s="138"/>
      <c r="C172" s="139">
        <v>72</v>
      </c>
      <c r="D172" s="139" t="s">
        <v>152</v>
      </c>
      <c r="E172" s="140" t="s">
        <v>4637</v>
      </c>
      <c r="F172" s="446" t="s">
        <v>4151</v>
      </c>
      <c r="G172" s="142" t="s">
        <v>268</v>
      </c>
      <c r="H172" s="143">
        <v>260</v>
      </c>
      <c r="I172" s="303"/>
      <c r="J172" s="144">
        <f t="shared" si="76"/>
        <v>0</v>
      </c>
      <c r="K172" s="512" t="s">
        <v>3027</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2594</v>
      </c>
    </row>
    <row r="173" spans="2:65" s="1" customFormat="1" ht="16.5" customHeight="1" x14ac:dyDescent="0.3">
      <c r="B173" s="138"/>
      <c r="C173" s="139">
        <v>73</v>
      </c>
      <c r="D173" s="139" t="s">
        <v>152</v>
      </c>
      <c r="E173" s="140" t="s">
        <v>4638</v>
      </c>
      <c r="F173" s="446" t="s">
        <v>4152</v>
      </c>
      <c r="G173" s="142" t="s">
        <v>268</v>
      </c>
      <c r="H173" s="143">
        <v>420</v>
      </c>
      <c r="I173" s="303"/>
      <c r="J173" s="144">
        <f t="shared" si="76"/>
        <v>0</v>
      </c>
      <c r="K173" s="512" t="s">
        <v>3027</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2594</v>
      </c>
    </row>
    <row r="174" spans="2:65" s="1" customFormat="1" ht="16.5" customHeight="1" x14ac:dyDescent="0.3">
      <c r="B174" s="138"/>
      <c r="C174" s="139">
        <v>74</v>
      </c>
      <c r="D174" s="139" t="s">
        <v>152</v>
      </c>
      <c r="E174" s="140" t="s">
        <v>4639</v>
      </c>
      <c r="F174" s="446" t="s">
        <v>4153</v>
      </c>
      <c r="G174" s="142" t="s">
        <v>268</v>
      </c>
      <c r="H174" s="143">
        <v>120</v>
      </c>
      <c r="I174" s="303"/>
      <c r="J174" s="144">
        <f t="shared" si="76"/>
        <v>0</v>
      </c>
      <c r="K174" s="512" t="s">
        <v>3027</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2594</v>
      </c>
    </row>
    <row r="175" spans="2:65" s="1" customFormat="1" ht="16.5" customHeight="1" x14ac:dyDescent="0.3">
      <c r="B175" s="138"/>
      <c r="C175" s="139">
        <v>75</v>
      </c>
      <c r="D175" s="139" t="s">
        <v>152</v>
      </c>
      <c r="E175" s="140" t="s">
        <v>4640</v>
      </c>
      <c r="F175" s="446" t="s">
        <v>4154</v>
      </c>
      <c r="G175" s="142" t="s">
        <v>268</v>
      </c>
      <c r="H175" s="143">
        <v>40</v>
      </c>
      <c r="I175" s="303"/>
      <c r="J175" s="144">
        <f t="shared" si="76"/>
        <v>0</v>
      </c>
      <c r="K175" s="512" t="s">
        <v>3027</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2594</v>
      </c>
    </row>
    <row r="176" spans="2:65" s="1" customFormat="1" ht="16.5" customHeight="1" x14ac:dyDescent="0.3">
      <c r="B176" s="138"/>
      <c r="C176" s="139">
        <v>76</v>
      </c>
      <c r="D176" s="139" t="s">
        <v>152</v>
      </c>
      <c r="E176" s="140" t="s">
        <v>4641</v>
      </c>
      <c r="F176" s="446" t="s">
        <v>4155</v>
      </c>
      <c r="G176" s="142" t="s">
        <v>268</v>
      </c>
      <c r="H176" s="143">
        <v>270</v>
      </c>
      <c r="I176" s="303"/>
      <c r="J176" s="144">
        <f t="shared" si="76"/>
        <v>0</v>
      </c>
      <c r="K176" s="512" t="s">
        <v>3027</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2594</v>
      </c>
    </row>
    <row r="177" spans="2:65" s="1" customFormat="1" ht="60" customHeight="1" x14ac:dyDescent="0.3">
      <c r="B177" s="138"/>
      <c r="C177" s="450"/>
      <c r="D177" s="450"/>
      <c r="E177" s="451"/>
      <c r="F177" s="619" t="s">
        <v>4156</v>
      </c>
      <c r="G177" s="620"/>
      <c r="H177" s="620"/>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2594</v>
      </c>
    </row>
    <row r="178" spans="2:65" s="1" customFormat="1" ht="16.5" customHeight="1" x14ac:dyDescent="0.3">
      <c r="B178" s="138"/>
      <c r="C178" s="139">
        <v>77</v>
      </c>
      <c r="D178" s="139" t="s">
        <v>152</v>
      </c>
      <c r="E178" s="140" t="s">
        <v>4642</v>
      </c>
      <c r="F178" s="465" t="s">
        <v>4157</v>
      </c>
      <c r="G178" s="142" t="s">
        <v>268</v>
      </c>
      <c r="H178" s="143">
        <v>120</v>
      </c>
      <c r="I178" s="303"/>
      <c r="J178" s="144">
        <f t="shared" si="76"/>
        <v>0</v>
      </c>
      <c r="K178" s="512" t="s">
        <v>3027</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2594</v>
      </c>
    </row>
    <row r="179" spans="2:65" s="1" customFormat="1" ht="16.5" customHeight="1" x14ac:dyDescent="0.3">
      <c r="B179" s="138"/>
      <c r="C179" s="139">
        <v>78</v>
      </c>
      <c r="D179" s="139" t="s">
        <v>152</v>
      </c>
      <c r="E179" s="140" t="s">
        <v>4643</v>
      </c>
      <c r="F179" s="465" t="s">
        <v>4158</v>
      </c>
      <c r="G179" s="142" t="s">
        <v>268</v>
      </c>
      <c r="H179" s="143">
        <v>200</v>
      </c>
      <c r="I179" s="303"/>
      <c r="J179" s="144">
        <f t="shared" si="76"/>
        <v>0</v>
      </c>
      <c r="K179" s="512" t="s">
        <v>3027</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2594</v>
      </c>
    </row>
    <row r="180" spans="2:65" s="1" customFormat="1" ht="16.5" customHeight="1" x14ac:dyDescent="0.3">
      <c r="B180" s="138"/>
      <c r="C180" s="139">
        <v>79</v>
      </c>
      <c r="D180" s="139" t="s">
        <v>152</v>
      </c>
      <c r="E180" s="140" t="s">
        <v>4644</v>
      </c>
      <c r="F180" s="465" t="s">
        <v>4159</v>
      </c>
      <c r="G180" s="142" t="s">
        <v>268</v>
      </c>
      <c r="H180" s="143">
        <v>100</v>
      </c>
      <c r="I180" s="303"/>
      <c r="J180" s="144">
        <f t="shared" si="76"/>
        <v>0</v>
      </c>
      <c r="K180" s="512" t="s">
        <v>3027</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2594</v>
      </c>
    </row>
    <row r="181" spans="2:65" s="10" customFormat="1" ht="30" customHeight="1" x14ac:dyDescent="0.3">
      <c r="B181" s="127"/>
      <c r="C181" s="442"/>
      <c r="D181" s="447"/>
      <c r="E181" s="306"/>
      <c r="F181" s="448" t="s">
        <v>4160</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619" t="s">
        <v>4161</v>
      </c>
      <c r="G182" s="620"/>
      <c r="H182" s="620"/>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2594</v>
      </c>
    </row>
    <row r="183" spans="2:65" ht="30" customHeight="1" x14ac:dyDescent="0.3">
      <c r="B183" s="455"/>
      <c r="C183" s="456"/>
      <c r="D183" s="456"/>
      <c r="E183" s="457"/>
      <c r="F183" s="617" t="s">
        <v>4162</v>
      </c>
      <c r="G183" s="618"/>
      <c r="H183" s="618"/>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2594</v>
      </c>
    </row>
    <row r="184" spans="2:65" s="1" customFormat="1" ht="16.5" customHeight="1" x14ac:dyDescent="0.3">
      <c r="B184" s="138"/>
      <c r="C184" s="139">
        <v>80</v>
      </c>
      <c r="D184" s="139" t="s">
        <v>152</v>
      </c>
      <c r="E184" s="140" t="s">
        <v>4645</v>
      </c>
      <c r="F184" s="349" t="s">
        <v>4163</v>
      </c>
      <c r="G184" s="142" t="s">
        <v>1054</v>
      </c>
      <c r="H184" s="143">
        <v>1</v>
      </c>
      <c r="I184" s="303"/>
      <c r="J184" s="144">
        <f t="shared" si="76"/>
        <v>0</v>
      </c>
      <c r="K184" s="512" t="s">
        <v>3027</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2594</v>
      </c>
    </row>
    <row r="185" spans="2:65" s="1" customFormat="1" ht="16.5" customHeight="1" x14ac:dyDescent="0.3">
      <c r="B185" s="138"/>
      <c r="C185" s="139">
        <v>81</v>
      </c>
      <c r="D185" s="139" t="s">
        <v>152</v>
      </c>
      <c r="E185" s="140" t="s">
        <v>4646</v>
      </c>
      <c r="F185" s="465" t="s">
        <v>4164</v>
      </c>
      <c r="G185" s="142" t="s">
        <v>268</v>
      </c>
      <c r="H185" s="143">
        <v>420</v>
      </c>
      <c r="I185" s="303"/>
      <c r="J185" s="144">
        <f t="shared" si="76"/>
        <v>0</v>
      </c>
      <c r="K185" s="512" t="s">
        <v>3027</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2594</v>
      </c>
    </row>
    <row r="186" spans="2:65" s="1" customFormat="1" ht="16.5" customHeight="1" x14ac:dyDescent="0.3">
      <c r="B186" s="138"/>
      <c r="C186" s="139">
        <v>82</v>
      </c>
      <c r="D186" s="139" t="s">
        <v>152</v>
      </c>
      <c r="E186" s="140" t="s">
        <v>4647</v>
      </c>
      <c r="F186" s="465" t="s">
        <v>4165</v>
      </c>
      <c r="G186" s="142" t="s">
        <v>1054</v>
      </c>
      <c r="H186" s="143">
        <v>20</v>
      </c>
      <c r="I186" s="303"/>
      <c r="J186" s="144">
        <f t="shared" si="76"/>
        <v>0</v>
      </c>
      <c r="K186" s="512" t="s">
        <v>3027</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2594</v>
      </c>
    </row>
    <row r="187" spans="2:65" s="1" customFormat="1" ht="16.5" customHeight="1" x14ac:dyDescent="0.3">
      <c r="B187" s="138"/>
      <c r="C187" s="139">
        <v>83</v>
      </c>
      <c r="D187" s="139" t="s">
        <v>152</v>
      </c>
      <c r="E187" s="140" t="s">
        <v>4648</v>
      </c>
      <c r="F187" s="347" t="s">
        <v>4166</v>
      </c>
      <c r="G187" s="142" t="s">
        <v>1054</v>
      </c>
      <c r="H187" s="143">
        <v>150</v>
      </c>
      <c r="I187" s="303"/>
      <c r="J187" s="144">
        <f t="shared" si="76"/>
        <v>0</v>
      </c>
      <c r="K187" s="512" t="s">
        <v>3027</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2594</v>
      </c>
    </row>
    <row r="188" spans="2:65" s="1" customFormat="1" ht="16.5" customHeight="1" x14ac:dyDescent="0.3">
      <c r="B188" s="138"/>
      <c r="C188" s="139">
        <v>84</v>
      </c>
      <c r="D188" s="139" t="s">
        <v>152</v>
      </c>
      <c r="E188" s="140" t="s">
        <v>4649</v>
      </c>
      <c r="F188" s="347" t="s">
        <v>4167</v>
      </c>
      <c r="G188" s="142" t="s">
        <v>1054</v>
      </c>
      <c r="H188" s="143">
        <v>50</v>
      </c>
      <c r="I188" s="303"/>
      <c r="J188" s="144">
        <f t="shared" si="76"/>
        <v>0</v>
      </c>
      <c r="K188" s="512" t="s">
        <v>3027</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2594</v>
      </c>
    </row>
    <row r="189" spans="2:65" s="1" customFormat="1" ht="16.5" customHeight="1" x14ac:dyDescent="0.3">
      <c r="B189" s="138"/>
      <c r="C189" s="139">
        <v>85</v>
      </c>
      <c r="D189" s="139" t="s">
        <v>152</v>
      </c>
      <c r="E189" s="140" t="s">
        <v>4650</v>
      </c>
      <c r="F189" s="465" t="s">
        <v>4168</v>
      </c>
      <c r="G189" s="142" t="s">
        <v>1054</v>
      </c>
      <c r="H189" s="143">
        <v>22</v>
      </c>
      <c r="I189" s="303"/>
      <c r="J189" s="144">
        <f t="shared" si="76"/>
        <v>0</v>
      </c>
      <c r="K189" s="512" t="s">
        <v>3027</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2594</v>
      </c>
    </row>
    <row r="190" spans="2:65" s="1" customFormat="1" ht="16.5" customHeight="1" x14ac:dyDescent="0.3">
      <c r="B190" s="138"/>
      <c r="C190" s="139">
        <v>86</v>
      </c>
      <c r="D190" s="139" t="s">
        <v>152</v>
      </c>
      <c r="E190" s="140" t="s">
        <v>4651</v>
      </c>
      <c r="F190" s="347" t="s">
        <v>4169</v>
      </c>
      <c r="G190" s="142" t="s">
        <v>1054</v>
      </c>
      <c r="H190" s="143">
        <v>20</v>
      </c>
      <c r="I190" s="303"/>
      <c r="J190" s="144">
        <f t="shared" si="76"/>
        <v>0</v>
      </c>
      <c r="K190" s="512" t="s">
        <v>3027</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2594</v>
      </c>
    </row>
    <row r="191" spans="2:65" s="1" customFormat="1" ht="16.5" customHeight="1" x14ac:dyDescent="0.3">
      <c r="B191" s="138"/>
      <c r="C191" s="139">
        <v>87</v>
      </c>
      <c r="D191" s="139" t="s">
        <v>152</v>
      </c>
      <c r="E191" s="140" t="s">
        <v>4652</v>
      </c>
      <c r="F191" s="347" t="s">
        <v>4170</v>
      </c>
      <c r="G191" s="142" t="s">
        <v>1054</v>
      </c>
      <c r="H191" s="143">
        <v>6</v>
      </c>
      <c r="I191" s="303"/>
      <c r="J191" s="144">
        <f t="shared" si="76"/>
        <v>0</v>
      </c>
      <c r="K191" s="512" t="s">
        <v>3027</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2594</v>
      </c>
    </row>
    <row r="192" spans="2:65" s="1" customFormat="1" ht="16.5" customHeight="1" x14ac:dyDescent="0.3">
      <c r="B192" s="138"/>
      <c r="C192" s="139">
        <v>88</v>
      </c>
      <c r="D192" s="139" t="s">
        <v>152</v>
      </c>
      <c r="E192" s="140" t="s">
        <v>4653</v>
      </c>
      <c r="F192" s="349" t="s">
        <v>4171</v>
      </c>
      <c r="G192" s="142" t="s">
        <v>268</v>
      </c>
      <c r="H192" s="143">
        <v>108</v>
      </c>
      <c r="I192" s="303"/>
      <c r="J192" s="144">
        <f t="shared" si="76"/>
        <v>0</v>
      </c>
      <c r="K192" s="512" t="s">
        <v>3027</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2594</v>
      </c>
    </row>
    <row r="193" spans="2:65" s="1" customFormat="1" ht="16.5" customHeight="1" x14ac:dyDescent="0.3">
      <c r="B193" s="138"/>
      <c r="C193" s="139">
        <v>89</v>
      </c>
      <c r="D193" s="139" t="s">
        <v>152</v>
      </c>
      <c r="E193" s="140" t="s">
        <v>4654</v>
      </c>
      <c r="F193" s="349" t="s">
        <v>4172</v>
      </c>
      <c r="G193" s="142" t="s">
        <v>268</v>
      </c>
      <c r="H193" s="143">
        <v>320</v>
      </c>
      <c r="I193" s="303"/>
      <c r="J193" s="144">
        <f t="shared" si="76"/>
        <v>0</v>
      </c>
      <c r="K193" s="512" t="s">
        <v>3027</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2594</v>
      </c>
    </row>
    <row r="194" spans="2:65" s="1" customFormat="1" ht="16.5" customHeight="1" x14ac:dyDescent="0.3">
      <c r="B194" s="138"/>
      <c r="C194" s="139">
        <v>90</v>
      </c>
      <c r="D194" s="139" t="s">
        <v>152</v>
      </c>
      <c r="E194" s="140" t="s">
        <v>4655</v>
      </c>
      <c r="F194" s="351" t="s">
        <v>4173</v>
      </c>
      <c r="G194" s="142" t="s">
        <v>1054</v>
      </c>
      <c r="H194" s="143">
        <v>1</v>
      </c>
      <c r="I194" s="303"/>
      <c r="J194" s="144">
        <f>ROUND(I194*H194,2)</f>
        <v>0</v>
      </c>
      <c r="K194" s="512" t="s">
        <v>3027</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2594</v>
      </c>
    </row>
    <row r="195" spans="2:65" s="1" customFormat="1" ht="16.5" customHeight="1" x14ac:dyDescent="0.3">
      <c r="B195" s="138"/>
      <c r="C195" s="139">
        <v>91</v>
      </c>
      <c r="D195" s="139" t="s">
        <v>152</v>
      </c>
      <c r="E195" s="140" t="s">
        <v>4656</v>
      </c>
      <c r="F195" s="349" t="s">
        <v>4174</v>
      </c>
      <c r="G195" s="142" t="s">
        <v>1054</v>
      </c>
      <c r="H195" s="143">
        <v>1</v>
      </c>
      <c r="I195" s="303"/>
      <c r="J195" s="144">
        <f>ROUND(I195*H195,2)</f>
        <v>0</v>
      </c>
      <c r="K195" s="512" t="s">
        <v>3027</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2594</v>
      </c>
    </row>
    <row r="196" spans="2:65" ht="30" customHeight="1" x14ac:dyDescent="0.3">
      <c r="B196" s="455"/>
      <c r="C196" s="456"/>
      <c r="D196" s="456"/>
      <c r="E196" s="457"/>
      <c r="F196" s="617" t="s">
        <v>4175</v>
      </c>
      <c r="G196" s="618"/>
      <c r="H196" s="618"/>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2594</v>
      </c>
    </row>
    <row r="197" spans="2:65" s="1" customFormat="1" ht="16.5" customHeight="1" x14ac:dyDescent="0.3">
      <c r="B197" s="138"/>
      <c r="C197" s="139">
        <v>92</v>
      </c>
      <c r="D197" s="139" t="s">
        <v>152</v>
      </c>
      <c r="E197" s="140" t="s">
        <v>4657</v>
      </c>
      <c r="F197" s="349" t="s">
        <v>4176</v>
      </c>
      <c r="G197" s="142" t="s">
        <v>1054</v>
      </c>
      <c r="H197" s="143">
        <v>300</v>
      </c>
      <c r="I197" s="303"/>
      <c r="J197" s="144">
        <f t="shared" ref="J197:J246" si="95">ROUND(I197*H197,2)</f>
        <v>0</v>
      </c>
      <c r="K197" s="512" t="s">
        <v>3027</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2594</v>
      </c>
    </row>
    <row r="198" spans="2:65" s="1" customFormat="1" ht="16.5" customHeight="1" x14ac:dyDescent="0.3">
      <c r="B198" s="138"/>
      <c r="C198" s="139">
        <v>93</v>
      </c>
      <c r="D198" s="139" t="s">
        <v>152</v>
      </c>
      <c r="E198" s="140" t="s">
        <v>4658</v>
      </c>
      <c r="F198" s="350" t="s">
        <v>4177</v>
      </c>
      <c r="G198" s="142" t="s">
        <v>1054</v>
      </c>
      <c r="H198" s="143">
        <v>2</v>
      </c>
      <c r="I198" s="303"/>
      <c r="J198" s="144">
        <f t="shared" si="95"/>
        <v>0</v>
      </c>
      <c r="K198" s="512" t="s">
        <v>3027</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2594</v>
      </c>
    </row>
    <row r="199" spans="2:65" s="1" customFormat="1" ht="16.5" customHeight="1" x14ac:dyDescent="0.3">
      <c r="B199" s="138"/>
      <c r="C199" s="139">
        <v>94</v>
      </c>
      <c r="D199" s="139" t="s">
        <v>152</v>
      </c>
      <c r="E199" s="140" t="s">
        <v>4659</v>
      </c>
      <c r="F199" s="350" t="s">
        <v>4178</v>
      </c>
      <c r="G199" s="142" t="s">
        <v>1054</v>
      </c>
      <c r="H199" s="143">
        <v>2</v>
      </c>
      <c r="I199" s="303"/>
      <c r="J199" s="144">
        <f t="shared" si="95"/>
        <v>0</v>
      </c>
      <c r="K199" s="512" t="s">
        <v>3027</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2594</v>
      </c>
    </row>
    <row r="200" spans="2:65" s="1" customFormat="1" ht="16.5" customHeight="1" x14ac:dyDescent="0.3">
      <c r="B200" s="138"/>
      <c r="C200" s="139">
        <v>95</v>
      </c>
      <c r="D200" s="139" t="s">
        <v>152</v>
      </c>
      <c r="E200" s="140" t="s">
        <v>4660</v>
      </c>
      <c r="F200" s="350" t="s">
        <v>4179</v>
      </c>
      <c r="G200" s="142" t="s">
        <v>1054</v>
      </c>
      <c r="H200" s="143">
        <v>90</v>
      </c>
      <c r="I200" s="303"/>
      <c r="J200" s="144">
        <f t="shared" si="95"/>
        <v>0</v>
      </c>
      <c r="K200" s="512" t="s">
        <v>3027</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2594</v>
      </c>
    </row>
    <row r="201" spans="2:65" s="1" customFormat="1" ht="16.5" customHeight="1" x14ac:dyDescent="0.3">
      <c r="B201" s="138"/>
      <c r="C201" s="139">
        <v>96</v>
      </c>
      <c r="D201" s="139" t="s">
        <v>152</v>
      </c>
      <c r="E201" s="140" t="s">
        <v>4661</v>
      </c>
      <c r="F201" s="350" t="s">
        <v>4180</v>
      </c>
      <c r="G201" s="142" t="s">
        <v>1054</v>
      </c>
      <c r="H201" s="143">
        <v>35</v>
      </c>
      <c r="I201" s="303"/>
      <c r="J201" s="144">
        <f t="shared" si="95"/>
        <v>0</v>
      </c>
      <c r="K201" s="512" t="s">
        <v>3027</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2594</v>
      </c>
    </row>
    <row r="202" spans="2:65" s="1" customFormat="1" ht="16.5" customHeight="1" x14ac:dyDescent="0.3">
      <c r="B202" s="138"/>
      <c r="C202" s="139">
        <v>97</v>
      </c>
      <c r="D202" s="139" t="s">
        <v>152</v>
      </c>
      <c r="E202" s="140" t="s">
        <v>4662</v>
      </c>
      <c r="F202" s="350" t="s">
        <v>4181</v>
      </c>
      <c r="G202" s="142" t="s">
        <v>1054</v>
      </c>
      <c r="H202" s="143">
        <v>2</v>
      </c>
      <c r="I202" s="303"/>
      <c r="J202" s="144">
        <f t="shared" si="95"/>
        <v>0</v>
      </c>
      <c r="K202" s="512" t="s">
        <v>3027</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2594</v>
      </c>
    </row>
    <row r="203" spans="2:65" s="1" customFormat="1" ht="16.5" customHeight="1" x14ac:dyDescent="0.3">
      <c r="B203" s="138"/>
      <c r="C203" s="139">
        <v>98</v>
      </c>
      <c r="D203" s="139" t="s">
        <v>152</v>
      </c>
      <c r="E203" s="140" t="s">
        <v>4663</v>
      </c>
      <c r="F203" s="350" t="s">
        <v>4182</v>
      </c>
      <c r="G203" s="142" t="s">
        <v>2107</v>
      </c>
      <c r="H203" s="143">
        <v>320</v>
      </c>
      <c r="I203" s="303"/>
      <c r="J203" s="144">
        <f t="shared" si="95"/>
        <v>0</v>
      </c>
      <c r="K203" s="512" t="s">
        <v>3027</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2594</v>
      </c>
    </row>
    <row r="204" spans="2:65" s="1" customFormat="1" ht="16.5" customHeight="1" x14ac:dyDescent="0.3">
      <c r="B204" s="138"/>
      <c r="C204" s="139">
        <v>99</v>
      </c>
      <c r="D204" s="139" t="s">
        <v>152</v>
      </c>
      <c r="E204" s="140" t="s">
        <v>4664</v>
      </c>
      <c r="F204" s="350" t="s">
        <v>4183</v>
      </c>
      <c r="G204" s="142" t="s">
        <v>1054</v>
      </c>
      <c r="H204" s="143">
        <v>22</v>
      </c>
      <c r="I204" s="303"/>
      <c r="J204" s="144">
        <f t="shared" si="95"/>
        <v>0</v>
      </c>
      <c r="K204" s="512" t="s">
        <v>3027</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2594</v>
      </c>
    </row>
    <row r="205" spans="2:65" s="1" customFormat="1" ht="16.5" customHeight="1" x14ac:dyDescent="0.3">
      <c r="B205" s="138"/>
      <c r="C205" s="139">
        <v>100</v>
      </c>
      <c r="D205" s="139" t="s">
        <v>152</v>
      </c>
      <c r="E205" s="140" t="s">
        <v>4665</v>
      </c>
      <c r="F205" s="349" t="s">
        <v>4184</v>
      </c>
      <c r="G205" s="142" t="s">
        <v>1054</v>
      </c>
      <c r="H205" s="143">
        <v>18</v>
      </c>
      <c r="I205" s="303"/>
      <c r="J205" s="144">
        <f t="shared" si="95"/>
        <v>0</v>
      </c>
      <c r="K205" s="512" t="s">
        <v>3027</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2594</v>
      </c>
    </row>
    <row r="206" spans="2:65" s="1" customFormat="1" ht="16.5" customHeight="1" x14ac:dyDescent="0.3">
      <c r="B206" s="138"/>
      <c r="C206" s="139">
        <v>101</v>
      </c>
      <c r="D206" s="139" t="s">
        <v>152</v>
      </c>
      <c r="E206" s="140" t="s">
        <v>4666</v>
      </c>
      <c r="F206" s="349" t="s">
        <v>4185</v>
      </c>
      <c r="G206" s="142" t="s">
        <v>1054</v>
      </c>
      <c r="H206" s="143">
        <v>50</v>
      </c>
      <c r="I206" s="303"/>
      <c r="J206" s="144">
        <f t="shared" si="95"/>
        <v>0</v>
      </c>
      <c r="K206" s="512" t="s">
        <v>3027</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2594</v>
      </c>
    </row>
    <row r="207" spans="2:65" s="1" customFormat="1" ht="16.5" customHeight="1" x14ac:dyDescent="0.3">
      <c r="B207" s="138"/>
      <c r="C207" s="139">
        <v>102</v>
      </c>
      <c r="D207" s="139" t="s">
        <v>152</v>
      </c>
      <c r="E207" s="140" t="s">
        <v>4667</v>
      </c>
      <c r="F207" s="349" t="s">
        <v>4186</v>
      </c>
      <c r="G207" s="142" t="s">
        <v>1054</v>
      </c>
      <c r="H207" s="143">
        <v>45</v>
      </c>
      <c r="I207" s="303"/>
      <c r="J207" s="144">
        <f t="shared" si="95"/>
        <v>0</v>
      </c>
      <c r="K207" s="512" t="s">
        <v>3027</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2594</v>
      </c>
    </row>
    <row r="208" spans="2:65" s="1" customFormat="1" ht="16.5" customHeight="1" x14ac:dyDescent="0.3">
      <c r="B208" s="138"/>
      <c r="C208" s="139">
        <v>103</v>
      </c>
      <c r="D208" s="139" t="s">
        <v>152</v>
      </c>
      <c r="E208" s="140" t="s">
        <v>4668</v>
      </c>
      <c r="F208" s="351" t="s">
        <v>4187</v>
      </c>
      <c r="G208" s="142" t="s">
        <v>1054</v>
      </c>
      <c r="H208" s="143">
        <v>22</v>
      </c>
      <c r="I208" s="303"/>
      <c r="J208" s="144">
        <f t="shared" si="95"/>
        <v>0</v>
      </c>
      <c r="K208" s="512" t="s">
        <v>3027</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2594</v>
      </c>
    </row>
    <row r="209" spans="2:65" s="1" customFormat="1" ht="16.5" customHeight="1" x14ac:dyDescent="0.3">
      <c r="B209" s="138"/>
      <c r="C209" s="139">
        <v>104</v>
      </c>
      <c r="D209" s="139" t="s">
        <v>152</v>
      </c>
      <c r="E209" s="140" t="s">
        <v>4669</v>
      </c>
      <c r="F209" s="349" t="s">
        <v>4188</v>
      </c>
      <c r="G209" s="142" t="s">
        <v>1054</v>
      </c>
      <c r="H209" s="143">
        <v>100</v>
      </c>
      <c r="I209" s="303"/>
      <c r="J209" s="144">
        <f t="shared" si="95"/>
        <v>0</v>
      </c>
      <c r="K209" s="512" t="s">
        <v>3027</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2594</v>
      </c>
    </row>
    <row r="210" spans="2:65" s="1" customFormat="1" ht="16.5" customHeight="1" x14ac:dyDescent="0.3">
      <c r="B210" s="138"/>
      <c r="C210" s="139">
        <v>105</v>
      </c>
      <c r="D210" s="139" t="s">
        <v>152</v>
      </c>
      <c r="E210" s="140" t="s">
        <v>4670</v>
      </c>
      <c r="F210" s="349" t="s">
        <v>4189</v>
      </c>
      <c r="G210" s="142" t="s">
        <v>268</v>
      </c>
      <c r="H210" s="143">
        <v>320</v>
      </c>
      <c r="I210" s="303"/>
      <c r="J210" s="144">
        <f t="shared" si="95"/>
        <v>0</v>
      </c>
      <c r="K210" s="512" t="s">
        <v>3027</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2594</v>
      </c>
    </row>
    <row r="211" spans="2:65" s="1" customFormat="1" ht="16.5" customHeight="1" x14ac:dyDescent="0.3">
      <c r="B211" s="138"/>
      <c r="C211" s="139">
        <v>106</v>
      </c>
      <c r="D211" s="139" t="s">
        <v>152</v>
      </c>
      <c r="E211" s="140" t="s">
        <v>4671</v>
      </c>
      <c r="F211" s="349" t="s">
        <v>4190</v>
      </c>
      <c r="G211" s="142" t="s">
        <v>1054</v>
      </c>
      <c r="H211" s="143">
        <v>200</v>
      </c>
      <c r="I211" s="303"/>
      <c r="J211" s="144">
        <f t="shared" si="95"/>
        <v>0</v>
      </c>
      <c r="K211" s="512" t="s">
        <v>3027</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2594</v>
      </c>
    </row>
    <row r="212" spans="2:65" s="1" customFormat="1" ht="16.5" customHeight="1" x14ac:dyDescent="0.3">
      <c r="B212" s="138"/>
      <c r="C212" s="139">
        <v>107</v>
      </c>
      <c r="D212" s="139" t="s">
        <v>152</v>
      </c>
      <c r="E212" s="140" t="s">
        <v>4672</v>
      </c>
      <c r="F212" s="349" t="s">
        <v>4191</v>
      </c>
      <c r="G212" s="142" t="s">
        <v>1054</v>
      </c>
      <c r="H212" s="143">
        <v>40</v>
      </c>
      <c r="I212" s="303"/>
      <c r="J212" s="144">
        <f t="shared" si="95"/>
        <v>0</v>
      </c>
      <c r="K212" s="512" t="s">
        <v>3027</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2594</v>
      </c>
    </row>
    <row r="213" spans="2:65" s="1" customFormat="1" ht="16.5" customHeight="1" x14ac:dyDescent="0.3">
      <c r="B213" s="138"/>
      <c r="C213" s="139">
        <v>108</v>
      </c>
      <c r="D213" s="139" t="s">
        <v>152</v>
      </c>
      <c r="E213" s="140" t="s">
        <v>4673</v>
      </c>
      <c r="F213" s="349" t="s">
        <v>4192</v>
      </c>
      <c r="G213" s="142" t="s">
        <v>1054</v>
      </c>
      <c r="H213" s="143">
        <v>64</v>
      </c>
      <c r="I213" s="303"/>
      <c r="J213" s="144">
        <f t="shared" si="95"/>
        <v>0</v>
      </c>
      <c r="K213" s="512" t="s">
        <v>3027</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2594</v>
      </c>
    </row>
    <row r="214" spans="2:65" s="1" customFormat="1" ht="16.5" customHeight="1" x14ac:dyDescent="0.3">
      <c r="B214" s="138"/>
      <c r="C214" s="139">
        <v>109</v>
      </c>
      <c r="D214" s="139" t="s">
        <v>152</v>
      </c>
      <c r="E214" s="140" t="s">
        <v>4674</v>
      </c>
      <c r="F214" s="350" t="s">
        <v>4193</v>
      </c>
      <c r="G214" s="142" t="s">
        <v>1054</v>
      </c>
      <c r="H214" s="143">
        <v>20</v>
      </c>
      <c r="I214" s="303"/>
      <c r="J214" s="144">
        <f t="shared" si="95"/>
        <v>0</v>
      </c>
      <c r="K214" s="512" t="s">
        <v>3027</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2594</v>
      </c>
    </row>
    <row r="215" spans="2:65" s="1" customFormat="1" ht="16.5" customHeight="1" x14ac:dyDescent="0.3">
      <c r="B215" s="138"/>
      <c r="C215" s="139">
        <v>110</v>
      </c>
      <c r="D215" s="139" t="s">
        <v>152</v>
      </c>
      <c r="E215" s="140" t="s">
        <v>4675</v>
      </c>
      <c r="F215" s="350" t="s">
        <v>4194</v>
      </c>
      <c r="G215" s="142" t="s">
        <v>1054</v>
      </c>
      <c r="H215" s="143">
        <v>2</v>
      </c>
      <c r="I215" s="303"/>
      <c r="J215" s="144">
        <f t="shared" si="95"/>
        <v>0</v>
      </c>
      <c r="K215" s="512" t="s">
        <v>3027</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2594</v>
      </c>
    </row>
    <row r="216" spans="2:65" ht="30" customHeight="1" x14ac:dyDescent="0.3">
      <c r="B216" s="455"/>
      <c r="C216" s="456"/>
      <c r="D216" s="456"/>
      <c r="E216" s="457"/>
      <c r="F216" s="617" t="s">
        <v>4195</v>
      </c>
      <c r="G216" s="618"/>
      <c r="H216" s="618"/>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2594</v>
      </c>
    </row>
    <row r="217" spans="2:65" s="1" customFormat="1" ht="16.5" customHeight="1" x14ac:dyDescent="0.3">
      <c r="B217" s="138"/>
      <c r="C217" s="139">
        <v>111</v>
      </c>
      <c r="D217" s="139" t="s">
        <v>152</v>
      </c>
      <c r="E217" s="140" t="s">
        <v>4676</v>
      </c>
      <c r="F217" s="350" t="s">
        <v>4196</v>
      </c>
      <c r="G217" s="142" t="s">
        <v>3135</v>
      </c>
      <c r="H217" s="143">
        <v>5</v>
      </c>
      <c r="I217" s="303"/>
      <c r="J217" s="144">
        <f t="shared" si="95"/>
        <v>0</v>
      </c>
      <c r="K217" s="512" t="s">
        <v>3027</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2594</v>
      </c>
    </row>
    <row r="218" spans="2:65" s="1" customFormat="1" ht="16.5" customHeight="1" x14ac:dyDescent="0.3">
      <c r="B218" s="138"/>
      <c r="C218" s="139">
        <v>112</v>
      </c>
      <c r="D218" s="139" t="s">
        <v>152</v>
      </c>
      <c r="E218" s="140" t="s">
        <v>4677</v>
      </c>
      <c r="F218" s="350" t="s">
        <v>4197</v>
      </c>
      <c r="G218" s="142" t="s">
        <v>3135</v>
      </c>
      <c r="H218" s="143">
        <v>10</v>
      </c>
      <c r="I218" s="303"/>
      <c r="J218" s="144">
        <f t="shared" si="95"/>
        <v>0</v>
      </c>
      <c r="K218" s="512" t="s">
        <v>3027</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2594</v>
      </c>
    </row>
    <row r="219" spans="2:65" s="1" customFormat="1" ht="16.5" customHeight="1" x14ac:dyDescent="0.3">
      <c r="B219" s="138"/>
      <c r="C219" s="139">
        <v>113</v>
      </c>
      <c r="D219" s="139" t="s">
        <v>152</v>
      </c>
      <c r="E219" s="140" t="s">
        <v>4678</v>
      </c>
      <c r="F219" s="350" t="s">
        <v>4198</v>
      </c>
      <c r="G219" s="142" t="s">
        <v>3135</v>
      </c>
      <c r="H219" s="143">
        <v>30</v>
      </c>
      <c r="I219" s="303"/>
      <c r="J219" s="144">
        <f t="shared" si="95"/>
        <v>0</v>
      </c>
      <c r="K219" s="512" t="s">
        <v>3027</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2594</v>
      </c>
    </row>
    <row r="220" spans="2:65" s="1" customFormat="1" ht="16.5" customHeight="1" x14ac:dyDescent="0.3">
      <c r="B220" s="138"/>
      <c r="C220" s="139">
        <v>114</v>
      </c>
      <c r="D220" s="139" t="s">
        <v>152</v>
      </c>
      <c r="E220" s="140" t="s">
        <v>4679</v>
      </c>
      <c r="F220" s="349" t="s">
        <v>4199</v>
      </c>
      <c r="G220" s="142" t="s">
        <v>3135</v>
      </c>
      <c r="H220" s="143">
        <v>250</v>
      </c>
      <c r="I220" s="303"/>
      <c r="J220" s="144">
        <f t="shared" si="95"/>
        <v>0</v>
      </c>
      <c r="K220" s="512" t="s">
        <v>3027</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2594</v>
      </c>
    </row>
    <row r="221" spans="2:65" ht="30" customHeight="1" x14ac:dyDescent="0.3">
      <c r="B221" s="455"/>
      <c r="C221" s="456"/>
      <c r="D221" s="456"/>
      <c r="E221" s="457"/>
      <c r="F221" s="617" t="s">
        <v>4200</v>
      </c>
      <c r="G221" s="618"/>
      <c r="H221" s="618"/>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2594</v>
      </c>
    </row>
    <row r="222" spans="2:65" s="1" customFormat="1" ht="16.5" customHeight="1" x14ac:dyDescent="0.3">
      <c r="B222" s="138"/>
      <c r="C222" s="139">
        <v>115</v>
      </c>
      <c r="D222" s="139" t="s">
        <v>152</v>
      </c>
      <c r="E222" s="140" t="s">
        <v>4680</v>
      </c>
      <c r="F222" s="349" t="s">
        <v>4201</v>
      </c>
      <c r="G222" s="142" t="s">
        <v>268</v>
      </c>
      <c r="H222" s="143">
        <v>180</v>
      </c>
      <c r="I222" s="303"/>
      <c r="J222" s="144">
        <f t="shared" si="95"/>
        <v>0</v>
      </c>
      <c r="K222" s="512" t="s">
        <v>3027</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2594</v>
      </c>
    </row>
    <row r="223" spans="2:65" s="10" customFormat="1" ht="30" customHeight="1" x14ac:dyDescent="0.3">
      <c r="B223" s="127"/>
      <c r="C223" s="442"/>
      <c r="D223" s="447"/>
      <c r="E223" s="448"/>
      <c r="F223" s="448" t="s">
        <v>2856</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4681</v>
      </c>
      <c r="F224" s="350" t="s">
        <v>4202</v>
      </c>
      <c r="G224" s="142" t="s">
        <v>1054</v>
      </c>
      <c r="H224" s="143">
        <v>1</v>
      </c>
      <c r="I224" s="303"/>
      <c r="J224" s="144">
        <f t="shared" si="95"/>
        <v>0</v>
      </c>
      <c r="K224" s="512" t="s">
        <v>3027</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2594</v>
      </c>
    </row>
    <row r="225" spans="2:65" s="1" customFormat="1" ht="16.5" customHeight="1" x14ac:dyDescent="0.3">
      <c r="B225" s="138"/>
      <c r="C225" s="139">
        <v>117</v>
      </c>
      <c r="D225" s="139" t="s">
        <v>152</v>
      </c>
      <c r="E225" s="140" t="s">
        <v>4682</v>
      </c>
      <c r="F225" s="350" t="s">
        <v>4203</v>
      </c>
      <c r="G225" s="142" t="s">
        <v>1054</v>
      </c>
      <c r="H225" s="143">
        <v>1</v>
      </c>
      <c r="I225" s="303"/>
      <c r="J225" s="144">
        <f t="shared" si="95"/>
        <v>0</v>
      </c>
      <c r="K225" s="512" t="s">
        <v>3027</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2594</v>
      </c>
    </row>
    <row r="226" spans="2:65" s="1" customFormat="1" ht="16.5" customHeight="1" x14ac:dyDescent="0.3">
      <c r="B226" s="138"/>
      <c r="C226" s="139">
        <v>118</v>
      </c>
      <c r="D226" s="139" t="s">
        <v>152</v>
      </c>
      <c r="E226" s="140" t="s">
        <v>4683</v>
      </c>
      <c r="F226" s="349" t="s">
        <v>4204</v>
      </c>
      <c r="G226" s="142" t="s">
        <v>1054</v>
      </c>
      <c r="H226" s="143">
        <v>2</v>
      </c>
      <c r="I226" s="303"/>
      <c r="J226" s="144">
        <f t="shared" si="95"/>
        <v>0</v>
      </c>
      <c r="K226" s="512" t="s">
        <v>3027</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2594</v>
      </c>
    </row>
    <row r="227" spans="2:65" s="1" customFormat="1" ht="16.5" customHeight="1" x14ac:dyDescent="0.3">
      <c r="B227" s="138"/>
      <c r="C227" s="139">
        <v>119</v>
      </c>
      <c r="D227" s="139" t="s">
        <v>152</v>
      </c>
      <c r="E227" s="140" t="s">
        <v>4684</v>
      </c>
      <c r="F227" s="349" t="s">
        <v>4205</v>
      </c>
      <c r="G227" s="142" t="s">
        <v>1054</v>
      </c>
      <c r="H227" s="143">
        <v>10</v>
      </c>
      <c r="I227" s="303"/>
      <c r="J227" s="144">
        <f t="shared" si="95"/>
        <v>0</v>
      </c>
      <c r="K227" s="512" t="s">
        <v>3027</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2594</v>
      </c>
    </row>
    <row r="228" spans="2:65" s="1" customFormat="1" ht="16.5" customHeight="1" x14ac:dyDescent="0.3">
      <c r="B228" s="138"/>
      <c r="C228" s="139">
        <v>120</v>
      </c>
      <c r="D228" s="139" t="s">
        <v>152</v>
      </c>
      <c r="E228" s="140" t="s">
        <v>4685</v>
      </c>
      <c r="F228" s="350" t="s">
        <v>4206</v>
      </c>
      <c r="G228" s="142" t="s">
        <v>268</v>
      </c>
      <c r="H228" s="143">
        <v>50</v>
      </c>
      <c r="I228" s="303"/>
      <c r="J228" s="144">
        <f t="shared" si="95"/>
        <v>0</v>
      </c>
      <c r="K228" s="512" t="s">
        <v>3027</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2594</v>
      </c>
    </row>
    <row r="229" spans="2:65" s="1" customFormat="1" ht="40.5" x14ac:dyDescent="0.3">
      <c r="B229" s="36"/>
      <c r="D229" s="150" t="s">
        <v>2094</v>
      </c>
      <c r="F229" s="151" t="s">
        <v>4207</v>
      </c>
      <c r="I229" s="282"/>
      <c r="K229" s="520"/>
      <c r="L229" s="281"/>
      <c r="M229" s="152"/>
      <c r="N229" s="281"/>
      <c r="O229" s="281"/>
      <c r="P229" s="281"/>
      <c r="Q229" s="281"/>
      <c r="R229" s="281"/>
      <c r="S229" s="281"/>
      <c r="T229" s="61"/>
      <c r="AT229" s="23" t="s">
        <v>2094</v>
      </c>
      <c r="AU229" s="23" t="s">
        <v>70</v>
      </c>
    </row>
    <row r="230" spans="2:65" s="1" customFormat="1" ht="16.5" customHeight="1" x14ac:dyDescent="0.3">
      <c r="B230" s="138"/>
      <c r="C230" s="139">
        <v>121</v>
      </c>
      <c r="D230" s="139" t="s">
        <v>152</v>
      </c>
      <c r="E230" s="140" t="s">
        <v>4686</v>
      </c>
      <c r="F230" s="349" t="s">
        <v>4208</v>
      </c>
      <c r="G230" s="142" t="s">
        <v>1054</v>
      </c>
      <c r="H230" s="143">
        <v>1</v>
      </c>
      <c r="I230" s="303"/>
      <c r="J230" s="144">
        <f t="shared" si="95"/>
        <v>0</v>
      </c>
      <c r="K230" s="512" t="s">
        <v>3027</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2594</v>
      </c>
    </row>
    <row r="231" spans="2:65" s="1" customFormat="1" ht="16.5" customHeight="1" x14ac:dyDescent="0.3">
      <c r="B231" s="138"/>
      <c r="C231" s="139">
        <v>122</v>
      </c>
      <c r="D231" s="139" t="s">
        <v>152</v>
      </c>
      <c r="E231" s="140" t="s">
        <v>4687</v>
      </c>
      <c r="F231" s="349" t="s">
        <v>4209</v>
      </c>
      <c r="G231" s="142" t="s">
        <v>1054</v>
      </c>
      <c r="H231" s="143">
        <v>1</v>
      </c>
      <c r="I231" s="303"/>
      <c r="J231" s="144">
        <f t="shared" si="95"/>
        <v>0</v>
      </c>
      <c r="K231" s="512" t="s">
        <v>3027</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2594</v>
      </c>
    </row>
    <row r="232" spans="2:65" s="1" customFormat="1" ht="16.5" customHeight="1" x14ac:dyDescent="0.3">
      <c r="B232" s="138"/>
      <c r="C232" s="139">
        <v>123</v>
      </c>
      <c r="D232" s="139" t="s">
        <v>152</v>
      </c>
      <c r="E232" s="140" t="s">
        <v>4688</v>
      </c>
      <c r="F232" s="349" t="s">
        <v>4210</v>
      </c>
      <c r="G232" s="142" t="s">
        <v>1054</v>
      </c>
      <c r="H232" s="143">
        <v>1</v>
      </c>
      <c r="I232" s="303"/>
      <c r="J232" s="144">
        <f t="shared" si="95"/>
        <v>0</v>
      </c>
      <c r="K232" s="512" t="s">
        <v>3027</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2594</v>
      </c>
    </row>
    <row r="233" spans="2:65" s="1" customFormat="1" ht="16.5" customHeight="1" x14ac:dyDescent="0.3">
      <c r="B233" s="138"/>
      <c r="C233" s="139">
        <v>124</v>
      </c>
      <c r="D233" s="139" t="s">
        <v>152</v>
      </c>
      <c r="E233" s="140" t="s">
        <v>4689</v>
      </c>
      <c r="F233" s="349" t="s">
        <v>4211</v>
      </c>
      <c r="G233" s="142" t="s">
        <v>1054</v>
      </c>
      <c r="H233" s="143">
        <v>1</v>
      </c>
      <c r="I233" s="303"/>
      <c r="J233" s="144">
        <f t="shared" si="95"/>
        <v>0</v>
      </c>
      <c r="K233" s="512" t="s">
        <v>3027</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2594</v>
      </c>
    </row>
    <row r="234" spans="2:65" s="1" customFormat="1" ht="16.5" customHeight="1" x14ac:dyDescent="0.3">
      <c r="B234" s="138"/>
      <c r="C234" s="139">
        <v>125</v>
      </c>
      <c r="D234" s="139" t="s">
        <v>152</v>
      </c>
      <c r="E234" s="140" t="s">
        <v>4690</v>
      </c>
      <c r="F234" s="349" t="s">
        <v>4212</v>
      </c>
      <c r="G234" s="142" t="s">
        <v>2107</v>
      </c>
      <c r="H234" s="143">
        <v>70</v>
      </c>
      <c r="I234" s="303"/>
      <c r="J234" s="144">
        <f t="shared" si="95"/>
        <v>0</v>
      </c>
      <c r="K234" s="512" t="s">
        <v>3027</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2594</v>
      </c>
    </row>
    <row r="235" spans="2:65" s="1" customFormat="1" ht="16.5" customHeight="1" x14ac:dyDescent="0.3">
      <c r="B235" s="138"/>
      <c r="C235" s="139">
        <v>126</v>
      </c>
      <c r="D235" s="139" t="s">
        <v>152</v>
      </c>
      <c r="E235" s="140" t="s">
        <v>4691</v>
      </c>
      <c r="F235" s="349" t="s">
        <v>4213</v>
      </c>
      <c r="G235" s="142" t="s">
        <v>1054</v>
      </c>
      <c r="H235" s="143">
        <v>1</v>
      </c>
      <c r="I235" s="303"/>
      <c r="J235" s="144">
        <f t="shared" si="95"/>
        <v>0</v>
      </c>
      <c r="K235" s="512" t="s">
        <v>3027</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2594</v>
      </c>
    </row>
    <row r="236" spans="2:65" s="1" customFormat="1" ht="16.5" customHeight="1" x14ac:dyDescent="0.3">
      <c r="B236" s="138"/>
      <c r="C236" s="139">
        <v>127</v>
      </c>
      <c r="D236" s="139" t="s">
        <v>152</v>
      </c>
      <c r="E236" s="140" t="s">
        <v>4692</v>
      </c>
      <c r="F236" s="349" t="s">
        <v>4214</v>
      </c>
      <c r="G236" s="142" t="s">
        <v>1054</v>
      </c>
      <c r="H236" s="143">
        <v>1</v>
      </c>
      <c r="I236" s="303"/>
      <c r="J236" s="144">
        <f t="shared" si="95"/>
        <v>0</v>
      </c>
      <c r="K236" s="512" t="s">
        <v>3027</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2594</v>
      </c>
    </row>
    <row r="237" spans="2:65" s="1" customFormat="1" ht="16.5" customHeight="1" x14ac:dyDescent="0.3">
      <c r="B237" s="138"/>
      <c r="C237" s="139">
        <v>128</v>
      </c>
      <c r="D237" s="139" t="s">
        <v>152</v>
      </c>
      <c r="E237" s="140" t="s">
        <v>4693</v>
      </c>
      <c r="F237" s="349" t="s">
        <v>4215</v>
      </c>
      <c r="G237" s="142" t="s">
        <v>1054</v>
      </c>
      <c r="H237" s="143">
        <v>1</v>
      </c>
      <c r="I237" s="303"/>
      <c r="J237" s="144">
        <f t="shared" si="95"/>
        <v>0</v>
      </c>
      <c r="K237" s="512" t="s">
        <v>3027</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2594</v>
      </c>
    </row>
    <row r="238" spans="2:65" s="1" customFormat="1" ht="16.5" customHeight="1" x14ac:dyDescent="0.3">
      <c r="B238" s="138"/>
      <c r="C238" s="139">
        <v>129</v>
      </c>
      <c r="D238" s="139" t="s">
        <v>152</v>
      </c>
      <c r="E238" s="140" t="s">
        <v>4694</v>
      </c>
      <c r="F238" s="349" t="s">
        <v>4216</v>
      </c>
      <c r="G238" s="142" t="s">
        <v>1054</v>
      </c>
      <c r="H238" s="143">
        <v>1</v>
      </c>
      <c r="I238" s="303"/>
      <c r="J238" s="144">
        <f t="shared" si="95"/>
        <v>0</v>
      </c>
      <c r="K238" s="512" t="s">
        <v>3027</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2594</v>
      </c>
    </row>
    <row r="239" spans="2:65" s="1" customFormat="1" ht="16.5" customHeight="1" x14ac:dyDescent="0.3">
      <c r="B239" s="138"/>
      <c r="C239" s="139">
        <v>130</v>
      </c>
      <c r="D239" s="139" t="s">
        <v>152</v>
      </c>
      <c r="E239" s="140" t="s">
        <v>4695</v>
      </c>
      <c r="F239" s="349" t="s">
        <v>4217</v>
      </c>
      <c r="G239" s="142" t="s">
        <v>1054</v>
      </c>
      <c r="H239" s="143">
        <v>1</v>
      </c>
      <c r="I239" s="303"/>
      <c r="J239" s="144">
        <f t="shared" si="95"/>
        <v>0</v>
      </c>
      <c r="K239" s="512" t="s">
        <v>3027</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2594</v>
      </c>
    </row>
    <row r="240" spans="2:65" s="1" customFormat="1" ht="16.5" customHeight="1" x14ac:dyDescent="0.3">
      <c r="B240" s="138"/>
      <c r="C240" s="139">
        <v>131</v>
      </c>
      <c r="D240" s="139" t="s">
        <v>152</v>
      </c>
      <c r="E240" s="140" t="s">
        <v>4696</v>
      </c>
      <c r="F240" s="349" t="s">
        <v>4218</v>
      </c>
      <c r="G240" s="142" t="s">
        <v>1054</v>
      </c>
      <c r="H240" s="143">
        <v>1</v>
      </c>
      <c r="I240" s="303"/>
      <c r="J240" s="144">
        <f t="shared" si="95"/>
        <v>0</v>
      </c>
      <c r="K240" s="512" t="s">
        <v>3027</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2594</v>
      </c>
    </row>
    <row r="241" spans="2:65" s="1" customFormat="1" ht="16.5" customHeight="1" x14ac:dyDescent="0.3">
      <c r="B241" s="138"/>
      <c r="C241" s="139">
        <v>132</v>
      </c>
      <c r="D241" s="139" t="s">
        <v>152</v>
      </c>
      <c r="E241" s="140" t="s">
        <v>4697</v>
      </c>
      <c r="F241" s="349" t="s">
        <v>4219</v>
      </c>
      <c r="G241" s="142" t="s">
        <v>1054</v>
      </c>
      <c r="H241" s="143">
        <v>1</v>
      </c>
      <c r="I241" s="303"/>
      <c r="J241" s="144">
        <f t="shared" si="95"/>
        <v>0</v>
      </c>
      <c r="K241" s="512" t="s">
        <v>3027</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2594</v>
      </c>
    </row>
    <row r="242" spans="2:65" s="1" customFormat="1" ht="16.5" customHeight="1" x14ac:dyDescent="0.3">
      <c r="B242" s="138"/>
      <c r="C242" s="139">
        <v>133</v>
      </c>
      <c r="D242" s="139" t="s">
        <v>152</v>
      </c>
      <c r="E242" s="140" t="s">
        <v>4698</v>
      </c>
      <c r="F242" s="349" t="s">
        <v>4220</v>
      </c>
      <c r="G242" s="142" t="s">
        <v>1054</v>
      </c>
      <c r="H242" s="143">
        <v>1</v>
      </c>
      <c r="I242" s="303"/>
      <c r="J242" s="144">
        <f t="shared" si="95"/>
        <v>0</v>
      </c>
      <c r="K242" s="512" t="s">
        <v>3027</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2594</v>
      </c>
    </row>
    <row r="243" spans="2:65" s="1" customFormat="1" ht="16.5" customHeight="1" x14ac:dyDescent="0.3">
      <c r="B243" s="138"/>
      <c r="C243" s="139">
        <v>134</v>
      </c>
      <c r="D243" s="139" t="s">
        <v>152</v>
      </c>
      <c r="E243" s="140" t="s">
        <v>4699</v>
      </c>
      <c r="F243" s="350" t="s">
        <v>4221</v>
      </c>
      <c r="G243" s="142" t="s">
        <v>1054</v>
      </c>
      <c r="H243" s="143">
        <v>1</v>
      </c>
      <c r="I243" s="303"/>
      <c r="J243" s="144">
        <f t="shared" si="95"/>
        <v>0</v>
      </c>
      <c r="K243" s="512" t="s">
        <v>3027</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2594</v>
      </c>
    </row>
    <row r="244" spans="2:65" s="1" customFormat="1" ht="16.5" customHeight="1" x14ac:dyDescent="0.3">
      <c r="B244" s="138"/>
      <c r="C244" s="139">
        <v>135</v>
      </c>
      <c r="D244" s="139" t="s">
        <v>152</v>
      </c>
      <c r="E244" s="140" t="s">
        <v>4700</v>
      </c>
      <c r="F244" s="349" t="s">
        <v>4222</v>
      </c>
      <c r="G244" s="142" t="s">
        <v>1054</v>
      </c>
      <c r="H244" s="143">
        <v>1</v>
      </c>
      <c r="I244" s="303"/>
      <c r="J244" s="144">
        <f t="shared" si="95"/>
        <v>0</v>
      </c>
      <c r="K244" s="512" t="s">
        <v>3027</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2594</v>
      </c>
    </row>
    <row r="245" spans="2:65" s="1" customFormat="1" ht="16.5" customHeight="1" x14ac:dyDescent="0.3">
      <c r="B245" s="138"/>
      <c r="C245" s="139">
        <v>136</v>
      </c>
      <c r="D245" s="139" t="s">
        <v>152</v>
      </c>
      <c r="E245" s="140" t="s">
        <v>4701</v>
      </c>
      <c r="F245" s="349" t="s">
        <v>4223</v>
      </c>
      <c r="G245" s="142" t="s">
        <v>1054</v>
      </c>
      <c r="H245" s="143">
        <v>1</v>
      </c>
      <c r="I245" s="303"/>
      <c r="J245" s="144">
        <f t="shared" si="95"/>
        <v>0</v>
      </c>
      <c r="K245" s="512" t="s">
        <v>3027</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2594</v>
      </c>
    </row>
    <row r="246" spans="2:65" s="1" customFormat="1" ht="16.5" customHeight="1" x14ac:dyDescent="0.3">
      <c r="B246" s="138"/>
      <c r="C246" s="139">
        <v>137</v>
      </c>
      <c r="D246" s="139" t="s">
        <v>152</v>
      </c>
      <c r="E246" s="140" t="s">
        <v>4702</v>
      </c>
      <c r="F246" s="349" t="s">
        <v>4224</v>
      </c>
      <c r="G246" s="142" t="s">
        <v>1054</v>
      </c>
      <c r="H246" s="143">
        <v>1</v>
      </c>
      <c r="I246" s="303"/>
      <c r="J246" s="144">
        <f t="shared" si="95"/>
        <v>0</v>
      </c>
      <c r="K246" s="512" t="s">
        <v>3027</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2594</v>
      </c>
    </row>
    <row r="247" spans="2:65" s="1" customFormat="1" ht="6.95" customHeight="1" x14ac:dyDescent="0.3">
      <c r="B247" s="49"/>
      <c r="C247" s="50"/>
      <c r="D247" s="50"/>
      <c r="E247" s="50"/>
      <c r="F247" s="50"/>
      <c r="G247" s="50"/>
      <c r="H247" s="50"/>
      <c r="I247" s="50"/>
      <c r="J247" s="50"/>
      <c r="K247" s="50"/>
      <c r="L247" s="36"/>
    </row>
  </sheetData>
  <mergeCells count="29">
    <mergeCell ref="E65:H65"/>
    <mergeCell ref="E67:H67"/>
    <mergeCell ref="J51:J52"/>
    <mergeCell ref="G1:H1"/>
    <mergeCell ref="L2:V2"/>
    <mergeCell ref="E7:H7"/>
    <mergeCell ref="E9:H9"/>
    <mergeCell ref="E24:H24"/>
    <mergeCell ref="E45:H45"/>
    <mergeCell ref="E47:H47"/>
    <mergeCell ref="F81:H81"/>
    <mergeCell ref="F90:H90"/>
    <mergeCell ref="F97:H97"/>
    <mergeCell ref="F102:H102"/>
    <mergeCell ref="F118:H118"/>
    <mergeCell ref="F131:H131"/>
    <mergeCell ref="F137:H137"/>
    <mergeCell ref="F140:H140"/>
    <mergeCell ref="F145:H145"/>
    <mergeCell ref="F151:H151"/>
    <mergeCell ref="F183:H183"/>
    <mergeCell ref="F196:H196"/>
    <mergeCell ref="F216:H216"/>
    <mergeCell ref="F221:H221"/>
    <mergeCell ref="F153:H153"/>
    <mergeCell ref="F158:H158"/>
    <mergeCell ref="F165:H165"/>
    <mergeCell ref="F177:H177"/>
    <mergeCell ref="F182:H182"/>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BR307"/>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3624</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3812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D.1.4.6. Zařízení slaboproudé elektrotechniky</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Zbyněk Fryč</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D.1.4.6. Zařízení slaboproudé elektrotechniky</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3811</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4703</v>
      </c>
      <c r="F78" s="359" t="s">
        <v>4448</v>
      </c>
      <c r="G78" s="142" t="s">
        <v>1054</v>
      </c>
      <c r="H78" s="143">
        <v>1</v>
      </c>
      <c r="I78" s="303"/>
      <c r="J78" s="144">
        <f t="shared" ref="J78:J119" si="0">ROUND(I78*H78,2)</f>
        <v>0</v>
      </c>
      <c r="K78" s="141" t="s">
        <v>3027</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2594</v>
      </c>
    </row>
    <row r="79" spans="2:65" s="1" customFormat="1" ht="30" customHeight="1" x14ac:dyDescent="0.3">
      <c r="B79" s="138"/>
      <c r="C79" s="139" t="s">
        <v>72</v>
      </c>
      <c r="D79" s="139" t="s">
        <v>152</v>
      </c>
      <c r="E79" s="140" t="s">
        <v>4707</v>
      </c>
      <c r="F79" s="359" t="s">
        <v>3756</v>
      </c>
      <c r="G79" s="142" t="s">
        <v>1054</v>
      </c>
      <c r="H79" s="143">
        <v>1</v>
      </c>
      <c r="I79" s="303"/>
      <c r="J79" s="144">
        <f t="shared" si="0"/>
        <v>0</v>
      </c>
      <c r="K79" s="141" t="s">
        <v>3027</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2594</v>
      </c>
    </row>
    <row r="80" spans="2:65" s="1" customFormat="1" ht="16.5" customHeight="1" x14ac:dyDescent="0.3">
      <c r="B80" s="138"/>
      <c r="C80" s="139" t="s">
        <v>172</v>
      </c>
      <c r="D80" s="139" t="s">
        <v>152</v>
      </c>
      <c r="E80" s="140" t="s">
        <v>4708</v>
      </c>
      <c r="F80" s="359" t="s">
        <v>4449</v>
      </c>
      <c r="G80" s="142" t="s">
        <v>1054</v>
      </c>
      <c r="H80" s="143">
        <v>4</v>
      </c>
      <c r="I80" s="303"/>
      <c r="J80" s="144">
        <f t="shared" si="0"/>
        <v>0</v>
      </c>
      <c r="K80" s="141" t="s">
        <v>3027</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2594</v>
      </c>
    </row>
    <row r="81" spans="2:65" s="1" customFormat="1" ht="30" customHeight="1" x14ac:dyDescent="0.3">
      <c r="B81" s="138"/>
      <c r="C81" s="139" t="s">
        <v>157</v>
      </c>
      <c r="D81" s="139" t="s">
        <v>152</v>
      </c>
      <c r="E81" s="140" t="s">
        <v>4709</v>
      </c>
      <c r="F81" s="359" t="s">
        <v>4450</v>
      </c>
      <c r="G81" s="142" t="s">
        <v>1054</v>
      </c>
      <c r="H81" s="143">
        <v>1</v>
      </c>
      <c r="I81" s="303"/>
      <c r="J81" s="144">
        <f t="shared" si="0"/>
        <v>0</v>
      </c>
      <c r="K81" s="141" t="s">
        <v>3027</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2594</v>
      </c>
    </row>
    <row r="82" spans="2:65" s="1" customFormat="1" ht="30" customHeight="1" x14ac:dyDescent="0.3">
      <c r="B82" s="138"/>
      <c r="C82" s="139" t="s">
        <v>181</v>
      </c>
      <c r="D82" s="139" t="s">
        <v>152</v>
      </c>
      <c r="E82" s="140" t="s">
        <v>4710</v>
      </c>
      <c r="F82" s="359" t="s">
        <v>3757</v>
      </c>
      <c r="G82" s="142" t="s">
        <v>1054</v>
      </c>
      <c r="H82" s="143">
        <v>4</v>
      </c>
      <c r="I82" s="303"/>
      <c r="J82" s="144">
        <f t="shared" si="0"/>
        <v>0</v>
      </c>
      <c r="K82" s="141" t="s">
        <v>3027</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2594</v>
      </c>
    </row>
    <row r="83" spans="2:65" s="1" customFormat="1" ht="16.5" customHeight="1" x14ac:dyDescent="0.3">
      <c r="B83" s="138"/>
      <c r="C83" s="139" t="s">
        <v>184</v>
      </c>
      <c r="D83" s="139" t="s">
        <v>152</v>
      </c>
      <c r="E83" s="140" t="s">
        <v>4714</v>
      </c>
      <c r="F83" s="359" t="s">
        <v>3758</v>
      </c>
      <c r="G83" s="142" t="s">
        <v>1054</v>
      </c>
      <c r="H83" s="143">
        <v>4</v>
      </c>
      <c r="I83" s="303"/>
      <c r="J83" s="144">
        <f t="shared" si="0"/>
        <v>0</v>
      </c>
      <c r="K83" s="141" t="s">
        <v>3027</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2594</v>
      </c>
    </row>
    <row r="84" spans="2:65" s="1" customFormat="1" ht="16.5" customHeight="1" x14ac:dyDescent="0.3">
      <c r="B84" s="138"/>
      <c r="C84" s="139" t="s">
        <v>191</v>
      </c>
      <c r="D84" s="139" t="s">
        <v>152</v>
      </c>
      <c r="E84" s="140" t="s">
        <v>4712</v>
      </c>
      <c r="F84" s="359" t="s">
        <v>3759</v>
      </c>
      <c r="G84" s="142" t="s">
        <v>1054</v>
      </c>
      <c r="H84" s="143">
        <v>1</v>
      </c>
      <c r="I84" s="303"/>
      <c r="J84" s="144">
        <f t="shared" si="0"/>
        <v>0</v>
      </c>
      <c r="K84" s="141" t="s">
        <v>3027</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2594</v>
      </c>
    </row>
    <row r="85" spans="2:65" s="1" customFormat="1" ht="16.5" customHeight="1" x14ac:dyDescent="0.3">
      <c r="B85" s="138"/>
      <c r="C85" s="139" t="s">
        <v>196</v>
      </c>
      <c r="D85" s="139" t="s">
        <v>152</v>
      </c>
      <c r="E85" s="140" t="s">
        <v>4713</v>
      </c>
      <c r="F85" s="359" t="s">
        <v>4451</v>
      </c>
      <c r="G85" s="142" t="s">
        <v>1054</v>
      </c>
      <c r="H85" s="143">
        <v>1</v>
      </c>
      <c r="I85" s="303"/>
      <c r="J85" s="144">
        <f t="shared" si="0"/>
        <v>0</v>
      </c>
      <c r="K85" s="141" t="s">
        <v>3027</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2594</v>
      </c>
    </row>
    <row r="86" spans="2:65" s="1" customFormat="1" ht="16.5" customHeight="1" x14ac:dyDescent="0.3">
      <c r="B86" s="138"/>
      <c r="C86" s="139" t="s">
        <v>203</v>
      </c>
      <c r="D86" s="139" t="s">
        <v>152</v>
      </c>
      <c r="E86" s="140" t="s">
        <v>4711</v>
      </c>
      <c r="F86" s="349" t="s">
        <v>4452</v>
      </c>
      <c r="G86" s="142" t="s">
        <v>1054</v>
      </c>
      <c r="H86" s="143">
        <v>1</v>
      </c>
      <c r="I86" s="303"/>
      <c r="J86" s="144">
        <f t="shared" si="0"/>
        <v>0</v>
      </c>
      <c r="K86" s="141" t="s">
        <v>3027</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2594</v>
      </c>
    </row>
    <row r="87" spans="2:65" s="1" customFormat="1" ht="16.5" customHeight="1" x14ac:dyDescent="0.3">
      <c r="B87" s="138"/>
      <c r="C87" s="139" t="s">
        <v>206</v>
      </c>
      <c r="D87" s="139" t="s">
        <v>152</v>
      </c>
      <c r="E87" s="140" t="s">
        <v>4716</v>
      </c>
      <c r="F87" s="359" t="s">
        <v>3761</v>
      </c>
      <c r="G87" s="142" t="s">
        <v>1054</v>
      </c>
      <c r="H87" s="143">
        <v>1</v>
      </c>
      <c r="I87" s="303"/>
      <c r="J87" s="144">
        <f t="shared" si="0"/>
        <v>0</v>
      </c>
      <c r="K87" s="141" t="s">
        <v>3027</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2594</v>
      </c>
    </row>
    <row r="88" spans="2:65" s="1" customFormat="1" ht="16.5" customHeight="1" x14ac:dyDescent="0.3">
      <c r="B88" s="138"/>
      <c r="C88" s="139" t="s">
        <v>211</v>
      </c>
      <c r="D88" s="139" t="s">
        <v>152</v>
      </c>
      <c r="E88" s="140" t="s">
        <v>4715</v>
      </c>
      <c r="F88" s="359" t="s">
        <v>3762</v>
      </c>
      <c r="G88" s="142" t="s">
        <v>1054</v>
      </c>
      <c r="H88" s="143">
        <v>1</v>
      </c>
      <c r="I88" s="303"/>
      <c r="J88" s="144">
        <f t="shared" si="0"/>
        <v>0</v>
      </c>
      <c r="K88" s="141" t="s">
        <v>3027</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2594</v>
      </c>
    </row>
    <row r="89" spans="2:65" s="1" customFormat="1" ht="16.5" customHeight="1" x14ac:dyDescent="0.3">
      <c r="B89" s="138"/>
      <c r="C89" s="139" t="s">
        <v>213</v>
      </c>
      <c r="D89" s="139" t="s">
        <v>152</v>
      </c>
      <c r="E89" s="140" t="s">
        <v>4717</v>
      </c>
      <c r="F89" s="360" t="s">
        <v>3763</v>
      </c>
      <c r="G89" s="142" t="s">
        <v>1054</v>
      </c>
      <c r="H89" s="143">
        <v>2</v>
      </c>
      <c r="I89" s="303"/>
      <c r="J89" s="144">
        <f t="shared" si="0"/>
        <v>0</v>
      </c>
      <c r="K89" s="141" t="s">
        <v>3027</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2594</v>
      </c>
    </row>
    <row r="90" spans="2:65" s="1" customFormat="1" ht="16.5" customHeight="1" x14ac:dyDescent="0.3">
      <c r="B90" s="138"/>
      <c r="C90" s="139" t="s">
        <v>218</v>
      </c>
      <c r="D90" s="139" t="s">
        <v>152</v>
      </c>
      <c r="E90" s="140" t="s">
        <v>4718</v>
      </c>
      <c r="F90" s="349" t="s">
        <v>3764</v>
      </c>
      <c r="G90" s="142" t="s">
        <v>1054</v>
      </c>
      <c r="H90" s="143">
        <v>1</v>
      </c>
      <c r="I90" s="303"/>
      <c r="J90" s="144">
        <f t="shared" si="0"/>
        <v>0</v>
      </c>
      <c r="K90" s="141" t="s">
        <v>3027</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2594</v>
      </c>
    </row>
    <row r="91" spans="2:65" s="1" customFormat="1" ht="16.5" customHeight="1" x14ac:dyDescent="0.3">
      <c r="B91" s="138"/>
      <c r="C91" s="139" t="s">
        <v>225</v>
      </c>
      <c r="D91" s="139" t="s">
        <v>152</v>
      </c>
      <c r="E91" s="140" t="s">
        <v>4719</v>
      </c>
      <c r="F91" s="349" t="s">
        <v>3765</v>
      </c>
      <c r="G91" s="142" t="s">
        <v>1054</v>
      </c>
      <c r="H91" s="143">
        <v>3</v>
      </c>
      <c r="I91" s="303"/>
      <c r="J91" s="144">
        <f t="shared" si="0"/>
        <v>0</v>
      </c>
      <c r="K91" s="141" t="s">
        <v>3027</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2594</v>
      </c>
    </row>
    <row r="92" spans="2:65" s="1" customFormat="1" ht="16.5" customHeight="1" x14ac:dyDescent="0.3">
      <c r="B92" s="138"/>
      <c r="C92" s="139" t="s">
        <v>11</v>
      </c>
      <c r="D92" s="139" t="s">
        <v>152</v>
      </c>
      <c r="E92" s="140" t="s">
        <v>4720</v>
      </c>
      <c r="F92" s="349" t="s">
        <v>3766</v>
      </c>
      <c r="G92" s="142" t="s">
        <v>268</v>
      </c>
      <c r="H92" s="143">
        <v>510</v>
      </c>
      <c r="I92" s="303"/>
      <c r="J92" s="144">
        <f t="shared" si="0"/>
        <v>0</v>
      </c>
      <c r="K92" s="141" t="s">
        <v>3027</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2594</v>
      </c>
    </row>
    <row r="93" spans="2:65" s="1" customFormat="1" ht="16.5" customHeight="1" x14ac:dyDescent="0.3">
      <c r="B93" s="138"/>
      <c r="C93" s="139" t="s">
        <v>233</v>
      </c>
      <c r="D93" s="139" t="s">
        <v>152</v>
      </c>
      <c r="E93" s="140" t="s">
        <v>4721</v>
      </c>
      <c r="F93" s="361" t="s">
        <v>3767</v>
      </c>
      <c r="G93" s="142" t="s">
        <v>1054</v>
      </c>
      <c r="H93" s="143">
        <v>52</v>
      </c>
      <c r="I93" s="303"/>
      <c r="J93" s="144">
        <f t="shared" si="0"/>
        <v>0</v>
      </c>
      <c r="K93" s="141" t="s">
        <v>3027</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2594</v>
      </c>
    </row>
    <row r="94" spans="2:65" s="1" customFormat="1" ht="16.5" customHeight="1" x14ac:dyDescent="0.3">
      <c r="B94" s="138"/>
      <c r="C94" s="139" t="s">
        <v>238</v>
      </c>
      <c r="D94" s="139" t="s">
        <v>152</v>
      </c>
      <c r="E94" s="140" t="s">
        <v>4722</v>
      </c>
      <c r="F94" s="361" t="s">
        <v>3768</v>
      </c>
      <c r="G94" s="142" t="s">
        <v>1054</v>
      </c>
      <c r="H94" s="143">
        <v>170</v>
      </c>
      <c r="I94" s="303"/>
      <c r="J94" s="144">
        <f t="shared" si="0"/>
        <v>0</v>
      </c>
      <c r="K94" s="141" t="s">
        <v>3027</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2594</v>
      </c>
    </row>
    <row r="95" spans="2:65" s="1" customFormat="1" ht="16.5" customHeight="1" x14ac:dyDescent="0.3">
      <c r="B95" s="138"/>
      <c r="C95" s="139" t="s">
        <v>244</v>
      </c>
      <c r="D95" s="139" t="s">
        <v>152</v>
      </c>
      <c r="E95" s="140" t="s">
        <v>4723</v>
      </c>
      <c r="F95" s="361" t="s">
        <v>3769</v>
      </c>
      <c r="G95" s="142" t="s">
        <v>1054</v>
      </c>
      <c r="H95" s="143">
        <v>13</v>
      </c>
      <c r="I95" s="303"/>
      <c r="J95" s="144">
        <f t="shared" si="0"/>
        <v>0</v>
      </c>
      <c r="K95" s="141" t="s">
        <v>3027</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2594</v>
      </c>
    </row>
    <row r="96" spans="2:65" s="1" customFormat="1" ht="16.5" customHeight="1" x14ac:dyDescent="0.3">
      <c r="B96" s="138"/>
      <c r="C96" s="139" t="s">
        <v>250</v>
      </c>
      <c r="D96" s="139" t="s">
        <v>152</v>
      </c>
      <c r="E96" s="140" t="s">
        <v>4724</v>
      </c>
      <c r="F96" s="349" t="s">
        <v>3770</v>
      </c>
      <c r="G96" s="142" t="s">
        <v>1054</v>
      </c>
      <c r="H96" s="143">
        <v>960</v>
      </c>
      <c r="I96" s="303"/>
      <c r="J96" s="144">
        <f t="shared" si="0"/>
        <v>0</v>
      </c>
      <c r="K96" s="141" t="s">
        <v>3027</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2594</v>
      </c>
    </row>
    <row r="97" spans="2:65" s="1" customFormat="1" ht="16.5" customHeight="1" x14ac:dyDescent="0.3">
      <c r="B97" s="138"/>
      <c r="C97" s="139" t="s">
        <v>256</v>
      </c>
      <c r="D97" s="139" t="s">
        <v>152</v>
      </c>
      <c r="E97" s="140" t="s">
        <v>4725</v>
      </c>
      <c r="F97" s="362" t="s">
        <v>3752</v>
      </c>
      <c r="G97" s="142" t="s">
        <v>1054</v>
      </c>
      <c r="H97" s="143">
        <v>4</v>
      </c>
      <c r="I97" s="303"/>
      <c r="J97" s="144">
        <f t="shared" si="0"/>
        <v>0</v>
      </c>
      <c r="K97" s="141" t="s">
        <v>3027</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2594</v>
      </c>
    </row>
    <row r="98" spans="2:65" s="1" customFormat="1" ht="16.5" customHeight="1" x14ac:dyDescent="0.3">
      <c r="B98" s="138"/>
      <c r="C98" s="139" t="s">
        <v>10</v>
      </c>
      <c r="D98" s="139" t="s">
        <v>152</v>
      </c>
      <c r="E98" s="140" t="s">
        <v>4726</v>
      </c>
      <c r="F98" s="362" t="s">
        <v>3753</v>
      </c>
      <c r="G98" s="142" t="s">
        <v>1054</v>
      </c>
      <c r="H98" s="143">
        <v>4</v>
      </c>
      <c r="I98" s="303"/>
      <c r="J98" s="144">
        <f t="shared" si="0"/>
        <v>0</v>
      </c>
      <c r="K98" s="141" t="s">
        <v>3027</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2594</v>
      </c>
    </row>
    <row r="99" spans="2:65" s="1" customFormat="1" ht="16.5" customHeight="1" x14ac:dyDescent="0.3">
      <c r="B99" s="138"/>
      <c r="C99" s="139" t="s">
        <v>265</v>
      </c>
      <c r="D99" s="139" t="s">
        <v>152</v>
      </c>
      <c r="E99" s="140" t="s">
        <v>4727</v>
      </c>
      <c r="F99" s="362" t="s">
        <v>3754</v>
      </c>
      <c r="G99" s="142" t="s">
        <v>1054</v>
      </c>
      <c r="H99" s="143">
        <v>2</v>
      </c>
      <c r="I99" s="303"/>
      <c r="J99" s="144">
        <f t="shared" si="0"/>
        <v>0</v>
      </c>
      <c r="K99" s="141" t="s">
        <v>3027</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2594</v>
      </c>
    </row>
    <row r="100" spans="2:65" s="1" customFormat="1" ht="16.5" customHeight="1" x14ac:dyDescent="0.3">
      <c r="B100" s="138"/>
      <c r="C100" s="139" t="s">
        <v>271</v>
      </c>
      <c r="D100" s="139" t="s">
        <v>152</v>
      </c>
      <c r="E100" s="140" t="s">
        <v>4728</v>
      </c>
      <c r="F100" s="362" t="s">
        <v>3755</v>
      </c>
      <c r="G100" s="142" t="s">
        <v>1054</v>
      </c>
      <c r="H100" s="143">
        <v>3</v>
      </c>
      <c r="I100" s="303"/>
      <c r="J100" s="144">
        <f t="shared" si="0"/>
        <v>0</v>
      </c>
      <c r="K100" s="141" t="s">
        <v>3027</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2594</v>
      </c>
    </row>
    <row r="101" spans="2:65" s="1" customFormat="1" ht="16.5" customHeight="1" x14ac:dyDescent="0.3">
      <c r="B101" s="138"/>
      <c r="C101" s="139" t="s">
        <v>276</v>
      </c>
      <c r="D101" s="139" t="s">
        <v>152</v>
      </c>
      <c r="E101" s="140" t="s">
        <v>4729</v>
      </c>
      <c r="F101" s="350" t="s">
        <v>4453</v>
      </c>
      <c r="G101" s="142" t="s">
        <v>1054</v>
      </c>
      <c r="H101" s="143">
        <v>53</v>
      </c>
      <c r="I101" s="303"/>
      <c r="J101" s="144">
        <f t="shared" si="0"/>
        <v>0</v>
      </c>
      <c r="K101" s="141" t="s">
        <v>3027</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2594</v>
      </c>
    </row>
    <row r="102" spans="2:65" s="1" customFormat="1" ht="16.5" customHeight="1" x14ac:dyDescent="0.3">
      <c r="B102" s="138"/>
      <c r="C102" s="139" t="s">
        <v>281</v>
      </c>
      <c r="D102" s="139" t="s">
        <v>152</v>
      </c>
      <c r="E102" s="140" t="s">
        <v>4730</v>
      </c>
      <c r="F102" s="349" t="s">
        <v>4454</v>
      </c>
      <c r="G102" s="142" t="s">
        <v>1054</v>
      </c>
      <c r="H102" s="143">
        <v>16</v>
      </c>
      <c r="I102" s="303"/>
      <c r="J102" s="144">
        <f t="shared" si="0"/>
        <v>0</v>
      </c>
      <c r="K102" s="141" t="s">
        <v>3027</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2594</v>
      </c>
    </row>
    <row r="103" spans="2:65" s="1" customFormat="1" ht="16.5" customHeight="1" x14ac:dyDescent="0.3">
      <c r="B103" s="138"/>
      <c r="C103" s="139" t="s">
        <v>286</v>
      </c>
      <c r="D103" s="139" t="s">
        <v>152</v>
      </c>
      <c r="E103" s="140" t="s">
        <v>4731</v>
      </c>
      <c r="F103" s="349" t="s">
        <v>4455</v>
      </c>
      <c r="G103" s="142" t="s">
        <v>1054</v>
      </c>
      <c r="H103" s="143">
        <v>69</v>
      </c>
      <c r="I103" s="303"/>
      <c r="J103" s="144">
        <f t="shared" si="0"/>
        <v>0</v>
      </c>
      <c r="K103" s="141" t="s">
        <v>3027</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2594</v>
      </c>
    </row>
    <row r="104" spans="2:65" s="1" customFormat="1" ht="30" customHeight="1" x14ac:dyDescent="0.3">
      <c r="B104" s="138"/>
      <c r="C104" s="139" t="s">
        <v>290</v>
      </c>
      <c r="D104" s="139" t="s">
        <v>152</v>
      </c>
      <c r="E104" s="140" t="s">
        <v>4732</v>
      </c>
      <c r="F104" s="350" t="s">
        <v>3771</v>
      </c>
      <c r="G104" s="142" t="s">
        <v>1054</v>
      </c>
      <c r="H104" s="143">
        <v>10</v>
      </c>
      <c r="I104" s="303"/>
      <c r="J104" s="144">
        <f t="shared" si="0"/>
        <v>0</v>
      </c>
      <c r="K104" s="141" t="s">
        <v>3027</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2594</v>
      </c>
    </row>
    <row r="105" spans="2:65" s="1" customFormat="1" ht="30" customHeight="1" x14ac:dyDescent="0.3">
      <c r="B105" s="138"/>
      <c r="C105" s="139" t="s">
        <v>293</v>
      </c>
      <c r="D105" s="139" t="s">
        <v>152</v>
      </c>
      <c r="E105" s="140" t="s">
        <v>4733</v>
      </c>
      <c r="F105" s="349" t="s">
        <v>3772</v>
      </c>
      <c r="G105" s="142" t="s">
        <v>1054</v>
      </c>
      <c r="H105" s="143">
        <v>4</v>
      </c>
      <c r="I105" s="303"/>
      <c r="J105" s="144">
        <f t="shared" si="0"/>
        <v>0</v>
      </c>
      <c r="K105" s="141" t="s">
        <v>3027</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2594</v>
      </c>
    </row>
    <row r="106" spans="2:65" s="1" customFormat="1" ht="30" customHeight="1" x14ac:dyDescent="0.3">
      <c r="B106" s="138"/>
      <c r="C106" s="139" t="s">
        <v>301</v>
      </c>
      <c r="D106" s="139" t="s">
        <v>152</v>
      </c>
      <c r="E106" s="140" t="s">
        <v>4734</v>
      </c>
      <c r="F106" s="349" t="s">
        <v>4456</v>
      </c>
      <c r="G106" s="142" t="s">
        <v>1054</v>
      </c>
      <c r="H106" s="143">
        <v>13</v>
      </c>
      <c r="I106" s="303"/>
      <c r="J106" s="144">
        <f t="shared" si="0"/>
        <v>0</v>
      </c>
      <c r="K106" s="141" t="s">
        <v>3027</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2594</v>
      </c>
    </row>
    <row r="107" spans="2:65" s="1" customFormat="1" ht="16.5" customHeight="1" x14ac:dyDescent="0.3">
      <c r="B107" s="138"/>
      <c r="C107" s="139" t="s">
        <v>310</v>
      </c>
      <c r="D107" s="139" t="s">
        <v>152</v>
      </c>
      <c r="E107" s="140" t="s">
        <v>4735</v>
      </c>
      <c r="F107" s="349" t="s">
        <v>4457</v>
      </c>
      <c r="G107" s="142" t="s">
        <v>1054</v>
      </c>
      <c r="H107" s="143">
        <v>16</v>
      </c>
      <c r="I107" s="303"/>
      <c r="J107" s="144">
        <f t="shared" si="0"/>
        <v>0</v>
      </c>
      <c r="K107" s="141" t="s">
        <v>3027</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2594</v>
      </c>
    </row>
    <row r="108" spans="2:65" s="1" customFormat="1" ht="30" customHeight="1" x14ac:dyDescent="0.3">
      <c r="B108" s="138"/>
      <c r="C108" s="139" t="s">
        <v>318</v>
      </c>
      <c r="D108" s="139" t="s">
        <v>152</v>
      </c>
      <c r="E108" s="140" t="s">
        <v>4736</v>
      </c>
      <c r="F108" s="349" t="s">
        <v>4458</v>
      </c>
      <c r="G108" s="142" t="s">
        <v>1054</v>
      </c>
      <c r="H108" s="143">
        <v>3</v>
      </c>
      <c r="I108" s="303"/>
      <c r="J108" s="144">
        <f t="shared" si="0"/>
        <v>0</v>
      </c>
      <c r="K108" s="141" t="s">
        <v>3027</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2594</v>
      </c>
    </row>
    <row r="109" spans="2:65" s="1" customFormat="1" ht="16.5" customHeight="1" x14ac:dyDescent="0.3">
      <c r="B109" s="138"/>
      <c r="C109" s="139" t="s">
        <v>323</v>
      </c>
      <c r="D109" s="139" t="s">
        <v>152</v>
      </c>
      <c r="E109" s="140" t="s">
        <v>4737</v>
      </c>
      <c r="F109" s="350" t="s">
        <v>3776</v>
      </c>
      <c r="G109" s="142" t="s">
        <v>1054</v>
      </c>
      <c r="H109" s="143">
        <v>1</v>
      </c>
      <c r="I109" s="303"/>
      <c r="J109" s="144">
        <f t="shared" si="0"/>
        <v>0</v>
      </c>
      <c r="K109" s="141" t="s">
        <v>3027</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2594</v>
      </c>
    </row>
    <row r="110" spans="2:65" s="1" customFormat="1" ht="16.5" customHeight="1" x14ac:dyDescent="0.3">
      <c r="B110" s="138"/>
      <c r="C110" s="139" t="s">
        <v>325</v>
      </c>
      <c r="D110" s="139" t="s">
        <v>152</v>
      </c>
      <c r="E110" s="140" t="s">
        <v>4738</v>
      </c>
      <c r="F110" s="350" t="s">
        <v>3777</v>
      </c>
      <c r="G110" s="142" t="s">
        <v>1054</v>
      </c>
      <c r="H110" s="143">
        <v>1</v>
      </c>
      <c r="I110" s="303"/>
      <c r="J110" s="144">
        <f t="shared" si="0"/>
        <v>0</v>
      </c>
      <c r="K110" s="141" t="s">
        <v>3027</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2594</v>
      </c>
    </row>
    <row r="111" spans="2:65" s="1" customFormat="1" ht="16.5" customHeight="1" x14ac:dyDescent="0.3">
      <c r="B111" s="138"/>
      <c r="C111" s="139" t="s">
        <v>332</v>
      </c>
      <c r="D111" s="139" t="s">
        <v>152</v>
      </c>
      <c r="E111" s="140" t="s">
        <v>4739</v>
      </c>
      <c r="F111" s="360" t="s">
        <v>3778</v>
      </c>
      <c r="G111" s="142" t="s">
        <v>1054</v>
      </c>
      <c r="H111" s="143">
        <v>4</v>
      </c>
      <c r="I111" s="303"/>
      <c r="J111" s="144">
        <f t="shared" si="0"/>
        <v>0</v>
      </c>
      <c r="K111" s="141" t="s">
        <v>3027</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2594</v>
      </c>
    </row>
    <row r="112" spans="2:65" s="1" customFormat="1" ht="16.5" customHeight="1" x14ac:dyDescent="0.3">
      <c r="B112" s="138"/>
      <c r="C112" s="139" t="s">
        <v>338</v>
      </c>
      <c r="D112" s="139" t="s">
        <v>152</v>
      </c>
      <c r="E112" s="140" t="s">
        <v>4740</v>
      </c>
      <c r="F112" s="349" t="s">
        <v>4459</v>
      </c>
      <c r="G112" s="142" t="s">
        <v>1054</v>
      </c>
      <c r="H112" s="143">
        <v>25</v>
      </c>
      <c r="I112" s="303"/>
      <c r="J112" s="144">
        <f t="shared" si="0"/>
        <v>0</v>
      </c>
      <c r="K112" s="141" t="s">
        <v>3027</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2594</v>
      </c>
    </row>
    <row r="113" spans="2:65" s="1" customFormat="1" ht="16.5" customHeight="1" x14ac:dyDescent="0.3">
      <c r="B113" s="138"/>
      <c r="C113" s="139" t="s">
        <v>342</v>
      </c>
      <c r="D113" s="139" t="s">
        <v>152</v>
      </c>
      <c r="E113" s="140" t="s">
        <v>4741</v>
      </c>
      <c r="F113" s="349" t="s">
        <v>3779</v>
      </c>
      <c r="G113" s="142" t="s">
        <v>1054</v>
      </c>
      <c r="H113" s="143">
        <v>1</v>
      </c>
      <c r="I113" s="303"/>
      <c r="J113" s="144">
        <f t="shared" si="0"/>
        <v>0</v>
      </c>
      <c r="K113" s="141" t="s">
        <v>3027</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2594</v>
      </c>
    </row>
    <row r="114" spans="2:65" s="1" customFormat="1" ht="30" customHeight="1" x14ac:dyDescent="0.3">
      <c r="B114" s="138"/>
      <c r="C114" s="139" t="s">
        <v>346</v>
      </c>
      <c r="D114" s="139" t="s">
        <v>152</v>
      </c>
      <c r="E114" s="140" t="s">
        <v>4742</v>
      </c>
      <c r="F114" s="349" t="s">
        <v>3780</v>
      </c>
      <c r="G114" s="142" t="s">
        <v>1054</v>
      </c>
      <c r="H114" s="143">
        <v>6</v>
      </c>
      <c r="I114" s="303"/>
      <c r="J114" s="144">
        <f t="shared" si="0"/>
        <v>0</v>
      </c>
      <c r="K114" s="141" t="s">
        <v>3027</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2594</v>
      </c>
    </row>
    <row r="115" spans="2:65" s="1" customFormat="1" ht="16.5" customHeight="1" x14ac:dyDescent="0.3">
      <c r="B115" s="138"/>
      <c r="C115" s="139" t="s">
        <v>348</v>
      </c>
      <c r="D115" s="139" t="s">
        <v>152</v>
      </c>
      <c r="E115" s="140" t="s">
        <v>4743</v>
      </c>
      <c r="F115" s="349" t="s">
        <v>3781</v>
      </c>
      <c r="G115" s="142" t="s">
        <v>1054</v>
      </c>
      <c r="H115" s="143">
        <v>1</v>
      </c>
      <c r="I115" s="303"/>
      <c r="J115" s="144">
        <f t="shared" si="0"/>
        <v>0</v>
      </c>
      <c r="K115" s="141" t="s">
        <v>3027</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2594</v>
      </c>
    </row>
    <row r="116" spans="2:65" s="1" customFormat="1" ht="30" customHeight="1" x14ac:dyDescent="0.3">
      <c r="B116" s="138"/>
      <c r="C116" s="139" t="s">
        <v>350</v>
      </c>
      <c r="D116" s="139" t="s">
        <v>152</v>
      </c>
      <c r="E116" s="140" t="s">
        <v>4744</v>
      </c>
      <c r="F116" s="349" t="s">
        <v>3782</v>
      </c>
      <c r="G116" s="142" t="s">
        <v>1054</v>
      </c>
      <c r="H116" s="143">
        <v>1</v>
      </c>
      <c r="I116" s="303"/>
      <c r="J116" s="144">
        <f t="shared" si="0"/>
        <v>0</v>
      </c>
      <c r="K116" s="141" t="s">
        <v>3027</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2594</v>
      </c>
    </row>
    <row r="117" spans="2:65" s="1" customFormat="1" ht="16.5" customHeight="1" x14ac:dyDescent="0.3">
      <c r="B117" s="138"/>
      <c r="C117" s="139" t="s">
        <v>357</v>
      </c>
      <c r="D117" s="139" t="s">
        <v>152</v>
      </c>
      <c r="E117" s="140" t="s">
        <v>4745</v>
      </c>
      <c r="F117" s="349" t="s">
        <v>3783</v>
      </c>
      <c r="G117" s="142" t="s">
        <v>1054</v>
      </c>
      <c r="H117" s="143">
        <v>1</v>
      </c>
      <c r="I117" s="303"/>
      <c r="J117" s="144">
        <f t="shared" si="0"/>
        <v>0</v>
      </c>
      <c r="K117" s="141" t="s">
        <v>3027</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2594</v>
      </c>
    </row>
    <row r="118" spans="2:65" s="1" customFormat="1" ht="30" customHeight="1" x14ac:dyDescent="0.3">
      <c r="B118" s="138"/>
      <c r="C118" s="139" t="s">
        <v>361</v>
      </c>
      <c r="D118" s="139" t="s">
        <v>152</v>
      </c>
      <c r="E118" s="140" t="s">
        <v>4746</v>
      </c>
      <c r="F118" s="349" t="s">
        <v>3784</v>
      </c>
      <c r="G118" s="142" t="s">
        <v>1054</v>
      </c>
      <c r="H118" s="143">
        <v>1</v>
      </c>
      <c r="I118" s="303"/>
      <c r="J118" s="144">
        <f t="shared" si="0"/>
        <v>0</v>
      </c>
      <c r="K118" s="141" t="s">
        <v>3027</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2594</v>
      </c>
    </row>
    <row r="119" spans="2:65" s="1" customFormat="1" ht="16.5" customHeight="1" x14ac:dyDescent="0.3">
      <c r="B119" s="138"/>
      <c r="C119" s="139" t="s">
        <v>367</v>
      </c>
      <c r="D119" s="139" t="s">
        <v>152</v>
      </c>
      <c r="E119" s="140" t="s">
        <v>4747</v>
      </c>
      <c r="F119" s="349" t="s">
        <v>3785</v>
      </c>
      <c r="G119" s="142" t="s">
        <v>1054</v>
      </c>
      <c r="H119" s="143">
        <v>1</v>
      </c>
      <c r="I119" s="303"/>
      <c r="J119" s="144">
        <f t="shared" si="0"/>
        <v>0</v>
      </c>
      <c r="K119" s="141" t="s">
        <v>3027</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2594</v>
      </c>
    </row>
    <row r="120" spans="2:65" s="1" customFormat="1" ht="16.5" customHeight="1" x14ac:dyDescent="0.3">
      <c r="B120" s="138"/>
      <c r="C120" s="139" t="s">
        <v>372</v>
      </c>
      <c r="D120" s="139" t="s">
        <v>152</v>
      </c>
      <c r="E120" s="140" t="s">
        <v>4748</v>
      </c>
      <c r="F120" s="349" t="s">
        <v>3773</v>
      </c>
      <c r="G120" s="142" t="s">
        <v>1054</v>
      </c>
      <c r="H120" s="143">
        <v>1</v>
      </c>
      <c r="I120" s="303"/>
      <c r="J120" s="144">
        <f>ROUND(I120*H120,2)</f>
        <v>0</v>
      </c>
      <c r="K120" s="141" t="s">
        <v>3027</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2594</v>
      </c>
    </row>
    <row r="121" spans="2:65" s="1" customFormat="1" ht="16.5" customHeight="1" x14ac:dyDescent="0.3">
      <c r="B121" s="138"/>
      <c r="C121" s="139" t="s">
        <v>376</v>
      </c>
      <c r="D121" s="139" t="s">
        <v>152</v>
      </c>
      <c r="E121" s="140" t="s">
        <v>4749</v>
      </c>
      <c r="F121" s="349" t="s">
        <v>3774</v>
      </c>
      <c r="G121" s="142" t="s">
        <v>1054</v>
      </c>
      <c r="H121" s="143">
        <v>1</v>
      </c>
      <c r="I121" s="303"/>
      <c r="J121" s="144">
        <f>ROUND(I121*H121,2)</f>
        <v>0</v>
      </c>
      <c r="K121" s="141" t="s">
        <v>3027</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2594</v>
      </c>
    </row>
    <row r="122" spans="2:65" s="1" customFormat="1" ht="16.5" customHeight="1" x14ac:dyDescent="0.3">
      <c r="B122" s="138"/>
      <c r="C122" s="139" t="s">
        <v>383</v>
      </c>
      <c r="D122" s="139" t="s">
        <v>152</v>
      </c>
      <c r="E122" s="140" t="s">
        <v>4750</v>
      </c>
      <c r="F122" s="349" t="s">
        <v>3786</v>
      </c>
      <c r="G122" s="142" t="s">
        <v>1054</v>
      </c>
      <c r="H122" s="143">
        <v>1</v>
      </c>
      <c r="I122" s="303"/>
      <c r="J122" s="144">
        <f>ROUND(I122*H122,2)</f>
        <v>0</v>
      </c>
      <c r="K122" s="141" t="s">
        <v>3027</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2594</v>
      </c>
    </row>
    <row r="123" spans="2:65" s="1" customFormat="1" ht="16.5" customHeight="1" x14ac:dyDescent="0.3">
      <c r="B123" s="138"/>
      <c r="C123" s="139" t="s">
        <v>301</v>
      </c>
      <c r="D123" s="139" t="s">
        <v>152</v>
      </c>
      <c r="E123" s="140" t="s">
        <v>4751</v>
      </c>
      <c r="F123" s="349" t="s">
        <v>4460</v>
      </c>
      <c r="G123" s="142" t="s">
        <v>1054</v>
      </c>
      <c r="H123" s="143">
        <v>1</v>
      </c>
      <c r="I123" s="303"/>
      <c r="J123" s="144">
        <f t="shared" ref="J123:J136" si="10">ROUND(I123*H123,2)</f>
        <v>0</v>
      </c>
      <c r="K123" s="141" t="s">
        <v>3027</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2594</v>
      </c>
    </row>
    <row r="124" spans="2:65" s="1" customFormat="1" ht="16.5" customHeight="1" x14ac:dyDescent="0.3">
      <c r="B124" s="138"/>
      <c r="C124" s="139" t="s">
        <v>310</v>
      </c>
      <c r="D124" s="139" t="s">
        <v>152</v>
      </c>
      <c r="E124" s="140" t="s">
        <v>4752</v>
      </c>
      <c r="F124" s="349" t="s">
        <v>3787</v>
      </c>
      <c r="G124" s="142" t="s">
        <v>1054</v>
      </c>
      <c r="H124" s="143">
        <v>1</v>
      </c>
      <c r="I124" s="303"/>
      <c r="J124" s="144">
        <f t="shared" si="10"/>
        <v>0</v>
      </c>
      <c r="K124" s="141" t="s">
        <v>3027</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2594</v>
      </c>
    </row>
    <row r="125" spans="2:65" s="1" customFormat="1" ht="16.5" customHeight="1" x14ac:dyDescent="0.3">
      <c r="B125" s="138"/>
      <c r="C125" s="139" t="s">
        <v>318</v>
      </c>
      <c r="D125" s="139" t="s">
        <v>152</v>
      </c>
      <c r="E125" s="140" t="s">
        <v>4753</v>
      </c>
      <c r="F125" s="349" t="s">
        <v>3775</v>
      </c>
      <c r="G125" s="142" t="s">
        <v>1054</v>
      </c>
      <c r="H125" s="143">
        <v>1</v>
      </c>
      <c r="I125" s="303"/>
      <c r="J125" s="144">
        <f t="shared" si="10"/>
        <v>0</v>
      </c>
      <c r="K125" s="141" t="s">
        <v>3027</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2594</v>
      </c>
    </row>
    <row r="126" spans="2:65" s="1" customFormat="1" ht="16.5" customHeight="1" x14ac:dyDescent="0.3">
      <c r="B126" s="138"/>
      <c r="C126" s="139" t="s">
        <v>323</v>
      </c>
      <c r="D126" s="139" t="s">
        <v>152</v>
      </c>
      <c r="E126" s="140" t="s">
        <v>4754</v>
      </c>
      <c r="F126" s="349" t="s">
        <v>3788</v>
      </c>
      <c r="G126" s="142" t="s">
        <v>1054</v>
      </c>
      <c r="H126" s="143">
        <v>2</v>
      </c>
      <c r="I126" s="303"/>
      <c r="J126" s="144">
        <f t="shared" si="10"/>
        <v>0</v>
      </c>
      <c r="K126" s="141" t="s">
        <v>3027</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2594</v>
      </c>
    </row>
    <row r="127" spans="2:65" s="1" customFormat="1" ht="16.5" customHeight="1" x14ac:dyDescent="0.3">
      <c r="B127" s="138"/>
      <c r="C127" s="139" t="s">
        <v>325</v>
      </c>
      <c r="D127" s="139" t="s">
        <v>152</v>
      </c>
      <c r="E127" s="140" t="s">
        <v>4755</v>
      </c>
      <c r="F127" s="351" t="s">
        <v>3789</v>
      </c>
      <c r="G127" s="142" t="s">
        <v>268</v>
      </c>
      <c r="H127" s="143">
        <v>2100</v>
      </c>
      <c r="I127" s="303"/>
      <c r="J127" s="144">
        <f t="shared" si="10"/>
        <v>0</v>
      </c>
      <c r="K127" s="141" t="s">
        <v>3027</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2594</v>
      </c>
    </row>
    <row r="128" spans="2:65" s="1" customFormat="1" ht="16.5" customHeight="1" x14ac:dyDescent="0.3">
      <c r="B128" s="138"/>
      <c r="C128" s="139" t="s">
        <v>332</v>
      </c>
      <c r="D128" s="139" t="s">
        <v>152</v>
      </c>
      <c r="E128" s="140" t="s">
        <v>4756</v>
      </c>
      <c r="F128" s="351" t="s">
        <v>3790</v>
      </c>
      <c r="G128" s="142" t="s">
        <v>268</v>
      </c>
      <c r="H128" s="143">
        <v>30</v>
      </c>
      <c r="I128" s="303"/>
      <c r="J128" s="144">
        <f t="shared" si="10"/>
        <v>0</v>
      </c>
      <c r="K128" s="141" t="s">
        <v>3027</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2594</v>
      </c>
    </row>
    <row r="129" spans="2:65" s="1" customFormat="1" ht="16.5" customHeight="1" x14ac:dyDescent="0.3">
      <c r="B129" s="138"/>
      <c r="C129" s="139" t="s">
        <v>338</v>
      </c>
      <c r="D129" s="139" t="s">
        <v>152</v>
      </c>
      <c r="E129" s="140" t="s">
        <v>4757</v>
      </c>
      <c r="F129" s="351" t="s">
        <v>3791</v>
      </c>
      <c r="G129" s="142" t="s">
        <v>268</v>
      </c>
      <c r="H129" s="143">
        <v>15</v>
      </c>
      <c r="I129" s="303"/>
      <c r="J129" s="144">
        <f t="shared" si="10"/>
        <v>0</v>
      </c>
      <c r="K129" s="141" t="s">
        <v>3027</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2594</v>
      </c>
    </row>
    <row r="130" spans="2:65" s="1" customFormat="1" ht="16.5" customHeight="1" x14ac:dyDescent="0.3">
      <c r="B130" s="138"/>
      <c r="C130" s="139" t="s">
        <v>342</v>
      </c>
      <c r="D130" s="139" t="s">
        <v>152</v>
      </c>
      <c r="E130" s="140" t="s">
        <v>4758</v>
      </c>
      <c r="F130" s="351" t="s">
        <v>3792</v>
      </c>
      <c r="G130" s="142" t="s">
        <v>268</v>
      </c>
      <c r="H130" s="143">
        <v>30</v>
      </c>
      <c r="I130" s="303"/>
      <c r="J130" s="144">
        <f t="shared" si="10"/>
        <v>0</v>
      </c>
      <c r="K130" s="141" t="s">
        <v>3027</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2594</v>
      </c>
    </row>
    <row r="131" spans="2:65" s="1" customFormat="1" ht="16.5" customHeight="1" x14ac:dyDescent="0.3">
      <c r="B131" s="138"/>
      <c r="C131" s="139" t="s">
        <v>346</v>
      </c>
      <c r="D131" s="139" t="s">
        <v>152</v>
      </c>
      <c r="E131" s="140" t="s">
        <v>4759</v>
      </c>
      <c r="F131" s="350" t="s">
        <v>3793</v>
      </c>
      <c r="G131" s="142" t="s">
        <v>268</v>
      </c>
      <c r="H131" s="143">
        <v>140</v>
      </c>
      <c r="I131" s="303"/>
      <c r="J131" s="144">
        <f t="shared" si="10"/>
        <v>0</v>
      </c>
      <c r="K131" s="141" t="s">
        <v>3027</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2594</v>
      </c>
    </row>
    <row r="132" spans="2:65" s="1" customFormat="1" ht="16.5" customHeight="1" x14ac:dyDescent="0.3">
      <c r="B132" s="138"/>
      <c r="C132" s="139" t="s">
        <v>348</v>
      </c>
      <c r="D132" s="139" t="s">
        <v>152</v>
      </c>
      <c r="E132" s="140" t="s">
        <v>4760</v>
      </c>
      <c r="F132" s="350" t="s">
        <v>3794</v>
      </c>
      <c r="G132" s="142" t="s">
        <v>268</v>
      </c>
      <c r="H132" s="143">
        <v>40</v>
      </c>
      <c r="I132" s="303"/>
      <c r="J132" s="144">
        <f t="shared" si="10"/>
        <v>0</v>
      </c>
      <c r="K132" s="141" t="s">
        <v>3027</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2594</v>
      </c>
    </row>
    <row r="133" spans="2:65" s="1" customFormat="1" ht="16.5" customHeight="1" x14ac:dyDescent="0.3">
      <c r="B133" s="138"/>
      <c r="C133" s="139" t="s">
        <v>350</v>
      </c>
      <c r="D133" s="139" t="s">
        <v>152</v>
      </c>
      <c r="E133" s="140" t="s">
        <v>4761</v>
      </c>
      <c r="F133" s="350" t="s">
        <v>3795</v>
      </c>
      <c r="G133" s="142" t="s">
        <v>268</v>
      </c>
      <c r="H133" s="143">
        <v>30</v>
      </c>
      <c r="I133" s="303"/>
      <c r="J133" s="144">
        <f t="shared" si="10"/>
        <v>0</v>
      </c>
      <c r="K133" s="141" t="s">
        <v>3027</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2594</v>
      </c>
    </row>
    <row r="134" spans="2:65" s="1" customFormat="1" ht="16.5" customHeight="1" x14ac:dyDescent="0.3">
      <c r="B134" s="138"/>
      <c r="C134" s="139" t="s">
        <v>357</v>
      </c>
      <c r="D134" s="139" t="s">
        <v>152</v>
      </c>
      <c r="E134" s="140" t="s">
        <v>4762</v>
      </c>
      <c r="F134" s="349" t="s">
        <v>3796</v>
      </c>
      <c r="G134" s="142" t="s">
        <v>268</v>
      </c>
      <c r="H134" s="143">
        <v>50</v>
      </c>
      <c r="I134" s="303"/>
      <c r="J134" s="144">
        <f t="shared" si="10"/>
        <v>0</v>
      </c>
      <c r="K134" s="141" t="s">
        <v>3027</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2594</v>
      </c>
    </row>
    <row r="135" spans="2:65" s="1" customFormat="1" ht="30" customHeight="1" x14ac:dyDescent="0.3">
      <c r="B135" s="138"/>
      <c r="C135" s="139" t="s">
        <v>361</v>
      </c>
      <c r="D135" s="139" t="s">
        <v>152</v>
      </c>
      <c r="E135" s="140" t="s">
        <v>4763</v>
      </c>
      <c r="F135" s="349" t="s">
        <v>3807</v>
      </c>
      <c r="G135" s="142" t="s">
        <v>268</v>
      </c>
      <c r="H135" s="143">
        <v>40</v>
      </c>
      <c r="I135" s="303"/>
      <c r="J135" s="144">
        <f t="shared" si="10"/>
        <v>0</v>
      </c>
      <c r="K135" s="141" t="s">
        <v>3027</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2594</v>
      </c>
    </row>
    <row r="136" spans="2:65" s="1" customFormat="1" ht="16.5" customHeight="1" x14ac:dyDescent="0.3">
      <c r="B136" s="138"/>
      <c r="C136" s="139" t="s">
        <v>367</v>
      </c>
      <c r="D136" s="139" t="s">
        <v>152</v>
      </c>
      <c r="E136" s="140" t="s">
        <v>4764</v>
      </c>
      <c r="F136" s="349" t="s">
        <v>3808</v>
      </c>
      <c r="G136" s="142" t="s">
        <v>1054</v>
      </c>
      <c r="H136" s="143">
        <v>7500</v>
      </c>
      <c r="I136" s="303"/>
      <c r="J136" s="144">
        <f t="shared" si="10"/>
        <v>0</v>
      </c>
      <c r="K136" s="141" t="s">
        <v>3027</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2594</v>
      </c>
    </row>
    <row r="137" spans="2:65" s="1" customFormat="1" ht="16.5" customHeight="1" x14ac:dyDescent="0.3">
      <c r="B137" s="138"/>
      <c r="C137" s="139" t="s">
        <v>372</v>
      </c>
      <c r="D137" s="139" t="s">
        <v>152</v>
      </c>
      <c r="E137" s="140" t="s">
        <v>4765</v>
      </c>
      <c r="F137" s="349" t="s">
        <v>3809</v>
      </c>
      <c r="G137" s="142" t="s">
        <v>1054</v>
      </c>
      <c r="H137" s="143">
        <v>11</v>
      </c>
      <c r="I137" s="303"/>
      <c r="J137" s="144">
        <f>ROUND(I137*H137,2)</f>
        <v>0</v>
      </c>
      <c r="K137" s="141" t="s">
        <v>3027</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2594</v>
      </c>
    </row>
    <row r="138" spans="2:65" s="1" customFormat="1" ht="16.5" customHeight="1" x14ac:dyDescent="0.3">
      <c r="B138" s="138"/>
      <c r="C138" s="139" t="s">
        <v>376</v>
      </c>
      <c r="D138" s="139" t="s">
        <v>152</v>
      </c>
      <c r="E138" s="140" t="s">
        <v>4766</v>
      </c>
      <c r="F138" s="349" t="s">
        <v>3670</v>
      </c>
      <c r="G138" s="142" t="s">
        <v>1054</v>
      </c>
      <c r="H138" s="143">
        <v>1</v>
      </c>
      <c r="I138" s="303"/>
      <c r="J138" s="144">
        <f>ROUND(I138*H138,2)</f>
        <v>0</v>
      </c>
      <c r="K138" s="141" t="s">
        <v>3027</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2594</v>
      </c>
    </row>
    <row r="139" spans="2:65" s="1" customFormat="1" ht="54" x14ac:dyDescent="0.3">
      <c r="B139" s="36"/>
      <c r="D139" s="299" t="s">
        <v>2094</v>
      </c>
      <c r="F139" s="151" t="s">
        <v>3810</v>
      </c>
      <c r="I139" s="282"/>
      <c r="L139" s="36"/>
      <c r="M139" s="152"/>
      <c r="N139" s="281"/>
      <c r="O139" s="281"/>
      <c r="P139" s="281"/>
      <c r="Q139" s="281"/>
      <c r="R139" s="281"/>
      <c r="S139" s="281"/>
      <c r="T139" s="61"/>
      <c r="AT139" s="23" t="s">
        <v>2094</v>
      </c>
      <c r="AU139" s="23" t="s">
        <v>70</v>
      </c>
    </row>
    <row r="140" spans="2:65" s="1" customFormat="1" ht="16.5" customHeight="1" x14ac:dyDescent="0.3">
      <c r="B140" s="138"/>
      <c r="C140" s="139" t="s">
        <v>383</v>
      </c>
      <c r="D140" s="139" t="s">
        <v>152</v>
      </c>
      <c r="E140" s="140" t="s">
        <v>4767</v>
      </c>
      <c r="F140" s="352" t="s">
        <v>3797</v>
      </c>
      <c r="G140" s="142" t="s">
        <v>1054</v>
      </c>
      <c r="H140" s="143">
        <v>1</v>
      </c>
      <c r="I140" s="303"/>
      <c r="J140" s="144">
        <f>ROUND(I140*H140,2)</f>
        <v>0</v>
      </c>
      <c r="K140" s="141" t="s">
        <v>3027</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2594</v>
      </c>
    </row>
    <row r="141" spans="2:65" s="1" customFormat="1" ht="30" customHeight="1" x14ac:dyDescent="0.3">
      <c r="B141" s="138"/>
      <c r="C141" s="139" t="s">
        <v>389</v>
      </c>
      <c r="D141" s="139" t="s">
        <v>152</v>
      </c>
      <c r="E141" s="140" t="s">
        <v>4768</v>
      </c>
      <c r="F141" s="352" t="s">
        <v>3798</v>
      </c>
      <c r="G141" s="142" t="s">
        <v>1054</v>
      </c>
      <c r="H141" s="143">
        <v>1</v>
      </c>
      <c r="I141" s="303"/>
      <c r="J141" s="144">
        <f t="shared" ref="J141:J154" si="20">ROUND(I141*H141,2)</f>
        <v>0</v>
      </c>
      <c r="K141" s="141" t="s">
        <v>3027</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2594</v>
      </c>
    </row>
    <row r="142" spans="2:65" s="1" customFormat="1" ht="30" customHeight="1" x14ac:dyDescent="0.3">
      <c r="B142" s="138"/>
      <c r="C142" s="139" t="s">
        <v>394</v>
      </c>
      <c r="D142" s="139" t="s">
        <v>152</v>
      </c>
      <c r="E142" s="140" t="s">
        <v>4769</v>
      </c>
      <c r="F142" s="349" t="s">
        <v>3799</v>
      </c>
      <c r="G142" s="142" t="s">
        <v>1054</v>
      </c>
      <c r="H142" s="143">
        <v>1</v>
      </c>
      <c r="I142" s="303"/>
      <c r="J142" s="144">
        <f t="shared" si="20"/>
        <v>0</v>
      </c>
      <c r="K142" s="141" t="s">
        <v>3027</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2594</v>
      </c>
    </row>
    <row r="143" spans="2:65" s="1" customFormat="1" ht="16.5" customHeight="1" x14ac:dyDescent="0.3">
      <c r="B143" s="138"/>
      <c r="C143" s="139" t="s">
        <v>401</v>
      </c>
      <c r="D143" s="139" t="s">
        <v>152</v>
      </c>
      <c r="E143" s="140" t="s">
        <v>4770</v>
      </c>
      <c r="F143" s="349" t="s">
        <v>3800</v>
      </c>
      <c r="G143" s="142" t="s">
        <v>1054</v>
      </c>
      <c r="H143" s="143">
        <v>2</v>
      </c>
      <c r="I143" s="303"/>
      <c r="J143" s="144">
        <f t="shared" si="20"/>
        <v>0</v>
      </c>
      <c r="K143" s="141" t="s">
        <v>3027</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2594</v>
      </c>
    </row>
    <row r="144" spans="2:65" s="1" customFormat="1" ht="16.5" customHeight="1" x14ac:dyDescent="0.3">
      <c r="B144" s="138"/>
      <c r="C144" s="139" t="s">
        <v>407</v>
      </c>
      <c r="D144" s="139" t="s">
        <v>152</v>
      </c>
      <c r="E144" s="140" t="s">
        <v>4771</v>
      </c>
      <c r="F144" s="350" t="s">
        <v>3738</v>
      </c>
      <c r="G144" s="142" t="s">
        <v>1054</v>
      </c>
      <c r="H144" s="143">
        <v>1</v>
      </c>
      <c r="I144" s="303"/>
      <c r="J144" s="144">
        <f t="shared" si="20"/>
        <v>0</v>
      </c>
      <c r="K144" s="141" t="s">
        <v>3027</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2594</v>
      </c>
    </row>
    <row r="145" spans="2:65" s="1" customFormat="1" ht="16.5" customHeight="1" x14ac:dyDescent="0.3">
      <c r="B145" s="138"/>
      <c r="C145" s="139" t="s">
        <v>411</v>
      </c>
      <c r="D145" s="139" t="s">
        <v>152</v>
      </c>
      <c r="E145" s="140" t="s">
        <v>4772</v>
      </c>
      <c r="F145" s="349" t="s">
        <v>3739</v>
      </c>
      <c r="G145" s="142" t="s">
        <v>1054</v>
      </c>
      <c r="H145" s="143">
        <v>1</v>
      </c>
      <c r="I145" s="303"/>
      <c r="J145" s="144">
        <f t="shared" si="20"/>
        <v>0</v>
      </c>
      <c r="K145" s="141" t="s">
        <v>3027</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2594</v>
      </c>
    </row>
    <row r="146" spans="2:65" s="1" customFormat="1" ht="16.5" customHeight="1" x14ac:dyDescent="0.3">
      <c r="B146" s="138"/>
      <c r="C146" s="139" t="s">
        <v>418</v>
      </c>
      <c r="D146" s="139" t="s">
        <v>152</v>
      </c>
      <c r="E146" s="140" t="s">
        <v>4773</v>
      </c>
      <c r="F146" s="349" t="s">
        <v>3740</v>
      </c>
      <c r="G146" s="142" t="s">
        <v>1054</v>
      </c>
      <c r="H146" s="143">
        <v>1</v>
      </c>
      <c r="I146" s="303"/>
      <c r="J146" s="144">
        <f t="shared" si="20"/>
        <v>0</v>
      </c>
      <c r="K146" s="141" t="s">
        <v>3027</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2594</v>
      </c>
    </row>
    <row r="147" spans="2:65" s="1" customFormat="1" ht="16.5" customHeight="1" x14ac:dyDescent="0.3">
      <c r="B147" s="138"/>
      <c r="C147" s="139" t="s">
        <v>427</v>
      </c>
      <c r="D147" s="139" t="s">
        <v>152</v>
      </c>
      <c r="E147" s="140" t="s">
        <v>4774</v>
      </c>
      <c r="F147" s="351" t="s">
        <v>3801</v>
      </c>
      <c r="G147" s="142" t="s">
        <v>1054</v>
      </c>
      <c r="H147" s="143">
        <v>1</v>
      </c>
      <c r="I147" s="303"/>
      <c r="J147" s="144">
        <f t="shared" si="20"/>
        <v>0</v>
      </c>
      <c r="K147" s="141" t="s">
        <v>3027</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2594</v>
      </c>
    </row>
    <row r="148" spans="2:65" s="1" customFormat="1" ht="16.5" customHeight="1" x14ac:dyDescent="0.3">
      <c r="B148" s="138"/>
      <c r="C148" s="139" t="s">
        <v>446</v>
      </c>
      <c r="D148" s="139" t="s">
        <v>152</v>
      </c>
      <c r="E148" s="140" t="s">
        <v>4775</v>
      </c>
      <c r="F148" s="351" t="s">
        <v>3802</v>
      </c>
      <c r="G148" s="142" t="s">
        <v>1054</v>
      </c>
      <c r="H148" s="143">
        <v>1</v>
      </c>
      <c r="I148" s="303"/>
      <c r="J148" s="144">
        <f t="shared" si="20"/>
        <v>0</v>
      </c>
      <c r="K148" s="141" t="s">
        <v>3027</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2594</v>
      </c>
    </row>
    <row r="149" spans="2:65" s="1" customFormat="1" ht="16.5" customHeight="1" x14ac:dyDescent="0.3">
      <c r="B149" s="138"/>
      <c r="C149" s="139" t="s">
        <v>456</v>
      </c>
      <c r="D149" s="139" t="s">
        <v>152</v>
      </c>
      <c r="E149" s="140" t="s">
        <v>4776</v>
      </c>
      <c r="F149" s="349" t="s">
        <v>3803</v>
      </c>
      <c r="G149" s="142" t="s">
        <v>1054</v>
      </c>
      <c r="H149" s="143">
        <v>1</v>
      </c>
      <c r="I149" s="303"/>
      <c r="J149" s="144">
        <f t="shared" si="20"/>
        <v>0</v>
      </c>
      <c r="K149" s="141" t="s">
        <v>3027</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2594</v>
      </c>
    </row>
    <row r="150" spans="2:65" s="1" customFormat="1" ht="16.5" customHeight="1" x14ac:dyDescent="0.3">
      <c r="B150" s="138"/>
      <c r="C150" s="139" t="s">
        <v>473</v>
      </c>
      <c r="D150" s="139" t="s">
        <v>152</v>
      </c>
      <c r="E150" s="140" t="s">
        <v>4777</v>
      </c>
      <c r="F150" s="349" t="s">
        <v>3804</v>
      </c>
      <c r="G150" s="142" t="s">
        <v>1054</v>
      </c>
      <c r="H150" s="143">
        <v>1</v>
      </c>
      <c r="I150" s="303"/>
      <c r="J150" s="144">
        <f t="shared" si="20"/>
        <v>0</v>
      </c>
      <c r="K150" s="141" t="s">
        <v>3027</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2594</v>
      </c>
    </row>
    <row r="151" spans="2:65" s="1" customFormat="1" ht="16.5" customHeight="1" x14ac:dyDescent="0.3">
      <c r="B151" s="138"/>
      <c r="C151" s="139" t="s">
        <v>477</v>
      </c>
      <c r="D151" s="139" t="s">
        <v>152</v>
      </c>
      <c r="E151" s="140" t="s">
        <v>4778</v>
      </c>
      <c r="F151" s="349" t="s">
        <v>3805</v>
      </c>
      <c r="G151" s="142" t="s">
        <v>1054</v>
      </c>
      <c r="H151" s="143">
        <v>1</v>
      </c>
      <c r="I151" s="303"/>
      <c r="J151" s="144">
        <f t="shared" si="20"/>
        <v>0</v>
      </c>
      <c r="K151" s="141" t="s">
        <v>3027</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2594</v>
      </c>
    </row>
    <row r="152" spans="2:65" s="1" customFormat="1" ht="16.5" customHeight="1" x14ac:dyDescent="0.3">
      <c r="B152" s="138"/>
      <c r="C152" s="139" t="s">
        <v>479</v>
      </c>
      <c r="D152" s="139" t="s">
        <v>152</v>
      </c>
      <c r="E152" s="140" t="s">
        <v>4779</v>
      </c>
      <c r="F152" s="349" t="s">
        <v>3134</v>
      </c>
      <c r="G152" s="142" t="s">
        <v>1054</v>
      </c>
      <c r="H152" s="143">
        <v>1</v>
      </c>
      <c r="I152" s="303"/>
      <c r="J152" s="144">
        <f t="shared" si="20"/>
        <v>0</v>
      </c>
      <c r="K152" s="141" t="s">
        <v>3027</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2594</v>
      </c>
    </row>
    <row r="153" spans="2:65" s="1" customFormat="1" ht="16.5" customHeight="1" x14ac:dyDescent="0.3">
      <c r="B153" s="138"/>
      <c r="C153" s="139" t="s">
        <v>483</v>
      </c>
      <c r="D153" s="139" t="s">
        <v>152</v>
      </c>
      <c r="E153" s="140" t="s">
        <v>4780</v>
      </c>
      <c r="F153" s="351" t="s">
        <v>3806</v>
      </c>
      <c r="G153" s="142" t="s">
        <v>1054</v>
      </c>
      <c r="H153" s="143">
        <v>1</v>
      </c>
      <c r="I153" s="303"/>
      <c r="J153" s="144">
        <f t="shared" si="20"/>
        <v>0</v>
      </c>
      <c r="K153" s="141" t="s">
        <v>3027</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2594</v>
      </c>
    </row>
    <row r="154" spans="2:65" s="1" customFormat="1" ht="16.5" customHeight="1" x14ac:dyDescent="0.3">
      <c r="B154" s="138"/>
      <c r="C154" s="139" t="s">
        <v>485</v>
      </c>
      <c r="D154" s="139" t="s">
        <v>152</v>
      </c>
      <c r="E154" s="140" t="s">
        <v>4781</v>
      </c>
      <c r="F154" s="351" t="s">
        <v>3632</v>
      </c>
      <c r="G154" s="142" t="s">
        <v>1054</v>
      </c>
      <c r="H154" s="143">
        <v>1</v>
      </c>
      <c r="I154" s="303"/>
      <c r="J154" s="144">
        <f t="shared" si="20"/>
        <v>0</v>
      </c>
      <c r="K154" s="141" t="s">
        <v>3027</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2594</v>
      </c>
    </row>
    <row r="155" spans="2:65" s="1" customFormat="1" ht="16.5" customHeight="1" x14ac:dyDescent="0.3">
      <c r="B155" s="138"/>
      <c r="C155" s="139" t="s">
        <v>491</v>
      </c>
      <c r="D155" s="139" t="s">
        <v>152</v>
      </c>
      <c r="E155" s="140" t="s">
        <v>4782</v>
      </c>
      <c r="F155" s="357" t="s">
        <v>3741</v>
      </c>
      <c r="G155" s="142" t="s">
        <v>1054</v>
      </c>
      <c r="H155" s="143">
        <v>1</v>
      </c>
      <c r="I155" s="303"/>
      <c r="J155" s="144">
        <f>ROUND(I155*H155,2)</f>
        <v>0</v>
      </c>
      <c r="K155" s="141" t="s">
        <v>3027</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2594</v>
      </c>
    </row>
    <row r="156" spans="2:65" s="1" customFormat="1" ht="16.5" customHeight="1" x14ac:dyDescent="0.3">
      <c r="B156" s="138"/>
      <c r="C156" s="139" t="s">
        <v>495</v>
      </c>
      <c r="D156" s="139" t="s">
        <v>152</v>
      </c>
      <c r="E156" s="140" t="s">
        <v>4783</v>
      </c>
      <c r="F156" s="357" t="s">
        <v>3742</v>
      </c>
      <c r="G156" s="142" t="s">
        <v>1054</v>
      </c>
      <c r="H156" s="143">
        <v>1</v>
      </c>
      <c r="I156" s="303"/>
      <c r="J156" s="144">
        <f>ROUND(I156*H156,2)</f>
        <v>0</v>
      </c>
      <c r="K156" s="141" t="s">
        <v>3027</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2594</v>
      </c>
    </row>
    <row r="157" spans="2:65" s="1" customFormat="1" ht="30" customHeight="1" x14ac:dyDescent="0.3">
      <c r="B157" s="138"/>
      <c r="C157" s="139" t="s">
        <v>501</v>
      </c>
      <c r="D157" s="139" t="s">
        <v>152</v>
      </c>
      <c r="E157" s="140" t="s">
        <v>4784</v>
      </c>
      <c r="F157" s="351" t="s">
        <v>3743</v>
      </c>
      <c r="G157" s="142" t="s">
        <v>1054</v>
      </c>
      <c r="H157" s="143">
        <v>1</v>
      </c>
      <c r="I157" s="303"/>
      <c r="J157" s="144">
        <f>ROUND(I157*H157,2)</f>
        <v>0</v>
      </c>
      <c r="K157" s="141" t="s">
        <v>3027</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2594</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3627</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4785</v>
      </c>
      <c r="F160" s="349" t="s">
        <v>3760</v>
      </c>
      <c r="G160" s="142" t="s">
        <v>1054</v>
      </c>
      <c r="H160" s="143">
        <v>1</v>
      </c>
      <c r="I160" s="303"/>
      <c r="J160" s="144">
        <f t="shared" ref="J160:J201" si="30">ROUND(I160*H160,2)</f>
        <v>0</v>
      </c>
      <c r="K160" s="141" t="s">
        <v>3027</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2594</v>
      </c>
    </row>
    <row r="161" spans="2:65" s="1" customFormat="1" ht="16.5" customHeight="1" x14ac:dyDescent="0.3">
      <c r="B161" s="138"/>
      <c r="C161" s="139">
        <v>64</v>
      </c>
      <c r="D161" s="139" t="s">
        <v>152</v>
      </c>
      <c r="E161" s="140" t="s">
        <v>4786</v>
      </c>
      <c r="F161" s="342" t="s">
        <v>3634</v>
      </c>
      <c r="G161" s="142" t="s">
        <v>1054</v>
      </c>
      <c r="H161" s="143">
        <v>1</v>
      </c>
      <c r="I161" s="303"/>
      <c r="J161" s="144">
        <f t="shared" si="30"/>
        <v>0</v>
      </c>
      <c r="K161" s="141" t="s">
        <v>3027</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2594</v>
      </c>
    </row>
    <row r="162" spans="2:65" s="1" customFormat="1" ht="16.5" customHeight="1" x14ac:dyDescent="0.3">
      <c r="B162" s="138"/>
      <c r="C162" s="139">
        <v>65</v>
      </c>
      <c r="D162" s="139" t="s">
        <v>152</v>
      </c>
      <c r="E162" s="140" t="s">
        <v>4787</v>
      </c>
      <c r="F162" s="342" t="s">
        <v>3635</v>
      </c>
      <c r="G162" s="142" t="s">
        <v>1054</v>
      </c>
      <c r="H162" s="143">
        <v>1</v>
      </c>
      <c r="I162" s="303"/>
      <c r="J162" s="144">
        <f t="shared" si="30"/>
        <v>0</v>
      </c>
      <c r="K162" s="141" t="s">
        <v>3027</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2594</v>
      </c>
    </row>
    <row r="163" spans="2:65" s="1" customFormat="1" ht="16.5" customHeight="1" x14ac:dyDescent="0.3">
      <c r="B163" s="138"/>
      <c r="C163" s="139">
        <v>66</v>
      </c>
      <c r="D163" s="139" t="s">
        <v>152</v>
      </c>
      <c r="E163" s="140" t="s">
        <v>4788</v>
      </c>
      <c r="F163" s="342" t="s">
        <v>3636</v>
      </c>
      <c r="G163" s="142" t="s">
        <v>1054</v>
      </c>
      <c r="H163" s="143">
        <v>1</v>
      </c>
      <c r="I163" s="303"/>
      <c r="J163" s="144">
        <f t="shared" si="30"/>
        <v>0</v>
      </c>
      <c r="K163" s="141" t="s">
        <v>3027</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2594</v>
      </c>
    </row>
    <row r="164" spans="2:65" s="1" customFormat="1" ht="30" customHeight="1" x14ac:dyDescent="0.3">
      <c r="B164" s="138"/>
      <c r="C164" s="139">
        <v>67</v>
      </c>
      <c r="D164" s="139" t="s">
        <v>152</v>
      </c>
      <c r="E164" s="140" t="s">
        <v>4789</v>
      </c>
      <c r="F164" s="321" t="s">
        <v>3637</v>
      </c>
      <c r="G164" s="142" t="s">
        <v>1054</v>
      </c>
      <c r="H164" s="143">
        <v>1</v>
      </c>
      <c r="I164" s="303"/>
      <c r="J164" s="144">
        <f t="shared" si="30"/>
        <v>0</v>
      </c>
      <c r="K164" s="141" t="s">
        <v>3027</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2594</v>
      </c>
    </row>
    <row r="165" spans="2:65" s="1" customFormat="1" ht="16.5" customHeight="1" x14ac:dyDescent="0.3">
      <c r="B165" s="138"/>
      <c r="C165" s="139">
        <v>68</v>
      </c>
      <c r="D165" s="139" t="s">
        <v>152</v>
      </c>
      <c r="E165" s="140" t="s">
        <v>4790</v>
      </c>
      <c r="F165" s="342" t="s">
        <v>3638</v>
      </c>
      <c r="G165" s="142" t="s">
        <v>1054</v>
      </c>
      <c r="H165" s="143">
        <v>1</v>
      </c>
      <c r="I165" s="303"/>
      <c r="J165" s="144">
        <f t="shared" si="30"/>
        <v>0</v>
      </c>
      <c r="K165" s="141" t="s">
        <v>3027</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2594</v>
      </c>
    </row>
    <row r="166" spans="2:65" s="1" customFormat="1" ht="16.5" customHeight="1" x14ac:dyDescent="0.3">
      <c r="B166" s="138"/>
      <c r="C166" s="139">
        <v>69</v>
      </c>
      <c r="D166" s="139" t="s">
        <v>152</v>
      </c>
      <c r="E166" s="140" t="s">
        <v>4791</v>
      </c>
      <c r="F166" s="342" t="s">
        <v>3639</v>
      </c>
      <c r="G166" s="142" t="s">
        <v>1054</v>
      </c>
      <c r="H166" s="143">
        <v>5</v>
      </c>
      <c r="I166" s="303"/>
      <c r="J166" s="144">
        <f t="shared" si="30"/>
        <v>0</v>
      </c>
      <c r="K166" s="141" t="s">
        <v>3027</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2594</v>
      </c>
    </row>
    <row r="167" spans="2:65" s="1" customFormat="1" ht="16.5" customHeight="1" x14ac:dyDescent="0.3">
      <c r="B167" s="138"/>
      <c r="C167" s="139">
        <v>70</v>
      </c>
      <c r="D167" s="139" t="s">
        <v>152</v>
      </c>
      <c r="E167" s="140" t="s">
        <v>4792</v>
      </c>
      <c r="F167" s="321" t="s">
        <v>3640</v>
      </c>
      <c r="G167" s="142" t="s">
        <v>1054</v>
      </c>
      <c r="H167" s="143">
        <v>5</v>
      </c>
      <c r="I167" s="303"/>
      <c r="J167" s="144">
        <f t="shared" si="30"/>
        <v>0</v>
      </c>
      <c r="K167" s="141" t="s">
        <v>3027</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2594</v>
      </c>
    </row>
    <row r="168" spans="2:65" s="1" customFormat="1" ht="16.5" customHeight="1" x14ac:dyDescent="0.3">
      <c r="B168" s="138"/>
      <c r="C168" s="139">
        <v>71</v>
      </c>
      <c r="D168" s="139" t="s">
        <v>152</v>
      </c>
      <c r="E168" s="140" t="s">
        <v>4793</v>
      </c>
      <c r="F168" s="321" t="s">
        <v>3641</v>
      </c>
      <c r="G168" s="142" t="s">
        <v>1054</v>
      </c>
      <c r="H168" s="143">
        <v>3</v>
      </c>
      <c r="I168" s="303"/>
      <c r="J168" s="144">
        <f t="shared" si="30"/>
        <v>0</v>
      </c>
      <c r="K168" s="141" t="s">
        <v>3027</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2594</v>
      </c>
    </row>
    <row r="169" spans="2:65" s="1" customFormat="1" ht="16.5" customHeight="1" x14ac:dyDescent="0.3">
      <c r="B169" s="138"/>
      <c r="C169" s="139">
        <v>72</v>
      </c>
      <c r="D169" s="139" t="s">
        <v>152</v>
      </c>
      <c r="E169" s="140" t="s">
        <v>4794</v>
      </c>
      <c r="F169" s="321" t="s">
        <v>3642</v>
      </c>
      <c r="G169" s="142" t="s">
        <v>1054</v>
      </c>
      <c r="H169" s="143">
        <v>1</v>
      </c>
      <c r="I169" s="303"/>
      <c r="J169" s="144">
        <f t="shared" si="30"/>
        <v>0</v>
      </c>
      <c r="K169" s="141" t="s">
        <v>3027</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2594</v>
      </c>
    </row>
    <row r="170" spans="2:65" s="1" customFormat="1" ht="16.5" customHeight="1" x14ac:dyDescent="0.3">
      <c r="B170" s="138"/>
      <c r="C170" s="139">
        <v>73</v>
      </c>
      <c r="D170" s="139" t="s">
        <v>152</v>
      </c>
      <c r="E170" s="140" t="s">
        <v>4795</v>
      </c>
      <c r="F170" s="321" t="s">
        <v>3643</v>
      </c>
      <c r="G170" s="142" t="s">
        <v>1054</v>
      </c>
      <c r="H170" s="143">
        <v>5</v>
      </c>
      <c r="I170" s="303"/>
      <c r="J170" s="144">
        <f t="shared" si="30"/>
        <v>0</v>
      </c>
      <c r="K170" s="141" t="s">
        <v>3027</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2594</v>
      </c>
    </row>
    <row r="171" spans="2:65" s="1" customFormat="1" ht="30" customHeight="1" x14ac:dyDescent="0.3">
      <c r="B171" s="138"/>
      <c r="C171" s="139">
        <v>74</v>
      </c>
      <c r="D171" s="139" t="s">
        <v>152</v>
      </c>
      <c r="E171" s="140" t="s">
        <v>4796</v>
      </c>
      <c r="F171" s="320" t="s">
        <v>3645</v>
      </c>
      <c r="G171" s="142" t="s">
        <v>1054</v>
      </c>
      <c r="H171" s="143">
        <v>15</v>
      </c>
      <c r="I171" s="303"/>
      <c r="J171" s="144">
        <f t="shared" si="30"/>
        <v>0</v>
      </c>
      <c r="K171" s="141" t="s">
        <v>3027</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2594</v>
      </c>
    </row>
    <row r="172" spans="2:65" s="1" customFormat="1" ht="16.5" customHeight="1" x14ac:dyDescent="0.3">
      <c r="B172" s="138"/>
      <c r="C172" s="139">
        <v>75</v>
      </c>
      <c r="D172" s="139" t="s">
        <v>152</v>
      </c>
      <c r="E172" s="140" t="s">
        <v>4797</v>
      </c>
      <c r="F172" s="321" t="s">
        <v>3644</v>
      </c>
      <c r="G172" s="142" t="s">
        <v>1054</v>
      </c>
      <c r="H172" s="143">
        <v>3</v>
      </c>
      <c r="I172" s="303"/>
      <c r="J172" s="144">
        <f t="shared" si="30"/>
        <v>0</v>
      </c>
      <c r="K172" s="141" t="s">
        <v>3027</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2594</v>
      </c>
    </row>
    <row r="173" spans="2:65" s="1" customFormat="1" ht="30" customHeight="1" x14ac:dyDescent="0.3">
      <c r="B173" s="138"/>
      <c r="C173" s="139">
        <v>76</v>
      </c>
      <c r="D173" s="139" t="s">
        <v>152</v>
      </c>
      <c r="E173" s="140" t="s">
        <v>4798</v>
      </c>
      <c r="F173" s="343" t="s">
        <v>3646</v>
      </c>
      <c r="G173" s="142" t="s">
        <v>1054</v>
      </c>
      <c r="H173" s="143">
        <v>4</v>
      </c>
      <c r="I173" s="303"/>
      <c r="J173" s="144">
        <f t="shared" si="30"/>
        <v>0</v>
      </c>
      <c r="K173" s="141" t="s">
        <v>3027</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2594</v>
      </c>
    </row>
    <row r="174" spans="2:65" s="1" customFormat="1" ht="16.5" customHeight="1" x14ac:dyDescent="0.3">
      <c r="B174" s="138"/>
      <c r="C174" s="139">
        <v>77</v>
      </c>
      <c r="D174" s="139" t="s">
        <v>152</v>
      </c>
      <c r="E174" s="140" t="s">
        <v>4799</v>
      </c>
      <c r="F174" s="344" t="s">
        <v>3628</v>
      </c>
      <c r="G174" s="142" t="s">
        <v>1054</v>
      </c>
      <c r="H174" s="143">
        <v>1</v>
      </c>
      <c r="I174" s="303"/>
      <c r="J174" s="144">
        <f t="shared" si="30"/>
        <v>0</v>
      </c>
      <c r="K174" s="141" t="s">
        <v>3027</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2594</v>
      </c>
    </row>
    <row r="175" spans="2:65" s="1" customFormat="1" ht="30" customHeight="1" x14ac:dyDescent="0.3">
      <c r="B175" s="138"/>
      <c r="C175" s="139">
        <v>78</v>
      </c>
      <c r="D175" s="139" t="s">
        <v>152</v>
      </c>
      <c r="E175" s="140" t="s">
        <v>4800</v>
      </c>
      <c r="F175" s="344" t="s">
        <v>3629</v>
      </c>
      <c r="G175" s="142" t="s">
        <v>1054</v>
      </c>
      <c r="H175" s="143">
        <v>1</v>
      </c>
      <c r="I175" s="303"/>
      <c r="J175" s="144">
        <f t="shared" si="30"/>
        <v>0</v>
      </c>
      <c r="K175" s="141" t="s">
        <v>3027</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2594</v>
      </c>
    </row>
    <row r="176" spans="2:65" s="1" customFormat="1" ht="16.5" customHeight="1" x14ac:dyDescent="0.3">
      <c r="B176" s="138"/>
      <c r="C176" s="139">
        <v>79</v>
      </c>
      <c r="D176" s="139" t="s">
        <v>152</v>
      </c>
      <c r="E176" s="140" t="s">
        <v>4801</v>
      </c>
      <c r="F176" s="342" t="s">
        <v>3647</v>
      </c>
      <c r="G176" s="142" t="s">
        <v>1054</v>
      </c>
      <c r="H176" s="143">
        <v>5</v>
      </c>
      <c r="I176" s="303"/>
      <c r="J176" s="144">
        <f t="shared" si="30"/>
        <v>0</v>
      </c>
      <c r="K176" s="141" t="s">
        <v>3027</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2594</v>
      </c>
    </row>
    <row r="177" spans="2:65" s="1" customFormat="1" ht="16.5" customHeight="1" x14ac:dyDescent="0.3">
      <c r="B177" s="138"/>
      <c r="C177" s="139">
        <v>80</v>
      </c>
      <c r="D177" s="139" t="s">
        <v>152</v>
      </c>
      <c r="E177" s="140" t="s">
        <v>4802</v>
      </c>
      <c r="F177" s="465" t="s">
        <v>3648</v>
      </c>
      <c r="G177" s="142" t="s">
        <v>1054</v>
      </c>
      <c r="H177" s="143">
        <v>5</v>
      </c>
      <c r="I177" s="303"/>
      <c r="J177" s="144">
        <f t="shared" si="30"/>
        <v>0</v>
      </c>
      <c r="K177" s="141" t="s">
        <v>3027</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2594</v>
      </c>
    </row>
    <row r="178" spans="2:65" s="1" customFormat="1" ht="16.5" customHeight="1" x14ac:dyDescent="0.3">
      <c r="B178" s="138"/>
      <c r="C178" s="139">
        <v>81</v>
      </c>
      <c r="D178" s="139" t="s">
        <v>152</v>
      </c>
      <c r="E178" s="140" t="s">
        <v>4803</v>
      </c>
      <c r="F178" s="345" t="s">
        <v>3649</v>
      </c>
      <c r="G178" s="142" t="s">
        <v>1054</v>
      </c>
      <c r="H178" s="143">
        <v>3</v>
      </c>
      <c r="I178" s="303"/>
      <c r="J178" s="144">
        <f t="shared" si="30"/>
        <v>0</v>
      </c>
      <c r="K178" s="141" t="s">
        <v>3027</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2594</v>
      </c>
    </row>
    <row r="179" spans="2:65" s="1" customFormat="1" ht="16.5" customHeight="1" x14ac:dyDescent="0.3">
      <c r="B179" s="138"/>
      <c r="C179" s="139">
        <v>82</v>
      </c>
      <c r="D179" s="139" t="s">
        <v>152</v>
      </c>
      <c r="E179" s="140" t="s">
        <v>4804</v>
      </c>
      <c r="F179" s="321" t="s">
        <v>3650</v>
      </c>
      <c r="G179" s="142" t="s">
        <v>1054</v>
      </c>
      <c r="H179" s="143">
        <v>5</v>
      </c>
      <c r="I179" s="303"/>
      <c r="J179" s="144">
        <f t="shared" si="30"/>
        <v>0</v>
      </c>
      <c r="K179" s="141" t="s">
        <v>3027</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2594</v>
      </c>
    </row>
    <row r="180" spans="2:65" s="1" customFormat="1" ht="16.5" customHeight="1" x14ac:dyDescent="0.3">
      <c r="B180" s="138"/>
      <c r="C180" s="139">
        <v>83</v>
      </c>
      <c r="D180" s="139" t="s">
        <v>152</v>
      </c>
      <c r="E180" s="140" t="s">
        <v>4805</v>
      </c>
      <c r="F180" s="321" t="s">
        <v>3651</v>
      </c>
      <c r="G180" s="142" t="s">
        <v>1054</v>
      </c>
      <c r="H180" s="143">
        <v>2</v>
      </c>
      <c r="I180" s="303"/>
      <c r="J180" s="144">
        <f t="shared" si="30"/>
        <v>0</v>
      </c>
      <c r="K180" s="141" t="s">
        <v>3027</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2594</v>
      </c>
    </row>
    <row r="181" spans="2:65" s="1" customFormat="1" ht="30" customHeight="1" x14ac:dyDescent="0.3">
      <c r="B181" s="138"/>
      <c r="C181" s="139">
        <v>84</v>
      </c>
      <c r="D181" s="139" t="s">
        <v>152</v>
      </c>
      <c r="E181" s="140" t="s">
        <v>4704</v>
      </c>
      <c r="F181" s="321" t="s">
        <v>3652</v>
      </c>
      <c r="G181" s="142" t="s">
        <v>1054</v>
      </c>
      <c r="H181" s="143">
        <v>3</v>
      </c>
      <c r="I181" s="303"/>
      <c r="J181" s="144">
        <f t="shared" si="30"/>
        <v>0</v>
      </c>
      <c r="K181" s="141" t="s">
        <v>3027</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2594</v>
      </c>
    </row>
    <row r="182" spans="2:65" s="1" customFormat="1" ht="16.5" customHeight="1" x14ac:dyDescent="0.3">
      <c r="B182" s="138"/>
      <c r="C182" s="139">
        <v>85</v>
      </c>
      <c r="D182" s="139" t="s">
        <v>152</v>
      </c>
      <c r="E182" s="140" t="s">
        <v>4806</v>
      </c>
      <c r="F182" s="342" t="s">
        <v>3653</v>
      </c>
      <c r="G182" s="142" t="s">
        <v>1054</v>
      </c>
      <c r="H182" s="143">
        <v>1</v>
      </c>
      <c r="I182" s="303"/>
      <c r="J182" s="144">
        <f t="shared" si="30"/>
        <v>0</v>
      </c>
      <c r="K182" s="141" t="s">
        <v>3027</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2594</v>
      </c>
    </row>
    <row r="183" spans="2:65" s="1" customFormat="1" ht="16.5" customHeight="1" x14ac:dyDescent="0.3">
      <c r="B183" s="138"/>
      <c r="C183" s="139">
        <v>86</v>
      </c>
      <c r="D183" s="139" t="s">
        <v>152</v>
      </c>
      <c r="E183" s="140" t="s">
        <v>4807</v>
      </c>
      <c r="F183" s="342" t="s">
        <v>3654</v>
      </c>
      <c r="G183" s="142" t="s">
        <v>1054</v>
      </c>
      <c r="H183" s="143">
        <v>1</v>
      </c>
      <c r="I183" s="303"/>
      <c r="J183" s="144">
        <f t="shared" si="30"/>
        <v>0</v>
      </c>
      <c r="K183" s="141" t="s">
        <v>3027</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2594</v>
      </c>
    </row>
    <row r="184" spans="2:65" s="1" customFormat="1" ht="16.5" customHeight="1" x14ac:dyDescent="0.3">
      <c r="B184" s="138"/>
      <c r="C184" s="139">
        <v>87</v>
      </c>
      <c r="D184" s="139" t="s">
        <v>152</v>
      </c>
      <c r="E184" s="140" t="s">
        <v>4808</v>
      </c>
      <c r="F184" s="321" t="s">
        <v>3655</v>
      </c>
      <c r="G184" s="142" t="s">
        <v>1054</v>
      </c>
      <c r="H184" s="143">
        <v>2</v>
      </c>
      <c r="I184" s="303"/>
      <c r="J184" s="144">
        <f t="shared" si="30"/>
        <v>0</v>
      </c>
      <c r="K184" s="141" t="s">
        <v>3027</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2594</v>
      </c>
    </row>
    <row r="185" spans="2:65" s="1" customFormat="1" ht="16.5" customHeight="1" x14ac:dyDescent="0.3">
      <c r="B185" s="138"/>
      <c r="C185" s="139">
        <v>88</v>
      </c>
      <c r="D185" s="139" t="s">
        <v>152</v>
      </c>
      <c r="E185" s="140" t="s">
        <v>4809</v>
      </c>
      <c r="F185" s="342" t="s">
        <v>3656</v>
      </c>
      <c r="G185" s="142" t="s">
        <v>268</v>
      </c>
      <c r="H185" s="143">
        <v>340</v>
      </c>
      <c r="I185" s="303"/>
      <c r="J185" s="144">
        <f t="shared" si="30"/>
        <v>0</v>
      </c>
      <c r="K185" s="141" t="s">
        <v>3027</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2594</v>
      </c>
    </row>
    <row r="186" spans="2:65" s="1" customFormat="1" ht="16.5" customHeight="1" x14ac:dyDescent="0.3">
      <c r="B186" s="138"/>
      <c r="C186" s="139">
        <v>89</v>
      </c>
      <c r="D186" s="139" t="s">
        <v>152</v>
      </c>
      <c r="E186" s="140" t="s">
        <v>4810</v>
      </c>
      <c r="F186" s="342" t="s">
        <v>3657</v>
      </c>
      <c r="G186" s="142" t="s">
        <v>268</v>
      </c>
      <c r="H186" s="143">
        <v>320</v>
      </c>
      <c r="I186" s="303"/>
      <c r="J186" s="144">
        <f t="shared" si="30"/>
        <v>0</v>
      </c>
      <c r="K186" s="141" t="s">
        <v>3027</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2594</v>
      </c>
    </row>
    <row r="187" spans="2:65" s="1" customFormat="1" ht="16.5" customHeight="1" x14ac:dyDescent="0.3">
      <c r="B187" s="138"/>
      <c r="C187" s="139">
        <v>90</v>
      </c>
      <c r="D187" s="139" t="s">
        <v>152</v>
      </c>
      <c r="E187" s="140" t="s">
        <v>4811</v>
      </c>
      <c r="F187" s="342" t="s">
        <v>3658</v>
      </c>
      <c r="G187" s="142" t="s">
        <v>268</v>
      </c>
      <c r="H187" s="143">
        <v>660</v>
      </c>
      <c r="I187" s="303"/>
      <c r="J187" s="144">
        <f t="shared" si="30"/>
        <v>0</v>
      </c>
      <c r="K187" s="141" t="s">
        <v>3027</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2594</v>
      </c>
    </row>
    <row r="188" spans="2:65" s="1" customFormat="1" ht="16.5" customHeight="1" x14ac:dyDescent="0.3">
      <c r="B188" s="138"/>
      <c r="C188" s="139">
        <v>91</v>
      </c>
      <c r="D188" s="139" t="s">
        <v>152</v>
      </c>
      <c r="E188" s="140" t="s">
        <v>4812</v>
      </c>
      <c r="F188" s="342" t="s">
        <v>3659</v>
      </c>
      <c r="G188" s="142" t="s">
        <v>268</v>
      </c>
      <c r="H188" s="143">
        <v>60</v>
      </c>
      <c r="I188" s="303"/>
      <c r="J188" s="144">
        <f t="shared" si="30"/>
        <v>0</v>
      </c>
      <c r="K188" s="141" t="s">
        <v>3027</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2594</v>
      </c>
    </row>
    <row r="189" spans="2:65" s="1" customFormat="1" ht="16.5" customHeight="1" x14ac:dyDescent="0.3">
      <c r="B189" s="138"/>
      <c r="C189" s="139">
        <v>92</v>
      </c>
      <c r="D189" s="139" t="s">
        <v>152</v>
      </c>
      <c r="E189" s="140" t="s">
        <v>4813</v>
      </c>
      <c r="F189" s="342" t="s">
        <v>3660</v>
      </c>
      <c r="G189" s="142" t="s">
        <v>268</v>
      </c>
      <c r="H189" s="143">
        <v>125</v>
      </c>
      <c r="I189" s="303"/>
      <c r="J189" s="144">
        <f t="shared" si="30"/>
        <v>0</v>
      </c>
      <c r="K189" s="141" t="s">
        <v>3027</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2594</v>
      </c>
    </row>
    <row r="190" spans="2:65" s="1" customFormat="1" ht="16.5" customHeight="1" x14ac:dyDescent="0.3">
      <c r="B190" s="138"/>
      <c r="C190" s="139">
        <v>93</v>
      </c>
      <c r="D190" s="139" t="s">
        <v>152</v>
      </c>
      <c r="E190" s="140" t="s">
        <v>4814</v>
      </c>
      <c r="F190" s="345" t="s">
        <v>3661</v>
      </c>
      <c r="G190" s="142" t="s">
        <v>268</v>
      </c>
      <c r="H190" s="143">
        <v>50</v>
      </c>
      <c r="I190" s="303"/>
      <c r="J190" s="144">
        <f t="shared" si="30"/>
        <v>0</v>
      </c>
      <c r="K190" s="141" t="s">
        <v>3027</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2594</v>
      </c>
    </row>
    <row r="191" spans="2:65" s="1" customFormat="1" ht="16.5" customHeight="1" x14ac:dyDescent="0.3">
      <c r="B191" s="138"/>
      <c r="C191" s="139">
        <v>94</v>
      </c>
      <c r="D191" s="139" t="s">
        <v>152</v>
      </c>
      <c r="E191" s="140" t="s">
        <v>4815</v>
      </c>
      <c r="F191" s="345" t="s">
        <v>3662</v>
      </c>
      <c r="G191" s="142" t="s">
        <v>268</v>
      </c>
      <c r="H191" s="143">
        <v>70</v>
      </c>
      <c r="I191" s="303"/>
      <c r="J191" s="144">
        <f t="shared" si="30"/>
        <v>0</v>
      </c>
      <c r="K191" s="141" t="s">
        <v>3027</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2594</v>
      </c>
    </row>
    <row r="192" spans="2:65" s="1" customFormat="1" ht="16.5" customHeight="1" x14ac:dyDescent="0.3">
      <c r="B192" s="138"/>
      <c r="C192" s="139">
        <v>95</v>
      </c>
      <c r="D192" s="139" t="s">
        <v>152</v>
      </c>
      <c r="E192" s="140" t="s">
        <v>4816</v>
      </c>
      <c r="F192" s="345" t="s">
        <v>3555</v>
      </c>
      <c r="G192" s="142" t="s">
        <v>268</v>
      </c>
      <c r="H192" s="143">
        <v>40</v>
      </c>
      <c r="I192" s="303"/>
      <c r="J192" s="144">
        <f t="shared" si="30"/>
        <v>0</v>
      </c>
      <c r="K192" s="141" t="s">
        <v>3027</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2594</v>
      </c>
    </row>
    <row r="193" spans="2:65" s="1" customFormat="1" ht="16.5" customHeight="1" x14ac:dyDescent="0.3">
      <c r="B193" s="138"/>
      <c r="C193" s="139">
        <v>96</v>
      </c>
      <c r="D193" s="139" t="s">
        <v>152</v>
      </c>
      <c r="E193" s="140" t="s">
        <v>4817</v>
      </c>
      <c r="F193" s="346" t="s">
        <v>3663</v>
      </c>
      <c r="G193" s="142" t="s">
        <v>268</v>
      </c>
      <c r="H193" s="143">
        <v>80</v>
      </c>
      <c r="I193" s="303"/>
      <c r="J193" s="144">
        <f t="shared" si="30"/>
        <v>0</v>
      </c>
      <c r="K193" s="141" t="s">
        <v>3027</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2594</v>
      </c>
    </row>
    <row r="194" spans="2:65" s="1" customFormat="1" ht="16.5" customHeight="1" x14ac:dyDescent="0.3">
      <c r="B194" s="138"/>
      <c r="C194" s="139">
        <v>97</v>
      </c>
      <c r="D194" s="139" t="s">
        <v>152</v>
      </c>
      <c r="E194" s="140" t="s">
        <v>4818</v>
      </c>
      <c r="F194" s="346" t="s">
        <v>3664</v>
      </c>
      <c r="G194" s="142" t="s">
        <v>268</v>
      </c>
      <c r="H194" s="143">
        <v>210</v>
      </c>
      <c r="I194" s="303"/>
      <c r="J194" s="144">
        <f t="shared" si="30"/>
        <v>0</v>
      </c>
      <c r="K194" s="141" t="s">
        <v>3027</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2594</v>
      </c>
    </row>
    <row r="195" spans="2:65" s="1" customFormat="1" ht="16.5" customHeight="1" x14ac:dyDescent="0.3">
      <c r="B195" s="138"/>
      <c r="C195" s="139">
        <v>98</v>
      </c>
      <c r="D195" s="139" t="s">
        <v>152</v>
      </c>
      <c r="E195" s="140" t="s">
        <v>4819</v>
      </c>
      <c r="F195" s="347" t="s">
        <v>3665</v>
      </c>
      <c r="G195" s="142" t="s">
        <v>1054</v>
      </c>
      <c r="H195" s="143">
        <v>1</v>
      </c>
      <c r="I195" s="303"/>
      <c r="J195" s="144">
        <f t="shared" si="30"/>
        <v>0</v>
      </c>
      <c r="K195" s="141" t="s">
        <v>3027</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2594</v>
      </c>
    </row>
    <row r="196" spans="2:65" s="1" customFormat="1" ht="16.5" customHeight="1" x14ac:dyDescent="0.3">
      <c r="B196" s="138"/>
      <c r="C196" s="139">
        <v>99</v>
      </c>
      <c r="D196" s="139" t="s">
        <v>152</v>
      </c>
      <c r="E196" s="140" t="s">
        <v>4820</v>
      </c>
      <c r="F196" s="347" t="s">
        <v>4461</v>
      </c>
      <c r="G196" s="142" t="s">
        <v>1054</v>
      </c>
      <c r="H196" s="143">
        <v>500</v>
      </c>
      <c r="I196" s="303"/>
      <c r="J196" s="144">
        <f t="shared" si="30"/>
        <v>0</v>
      </c>
      <c r="K196" s="141" t="s">
        <v>3027</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2594</v>
      </c>
    </row>
    <row r="197" spans="2:65" s="1" customFormat="1" ht="16.5" customHeight="1" x14ac:dyDescent="0.3">
      <c r="B197" s="138"/>
      <c r="C197" s="139">
        <v>100</v>
      </c>
      <c r="D197" s="139" t="s">
        <v>152</v>
      </c>
      <c r="E197" s="140" t="s">
        <v>4821</v>
      </c>
      <c r="F197" s="346" t="s">
        <v>3668</v>
      </c>
      <c r="G197" s="142" t="s">
        <v>268</v>
      </c>
      <c r="H197" s="143">
        <v>280</v>
      </c>
      <c r="I197" s="303"/>
      <c r="J197" s="144">
        <f t="shared" si="30"/>
        <v>0</v>
      </c>
      <c r="K197" s="141" t="s">
        <v>3027</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2594</v>
      </c>
    </row>
    <row r="198" spans="2:65" s="1" customFormat="1" ht="16.5" customHeight="1" x14ac:dyDescent="0.3">
      <c r="B198" s="138"/>
      <c r="C198" s="139">
        <v>101</v>
      </c>
      <c r="D198" s="139" t="s">
        <v>152</v>
      </c>
      <c r="E198" s="140" t="s">
        <v>4822</v>
      </c>
      <c r="F198" s="347" t="s">
        <v>3665</v>
      </c>
      <c r="G198" s="142" t="s">
        <v>1054</v>
      </c>
      <c r="H198" s="143">
        <v>1</v>
      </c>
      <c r="I198" s="303"/>
      <c r="J198" s="144">
        <f t="shared" si="30"/>
        <v>0</v>
      </c>
      <c r="K198" s="141" t="s">
        <v>3027</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2594</v>
      </c>
    </row>
    <row r="199" spans="2:65" s="1" customFormat="1" ht="16.5" customHeight="1" x14ac:dyDescent="0.3">
      <c r="B199" s="138"/>
      <c r="C199" s="139">
        <v>102</v>
      </c>
      <c r="D199" s="139" t="s">
        <v>152</v>
      </c>
      <c r="E199" s="140" t="s">
        <v>4823</v>
      </c>
      <c r="F199" s="347" t="s">
        <v>4462</v>
      </c>
      <c r="G199" s="142" t="s">
        <v>1054</v>
      </c>
      <c r="H199" s="143">
        <v>600</v>
      </c>
      <c r="I199" s="303"/>
      <c r="J199" s="144">
        <f t="shared" si="30"/>
        <v>0</v>
      </c>
      <c r="K199" s="141" t="s">
        <v>3027</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2594</v>
      </c>
    </row>
    <row r="200" spans="2:65" s="1" customFormat="1" ht="30" customHeight="1" x14ac:dyDescent="0.3">
      <c r="B200" s="138"/>
      <c r="C200" s="139">
        <v>103</v>
      </c>
      <c r="D200" s="139" t="s">
        <v>152</v>
      </c>
      <c r="E200" s="140" t="s">
        <v>4824</v>
      </c>
      <c r="F200" s="321" t="s">
        <v>3630</v>
      </c>
      <c r="G200" s="142" t="s">
        <v>268</v>
      </c>
      <c r="H200" s="143">
        <v>55</v>
      </c>
      <c r="I200" s="303"/>
      <c r="J200" s="144">
        <f t="shared" si="30"/>
        <v>0</v>
      </c>
      <c r="K200" s="141" t="s">
        <v>3027</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2594</v>
      </c>
    </row>
    <row r="201" spans="2:65" s="1" customFormat="1" ht="16.5" customHeight="1" x14ac:dyDescent="0.3">
      <c r="B201" s="138"/>
      <c r="C201" s="139">
        <v>104</v>
      </c>
      <c r="D201" s="139" t="s">
        <v>152</v>
      </c>
      <c r="E201" s="140" t="s">
        <v>4825</v>
      </c>
      <c r="F201" s="321" t="s">
        <v>3670</v>
      </c>
      <c r="G201" s="142" t="s">
        <v>1054</v>
      </c>
      <c r="H201" s="143">
        <v>1</v>
      </c>
      <c r="I201" s="303"/>
      <c r="J201" s="144">
        <f t="shared" si="30"/>
        <v>0</v>
      </c>
      <c r="K201" s="141" t="s">
        <v>3027</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2594</v>
      </c>
    </row>
    <row r="202" spans="2:65" s="1" customFormat="1" ht="67.5" x14ac:dyDescent="0.3">
      <c r="B202" s="36"/>
      <c r="D202" s="299" t="s">
        <v>2094</v>
      </c>
      <c r="F202" s="302" t="s">
        <v>3669</v>
      </c>
      <c r="I202" s="282"/>
      <c r="L202" s="36"/>
      <c r="M202" s="152"/>
      <c r="N202" s="281"/>
      <c r="O202" s="281"/>
      <c r="P202" s="281"/>
      <c r="Q202" s="281"/>
      <c r="R202" s="281"/>
      <c r="S202" s="281"/>
      <c r="T202" s="61"/>
      <c r="AT202" s="23" t="s">
        <v>2094</v>
      </c>
      <c r="AU202" s="23" t="s">
        <v>70</v>
      </c>
    </row>
    <row r="203" spans="2:65" s="1" customFormat="1" ht="16.5" customHeight="1" x14ac:dyDescent="0.3">
      <c r="B203" s="138"/>
      <c r="C203" s="139">
        <v>105</v>
      </c>
      <c r="D203" s="139" t="s">
        <v>152</v>
      </c>
      <c r="E203" s="140" t="s">
        <v>4826</v>
      </c>
      <c r="F203" s="348" t="s">
        <v>3631</v>
      </c>
      <c r="G203" s="142" t="s">
        <v>1054</v>
      </c>
      <c r="H203" s="143">
        <v>1</v>
      </c>
      <c r="I203" s="303"/>
      <c r="J203" s="144">
        <f>ROUND(I203*H203,2)</f>
        <v>0</v>
      </c>
      <c r="K203" s="141" t="s">
        <v>3027</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2594</v>
      </c>
    </row>
    <row r="204" spans="2:65" s="1" customFormat="1" ht="16.5" customHeight="1" x14ac:dyDescent="0.3">
      <c r="B204" s="138"/>
      <c r="C204" s="139">
        <v>106</v>
      </c>
      <c r="D204" s="139" t="s">
        <v>152</v>
      </c>
      <c r="E204" s="140" t="s">
        <v>4827</v>
      </c>
      <c r="F204" s="321" t="s">
        <v>3134</v>
      </c>
      <c r="G204" s="142" t="s">
        <v>1054</v>
      </c>
      <c r="H204" s="143">
        <v>1</v>
      </c>
      <c r="I204" s="303"/>
      <c r="J204" s="144">
        <f>ROUND(I204*H204,2)</f>
        <v>0</v>
      </c>
      <c r="K204" s="141" t="s">
        <v>3027</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2594</v>
      </c>
    </row>
    <row r="205" spans="2:65" s="1" customFormat="1" ht="16.5" customHeight="1" x14ac:dyDescent="0.3">
      <c r="B205" s="138"/>
      <c r="C205" s="139">
        <v>107</v>
      </c>
      <c r="D205" s="139" t="s">
        <v>152</v>
      </c>
      <c r="E205" s="140" t="s">
        <v>4828</v>
      </c>
      <c r="F205" s="348" t="s">
        <v>3632</v>
      </c>
      <c r="G205" s="142" t="s">
        <v>1054</v>
      </c>
      <c r="H205" s="143">
        <v>1</v>
      </c>
      <c r="I205" s="303"/>
      <c r="J205" s="144">
        <f>ROUND(I205*H205,2)</f>
        <v>0</v>
      </c>
      <c r="K205" s="141" t="s">
        <v>3027</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2594</v>
      </c>
    </row>
    <row r="206" spans="2:65" s="1" customFormat="1" ht="16.5" customHeight="1" x14ac:dyDescent="0.3">
      <c r="B206" s="138"/>
      <c r="C206" s="139">
        <v>108</v>
      </c>
      <c r="D206" s="139" t="s">
        <v>152</v>
      </c>
      <c r="E206" s="140" t="s">
        <v>4829</v>
      </c>
      <c r="F206" s="348" t="s">
        <v>3633</v>
      </c>
      <c r="G206" s="142" t="s">
        <v>1054</v>
      </c>
      <c r="H206" s="143">
        <v>1</v>
      </c>
      <c r="I206" s="303"/>
      <c r="J206" s="144">
        <f>ROUND(I206*H206,2)</f>
        <v>0</v>
      </c>
      <c r="K206" s="141" t="s">
        <v>3027</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2594</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3671</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4830</v>
      </c>
      <c r="F209" s="349" t="s">
        <v>3683</v>
      </c>
      <c r="G209" s="142" t="s">
        <v>1054</v>
      </c>
      <c r="H209" s="143">
        <v>1</v>
      </c>
      <c r="I209" s="303"/>
      <c r="J209" s="144">
        <f t="shared" ref="J209:J240" si="40">ROUND(I209*H209,2)</f>
        <v>0</v>
      </c>
      <c r="K209" s="141" t="s">
        <v>3027</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2594</v>
      </c>
    </row>
    <row r="210" spans="2:65" s="1" customFormat="1" ht="16.5" customHeight="1" x14ac:dyDescent="0.3">
      <c r="B210" s="138"/>
      <c r="C210" s="139">
        <v>110</v>
      </c>
      <c r="D210" s="139" t="s">
        <v>152</v>
      </c>
      <c r="E210" s="140" t="s">
        <v>4831</v>
      </c>
      <c r="F210" s="320" t="s">
        <v>3672</v>
      </c>
      <c r="G210" s="142" t="s">
        <v>1054</v>
      </c>
      <c r="H210" s="143">
        <v>2</v>
      </c>
      <c r="I210" s="303"/>
      <c r="J210" s="144">
        <f t="shared" si="40"/>
        <v>0</v>
      </c>
      <c r="K210" s="141" t="s">
        <v>3027</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2594</v>
      </c>
    </row>
    <row r="211" spans="2:65" s="1" customFormat="1" ht="16.5" customHeight="1" x14ac:dyDescent="0.3">
      <c r="B211" s="138"/>
      <c r="C211" s="139">
        <v>111</v>
      </c>
      <c r="D211" s="139" t="s">
        <v>152</v>
      </c>
      <c r="E211" s="140" t="s">
        <v>4832</v>
      </c>
      <c r="F211" s="350" t="s">
        <v>3684</v>
      </c>
      <c r="G211" s="142" t="s">
        <v>1054</v>
      </c>
      <c r="H211" s="143">
        <v>2</v>
      </c>
      <c r="I211" s="303"/>
      <c r="J211" s="144">
        <f t="shared" si="40"/>
        <v>0</v>
      </c>
      <c r="K211" s="141" t="s">
        <v>3027</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2594</v>
      </c>
    </row>
    <row r="212" spans="2:65" s="1" customFormat="1" ht="16.5" customHeight="1" x14ac:dyDescent="0.3">
      <c r="B212" s="138"/>
      <c r="C212" s="139">
        <v>112</v>
      </c>
      <c r="D212" s="139" t="s">
        <v>152</v>
      </c>
      <c r="E212" s="140" t="s">
        <v>4833</v>
      </c>
      <c r="F212" s="350" t="s">
        <v>3685</v>
      </c>
      <c r="G212" s="142" t="s">
        <v>1054</v>
      </c>
      <c r="H212" s="143">
        <v>2</v>
      </c>
      <c r="I212" s="303"/>
      <c r="J212" s="144">
        <f t="shared" si="40"/>
        <v>0</v>
      </c>
      <c r="K212" s="141" t="s">
        <v>3027</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2594</v>
      </c>
    </row>
    <row r="213" spans="2:65" s="1" customFormat="1" ht="16.5" customHeight="1" x14ac:dyDescent="0.3">
      <c r="B213" s="138"/>
      <c r="C213" s="139">
        <v>113</v>
      </c>
      <c r="D213" s="139" t="s">
        <v>152</v>
      </c>
      <c r="E213" s="140" t="s">
        <v>4834</v>
      </c>
      <c r="F213" s="350" t="s">
        <v>3686</v>
      </c>
      <c r="G213" s="142" t="s">
        <v>1054</v>
      </c>
      <c r="H213" s="143">
        <v>4</v>
      </c>
      <c r="I213" s="303"/>
      <c r="J213" s="144">
        <f t="shared" si="40"/>
        <v>0</v>
      </c>
      <c r="K213" s="141" t="s">
        <v>3027</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2594</v>
      </c>
    </row>
    <row r="214" spans="2:65" s="1" customFormat="1" ht="16.5" customHeight="1" x14ac:dyDescent="0.3">
      <c r="B214" s="138"/>
      <c r="C214" s="139">
        <v>114</v>
      </c>
      <c r="D214" s="139" t="s">
        <v>152</v>
      </c>
      <c r="E214" s="140" t="s">
        <v>4835</v>
      </c>
      <c r="F214" s="350" t="s">
        <v>3687</v>
      </c>
      <c r="G214" s="142" t="s">
        <v>1054</v>
      </c>
      <c r="H214" s="143">
        <v>1</v>
      </c>
      <c r="I214" s="303"/>
      <c r="J214" s="144">
        <f t="shared" si="40"/>
        <v>0</v>
      </c>
      <c r="K214" s="141" t="s">
        <v>3027</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2594</v>
      </c>
    </row>
    <row r="215" spans="2:65" s="1" customFormat="1" ht="16.5" customHeight="1" x14ac:dyDescent="0.3">
      <c r="B215" s="138"/>
      <c r="C215" s="139">
        <v>115</v>
      </c>
      <c r="D215" s="139" t="s">
        <v>152</v>
      </c>
      <c r="E215" s="140" t="s">
        <v>4836</v>
      </c>
      <c r="F215" s="350" t="s">
        <v>3688</v>
      </c>
      <c r="G215" s="142" t="s">
        <v>1054</v>
      </c>
      <c r="H215" s="143">
        <v>1</v>
      </c>
      <c r="I215" s="303"/>
      <c r="J215" s="144">
        <f t="shared" si="40"/>
        <v>0</v>
      </c>
      <c r="K215" s="141" t="s">
        <v>3027</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2594</v>
      </c>
    </row>
    <row r="216" spans="2:65" s="1" customFormat="1" ht="16.5" customHeight="1" x14ac:dyDescent="0.3">
      <c r="B216" s="138"/>
      <c r="C216" s="139">
        <v>116</v>
      </c>
      <c r="D216" s="139" t="s">
        <v>152</v>
      </c>
      <c r="E216" s="140" t="s">
        <v>4837</v>
      </c>
      <c r="F216" s="350" t="s">
        <v>3689</v>
      </c>
      <c r="G216" s="142" t="s">
        <v>1054</v>
      </c>
      <c r="H216" s="143">
        <v>1</v>
      </c>
      <c r="I216" s="303"/>
      <c r="J216" s="144">
        <f t="shared" si="40"/>
        <v>0</v>
      </c>
      <c r="K216" s="141" t="s">
        <v>3027</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2594</v>
      </c>
    </row>
    <row r="217" spans="2:65" s="1" customFormat="1" ht="16.5" customHeight="1" x14ac:dyDescent="0.3">
      <c r="B217" s="138"/>
      <c r="C217" s="139">
        <v>117</v>
      </c>
      <c r="D217" s="139" t="s">
        <v>152</v>
      </c>
      <c r="E217" s="140" t="s">
        <v>4838</v>
      </c>
      <c r="F217" s="350" t="s">
        <v>3690</v>
      </c>
      <c r="G217" s="142" t="s">
        <v>1054</v>
      </c>
      <c r="H217" s="143">
        <v>1</v>
      </c>
      <c r="I217" s="303"/>
      <c r="J217" s="144">
        <f t="shared" si="40"/>
        <v>0</v>
      </c>
      <c r="K217" s="141" t="s">
        <v>3027</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2594</v>
      </c>
    </row>
    <row r="218" spans="2:65" s="1" customFormat="1" ht="16.5" customHeight="1" x14ac:dyDescent="0.3">
      <c r="B218" s="138"/>
      <c r="C218" s="139">
        <v>118</v>
      </c>
      <c r="D218" s="139" t="s">
        <v>152</v>
      </c>
      <c r="E218" s="140" t="s">
        <v>4839</v>
      </c>
      <c r="F218" s="349" t="s">
        <v>3691</v>
      </c>
      <c r="G218" s="142" t="s">
        <v>1054</v>
      </c>
      <c r="H218" s="143">
        <v>44</v>
      </c>
      <c r="I218" s="303"/>
      <c r="J218" s="144">
        <f t="shared" si="40"/>
        <v>0</v>
      </c>
      <c r="K218" s="141" t="s">
        <v>3027</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2594</v>
      </c>
    </row>
    <row r="219" spans="2:65" s="1" customFormat="1" ht="16.5" customHeight="1" x14ac:dyDescent="0.3">
      <c r="B219" s="138"/>
      <c r="C219" s="139">
        <v>119</v>
      </c>
      <c r="D219" s="139" t="s">
        <v>152</v>
      </c>
      <c r="E219" s="140" t="s">
        <v>4840</v>
      </c>
      <c r="F219" s="349" t="s">
        <v>3692</v>
      </c>
      <c r="G219" s="142" t="s">
        <v>1054</v>
      </c>
      <c r="H219" s="143">
        <v>6</v>
      </c>
      <c r="I219" s="303"/>
      <c r="J219" s="144">
        <f t="shared" si="40"/>
        <v>0</v>
      </c>
      <c r="K219" s="141" t="s">
        <v>3027</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2594</v>
      </c>
    </row>
    <row r="220" spans="2:65" s="1" customFormat="1" ht="16.5" customHeight="1" x14ac:dyDescent="0.3">
      <c r="B220" s="138"/>
      <c r="C220" s="139">
        <v>120</v>
      </c>
      <c r="D220" s="139" t="s">
        <v>152</v>
      </c>
      <c r="E220" s="140" t="s">
        <v>4841</v>
      </c>
      <c r="F220" s="349" t="s">
        <v>3693</v>
      </c>
      <c r="G220" s="142" t="s">
        <v>1054</v>
      </c>
      <c r="H220" s="143">
        <v>5</v>
      </c>
      <c r="I220" s="303"/>
      <c r="J220" s="144">
        <f t="shared" si="40"/>
        <v>0</v>
      </c>
      <c r="K220" s="141" t="s">
        <v>3027</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2594</v>
      </c>
    </row>
    <row r="221" spans="2:65" s="1" customFormat="1" ht="16.5" customHeight="1" x14ac:dyDescent="0.3">
      <c r="B221" s="138"/>
      <c r="C221" s="139">
        <v>121</v>
      </c>
      <c r="D221" s="139" t="s">
        <v>152</v>
      </c>
      <c r="E221" s="140" t="s">
        <v>4842</v>
      </c>
      <c r="F221" s="351" t="s">
        <v>3694</v>
      </c>
      <c r="G221" s="142" t="s">
        <v>1054</v>
      </c>
      <c r="H221" s="143">
        <v>5</v>
      </c>
      <c r="I221" s="303"/>
      <c r="J221" s="144">
        <f t="shared" si="40"/>
        <v>0</v>
      </c>
      <c r="K221" s="141" t="s">
        <v>3027</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2594</v>
      </c>
    </row>
    <row r="222" spans="2:65" s="1" customFormat="1" ht="16.5" customHeight="1" x14ac:dyDescent="0.3">
      <c r="B222" s="138"/>
      <c r="C222" s="139">
        <v>122</v>
      </c>
      <c r="D222" s="139" t="s">
        <v>152</v>
      </c>
      <c r="E222" s="140" t="s">
        <v>4843</v>
      </c>
      <c r="F222" s="349" t="s">
        <v>3695</v>
      </c>
      <c r="G222" s="142" t="s">
        <v>1054</v>
      </c>
      <c r="H222" s="143">
        <v>5</v>
      </c>
      <c r="I222" s="303"/>
      <c r="J222" s="144">
        <f t="shared" si="40"/>
        <v>0</v>
      </c>
      <c r="K222" s="141" t="s">
        <v>3027</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2594</v>
      </c>
    </row>
    <row r="223" spans="2:65" s="1" customFormat="1" ht="16.5" customHeight="1" x14ac:dyDescent="0.3">
      <c r="B223" s="138"/>
      <c r="C223" s="139">
        <v>123</v>
      </c>
      <c r="D223" s="139" t="s">
        <v>152</v>
      </c>
      <c r="E223" s="140" t="s">
        <v>4844</v>
      </c>
      <c r="F223" s="349" t="s">
        <v>3696</v>
      </c>
      <c r="G223" s="142" t="s">
        <v>1054</v>
      </c>
      <c r="H223" s="143">
        <v>5</v>
      </c>
      <c r="I223" s="303"/>
      <c r="J223" s="144">
        <f t="shared" si="40"/>
        <v>0</v>
      </c>
      <c r="K223" s="141" t="s">
        <v>3027</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2594</v>
      </c>
    </row>
    <row r="224" spans="2:65" s="1" customFormat="1" ht="16.5" customHeight="1" x14ac:dyDescent="0.3">
      <c r="B224" s="138"/>
      <c r="C224" s="139">
        <v>124</v>
      </c>
      <c r="D224" s="139" t="s">
        <v>152</v>
      </c>
      <c r="E224" s="140" t="s">
        <v>4845</v>
      </c>
      <c r="F224" s="349" t="s">
        <v>3697</v>
      </c>
      <c r="G224" s="142" t="s">
        <v>1054</v>
      </c>
      <c r="H224" s="143">
        <v>2</v>
      </c>
      <c r="I224" s="303"/>
      <c r="J224" s="144">
        <f t="shared" si="40"/>
        <v>0</v>
      </c>
      <c r="K224" s="141" t="s">
        <v>3027</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2594</v>
      </c>
    </row>
    <row r="225" spans="2:65" s="1" customFormat="1" ht="16.5" customHeight="1" x14ac:dyDescent="0.3">
      <c r="B225" s="138"/>
      <c r="C225" s="139">
        <v>125</v>
      </c>
      <c r="D225" s="139" t="s">
        <v>152</v>
      </c>
      <c r="E225" s="140" t="s">
        <v>4846</v>
      </c>
      <c r="F225" s="349" t="s">
        <v>3698</v>
      </c>
      <c r="G225" s="142" t="s">
        <v>268</v>
      </c>
      <c r="H225" s="143">
        <v>915</v>
      </c>
      <c r="I225" s="303"/>
      <c r="J225" s="144">
        <f t="shared" si="40"/>
        <v>0</v>
      </c>
      <c r="K225" s="141" t="s">
        <v>3027</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2594</v>
      </c>
    </row>
    <row r="226" spans="2:65" s="1" customFormat="1" ht="16.5" customHeight="1" x14ac:dyDescent="0.3">
      <c r="B226" s="138"/>
      <c r="C226" s="139">
        <v>126</v>
      </c>
      <c r="D226" s="139" t="s">
        <v>152</v>
      </c>
      <c r="E226" s="140" t="s">
        <v>4847</v>
      </c>
      <c r="F226" s="349" t="s">
        <v>3699</v>
      </c>
      <c r="G226" s="142" t="s">
        <v>268</v>
      </c>
      <c r="H226" s="143">
        <v>305</v>
      </c>
      <c r="I226" s="303"/>
      <c r="J226" s="144">
        <f t="shared" si="40"/>
        <v>0</v>
      </c>
      <c r="K226" s="141" t="s">
        <v>3027</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2594</v>
      </c>
    </row>
    <row r="227" spans="2:65" s="1" customFormat="1" ht="16.5" customHeight="1" x14ac:dyDescent="0.3">
      <c r="B227" s="138"/>
      <c r="C227" s="139">
        <v>127</v>
      </c>
      <c r="D227" s="139" t="s">
        <v>152</v>
      </c>
      <c r="E227" s="140" t="s">
        <v>4848</v>
      </c>
      <c r="F227" s="349" t="s">
        <v>3700</v>
      </c>
      <c r="G227" s="142" t="s">
        <v>268</v>
      </c>
      <c r="H227" s="143">
        <v>40</v>
      </c>
      <c r="I227" s="303"/>
      <c r="J227" s="144">
        <f t="shared" si="40"/>
        <v>0</v>
      </c>
      <c r="K227" s="141" t="s">
        <v>3027</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2594</v>
      </c>
    </row>
    <row r="228" spans="2:65" s="1" customFormat="1" ht="16.5" customHeight="1" x14ac:dyDescent="0.3">
      <c r="B228" s="138"/>
      <c r="C228" s="139">
        <v>128</v>
      </c>
      <c r="D228" s="139" t="s">
        <v>152</v>
      </c>
      <c r="E228" s="140" t="s">
        <v>4849</v>
      </c>
      <c r="F228" s="350" t="s">
        <v>3701</v>
      </c>
      <c r="G228" s="142" t="s">
        <v>1054</v>
      </c>
      <c r="H228" s="143">
        <v>1</v>
      </c>
      <c r="I228" s="303"/>
      <c r="J228" s="144">
        <f t="shared" si="40"/>
        <v>0</v>
      </c>
      <c r="K228" s="141" t="s">
        <v>3027</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2594</v>
      </c>
    </row>
    <row r="229" spans="2:65" s="1" customFormat="1" ht="16.5" customHeight="1" x14ac:dyDescent="0.3">
      <c r="B229" s="138"/>
      <c r="C229" s="139">
        <v>129</v>
      </c>
      <c r="D229" s="139" t="s">
        <v>152</v>
      </c>
      <c r="E229" s="140" t="s">
        <v>4850</v>
      </c>
      <c r="F229" s="320" t="s">
        <v>3674</v>
      </c>
      <c r="G229" s="142" t="s">
        <v>1054</v>
      </c>
      <c r="H229" s="143">
        <v>1</v>
      </c>
      <c r="I229" s="303"/>
      <c r="J229" s="144">
        <f t="shared" si="40"/>
        <v>0</v>
      </c>
      <c r="K229" s="141" t="s">
        <v>3027</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2594</v>
      </c>
    </row>
    <row r="230" spans="2:65" s="1" customFormat="1" ht="16.5" customHeight="1" x14ac:dyDescent="0.3">
      <c r="B230" s="138"/>
      <c r="C230" s="139">
        <v>130</v>
      </c>
      <c r="D230" s="139" t="s">
        <v>152</v>
      </c>
      <c r="E230" s="140" t="s">
        <v>4851</v>
      </c>
      <c r="F230" s="350" t="s">
        <v>3702</v>
      </c>
      <c r="G230" s="142" t="s">
        <v>1054</v>
      </c>
      <c r="H230" s="143">
        <v>24</v>
      </c>
      <c r="I230" s="303"/>
      <c r="J230" s="144">
        <f t="shared" si="40"/>
        <v>0</v>
      </c>
      <c r="K230" s="141" t="s">
        <v>3027</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2594</v>
      </c>
    </row>
    <row r="231" spans="2:65" s="1" customFormat="1" ht="16.5" customHeight="1" x14ac:dyDescent="0.3">
      <c r="B231" s="138"/>
      <c r="C231" s="139">
        <v>131</v>
      </c>
      <c r="D231" s="139" t="s">
        <v>152</v>
      </c>
      <c r="E231" s="140" t="s">
        <v>4852</v>
      </c>
      <c r="F231" s="350" t="s">
        <v>3703</v>
      </c>
      <c r="G231" s="142" t="s">
        <v>1054</v>
      </c>
      <c r="H231" s="143">
        <v>24</v>
      </c>
      <c r="I231" s="303"/>
      <c r="J231" s="144">
        <f t="shared" si="40"/>
        <v>0</v>
      </c>
      <c r="K231" s="141" t="s">
        <v>3027</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2594</v>
      </c>
    </row>
    <row r="232" spans="2:65" s="1" customFormat="1" ht="16.5" customHeight="1" x14ac:dyDescent="0.3">
      <c r="B232" s="138"/>
      <c r="C232" s="139">
        <v>132</v>
      </c>
      <c r="D232" s="139" t="s">
        <v>152</v>
      </c>
      <c r="E232" s="140" t="s">
        <v>4853</v>
      </c>
      <c r="F232" s="320" t="s">
        <v>3675</v>
      </c>
      <c r="G232" s="142" t="s">
        <v>1054</v>
      </c>
      <c r="H232" s="143">
        <v>24</v>
      </c>
      <c r="I232" s="303"/>
      <c r="J232" s="144">
        <f t="shared" si="40"/>
        <v>0</v>
      </c>
      <c r="K232" s="141" t="s">
        <v>3027</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2594</v>
      </c>
    </row>
    <row r="233" spans="2:65" s="1" customFormat="1" ht="16.5" customHeight="1" x14ac:dyDescent="0.3">
      <c r="B233" s="138"/>
      <c r="C233" s="139">
        <v>133</v>
      </c>
      <c r="D233" s="139" t="s">
        <v>152</v>
      </c>
      <c r="E233" s="140" t="s">
        <v>4854</v>
      </c>
      <c r="F233" s="320" t="s">
        <v>3676</v>
      </c>
      <c r="G233" s="142" t="s">
        <v>1054</v>
      </c>
      <c r="H233" s="143">
        <v>24</v>
      </c>
      <c r="I233" s="303"/>
      <c r="J233" s="144">
        <f t="shared" si="40"/>
        <v>0</v>
      </c>
      <c r="K233" s="141" t="s">
        <v>3027</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2594</v>
      </c>
    </row>
    <row r="234" spans="2:65" s="1" customFormat="1" ht="16.5" customHeight="1" x14ac:dyDescent="0.3">
      <c r="B234" s="138"/>
      <c r="C234" s="139">
        <v>134</v>
      </c>
      <c r="D234" s="139" t="s">
        <v>152</v>
      </c>
      <c r="E234" s="140" t="s">
        <v>4855</v>
      </c>
      <c r="F234" s="321" t="s">
        <v>3677</v>
      </c>
      <c r="G234" s="142" t="s">
        <v>1054</v>
      </c>
      <c r="H234" s="143">
        <v>24</v>
      </c>
      <c r="I234" s="303"/>
      <c r="J234" s="144">
        <f t="shared" si="40"/>
        <v>0</v>
      </c>
      <c r="K234" s="141" t="s">
        <v>3027</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2594</v>
      </c>
    </row>
    <row r="235" spans="2:65" s="1" customFormat="1" ht="16.5" customHeight="1" x14ac:dyDescent="0.3">
      <c r="B235" s="138"/>
      <c r="C235" s="139">
        <v>135</v>
      </c>
      <c r="D235" s="139" t="s">
        <v>152</v>
      </c>
      <c r="E235" s="140" t="s">
        <v>4856</v>
      </c>
      <c r="F235" s="349" t="s">
        <v>3704</v>
      </c>
      <c r="G235" s="142" t="s">
        <v>1054</v>
      </c>
      <c r="H235" s="143">
        <v>4</v>
      </c>
      <c r="I235" s="303"/>
      <c r="J235" s="144">
        <f t="shared" si="40"/>
        <v>0</v>
      </c>
      <c r="K235" s="141" t="s">
        <v>3027</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2594</v>
      </c>
    </row>
    <row r="236" spans="2:65" s="1" customFormat="1" ht="16.5" customHeight="1" x14ac:dyDescent="0.3">
      <c r="B236" s="138"/>
      <c r="C236" s="139">
        <v>136</v>
      </c>
      <c r="D236" s="139" t="s">
        <v>152</v>
      </c>
      <c r="E236" s="140" t="s">
        <v>4857</v>
      </c>
      <c r="F236" s="349" t="s">
        <v>3705</v>
      </c>
      <c r="G236" s="142" t="s">
        <v>1054</v>
      </c>
      <c r="H236" s="143">
        <v>2</v>
      </c>
      <c r="I236" s="303"/>
      <c r="J236" s="144">
        <f t="shared" si="40"/>
        <v>0</v>
      </c>
      <c r="K236" s="141" t="s">
        <v>3027</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2594</v>
      </c>
    </row>
    <row r="237" spans="2:65" s="1" customFormat="1" ht="16.5" customHeight="1" x14ac:dyDescent="0.3">
      <c r="B237" s="138"/>
      <c r="C237" s="139">
        <v>137</v>
      </c>
      <c r="D237" s="139" t="s">
        <v>152</v>
      </c>
      <c r="E237" s="140" t="s">
        <v>4858</v>
      </c>
      <c r="F237" s="350" t="s">
        <v>3706</v>
      </c>
      <c r="G237" s="142" t="s">
        <v>268</v>
      </c>
      <c r="H237" s="143">
        <v>30</v>
      </c>
      <c r="I237" s="303"/>
      <c r="J237" s="144">
        <f t="shared" si="40"/>
        <v>0</v>
      </c>
      <c r="K237" s="141" t="s">
        <v>3027</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2594</v>
      </c>
    </row>
    <row r="238" spans="2:65" s="1" customFormat="1" ht="16.5" customHeight="1" x14ac:dyDescent="0.3">
      <c r="B238" s="138"/>
      <c r="C238" s="139">
        <v>138</v>
      </c>
      <c r="D238" s="139" t="s">
        <v>152</v>
      </c>
      <c r="E238" s="140" t="s">
        <v>4859</v>
      </c>
      <c r="F238" s="350" t="s">
        <v>3707</v>
      </c>
      <c r="G238" s="142" t="s">
        <v>268</v>
      </c>
      <c r="H238" s="143">
        <v>10</v>
      </c>
      <c r="I238" s="303"/>
      <c r="J238" s="144">
        <f t="shared" si="40"/>
        <v>0</v>
      </c>
      <c r="K238" s="141" t="s">
        <v>3027</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2594</v>
      </c>
    </row>
    <row r="239" spans="2:65" s="1" customFormat="1" ht="16.5" customHeight="1" x14ac:dyDescent="0.3">
      <c r="B239" s="138"/>
      <c r="C239" s="139">
        <v>139</v>
      </c>
      <c r="D239" s="139" t="s">
        <v>152</v>
      </c>
      <c r="E239" s="140" t="s">
        <v>4860</v>
      </c>
      <c r="F239" s="350" t="s">
        <v>3708</v>
      </c>
      <c r="G239" s="142" t="s">
        <v>268</v>
      </c>
      <c r="H239" s="143">
        <v>10</v>
      </c>
      <c r="I239" s="303"/>
      <c r="J239" s="144">
        <f t="shared" si="40"/>
        <v>0</v>
      </c>
      <c r="K239" s="141" t="s">
        <v>3027</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2594</v>
      </c>
    </row>
    <row r="240" spans="2:65" s="1" customFormat="1" ht="45" customHeight="1" x14ac:dyDescent="0.3">
      <c r="B240" s="138"/>
      <c r="C240" s="139">
        <v>140</v>
      </c>
      <c r="D240" s="139" t="s">
        <v>152</v>
      </c>
      <c r="E240" s="140" t="s">
        <v>4861</v>
      </c>
      <c r="F240" s="349" t="s">
        <v>3709</v>
      </c>
      <c r="G240" s="142" t="s">
        <v>1054</v>
      </c>
      <c r="H240" s="143">
        <v>6</v>
      </c>
      <c r="I240" s="303"/>
      <c r="J240" s="144">
        <f t="shared" si="40"/>
        <v>0</v>
      </c>
      <c r="K240" s="141" t="s">
        <v>3027</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2594</v>
      </c>
    </row>
    <row r="241" spans="2:65" s="1" customFormat="1" ht="16.5" customHeight="1" x14ac:dyDescent="0.3">
      <c r="B241" s="138"/>
      <c r="C241" s="139">
        <v>141</v>
      </c>
      <c r="D241" s="139" t="s">
        <v>152</v>
      </c>
      <c r="E241" s="140" t="s">
        <v>4862</v>
      </c>
      <c r="F241" s="349" t="s">
        <v>3710</v>
      </c>
      <c r="G241" s="142" t="s">
        <v>1054</v>
      </c>
      <c r="H241" s="143">
        <v>1</v>
      </c>
      <c r="I241" s="303"/>
      <c r="J241" s="144">
        <f t="shared" ref="J241:J263" si="50">ROUND(I241*H241,2)</f>
        <v>0</v>
      </c>
      <c r="K241" s="141" t="s">
        <v>3027</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2594</v>
      </c>
    </row>
    <row r="242" spans="2:65" s="1" customFormat="1" ht="30" customHeight="1" x14ac:dyDescent="0.3">
      <c r="B242" s="138"/>
      <c r="C242" s="139">
        <v>142</v>
      </c>
      <c r="D242" s="139" t="s">
        <v>152</v>
      </c>
      <c r="E242" s="140" t="s">
        <v>4863</v>
      </c>
      <c r="F242" s="350" t="s">
        <v>3711</v>
      </c>
      <c r="G242" s="142" t="s">
        <v>1054</v>
      </c>
      <c r="H242" s="143">
        <v>1</v>
      </c>
      <c r="I242" s="303"/>
      <c r="J242" s="144">
        <f t="shared" si="50"/>
        <v>0</v>
      </c>
      <c r="K242" s="141" t="s">
        <v>3027</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2594</v>
      </c>
    </row>
    <row r="243" spans="2:65" s="1" customFormat="1" ht="16.5" customHeight="1" x14ac:dyDescent="0.3">
      <c r="B243" s="138"/>
      <c r="C243" s="139">
        <v>143</v>
      </c>
      <c r="D243" s="139" t="s">
        <v>152</v>
      </c>
      <c r="E243" s="140" t="s">
        <v>4864</v>
      </c>
      <c r="F243" s="349" t="s">
        <v>3712</v>
      </c>
      <c r="G243" s="142" t="s">
        <v>268</v>
      </c>
      <c r="H243" s="143">
        <v>20</v>
      </c>
      <c r="I243" s="303"/>
      <c r="J243" s="144">
        <f t="shared" si="50"/>
        <v>0</v>
      </c>
      <c r="K243" s="141" t="s">
        <v>3027</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2594</v>
      </c>
    </row>
    <row r="244" spans="2:65" s="1" customFormat="1" ht="16.5" customHeight="1" x14ac:dyDescent="0.3">
      <c r="B244" s="138"/>
      <c r="C244" s="139">
        <v>144</v>
      </c>
      <c r="D244" s="139" t="s">
        <v>152</v>
      </c>
      <c r="E244" s="140" t="s">
        <v>4865</v>
      </c>
      <c r="F244" s="349" t="s">
        <v>3713</v>
      </c>
      <c r="G244" s="142" t="s">
        <v>1054</v>
      </c>
      <c r="H244" s="143">
        <v>2</v>
      </c>
      <c r="I244" s="303"/>
      <c r="J244" s="144">
        <f t="shared" si="50"/>
        <v>0</v>
      </c>
      <c r="K244" s="141" t="s">
        <v>3027</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2594</v>
      </c>
    </row>
    <row r="245" spans="2:65" s="1" customFormat="1" ht="16.5" customHeight="1" x14ac:dyDescent="0.3">
      <c r="B245" s="138"/>
      <c r="C245" s="139">
        <v>145</v>
      </c>
      <c r="D245" s="139" t="s">
        <v>152</v>
      </c>
      <c r="E245" s="140" t="s">
        <v>4866</v>
      </c>
      <c r="F245" s="349" t="s">
        <v>3714</v>
      </c>
      <c r="G245" s="142" t="s">
        <v>268</v>
      </c>
      <c r="H245" s="143">
        <v>80</v>
      </c>
      <c r="I245" s="303"/>
      <c r="J245" s="144">
        <f t="shared" si="50"/>
        <v>0</v>
      </c>
      <c r="K245" s="141" t="s">
        <v>3027</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2594</v>
      </c>
    </row>
    <row r="246" spans="2:65" s="1" customFormat="1" ht="16.5" customHeight="1" x14ac:dyDescent="0.3">
      <c r="B246" s="138"/>
      <c r="C246" s="139">
        <v>146</v>
      </c>
      <c r="D246" s="139" t="s">
        <v>152</v>
      </c>
      <c r="E246" s="140" t="s">
        <v>4867</v>
      </c>
      <c r="F246" s="349" t="s">
        <v>3715</v>
      </c>
      <c r="G246" s="142" t="s">
        <v>1054</v>
      </c>
      <c r="H246" s="143">
        <v>10</v>
      </c>
      <c r="I246" s="303"/>
      <c r="J246" s="144">
        <f t="shared" si="50"/>
        <v>0</v>
      </c>
      <c r="K246" s="141" t="s">
        <v>3027</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2594</v>
      </c>
    </row>
    <row r="247" spans="2:65" s="1" customFormat="1" ht="16.5" customHeight="1" x14ac:dyDescent="0.3">
      <c r="B247" s="138"/>
      <c r="C247" s="139">
        <v>147</v>
      </c>
      <c r="D247" s="139" t="s">
        <v>152</v>
      </c>
      <c r="E247" s="140" t="s">
        <v>4868</v>
      </c>
      <c r="F247" s="349" t="s">
        <v>3716</v>
      </c>
      <c r="G247" s="142" t="s">
        <v>1054</v>
      </c>
      <c r="H247" s="143">
        <v>180</v>
      </c>
      <c r="I247" s="303"/>
      <c r="J247" s="144">
        <f t="shared" si="50"/>
        <v>0</v>
      </c>
      <c r="K247" s="141" t="s">
        <v>3027</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2594</v>
      </c>
    </row>
    <row r="248" spans="2:65" s="1" customFormat="1" ht="16.5" customHeight="1" x14ac:dyDescent="0.3">
      <c r="B248" s="138"/>
      <c r="C248" s="139">
        <v>148</v>
      </c>
      <c r="D248" s="139" t="s">
        <v>152</v>
      </c>
      <c r="E248" s="140" t="s">
        <v>4869</v>
      </c>
      <c r="F248" s="349" t="s">
        <v>3664</v>
      </c>
      <c r="G248" s="142" t="s">
        <v>268</v>
      </c>
      <c r="H248" s="143">
        <v>210</v>
      </c>
      <c r="I248" s="303"/>
      <c r="J248" s="144">
        <f t="shared" si="50"/>
        <v>0</v>
      </c>
      <c r="K248" s="141" t="s">
        <v>3027</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2594</v>
      </c>
    </row>
    <row r="249" spans="2:65" s="1" customFormat="1" ht="16.5" customHeight="1" x14ac:dyDescent="0.3">
      <c r="B249" s="138"/>
      <c r="C249" s="139">
        <v>149</v>
      </c>
      <c r="D249" s="139" t="s">
        <v>152</v>
      </c>
      <c r="E249" s="140" t="s">
        <v>4870</v>
      </c>
      <c r="F249" s="349" t="s">
        <v>3715</v>
      </c>
      <c r="G249" s="142" t="s">
        <v>1054</v>
      </c>
      <c r="H249" s="143">
        <v>15</v>
      </c>
      <c r="I249" s="303"/>
      <c r="J249" s="144">
        <f t="shared" si="50"/>
        <v>0</v>
      </c>
      <c r="K249" s="141" t="s">
        <v>3027</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2594</v>
      </c>
    </row>
    <row r="250" spans="2:65" s="1" customFormat="1" ht="16.5" customHeight="1" x14ac:dyDescent="0.3">
      <c r="B250" s="138"/>
      <c r="C250" s="139">
        <v>150</v>
      </c>
      <c r="D250" s="139" t="s">
        <v>152</v>
      </c>
      <c r="E250" s="140" t="s">
        <v>4871</v>
      </c>
      <c r="F250" s="349" t="s">
        <v>3667</v>
      </c>
      <c r="G250" s="142" t="s">
        <v>1054</v>
      </c>
      <c r="H250" s="143">
        <v>500</v>
      </c>
      <c r="I250" s="303"/>
      <c r="J250" s="144">
        <f t="shared" si="50"/>
        <v>0</v>
      </c>
      <c r="K250" s="141" t="s">
        <v>3027</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2594</v>
      </c>
    </row>
    <row r="251" spans="2:65" s="1" customFormat="1" ht="16.5" customHeight="1" x14ac:dyDescent="0.3">
      <c r="B251" s="138"/>
      <c r="C251" s="139">
        <v>151</v>
      </c>
      <c r="D251" s="139" t="s">
        <v>152</v>
      </c>
      <c r="E251" s="140" t="s">
        <v>4872</v>
      </c>
      <c r="F251" s="349" t="s">
        <v>3717</v>
      </c>
      <c r="G251" s="142" t="s">
        <v>268</v>
      </c>
      <c r="H251" s="143">
        <v>280</v>
      </c>
      <c r="I251" s="303"/>
      <c r="J251" s="144">
        <f t="shared" si="50"/>
        <v>0</v>
      </c>
      <c r="K251" s="141" t="s">
        <v>3027</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2594</v>
      </c>
    </row>
    <row r="252" spans="2:65" s="1" customFormat="1" ht="16.5" customHeight="1" x14ac:dyDescent="0.3">
      <c r="B252" s="138"/>
      <c r="C252" s="139">
        <v>152</v>
      </c>
      <c r="D252" s="139" t="s">
        <v>152</v>
      </c>
      <c r="E252" s="140" t="s">
        <v>4873</v>
      </c>
      <c r="F252" s="349" t="s">
        <v>3718</v>
      </c>
      <c r="G252" s="142" t="s">
        <v>1054</v>
      </c>
      <c r="H252" s="143">
        <v>15</v>
      </c>
      <c r="I252" s="303"/>
      <c r="J252" s="144">
        <f t="shared" si="50"/>
        <v>0</v>
      </c>
      <c r="K252" s="141" t="s">
        <v>3027</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2594</v>
      </c>
    </row>
    <row r="253" spans="2:65" s="1" customFormat="1" ht="16.5" customHeight="1" x14ac:dyDescent="0.3">
      <c r="B253" s="138"/>
      <c r="C253" s="139">
        <v>153</v>
      </c>
      <c r="D253" s="139" t="s">
        <v>152</v>
      </c>
      <c r="E253" s="140" t="s">
        <v>4874</v>
      </c>
      <c r="F253" s="349" t="s">
        <v>3666</v>
      </c>
      <c r="G253" s="142" t="s">
        <v>1054</v>
      </c>
      <c r="H253" s="143">
        <v>600</v>
      </c>
      <c r="I253" s="303"/>
      <c r="J253" s="144">
        <f t="shared" si="50"/>
        <v>0</v>
      </c>
      <c r="K253" s="141" t="s">
        <v>3027</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2594</v>
      </c>
    </row>
    <row r="254" spans="2:65" s="1" customFormat="1" ht="30" customHeight="1" x14ac:dyDescent="0.3">
      <c r="B254" s="138"/>
      <c r="C254" s="139">
        <v>154</v>
      </c>
      <c r="D254" s="139" t="s">
        <v>152</v>
      </c>
      <c r="E254" s="140" t="s">
        <v>4875</v>
      </c>
      <c r="F254" s="349" t="s">
        <v>3719</v>
      </c>
      <c r="G254" s="142" t="s">
        <v>268</v>
      </c>
      <c r="H254" s="143">
        <v>55</v>
      </c>
      <c r="I254" s="303"/>
      <c r="J254" s="144">
        <f t="shared" si="50"/>
        <v>0</v>
      </c>
      <c r="K254" s="141" t="s">
        <v>3027</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2594</v>
      </c>
    </row>
    <row r="255" spans="2:65" s="1" customFormat="1" ht="16.5" customHeight="1" x14ac:dyDescent="0.3">
      <c r="B255" s="138"/>
      <c r="C255" s="139">
        <v>155</v>
      </c>
      <c r="D255" s="139" t="s">
        <v>152</v>
      </c>
      <c r="E255" s="140" t="s">
        <v>4876</v>
      </c>
      <c r="F255" s="321" t="s">
        <v>3670</v>
      </c>
      <c r="G255" s="142" t="s">
        <v>1054</v>
      </c>
      <c r="H255" s="143">
        <v>1</v>
      </c>
      <c r="I255" s="303"/>
      <c r="J255" s="144">
        <f t="shared" si="50"/>
        <v>0</v>
      </c>
      <c r="K255" s="141" t="s">
        <v>3027</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2594</v>
      </c>
    </row>
    <row r="256" spans="2:65" s="1" customFormat="1" ht="67.5" x14ac:dyDescent="0.3">
      <c r="B256" s="36"/>
      <c r="D256" s="299" t="s">
        <v>2094</v>
      </c>
      <c r="F256" s="302" t="s">
        <v>3669</v>
      </c>
      <c r="I256" s="282"/>
      <c r="L256" s="36"/>
      <c r="M256" s="152"/>
      <c r="N256" s="281"/>
      <c r="O256" s="281"/>
      <c r="P256" s="281"/>
      <c r="Q256" s="281"/>
      <c r="R256" s="281"/>
      <c r="S256" s="281"/>
      <c r="T256" s="61"/>
      <c r="AT256" s="23" t="s">
        <v>2094</v>
      </c>
      <c r="AU256" s="23" t="s">
        <v>70</v>
      </c>
    </row>
    <row r="257" spans="2:65" s="1" customFormat="1" ht="16.5" customHeight="1" x14ac:dyDescent="0.3">
      <c r="B257" s="138"/>
      <c r="C257" s="139">
        <v>156</v>
      </c>
      <c r="D257" s="139" t="s">
        <v>152</v>
      </c>
      <c r="E257" s="140" t="s">
        <v>4877</v>
      </c>
      <c r="F257" s="349" t="s">
        <v>3720</v>
      </c>
      <c r="G257" s="142" t="s">
        <v>1054</v>
      </c>
      <c r="H257" s="143">
        <v>1</v>
      </c>
      <c r="I257" s="303"/>
      <c r="J257" s="144">
        <f t="shared" si="50"/>
        <v>0</v>
      </c>
      <c r="K257" s="141" t="s">
        <v>3027</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2594</v>
      </c>
    </row>
    <row r="258" spans="2:65" s="1" customFormat="1" ht="16.5" customHeight="1" x14ac:dyDescent="0.3">
      <c r="B258" s="138"/>
      <c r="C258" s="139">
        <v>157</v>
      </c>
      <c r="D258" s="139" t="s">
        <v>152</v>
      </c>
      <c r="E258" s="140" t="s">
        <v>4878</v>
      </c>
      <c r="F258" s="350" t="s">
        <v>3721</v>
      </c>
      <c r="G258" s="142" t="s">
        <v>1054</v>
      </c>
      <c r="H258" s="143">
        <v>1</v>
      </c>
      <c r="I258" s="303"/>
      <c r="J258" s="144">
        <f t="shared" si="50"/>
        <v>0</v>
      </c>
      <c r="K258" s="141" t="s">
        <v>3027</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2594</v>
      </c>
    </row>
    <row r="259" spans="2:65" s="1" customFormat="1" ht="16.5" customHeight="1" x14ac:dyDescent="0.3">
      <c r="B259" s="138"/>
      <c r="C259" s="139">
        <v>158</v>
      </c>
      <c r="D259" s="139" t="s">
        <v>152</v>
      </c>
      <c r="E259" s="140" t="s">
        <v>4879</v>
      </c>
      <c r="F259" s="321" t="s">
        <v>3678</v>
      </c>
      <c r="G259" s="142" t="s">
        <v>1054</v>
      </c>
      <c r="H259" s="143">
        <v>4</v>
      </c>
      <c r="I259" s="303"/>
      <c r="J259" s="144">
        <f t="shared" si="50"/>
        <v>0</v>
      </c>
      <c r="K259" s="141" t="s">
        <v>3027</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2594</v>
      </c>
    </row>
    <row r="260" spans="2:65" s="1" customFormat="1" ht="16.5" customHeight="1" x14ac:dyDescent="0.3">
      <c r="B260" s="138"/>
      <c r="C260" s="139">
        <v>159</v>
      </c>
      <c r="D260" s="139" t="s">
        <v>152</v>
      </c>
      <c r="E260" s="140" t="s">
        <v>4880</v>
      </c>
      <c r="F260" s="321" t="s">
        <v>3679</v>
      </c>
      <c r="G260" s="142" t="s">
        <v>1054</v>
      </c>
      <c r="H260" s="143">
        <v>1</v>
      </c>
      <c r="I260" s="303"/>
      <c r="J260" s="144">
        <f t="shared" si="50"/>
        <v>0</v>
      </c>
      <c r="K260" s="141" t="s">
        <v>3027</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2594</v>
      </c>
    </row>
    <row r="261" spans="2:65" s="1" customFormat="1" ht="16.5" customHeight="1" x14ac:dyDescent="0.3">
      <c r="B261" s="138"/>
      <c r="C261" s="139">
        <v>160</v>
      </c>
      <c r="D261" s="139" t="s">
        <v>152</v>
      </c>
      <c r="E261" s="140" t="s">
        <v>4881</v>
      </c>
      <c r="F261" s="321" t="s">
        <v>3680</v>
      </c>
      <c r="G261" s="142" t="s">
        <v>1054</v>
      </c>
      <c r="H261" s="143">
        <v>42</v>
      </c>
      <c r="I261" s="303"/>
      <c r="J261" s="144">
        <f t="shared" si="50"/>
        <v>0</v>
      </c>
      <c r="K261" s="141" t="s">
        <v>3027</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2594</v>
      </c>
    </row>
    <row r="262" spans="2:65" s="1" customFormat="1" ht="16.5" customHeight="1" x14ac:dyDescent="0.3">
      <c r="B262" s="138"/>
      <c r="C262" s="139">
        <v>161</v>
      </c>
      <c r="D262" s="139" t="s">
        <v>152</v>
      </c>
      <c r="E262" s="140" t="s">
        <v>4882</v>
      </c>
      <c r="F262" s="321" t="s">
        <v>3681</v>
      </c>
      <c r="G262" s="142" t="s">
        <v>1054</v>
      </c>
      <c r="H262" s="143">
        <v>24</v>
      </c>
      <c r="I262" s="303"/>
      <c r="J262" s="144">
        <f t="shared" si="50"/>
        <v>0</v>
      </c>
      <c r="K262" s="141" t="s">
        <v>3027</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2594</v>
      </c>
    </row>
    <row r="263" spans="2:65" s="1" customFormat="1" ht="30" customHeight="1" x14ac:dyDescent="0.3">
      <c r="B263" s="138"/>
      <c r="C263" s="139">
        <v>162</v>
      </c>
      <c r="D263" s="139" t="s">
        <v>152</v>
      </c>
      <c r="E263" s="140" t="s">
        <v>4883</v>
      </c>
      <c r="F263" s="321" t="s">
        <v>3682</v>
      </c>
      <c r="G263" s="142" t="s">
        <v>1054</v>
      </c>
      <c r="H263" s="143">
        <v>1</v>
      </c>
      <c r="I263" s="303"/>
      <c r="J263" s="144">
        <f t="shared" si="50"/>
        <v>0</v>
      </c>
      <c r="K263" s="141" t="s">
        <v>3027</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2594</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3722</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4884</v>
      </c>
      <c r="F266" s="352" t="s">
        <v>3724</v>
      </c>
      <c r="G266" s="142" t="s">
        <v>1054</v>
      </c>
      <c r="H266" s="143">
        <v>1</v>
      </c>
      <c r="I266" s="303"/>
      <c r="J266" s="144">
        <f t="shared" ref="J266:J289" si="60">ROUND(I266*H266,2)</f>
        <v>0</v>
      </c>
      <c r="K266" s="141" t="s">
        <v>3027</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2594</v>
      </c>
    </row>
    <row r="267" spans="2:65" s="1" customFormat="1" ht="94.5" x14ac:dyDescent="0.3">
      <c r="B267" s="36"/>
      <c r="D267" s="299" t="s">
        <v>2094</v>
      </c>
      <c r="F267" s="151" t="s">
        <v>3723</v>
      </c>
      <c r="I267" s="282"/>
      <c r="L267" s="36"/>
      <c r="M267" s="152"/>
      <c r="N267" s="281"/>
      <c r="O267" s="281"/>
      <c r="P267" s="281"/>
      <c r="Q267" s="281"/>
      <c r="R267" s="281"/>
      <c r="S267" s="281"/>
      <c r="T267" s="61"/>
      <c r="AT267" s="23" t="s">
        <v>2094</v>
      </c>
      <c r="AU267" s="23" t="s">
        <v>70</v>
      </c>
    </row>
    <row r="268" spans="2:65" s="1" customFormat="1" ht="16.5" customHeight="1" x14ac:dyDescent="0.3">
      <c r="B268" s="138"/>
      <c r="C268" s="139">
        <v>164</v>
      </c>
      <c r="D268" s="139" t="s">
        <v>152</v>
      </c>
      <c r="E268" s="140" t="s">
        <v>4885</v>
      </c>
      <c r="F268" s="349" t="s">
        <v>3725</v>
      </c>
      <c r="G268" s="142" t="s">
        <v>1054</v>
      </c>
      <c r="H268" s="143">
        <v>1</v>
      </c>
      <c r="I268" s="303"/>
      <c r="J268" s="144">
        <f t="shared" si="60"/>
        <v>0</v>
      </c>
      <c r="K268" s="141" t="s">
        <v>3027</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2594</v>
      </c>
    </row>
    <row r="269" spans="2:65" s="1" customFormat="1" ht="16.5" customHeight="1" x14ac:dyDescent="0.3">
      <c r="B269" s="138"/>
      <c r="C269" s="139">
        <v>165</v>
      </c>
      <c r="D269" s="139" t="s">
        <v>152</v>
      </c>
      <c r="E269" s="140" t="s">
        <v>4886</v>
      </c>
      <c r="F269" s="352" t="s">
        <v>3727</v>
      </c>
      <c r="G269" s="142" t="s">
        <v>1054</v>
      </c>
      <c r="H269" s="143">
        <v>3</v>
      </c>
      <c r="I269" s="303"/>
      <c r="J269" s="144">
        <f t="shared" si="60"/>
        <v>0</v>
      </c>
      <c r="K269" s="141" t="s">
        <v>3027</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2594</v>
      </c>
    </row>
    <row r="270" spans="2:65" s="1" customFormat="1" ht="108" x14ac:dyDescent="0.3">
      <c r="B270" s="36"/>
      <c r="D270" s="299" t="s">
        <v>2094</v>
      </c>
      <c r="F270" s="151" t="s">
        <v>3726</v>
      </c>
      <c r="I270" s="282"/>
      <c r="L270" s="36"/>
      <c r="M270" s="152"/>
      <c r="N270" s="281"/>
      <c r="O270" s="281"/>
      <c r="P270" s="281"/>
      <c r="Q270" s="281"/>
      <c r="R270" s="281"/>
      <c r="S270" s="281"/>
      <c r="T270" s="61"/>
      <c r="AT270" s="23" t="s">
        <v>2094</v>
      </c>
      <c r="AU270" s="23" t="s">
        <v>70</v>
      </c>
    </row>
    <row r="271" spans="2:65" s="1" customFormat="1" ht="16.5" customHeight="1" x14ac:dyDescent="0.3">
      <c r="B271" s="138"/>
      <c r="C271" s="139">
        <v>166</v>
      </c>
      <c r="D271" s="139" t="s">
        <v>152</v>
      </c>
      <c r="E271" s="140" t="s">
        <v>4887</v>
      </c>
      <c r="F271" s="349" t="s">
        <v>3728</v>
      </c>
      <c r="G271" s="142" t="s">
        <v>1054</v>
      </c>
      <c r="H271" s="143">
        <v>3</v>
      </c>
      <c r="I271" s="303"/>
      <c r="J271" s="144">
        <f t="shared" si="60"/>
        <v>0</v>
      </c>
      <c r="K271" s="141" t="s">
        <v>3027</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2594</v>
      </c>
    </row>
    <row r="272" spans="2:65" s="1" customFormat="1" ht="16.5" customHeight="1" x14ac:dyDescent="0.3">
      <c r="B272" s="138"/>
      <c r="C272" s="139">
        <v>167</v>
      </c>
      <c r="D272" s="139" t="s">
        <v>152</v>
      </c>
      <c r="E272" s="140" t="s">
        <v>4888</v>
      </c>
      <c r="F272" s="352" t="s">
        <v>3730</v>
      </c>
      <c r="G272" s="142" t="s">
        <v>1054</v>
      </c>
      <c r="H272" s="143">
        <v>1</v>
      </c>
      <c r="I272" s="303"/>
      <c r="J272" s="144">
        <f t="shared" si="60"/>
        <v>0</v>
      </c>
      <c r="K272" s="141" t="s">
        <v>3027</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2594</v>
      </c>
    </row>
    <row r="273" spans="2:65" s="1" customFormat="1" ht="94.5" x14ac:dyDescent="0.3">
      <c r="B273" s="36"/>
      <c r="D273" s="299" t="s">
        <v>2094</v>
      </c>
      <c r="F273" s="151" t="s">
        <v>3729</v>
      </c>
      <c r="I273" s="282"/>
      <c r="L273" s="36"/>
      <c r="M273" s="152"/>
      <c r="N273" s="281"/>
      <c r="O273" s="281"/>
      <c r="P273" s="281"/>
      <c r="Q273" s="281"/>
      <c r="R273" s="281"/>
      <c r="S273" s="281"/>
      <c r="T273" s="61"/>
      <c r="AT273" s="23" t="s">
        <v>2094</v>
      </c>
      <c r="AU273" s="23" t="s">
        <v>70</v>
      </c>
    </row>
    <row r="274" spans="2:65" s="1" customFormat="1" ht="16.5" customHeight="1" x14ac:dyDescent="0.3">
      <c r="B274" s="138"/>
      <c r="C274" s="139">
        <v>168</v>
      </c>
      <c r="D274" s="139" t="s">
        <v>152</v>
      </c>
      <c r="E274" s="140" t="s">
        <v>4889</v>
      </c>
      <c r="F274" s="352" t="s">
        <v>3732</v>
      </c>
      <c r="G274" s="142" t="s">
        <v>1054</v>
      </c>
      <c r="H274" s="143">
        <v>1</v>
      </c>
      <c r="I274" s="303"/>
      <c r="J274" s="144">
        <f t="shared" si="60"/>
        <v>0</v>
      </c>
      <c r="K274" s="141" t="s">
        <v>3027</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2594</v>
      </c>
    </row>
    <row r="275" spans="2:65" s="1" customFormat="1" ht="40.5" x14ac:dyDescent="0.3">
      <c r="B275" s="36"/>
      <c r="D275" s="299" t="s">
        <v>2094</v>
      </c>
      <c r="F275" s="151" t="s">
        <v>3731</v>
      </c>
      <c r="I275" s="282"/>
      <c r="L275" s="36"/>
      <c r="M275" s="152"/>
      <c r="N275" s="281"/>
      <c r="O275" s="281"/>
      <c r="P275" s="281"/>
      <c r="Q275" s="281"/>
      <c r="R275" s="281"/>
      <c r="S275" s="281"/>
      <c r="T275" s="61"/>
      <c r="AT275" s="23" t="s">
        <v>2094</v>
      </c>
      <c r="AU275" s="23" t="s">
        <v>70</v>
      </c>
    </row>
    <row r="276" spans="2:65" s="1" customFormat="1" ht="16.5" customHeight="1" x14ac:dyDescent="0.3">
      <c r="B276" s="138"/>
      <c r="C276" s="139">
        <v>169</v>
      </c>
      <c r="D276" s="139" t="s">
        <v>152</v>
      </c>
      <c r="E276" s="140" t="s">
        <v>4890</v>
      </c>
      <c r="F276" s="349" t="s">
        <v>3733</v>
      </c>
      <c r="G276" s="142" t="s">
        <v>1054</v>
      </c>
      <c r="H276" s="143">
        <v>1</v>
      </c>
      <c r="I276" s="303"/>
      <c r="J276" s="144">
        <f t="shared" si="60"/>
        <v>0</v>
      </c>
      <c r="K276" s="141" t="s">
        <v>3027</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2594</v>
      </c>
    </row>
    <row r="277" spans="2:65" s="1" customFormat="1" ht="16.5" customHeight="1" x14ac:dyDescent="0.3">
      <c r="B277" s="138"/>
      <c r="C277" s="139">
        <v>170</v>
      </c>
      <c r="D277" s="139" t="s">
        <v>152</v>
      </c>
      <c r="E277" s="140" t="s">
        <v>4891</v>
      </c>
      <c r="F277" s="349" t="s">
        <v>3734</v>
      </c>
      <c r="G277" s="142" t="s">
        <v>268</v>
      </c>
      <c r="H277" s="143">
        <v>240</v>
      </c>
      <c r="I277" s="303"/>
      <c r="J277" s="144">
        <f t="shared" si="60"/>
        <v>0</v>
      </c>
      <c r="K277" s="141" t="s">
        <v>3027</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2594</v>
      </c>
    </row>
    <row r="278" spans="2:65" s="1" customFormat="1" ht="16.5" customHeight="1" x14ac:dyDescent="0.3">
      <c r="B278" s="138"/>
      <c r="C278" s="139">
        <v>171</v>
      </c>
      <c r="D278" s="139" t="s">
        <v>152</v>
      </c>
      <c r="E278" s="140" t="s">
        <v>4892</v>
      </c>
      <c r="F278" s="349" t="s">
        <v>3691</v>
      </c>
      <c r="G278" s="142" t="s">
        <v>1054</v>
      </c>
      <c r="H278" s="143">
        <v>8</v>
      </c>
      <c r="I278" s="303"/>
      <c r="J278" s="144">
        <f t="shared" si="60"/>
        <v>0</v>
      </c>
      <c r="K278" s="141" t="s">
        <v>3027</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2594</v>
      </c>
    </row>
    <row r="279" spans="2:65" s="1" customFormat="1" ht="16.5" customHeight="1" x14ac:dyDescent="0.3">
      <c r="B279" s="138"/>
      <c r="C279" s="139">
        <v>172</v>
      </c>
      <c r="D279" s="139" t="s">
        <v>152</v>
      </c>
      <c r="E279" s="140" t="s">
        <v>4893</v>
      </c>
      <c r="F279" s="350" t="s">
        <v>3673</v>
      </c>
      <c r="G279" s="142" t="s">
        <v>1054</v>
      </c>
      <c r="H279" s="143">
        <v>1</v>
      </c>
      <c r="I279" s="303"/>
      <c r="J279" s="144">
        <f t="shared" si="60"/>
        <v>0</v>
      </c>
      <c r="K279" s="141" t="s">
        <v>3027</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2594</v>
      </c>
    </row>
    <row r="280" spans="2:65" s="1" customFormat="1" ht="16.5" customHeight="1" x14ac:dyDescent="0.3">
      <c r="B280" s="138"/>
      <c r="C280" s="139">
        <v>173</v>
      </c>
      <c r="D280" s="139" t="s">
        <v>152</v>
      </c>
      <c r="E280" s="140" t="s">
        <v>4894</v>
      </c>
      <c r="F280" s="353" t="s">
        <v>3717</v>
      </c>
      <c r="G280" s="142" t="s">
        <v>268</v>
      </c>
      <c r="H280" s="143">
        <v>90</v>
      </c>
      <c r="I280" s="303"/>
      <c r="J280" s="144">
        <f t="shared" si="60"/>
        <v>0</v>
      </c>
      <c r="K280" s="141" t="s">
        <v>3027</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2594</v>
      </c>
    </row>
    <row r="281" spans="2:65" s="1" customFormat="1" ht="16.5" customHeight="1" x14ac:dyDescent="0.3">
      <c r="B281" s="138"/>
      <c r="C281" s="139">
        <v>174</v>
      </c>
      <c r="D281" s="139" t="s">
        <v>152</v>
      </c>
      <c r="E281" s="140" t="s">
        <v>4895</v>
      </c>
      <c r="F281" s="343" t="s">
        <v>3718</v>
      </c>
      <c r="G281" s="142" t="s">
        <v>1054</v>
      </c>
      <c r="H281" s="143">
        <v>14</v>
      </c>
      <c r="I281" s="303"/>
      <c r="J281" s="144">
        <f t="shared" si="60"/>
        <v>0</v>
      </c>
      <c r="K281" s="141" t="s">
        <v>3027</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2594</v>
      </c>
    </row>
    <row r="282" spans="2:65" s="1" customFormat="1" ht="16.5" customHeight="1" x14ac:dyDescent="0.3">
      <c r="B282" s="138"/>
      <c r="C282" s="139">
        <v>175</v>
      </c>
      <c r="D282" s="139" t="s">
        <v>152</v>
      </c>
      <c r="E282" s="140" t="s">
        <v>4896</v>
      </c>
      <c r="F282" s="343" t="s">
        <v>3666</v>
      </c>
      <c r="G282" s="142" t="s">
        <v>1054</v>
      </c>
      <c r="H282" s="143">
        <v>500</v>
      </c>
      <c r="I282" s="303"/>
      <c r="J282" s="144">
        <f t="shared" si="60"/>
        <v>0</v>
      </c>
      <c r="K282" s="141" t="s">
        <v>3027</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2594</v>
      </c>
    </row>
    <row r="283" spans="2:65" s="1" customFormat="1" ht="30" customHeight="1" x14ac:dyDescent="0.3">
      <c r="B283" s="138"/>
      <c r="C283" s="139">
        <v>176</v>
      </c>
      <c r="D283" s="139" t="s">
        <v>152</v>
      </c>
      <c r="E283" s="140" t="s">
        <v>4897</v>
      </c>
      <c r="F283" s="349" t="s">
        <v>3735</v>
      </c>
      <c r="G283" s="142" t="s">
        <v>268</v>
      </c>
      <c r="H283" s="143">
        <v>25</v>
      </c>
      <c r="I283" s="303"/>
      <c r="J283" s="144">
        <f t="shared" si="60"/>
        <v>0</v>
      </c>
      <c r="K283" s="141" t="s">
        <v>3027</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2594</v>
      </c>
    </row>
    <row r="284" spans="2:65" s="1" customFormat="1" ht="16.5" customHeight="1" x14ac:dyDescent="0.3">
      <c r="B284" s="138"/>
      <c r="C284" s="139">
        <v>177</v>
      </c>
      <c r="D284" s="139" t="s">
        <v>152</v>
      </c>
      <c r="E284" s="140" t="s">
        <v>4898</v>
      </c>
      <c r="F284" s="349" t="s">
        <v>3670</v>
      </c>
      <c r="G284" s="142" t="s">
        <v>1054</v>
      </c>
      <c r="H284" s="143">
        <v>1</v>
      </c>
      <c r="I284" s="303"/>
      <c r="J284" s="144">
        <f t="shared" si="60"/>
        <v>0</v>
      </c>
      <c r="K284" s="141" t="s">
        <v>3027</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2594</v>
      </c>
    </row>
    <row r="285" spans="2:65" s="1" customFormat="1" ht="67.5" x14ac:dyDescent="0.3">
      <c r="B285" s="36"/>
      <c r="D285" s="299" t="s">
        <v>2094</v>
      </c>
      <c r="F285" s="151" t="s">
        <v>3669</v>
      </c>
      <c r="I285" s="282"/>
      <c r="L285" s="36"/>
      <c r="M285" s="152"/>
      <c r="N285" s="281"/>
      <c r="O285" s="281"/>
      <c r="P285" s="281"/>
      <c r="Q285" s="281"/>
      <c r="R285" s="281"/>
      <c r="S285" s="281"/>
      <c r="T285" s="61"/>
      <c r="AT285" s="23" t="s">
        <v>2094</v>
      </c>
      <c r="AU285" s="23" t="s">
        <v>70</v>
      </c>
    </row>
    <row r="286" spans="2:65" s="1" customFormat="1" ht="16.5" customHeight="1" x14ac:dyDescent="0.3">
      <c r="B286" s="138"/>
      <c r="C286" s="139">
        <v>178</v>
      </c>
      <c r="D286" s="139" t="s">
        <v>152</v>
      </c>
      <c r="E286" s="140" t="s">
        <v>4899</v>
      </c>
      <c r="F286" s="351" t="s">
        <v>3631</v>
      </c>
      <c r="G286" s="142" t="s">
        <v>1054</v>
      </c>
      <c r="H286" s="143">
        <v>1</v>
      </c>
      <c r="I286" s="303"/>
      <c r="J286" s="144">
        <f t="shared" si="60"/>
        <v>0</v>
      </c>
      <c r="K286" s="141" t="s">
        <v>3027</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2594</v>
      </c>
    </row>
    <row r="287" spans="2:65" s="1" customFormat="1" ht="16.5" customHeight="1" x14ac:dyDescent="0.3">
      <c r="B287" s="138"/>
      <c r="C287" s="139">
        <v>179</v>
      </c>
      <c r="D287" s="139" t="s">
        <v>152</v>
      </c>
      <c r="E287" s="140" t="s">
        <v>4900</v>
      </c>
      <c r="F287" s="349" t="s">
        <v>3134</v>
      </c>
      <c r="G287" s="142" t="s">
        <v>1054</v>
      </c>
      <c r="H287" s="143">
        <v>1</v>
      </c>
      <c r="I287" s="303"/>
      <c r="J287" s="144">
        <f t="shared" si="60"/>
        <v>0</v>
      </c>
      <c r="K287" s="141" t="s">
        <v>3027</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2594</v>
      </c>
    </row>
    <row r="288" spans="2:65" s="1" customFormat="1" ht="16.5" customHeight="1" x14ac:dyDescent="0.3">
      <c r="B288" s="138"/>
      <c r="C288" s="139">
        <v>180</v>
      </c>
      <c r="D288" s="139" t="s">
        <v>152</v>
      </c>
      <c r="E288" s="140" t="s">
        <v>4901</v>
      </c>
      <c r="F288" s="351" t="s">
        <v>3632</v>
      </c>
      <c r="G288" s="142" t="s">
        <v>1054</v>
      </c>
      <c r="H288" s="143">
        <v>1</v>
      </c>
      <c r="I288" s="303"/>
      <c r="J288" s="144">
        <f t="shared" si="60"/>
        <v>0</v>
      </c>
      <c r="K288" s="141" t="s">
        <v>3027</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2594</v>
      </c>
    </row>
    <row r="289" spans="2:65" s="1" customFormat="1" ht="16.5" customHeight="1" x14ac:dyDescent="0.3">
      <c r="B289" s="138"/>
      <c r="C289" s="139">
        <v>181</v>
      </c>
      <c r="D289" s="139" t="s">
        <v>152</v>
      </c>
      <c r="E289" s="140" t="s">
        <v>4902</v>
      </c>
      <c r="F289" s="351" t="s">
        <v>3633</v>
      </c>
      <c r="G289" s="142" t="s">
        <v>1054</v>
      </c>
      <c r="H289" s="143">
        <v>1</v>
      </c>
      <c r="I289" s="303"/>
      <c r="J289" s="144">
        <f t="shared" si="60"/>
        <v>0</v>
      </c>
      <c r="K289" s="141" t="s">
        <v>3027</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2594</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3736</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4903</v>
      </c>
      <c r="F292" s="353" t="s">
        <v>3737</v>
      </c>
      <c r="G292" s="142" t="s">
        <v>268</v>
      </c>
      <c r="H292" s="143">
        <v>45</v>
      </c>
      <c r="I292" s="303"/>
      <c r="J292" s="144">
        <f t="shared" ref="J292" si="70">ROUND(I292*H292,2)</f>
        <v>0</v>
      </c>
      <c r="K292" s="141" t="s">
        <v>3027</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2594</v>
      </c>
    </row>
    <row r="293" spans="2:65" s="1" customFormat="1" ht="16.5" customHeight="1" x14ac:dyDescent="0.3">
      <c r="B293" s="138"/>
      <c r="C293" s="139">
        <v>183</v>
      </c>
      <c r="D293" s="139" t="s">
        <v>152</v>
      </c>
      <c r="E293" s="140" t="s">
        <v>4904</v>
      </c>
      <c r="F293" s="351" t="s">
        <v>3744</v>
      </c>
      <c r="G293" s="142" t="s">
        <v>1054</v>
      </c>
      <c r="H293" s="143">
        <v>4</v>
      </c>
      <c r="I293" s="303"/>
      <c r="J293" s="144">
        <f t="shared" ref="J293:J294" si="80">ROUND(I293*H293,2)</f>
        <v>0</v>
      </c>
      <c r="K293" s="141" t="s">
        <v>3027</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2594</v>
      </c>
    </row>
    <row r="294" spans="2:65" s="1" customFormat="1" ht="16.5" customHeight="1" x14ac:dyDescent="0.3">
      <c r="B294" s="138"/>
      <c r="C294" s="139">
        <v>184</v>
      </c>
      <c r="D294" s="139" t="s">
        <v>152</v>
      </c>
      <c r="E294" s="140" t="s">
        <v>4705</v>
      </c>
      <c r="F294" s="351" t="s">
        <v>3745</v>
      </c>
      <c r="G294" s="142" t="s">
        <v>1054</v>
      </c>
      <c r="H294" s="143">
        <v>6</v>
      </c>
      <c r="I294" s="303"/>
      <c r="J294" s="144">
        <f t="shared" si="80"/>
        <v>0</v>
      </c>
      <c r="K294" s="141" t="s">
        <v>3027</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2594</v>
      </c>
    </row>
    <row r="295" spans="2:65" s="1" customFormat="1" ht="16.5" customHeight="1" x14ac:dyDescent="0.3">
      <c r="B295" s="138"/>
      <c r="C295" s="139">
        <v>185</v>
      </c>
      <c r="D295" s="139" t="s">
        <v>152</v>
      </c>
      <c r="E295" s="140" t="s">
        <v>4905</v>
      </c>
      <c r="F295" s="351" t="s">
        <v>3746</v>
      </c>
      <c r="G295" s="142" t="s">
        <v>1054</v>
      </c>
      <c r="H295" s="143">
        <v>100</v>
      </c>
      <c r="I295" s="303"/>
      <c r="J295" s="144">
        <f t="shared" ref="J295:J296" si="90">ROUND(I295*H295,2)</f>
        <v>0</v>
      </c>
      <c r="K295" s="141" t="s">
        <v>3027</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2594</v>
      </c>
    </row>
    <row r="296" spans="2:65" s="1" customFormat="1" ht="16.5" customHeight="1" x14ac:dyDescent="0.3">
      <c r="B296" s="138"/>
      <c r="C296" s="139">
        <v>186</v>
      </c>
      <c r="D296" s="139" t="s">
        <v>152</v>
      </c>
      <c r="E296" s="140" t="s">
        <v>4906</v>
      </c>
      <c r="F296" s="349" t="s">
        <v>3747</v>
      </c>
      <c r="G296" s="142" t="s">
        <v>1054</v>
      </c>
      <c r="H296" s="143">
        <v>15</v>
      </c>
      <c r="I296" s="303"/>
      <c r="J296" s="144">
        <f t="shared" si="90"/>
        <v>0</v>
      </c>
      <c r="K296" s="141" t="s">
        <v>3027</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2594</v>
      </c>
    </row>
    <row r="297" spans="2:65" s="1" customFormat="1" ht="30" customHeight="1" x14ac:dyDescent="0.3">
      <c r="B297" s="138"/>
      <c r="C297" s="139">
        <v>187</v>
      </c>
      <c r="D297" s="139" t="s">
        <v>152</v>
      </c>
      <c r="E297" s="140" t="s">
        <v>4907</v>
      </c>
      <c r="F297" s="353" t="s">
        <v>3748</v>
      </c>
      <c r="G297" s="142" t="s">
        <v>1054</v>
      </c>
      <c r="H297" s="143">
        <v>11</v>
      </c>
      <c r="I297" s="303"/>
      <c r="J297" s="144">
        <f t="shared" ref="J297" si="100">ROUND(I297*H297,2)</f>
        <v>0</v>
      </c>
      <c r="K297" s="141" t="s">
        <v>3027</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2594</v>
      </c>
    </row>
    <row r="298" spans="2:65" s="1" customFormat="1" ht="16.5" customHeight="1" x14ac:dyDescent="0.3">
      <c r="B298" s="138"/>
      <c r="C298" s="139">
        <v>188</v>
      </c>
      <c r="D298" s="139" t="s">
        <v>152</v>
      </c>
      <c r="E298" s="140" t="s">
        <v>4908</v>
      </c>
      <c r="F298" s="349" t="s">
        <v>4463</v>
      </c>
      <c r="G298" s="142" t="s">
        <v>1054</v>
      </c>
      <c r="H298" s="143">
        <v>10</v>
      </c>
      <c r="I298" s="303"/>
      <c r="J298" s="144">
        <f t="shared" ref="J298:J306" si="110">ROUND(I298*H298,2)</f>
        <v>0</v>
      </c>
      <c r="K298" s="141" t="s">
        <v>3027</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2594</v>
      </c>
    </row>
    <row r="299" spans="2:65" s="1" customFormat="1" ht="16.5" customHeight="1" x14ac:dyDescent="0.3">
      <c r="B299" s="138"/>
      <c r="C299" s="139">
        <v>189</v>
      </c>
      <c r="D299" s="139" t="s">
        <v>152</v>
      </c>
      <c r="E299" s="140" t="s">
        <v>4909</v>
      </c>
      <c r="F299" s="350" t="s">
        <v>3749</v>
      </c>
      <c r="G299" s="142" t="s">
        <v>1054</v>
      </c>
      <c r="H299" s="143">
        <v>1</v>
      </c>
      <c r="I299" s="303"/>
      <c r="J299" s="144">
        <f t="shared" si="110"/>
        <v>0</v>
      </c>
      <c r="K299" s="141" t="s">
        <v>3027</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2594</v>
      </c>
    </row>
    <row r="300" spans="2:65" s="1" customFormat="1" ht="16.5" customHeight="1" x14ac:dyDescent="0.3">
      <c r="B300" s="138"/>
      <c r="C300" s="139">
        <v>190</v>
      </c>
      <c r="D300" s="139" t="s">
        <v>152</v>
      </c>
      <c r="E300" s="140" t="s">
        <v>4910</v>
      </c>
      <c r="F300" s="349" t="s">
        <v>3739</v>
      </c>
      <c r="G300" s="142" t="s">
        <v>1054</v>
      </c>
      <c r="H300" s="143">
        <v>1</v>
      </c>
      <c r="I300" s="303"/>
      <c r="J300" s="144">
        <f t="shared" si="110"/>
        <v>0</v>
      </c>
      <c r="K300" s="141" t="s">
        <v>3027</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2594</v>
      </c>
    </row>
    <row r="301" spans="2:65" s="1" customFormat="1" ht="16.5" customHeight="1" x14ac:dyDescent="0.3">
      <c r="B301" s="138"/>
      <c r="C301" s="139">
        <v>191</v>
      </c>
      <c r="D301" s="139" t="s">
        <v>152</v>
      </c>
      <c r="E301" s="140" t="s">
        <v>4911</v>
      </c>
      <c r="F301" s="349" t="s">
        <v>3740</v>
      </c>
      <c r="G301" s="142" t="s">
        <v>1054</v>
      </c>
      <c r="H301" s="143">
        <v>1</v>
      </c>
      <c r="I301" s="303"/>
      <c r="J301" s="144">
        <f t="shared" si="110"/>
        <v>0</v>
      </c>
      <c r="K301" s="141" t="s">
        <v>3027</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2594</v>
      </c>
    </row>
    <row r="302" spans="2:65" s="1" customFormat="1" ht="16.5" customHeight="1" x14ac:dyDescent="0.3">
      <c r="B302" s="138"/>
      <c r="C302" s="139">
        <v>192</v>
      </c>
      <c r="D302" s="139" t="s">
        <v>152</v>
      </c>
      <c r="E302" s="140" t="s">
        <v>4912</v>
      </c>
      <c r="F302" s="357" t="s">
        <v>3741</v>
      </c>
      <c r="G302" s="142" t="s">
        <v>1054</v>
      </c>
      <c r="H302" s="143">
        <v>1</v>
      </c>
      <c r="I302" s="303"/>
      <c r="J302" s="144">
        <f t="shared" si="110"/>
        <v>0</v>
      </c>
      <c r="K302" s="141" t="s">
        <v>3027</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2594</v>
      </c>
    </row>
    <row r="303" spans="2:65" s="1" customFormat="1" ht="16.5" customHeight="1" x14ac:dyDescent="0.3">
      <c r="B303" s="138"/>
      <c r="C303" s="139">
        <v>193</v>
      </c>
      <c r="D303" s="139" t="s">
        <v>152</v>
      </c>
      <c r="E303" s="140" t="s">
        <v>4913</v>
      </c>
      <c r="F303" s="357" t="s">
        <v>3742</v>
      </c>
      <c r="G303" s="142" t="s">
        <v>1054</v>
      </c>
      <c r="H303" s="143">
        <v>1</v>
      </c>
      <c r="I303" s="303"/>
      <c r="J303" s="144">
        <f t="shared" si="110"/>
        <v>0</v>
      </c>
      <c r="K303" s="141" t="s">
        <v>3027</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2594</v>
      </c>
    </row>
    <row r="304" spans="2:65" s="1" customFormat="1" ht="30" customHeight="1" x14ac:dyDescent="0.3">
      <c r="B304" s="138"/>
      <c r="C304" s="139">
        <v>194</v>
      </c>
      <c r="D304" s="139" t="s">
        <v>152</v>
      </c>
      <c r="E304" s="140" t="s">
        <v>4914</v>
      </c>
      <c r="F304" s="351" t="s">
        <v>3743</v>
      </c>
      <c r="G304" s="142" t="s">
        <v>1054</v>
      </c>
      <c r="H304" s="143">
        <v>1</v>
      </c>
      <c r="I304" s="303"/>
      <c r="J304" s="144">
        <f t="shared" si="110"/>
        <v>0</v>
      </c>
      <c r="K304" s="141" t="s">
        <v>3027</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2594</v>
      </c>
    </row>
    <row r="305" spans="2:65" s="1" customFormat="1" ht="16.5" customHeight="1" x14ac:dyDescent="0.3">
      <c r="B305" s="138"/>
      <c r="C305" s="139">
        <v>195</v>
      </c>
      <c r="D305" s="139" t="s">
        <v>152</v>
      </c>
      <c r="E305" s="140" t="s">
        <v>4915</v>
      </c>
      <c r="F305" s="349" t="s">
        <v>3750</v>
      </c>
      <c r="G305" s="142" t="s">
        <v>1054</v>
      </c>
      <c r="H305" s="143">
        <v>1</v>
      </c>
      <c r="I305" s="303"/>
      <c r="J305" s="144">
        <f t="shared" si="110"/>
        <v>0</v>
      </c>
      <c r="K305" s="141" t="s">
        <v>3027</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2594</v>
      </c>
    </row>
    <row r="306" spans="2:65" s="1" customFormat="1" ht="16.5" customHeight="1" x14ac:dyDescent="0.3">
      <c r="B306" s="138"/>
      <c r="C306" s="139">
        <v>196</v>
      </c>
      <c r="D306" s="139" t="s">
        <v>152</v>
      </c>
      <c r="E306" s="140" t="s">
        <v>4916</v>
      </c>
      <c r="F306" s="351" t="s">
        <v>3751</v>
      </c>
      <c r="G306" s="142" t="s">
        <v>1054</v>
      </c>
      <c r="H306" s="143">
        <v>1</v>
      </c>
      <c r="I306" s="303"/>
      <c r="J306" s="144">
        <f t="shared" si="110"/>
        <v>0</v>
      </c>
      <c r="K306" s="141" t="s">
        <v>3027</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2594</v>
      </c>
    </row>
    <row r="307" spans="2:65" s="1" customFormat="1" ht="6.95" customHeight="1" x14ac:dyDescent="0.3">
      <c r="B307" s="49"/>
      <c r="C307" s="50"/>
      <c r="D307" s="50"/>
      <c r="E307" s="50"/>
      <c r="F307" s="50"/>
      <c r="G307" s="50"/>
      <c r="H307" s="50"/>
      <c r="I307" s="50"/>
      <c r="J307" s="50"/>
      <c r="K307" s="50"/>
      <c r="L307" s="36"/>
    </row>
  </sheetData>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3560</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3562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D.1.4.7. Stabilní hasicí zařízení</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Ing. Roman Vašíček</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D.1.4.7. Stabilní hasicí zařízení</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2055</v>
      </c>
      <c r="F77" s="304" t="s">
        <v>2595</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4917</v>
      </c>
      <c r="F78" s="322" t="s">
        <v>3563</v>
      </c>
      <c r="G78" s="142" t="s">
        <v>1054</v>
      </c>
      <c r="H78" s="143">
        <v>28</v>
      </c>
      <c r="I78" s="303"/>
      <c r="J78" s="144">
        <f t="shared" ref="J78:J106" si="0">ROUND(I78*H78,2)</f>
        <v>0</v>
      </c>
      <c r="K78" s="141" t="s">
        <v>3027</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2596</v>
      </c>
    </row>
    <row r="79" spans="2:65" s="1" customFormat="1" ht="16.5" customHeight="1" x14ac:dyDescent="0.3">
      <c r="B79" s="138"/>
      <c r="C79" s="139">
        <v>2</v>
      </c>
      <c r="D79" s="139" t="s">
        <v>152</v>
      </c>
      <c r="E79" s="322" t="s">
        <v>4918</v>
      </c>
      <c r="F79" s="322" t="s">
        <v>3564</v>
      </c>
      <c r="G79" s="142" t="s">
        <v>1054</v>
      </c>
      <c r="H79" s="143">
        <v>28</v>
      </c>
      <c r="I79" s="303"/>
      <c r="J79" s="144">
        <f t="shared" si="0"/>
        <v>0</v>
      </c>
      <c r="K79" s="141" t="s">
        <v>3027</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2596</v>
      </c>
    </row>
    <row r="80" spans="2:65" s="1" customFormat="1" ht="16.5" customHeight="1" x14ac:dyDescent="0.3">
      <c r="B80" s="138"/>
      <c r="C80" s="139">
        <v>3</v>
      </c>
      <c r="D80" s="139" t="s">
        <v>152</v>
      </c>
      <c r="E80" s="322" t="s">
        <v>4919</v>
      </c>
      <c r="F80" s="322" t="s">
        <v>3565</v>
      </c>
      <c r="G80" s="142" t="s">
        <v>1054</v>
      </c>
      <c r="H80" s="143">
        <v>28</v>
      </c>
      <c r="I80" s="303"/>
      <c r="J80" s="144">
        <f t="shared" si="0"/>
        <v>0</v>
      </c>
      <c r="K80" s="141" t="s">
        <v>3027</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2596</v>
      </c>
    </row>
    <row r="81" spans="2:65" s="1" customFormat="1" ht="16.5" customHeight="1" x14ac:dyDescent="0.3">
      <c r="B81" s="138"/>
      <c r="C81" s="139">
        <v>4</v>
      </c>
      <c r="D81" s="139" t="s">
        <v>152</v>
      </c>
      <c r="E81" s="322" t="s">
        <v>4920</v>
      </c>
      <c r="F81" s="322" t="s">
        <v>3566</v>
      </c>
      <c r="G81" s="142" t="s">
        <v>1054</v>
      </c>
      <c r="H81" s="143">
        <v>28</v>
      </c>
      <c r="I81" s="303"/>
      <c r="J81" s="144">
        <f t="shared" si="0"/>
        <v>0</v>
      </c>
      <c r="K81" s="141" t="s">
        <v>3027</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16.5" customHeight="1" x14ac:dyDescent="0.3">
      <c r="B82" s="138"/>
      <c r="C82" s="139">
        <v>5</v>
      </c>
      <c r="D82" s="139" t="s">
        <v>152</v>
      </c>
      <c r="E82" s="322" t="s">
        <v>4921</v>
      </c>
      <c r="F82" s="322" t="s">
        <v>3567</v>
      </c>
      <c r="G82" s="142" t="s">
        <v>1054</v>
      </c>
      <c r="H82" s="143">
        <v>10</v>
      </c>
      <c r="I82" s="303"/>
      <c r="J82" s="144">
        <f t="shared" si="0"/>
        <v>0</v>
      </c>
      <c r="K82" s="141" t="s">
        <v>3027</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16.5" customHeight="1" x14ac:dyDescent="0.3">
      <c r="B83" s="138"/>
      <c r="C83" s="139">
        <v>6</v>
      </c>
      <c r="D83" s="139" t="s">
        <v>152</v>
      </c>
      <c r="E83" s="322" t="s">
        <v>4922</v>
      </c>
      <c r="F83" s="322" t="s">
        <v>3568</v>
      </c>
      <c r="G83" s="142" t="s">
        <v>1054</v>
      </c>
      <c r="H83" s="143">
        <v>11</v>
      </c>
      <c r="I83" s="303"/>
      <c r="J83" s="144">
        <f t="shared" si="0"/>
        <v>0</v>
      </c>
      <c r="K83" s="141" t="s">
        <v>3027</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16.5" customHeight="1" x14ac:dyDescent="0.3">
      <c r="B84" s="138"/>
      <c r="C84" s="139">
        <v>7</v>
      </c>
      <c r="D84" s="139" t="s">
        <v>152</v>
      </c>
      <c r="E84" s="322" t="s">
        <v>4923</v>
      </c>
      <c r="F84" s="322" t="s">
        <v>3569</v>
      </c>
      <c r="G84" s="142" t="s">
        <v>1054</v>
      </c>
      <c r="H84" s="143">
        <v>4</v>
      </c>
      <c r="I84" s="303"/>
      <c r="J84" s="144">
        <f t="shared" si="0"/>
        <v>0</v>
      </c>
      <c r="K84" s="141" t="s">
        <v>3027</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16.5" customHeight="1" x14ac:dyDescent="0.3">
      <c r="B85" s="138"/>
      <c r="C85" s="139">
        <v>8</v>
      </c>
      <c r="D85" s="139" t="s">
        <v>152</v>
      </c>
      <c r="E85" s="322" t="s">
        <v>4924</v>
      </c>
      <c r="F85" s="322" t="s">
        <v>3570</v>
      </c>
      <c r="G85" s="142" t="s">
        <v>1054</v>
      </c>
      <c r="H85" s="143">
        <v>2</v>
      </c>
      <c r="I85" s="303"/>
      <c r="J85" s="144">
        <f t="shared" si="0"/>
        <v>0</v>
      </c>
      <c r="K85" s="141" t="s">
        <v>3027</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16.5" customHeight="1" x14ac:dyDescent="0.3">
      <c r="B86" s="138"/>
      <c r="C86" s="139">
        <v>9</v>
      </c>
      <c r="D86" s="139" t="s">
        <v>152</v>
      </c>
      <c r="E86" s="322" t="s">
        <v>4925</v>
      </c>
      <c r="F86" s="322" t="s">
        <v>3571</v>
      </c>
      <c r="G86" s="142" t="s">
        <v>1054</v>
      </c>
      <c r="H86" s="143">
        <v>2</v>
      </c>
      <c r="I86" s="303"/>
      <c r="J86" s="144">
        <f t="shared" si="0"/>
        <v>0</v>
      </c>
      <c r="K86" s="141" t="s">
        <v>3027</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16.5" customHeight="1" x14ac:dyDescent="0.3">
      <c r="B87" s="138"/>
      <c r="C87" s="139">
        <v>10</v>
      </c>
      <c r="D87" s="139" t="s">
        <v>152</v>
      </c>
      <c r="E87" s="322" t="s">
        <v>4926</v>
      </c>
      <c r="F87" s="322" t="s">
        <v>3572</v>
      </c>
      <c r="G87" s="142" t="s">
        <v>1054</v>
      </c>
      <c r="H87" s="143">
        <v>2</v>
      </c>
      <c r="I87" s="303"/>
      <c r="J87" s="144">
        <f t="shared" si="0"/>
        <v>0</v>
      </c>
      <c r="K87" s="141" t="s">
        <v>3027</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v>11</v>
      </c>
      <c r="D88" s="139" t="s">
        <v>152</v>
      </c>
      <c r="E88" s="322" t="s">
        <v>4927</v>
      </c>
      <c r="F88" s="322" t="s">
        <v>3573</v>
      </c>
      <c r="G88" s="142" t="s">
        <v>1054</v>
      </c>
      <c r="H88" s="143">
        <v>6</v>
      </c>
      <c r="I88" s="303"/>
      <c r="J88" s="144">
        <f t="shared" si="0"/>
        <v>0</v>
      </c>
      <c r="K88" s="141" t="s">
        <v>3027</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v>12</v>
      </c>
      <c r="D89" s="139" t="s">
        <v>152</v>
      </c>
      <c r="E89" s="322" t="s">
        <v>4928</v>
      </c>
      <c r="F89" s="322" t="s">
        <v>3574</v>
      </c>
      <c r="G89" s="142" t="s">
        <v>1054</v>
      </c>
      <c r="H89" s="143">
        <v>4</v>
      </c>
      <c r="I89" s="303"/>
      <c r="J89" s="144">
        <f t="shared" si="0"/>
        <v>0</v>
      </c>
      <c r="K89" s="141" t="s">
        <v>3027</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16.5" customHeight="1" x14ac:dyDescent="0.3">
      <c r="B90" s="138"/>
      <c r="C90" s="139">
        <v>13</v>
      </c>
      <c r="D90" s="139" t="s">
        <v>152</v>
      </c>
      <c r="E90" s="322" t="s">
        <v>4929</v>
      </c>
      <c r="F90" s="322" t="s">
        <v>3575</v>
      </c>
      <c r="G90" s="142" t="s">
        <v>1054</v>
      </c>
      <c r="H90" s="143">
        <v>2</v>
      </c>
      <c r="I90" s="303"/>
      <c r="J90" s="144">
        <f t="shared" si="0"/>
        <v>0</v>
      </c>
      <c r="K90" s="141" t="s">
        <v>3027</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16.5" customHeight="1" x14ac:dyDescent="0.3">
      <c r="B91" s="138"/>
      <c r="C91" s="139">
        <v>14</v>
      </c>
      <c r="D91" s="139" t="s">
        <v>152</v>
      </c>
      <c r="E91" s="322" t="s">
        <v>4930</v>
      </c>
      <c r="F91" s="322" t="s">
        <v>3576</v>
      </c>
      <c r="G91" s="142" t="s">
        <v>1054</v>
      </c>
      <c r="H91" s="143">
        <v>2</v>
      </c>
      <c r="I91" s="303"/>
      <c r="J91" s="144">
        <f t="shared" si="0"/>
        <v>0</v>
      </c>
      <c r="K91" s="141" t="s">
        <v>3027</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16.5" customHeight="1" x14ac:dyDescent="0.3">
      <c r="B92" s="138"/>
      <c r="C92" s="139">
        <v>15</v>
      </c>
      <c r="D92" s="139" t="s">
        <v>152</v>
      </c>
      <c r="E92" s="322" t="s">
        <v>4931</v>
      </c>
      <c r="F92" s="322" t="s">
        <v>3577</v>
      </c>
      <c r="G92" s="142" t="s">
        <v>1054</v>
      </c>
      <c r="H92" s="143">
        <v>3</v>
      </c>
      <c r="I92" s="303"/>
      <c r="J92" s="144">
        <f t="shared" si="0"/>
        <v>0</v>
      </c>
      <c r="K92" s="141" t="s">
        <v>3027</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16.5" customHeight="1" x14ac:dyDescent="0.3">
      <c r="B93" s="138"/>
      <c r="C93" s="139">
        <v>16</v>
      </c>
      <c r="D93" s="139" t="s">
        <v>152</v>
      </c>
      <c r="E93" s="322" t="s">
        <v>4932</v>
      </c>
      <c r="F93" s="322" t="s">
        <v>3578</v>
      </c>
      <c r="G93" s="142" t="s">
        <v>1054</v>
      </c>
      <c r="H93" s="143">
        <v>1</v>
      </c>
      <c r="I93" s="303"/>
      <c r="J93" s="144">
        <f t="shared" si="0"/>
        <v>0</v>
      </c>
      <c r="K93" s="141" t="s">
        <v>3027</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v>17</v>
      </c>
      <c r="D94" s="139" t="s">
        <v>152</v>
      </c>
      <c r="E94" s="322" t="s">
        <v>4933</v>
      </c>
      <c r="F94" s="322" t="s">
        <v>3579</v>
      </c>
      <c r="G94" s="142" t="s">
        <v>1054</v>
      </c>
      <c r="H94" s="143">
        <v>6</v>
      </c>
      <c r="I94" s="303"/>
      <c r="J94" s="144">
        <f t="shared" si="0"/>
        <v>0</v>
      </c>
      <c r="K94" s="141" t="s">
        <v>3027</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16.5" customHeight="1" x14ac:dyDescent="0.3">
      <c r="B95" s="138"/>
      <c r="C95" s="139">
        <v>18</v>
      </c>
      <c r="D95" s="139" t="s">
        <v>152</v>
      </c>
      <c r="E95" s="322" t="s">
        <v>4934</v>
      </c>
      <c r="F95" s="322" t="s">
        <v>3580</v>
      </c>
      <c r="G95" s="142" t="s">
        <v>1054</v>
      </c>
      <c r="H95" s="143">
        <v>6</v>
      </c>
      <c r="I95" s="303"/>
      <c r="J95" s="144">
        <f t="shared" si="0"/>
        <v>0</v>
      </c>
      <c r="K95" s="141" t="s">
        <v>3027</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16.5" customHeight="1" x14ac:dyDescent="0.3">
      <c r="B96" s="138"/>
      <c r="C96" s="139">
        <v>19</v>
      </c>
      <c r="D96" s="139" t="s">
        <v>152</v>
      </c>
      <c r="E96" s="322" t="s">
        <v>4935</v>
      </c>
      <c r="F96" s="322" t="s">
        <v>3581</v>
      </c>
      <c r="G96" s="142" t="s">
        <v>1054</v>
      </c>
      <c r="H96" s="143">
        <v>1</v>
      </c>
      <c r="I96" s="303"/>
      <c r="J96" s="144">
        <f t="shared" si="0"/>
        <v>0</v>
      </c>
      <c r="K96" s="141" t="s">
        <v>3027</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16.5" customHeight="1" x14ac:dyDescent="0.3">
      <c r="B97" s="138"/>
      <c r="C97" s="139">
        <v>20</v>
      </c>
      <c r="D97" s="139" t="s">
        <v>152</v>
      </c>
      <c r="E97" s="322" t="s">
        <v>4936</v>
      </c>
      <c r="F97" s="322" t="s">
        <v>3582</v>
      </c>
      <c r="G97" s="142" t="s">
        <v>1054</v>
      </c>
      <c r="H97" s="143">
        <v>24</v>
      </c>
      <c r="I97" s="303"/>
      <c r="J97" s="144">
        <f t="shared" si="0"/>
        <v>0</v>
      </c>
      <c r="K97" s="141" t="s">
        <v>3027</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16.5" customHeight="1" x14ac:dyDescent="0.3">
      <c r="B98" s="138"/>
      <c r="C98" s="139">
        <v>21</v>
      </c>
      <c r="D98" s="139" t="s">
        <v>152</v>
      </c>
      <c r="E98" s="322" t="s">
        <v>4937</v>
      </c>
      <c r="F98" s="322" t="s">
        <v>3583</v>
      </c>
      <c r="G98" s="142" t="s">
        <v>1054</v>
      </c>
      <c r="H98" s="143">
        <v>1</v>
      </c>
      <c r="I98" s="303"/>
      <c r="J98" s="144">
        <f t="shared" si="0"/>
        <v>0</v>
      </c>
      <c r="K98" s="141" t="s">
        <v>3027</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16.5" customHeight="1" x14ac:dyDescent="0.3">
      <c r="B99" s="138"/>
      <c r="C99" s="139">
        <v>22</v>
      </c>
      <c r="D99" s="139" t="s">
        <v>152</v>
      </c>
      <c r="E99" s="322" t="s">
        <v>4938</v>
      </c>
      <c r="F99" s="322" t="s">
        <v>3584</v>
      </c>
      <c r="G99" s="142" t="s">
        <v>1054</v>
      </c>
      <c r="H99" s="143">
        <v>2</v>
      </c>
      <c r="I99" s="303"/>
      <c r="J99" s="144">
        <f t="shared" si="0"/>
        <v>0</v>
      </c>
      <c r="K99" s="141" t="s">
        <v>3027</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16.5" customHeight="1" x14ac:dyDescent="0.3">
      <c r="B100" s="138"/>
      <c r="C100" s="139">
        <v>23</v>
      </c>
      <c r="D100" s="139" t="s">
        <v>152</v>
      </c>
      <c r="E100" s="322" t="s">
        <v>4939</v>
      </c>
      <c r="F100" s="322" t="s">
        <v>3585</v>
      </c>
      <c r="G100" s="142" t="s">
        <v>1054</v>
      </c>
      <c r="H100" s="143">
        <v>1</v>
      </c>
      <c r="I100" s="303"/>
      <c r="J100" s="144">
        <f t="shared" si="0"/>
        <v>0</v>
      </c>
      <c r="K100" s="141" t="s">
        <v>3027</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16.5" customHeight="1" x14ac:dyDescent="0.3">
      <c r="B101" s="138"/>
      <c r="C101" s="139">
        <v>24</v>
      </c>
      <c r="D101" s="139" t="s">
        <v>152</v>
      </c>
      <c r="E101" s="322" t="s">
        <v>4940</v>
      </c>
      <c r="F101" s="322" t="s">
        <v>3586</v>
      </c>
      <c r="G101" s="142" t="s">
        <v>1054</v>
      </c>
      <c r="H101" s="143">
        <v>2</v>
      </c>
      <c r="I101" s="303"/>
      <c r="J101" s="144">
        <f t="shared" si="0"/>
        <v>0</v>
      </c>
      <c r="K101" s="141" t="s">
        <v>3027</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2596</v>
      </c>
    </row>
    <row r="102" spans="2:65" s="1" customFormat="1" ht="16.5" customHeight="1" x14ac:dyDescent="0.3">
      <c r="B102" s="138"/>
      <c r="C102" s="139">
        <v>25</v>
      </c>
      <c r="D102" s="139" t="s">
        <v>152</v>
      </c>
      <c r="E102" s="322" t="s">
        <v>4941</v>
      </c>
      <c r="F102" s="322" t="s">
        <v>3590</v>
      </c>
      <c r="G102" s="142" t="s">
        <v>1054</v>
      </c>
      <c r="H102" s="143">
        <v>1</v>
      </c>
      <c r="I102" s="303"/>
      <c r="J102" s="144">
        <f t="shared" si="0"/>
        <v>0</v>
      </c>
      <c r="K102" s="141" t="s">
        <v>3027</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2596</v>
      </c>
    </row>
    <row r="103" spans="2:65" s="1" customFormat="1" ht="16.5" customHeight="1" x14ac:dyDescent="0.3">
      <c r="B103" s="138"/>
      <c r="C103" s="139">
        <v>26</v>
      </c>
      <c r="D103" s="139" t="s">
        <v>152</v>
      </c>
      <c r="E103" s="322" t="s">
        <v>4942</v>
      </c>
      <c r="F103" s="322" t="s">
        <v>3591</v>
      </c>
      <c r="G103" s="142" t="s">
        <v>1054</v>
      </c>
      <c r="H103" s="143">
        <v>1</v>
      </c>
      <c r="I103" s="303"/>
      <c r="J103" s="144">
        <f t="shared" si="0"/>
        <v>0</v>
      </c>
      <c r="K103" s="141" t="s">
        <v>3027</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2596</v>
      </c>
    </row>
    <row r="104" spans="2:65" s="1" customFormat="1" ht="30" customHeight="1" x14ac:dyDescent="0.3">
      <c r="B104" s="138"/>
      <c r="C104" s="139">
        <v>27</v>
      </c>
      <c r="D104" s="139" t="s">
        <v>152</v>
      </c>
      <c r="E104" s="322" t="s">
        <v>4943</v>
      </c>
      <c r="F104" s="322" t="s">
        <v>3587</v>
      </c>
      <c r="G104" s="142" t="s">
        <v>1054</v>
      </c>
      <c r="H104" s="143">
        <v>18</v>
      </c>
      <c r="I104" s="303"/>
      <c r="J104" s="144">
        <f t="shared" si="0"/>
        <v>0</v>
      </c>
      <c r="K104" s="141" t="s">
        <v>3027</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2596</v>
      </c>
    </row>
    <row r="105" spans="2:65" s="1" customFormat="1" ht="16.5" customHeight="1" x14ac:dyDescent="0.3">
      <c r="B105" s="138"/>
      <c r="C105" s="139">
        <v>28</v>
      </c>
      <c r="D105" s="139" t="s">
        <v>152</v>
      </c>
      <c r="E105" s="322" t="s">
        <v>4944</v>
      </c>
      <c r="F105" s="322" t="s">
        <v>3588</v>
      </c>
      <c r="G105" s="142" t="s">
        <v>1054</v>
      </c>
      <c r="H105" s="143">
        <v>2</v>
      </c>
      <c r="I105" s="303"/>
      <c r="J105" s="144">
        <f t="shared" si="0"/>
        <v>0</v>
      </c>
      <c r="K105" s="141" t="s">
        <v>3027</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2596</v>
      </c>
    </row>
    <row r="106" spans="2:65" s="1" customFormat="1" ht="16.5" customHeight="1" x14ac:dyDescent="0.3">
      <c r="B106" s="138"/>
      <c r="C106" s="323">
        <v>29</v>
      </c>
      <c r="D106" s="323" t="s">
        <v>152</v>
      </c>
      <c r="E106" s="322" t="s">
        <v>4945</v>
      </c>
      <c r="F106" s="324" t="s">
        <v>3589</v>
      </c>
      <c r="G106" s="325" t="s">
        <v>1054</v>
      </c>
      <c r="H106" s="326">
        <v>4</v>
      </c>
      <c r="I106" s="337"/>
      <c r="J106" s="327">
        <f t="shared" si="0"/>
        <v>0</v>
      </c>
      <c r="K106" s="328" t="s">
        <v>3027</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2596</v>
      </c>
    </row>
    <row r="107" spans="2:65" s="1" customFormat="1" ht="30" customHeight="1" x14ac:dyDescent="0.3">
      <c r="B107" s="138"/>
      <c r="C107" s="329"/>
      <c r="D107" s="329"/>
      <c r="E107" s="330"/>
      <c r="F107" s="331" t="s">
        <v>3592</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4946</v>
      </c>
      <c r="F108" s="322" t="s">
        <v>3593</v>
      </c>
      <c r="G108" s="142" t="s">
        <v>1054</v>
      </c>
      <c r="H108" s="143">
        <v>7</v>
      </c>
      <c r="I108" s="303"/>
      <c r="J108" s="144">
        <f t="shared" ref="J108:J113" si="10">ROUND(I108*H108,2)</f>
        <v>0</v>
      </c>
      <c r="K108" s="141" t="s">
        <v>3027</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2596</v>
      </c>
    </row>
    <row r="109" spans="2:65" s="1" customFormat="1" ht="16.5" customHeight="1" x14ac:dyDescent="0.3">
      <c r="B109" s="138"/>
      <c r="C109" s="139">
        <v>31</v>
      </c>
      <c r="D109" s="139" t="s">
        <v>152</v>
      </c>
      <c r="E109" s="336" t="s">
        <v>4947</v>
      </c>
      <c r="F109" s="322" t="s">
        <v>3594</v>
      </c>
      <c r="G109" s="142" t="s">
        <v>1054</v>
      </c>
      <c r="H109" s="143">
        <v>7</v>
      </c>
      <c r="I109" s="303"/>
      <c r="J109" s="144">
        <f t="shared" si="10"/>
        <v>0</v>
      </c>
      <c r="K109" s="141" t="s">
        <v>3027</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2596</v>
      </c>
    </row>
    <row r="110" spans="2:65" s="1" customFormat="1" ht="30" customHeight="1" x14ac:dyDescent="0.3">
      <c r="B110" s="138"/>
      <c r="C110" s="139">
        <v>32</v>
      </c>
      <c r="D110" s="139" t="s">
        <v>152</v>
      </c>
      <c r="E110" s="336" t="s">
        <v>4948</v>
      </c>
      <c r="F110" s="322" t="s">
        <v>3595</v>
      </c>
      <c r="G110" s="142" t="s">
        <v>1054</v>
      </c>
      <c r="H110" s="143">
        <v>14</v>
      </c>
      <c r="I110" s="303"/>
      <c r="J110" s="144">
        <f t="shared" si="10"/>
        <v>0</v>
      </c>
      <c r="K110" s="141" t="s">
        <v>3027</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2596</v>
      </c>
    </row>
    <row r="111" spans="2:65" s="1" customFormat="1" ht="30" customHeight="1" x14ac:dyDescent="0.3">
      <c r="B111" s="138"/>
      <c r="C111" s="139">
        <v>33</v>
      </c>
      <c r="D111" s="139" t="s">
        <v>152</v>
      </c>
      <c r="E111" s="336" t="s">
        <v>4949</v>
      </c>
      <c r="F111" s="322" t="s">
        <v>3596</v>
      </c>
      <c r="G111" s="142" t="s">
        <v>1054</v>
      </c>
      <c r="H111" s="143">
        <v>1</v>
      </c>
      <c r="I111" s="303"/>
      <c r="J111" s="144">
        <f t="shared" si="10"/>
        <v>0</v>
      </c>
      <c r="K111" s="141" t="s">
        <v>3027</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2596</v>
      </c>
    </row>
    <row r="112" spans="2:65" s="1" customFormat="1" ht="16.5" customHeight="1" x14ac:dyDescent="0.3">
      <c r="B112" s="138"/>
      <c r="C112" s="139">
        <v>34</v>
      </c>
      <c r="D112" s="139" t="s">
        <v>152</v>
      </c>
      <c r="E112" s="336" t="s">
        <v>4950</v>
      </c>
      <c r="F112" s="322" t="s">
        <v>3597</v>
      </c>
      <c r="G112" s="142" t="s">
        <v>1054</v>
      </c>
      <c r="H112" s="143">
        <v>7</v>
      </c>
      <c r="I112" s="303"/>
      <c r="J112" s="144">
        <f t="shared" si="10"/>
        <v>0</v>
      </c>
      <c r="K112" s="141" t="s">
        <v>3027</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2596</v>
      </c>
    </row>
    <row r="113" spans="2:65" s="1" customFormat="1" ht="16.5" customHeight="1" x14ac:dyDescent="0.3">
      <c r="B113" s="138"/>
      <c r="C113" s="139">
        <v>35</v>
      </c>
      <c r="D113" s="139" t="s">
        <v>152</v>
      </c>
      <c r="E113" s="336" t="s">
        <v>4951</v>
      </c>
      <c r="F113" s="322" t="s">
        <v>3598</v>
      </c>
      <c r="G113" s="142" t="s">
        <v>1054</v>
      </c>
      <c r="H113" s="143">
        <v>7</v>
      </c>
      <c r="I113" s="303"/>
      <c r="J113" s="144">
        <f t="shared" si="10"/>
        <v>0</v>
      </c>
      <c r="K113" s="141" t="s">
        <v>3027</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2596</v>
      </c>
    </row>
    <row r="114" spans="2:65" s="1" customFormat="1" ht="30" customHeight="1" x14ac:dyDescent="0.3">
      <c r="B114" s="138"/>
      <c r="C114" s="329"/>
      <c r="D114" s="329"/>
      <c r="E114" s="330"/>
      <c r="F114" s="331" t="s">
        <v>3599</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4952</v>
      </c>
      <c r="F115" s="322" t="s">
        <v>3600</v>
      </c>
      <c r="G115" s="142" t="s">
        <v>268</v>
      </c>
      <c r="H115" s="143">
        <v>100</v>
      </c>
      <c r="I115" s="303"/>
      <c r="J115" s="144">
        <f>ROUND(I115*H115,2)</f>
        <v>0</v>
      </c>
      <c r="K115" s="141" t="s">
        <v>3027</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2596</v>
      </c>
    </row>
    <row r="116" spans="2:65" s="1" customFormat="1" ht="30" customHeight="1" x14ac:dyDescent="0.3">
      <c r="B116" s="138"/>
      <c r="C116" s="139">
        <v>37</v>
      </c>
      <c r="D116" s="139" t="s">
        <v>152</v>
      </c>
      <c r="E116" s="322" t="s">
        <v>4953</v>
      </c>
      <c r="F116" s="322" t="s">
        <v>3601</v>
      </c>
      <c r="G116" s="142" t="s">
        <v>268</v>
      </c>
      <c r="H116" s="143">
        <v>500</v>
      </c>
      <c r="I116" s="303"/>
      <c r="J116" s="144">
        <f>ROUND(I116*H116,2)</f>
        <v>0</v>
      </c>
      <c r="K116" s="141" t="s">
        <v>3027</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2596</v>
      </c>
    </row>
    <row r="117" spans="2:65" s="1" customFormat="1" ht="16.5" customHeight="1" x14ac:dyDescent="0.3">
      <c r="B117" s="138"/>
      <c r="C117" s="139">
        <v>38</v>
      </c>
      <c r="D117" s="139" t="s">
        <v>152</v>
      </c>
      <c r="E117" s="322" t="s">
        <v>4954</v>
      </c>
      <c r="F117" s="322" t="s">
        <v>3602</v>
      </c>
      <c r="G117" s="142" t="s">
        <v>1054</v>
      </c>
      <c r="H117" s="143">
        <v>1</v>
      </c>
      <c r="I117" s="303"/>
      <c r="J117" s="144">
        <f>ROUND(I117*H117,2)</f>
        <v>0</v>
      </c>
      <c r="K117" s="141" t="s">
        <v>3027</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2596</v>
      </c>
    </row>
    <row r="118" spans="2:65" s="1" customFormat="1" ht="30" customHeight="1" x14ac:dyDescent="0.3">
      <c r="B118" s="138"/>
      <c r="C118" s="329"/>
      <c r="D118" s="329"/>
      <c r="E118" s="330"/>
      <c r="F118" s="331" t="s">
        <v>2856</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4955</v>
      </c>
      <c r="F119" s="322" t="s">
        <v>3603</v>
      </c>
      <c r="G119" s="142" t="s">
        <v>1054</v>
      </c>
      <c r="H119" s="143">
        <v>1</v>
      </c>
      <c r="I119" s="303"/>
      <c r="J119" s="144">
        <f t="shared" ref="J119:J129" si="20">ROUND(I119*H119,2)</f>
        <v>0</v>
      </c>
      <c r="K119" s="141" t="s">
        <v>3027</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2596</v>
      </c>
    </row>
    <row r="120" spans="2:65" s="1" customFormat="1" ht="16.5" customHeight="1" x14ac:dyDescent="0.3">
      <c r="B120" s="138"/>
      <c r="C120" s="139">
        <v>40</v>
      </c>
      <c r="D120" s="139" t="s">
        <v>152</v>
      </c>
      <c r="E120" s="336" t="s">
        <v>4956</v>
      </c>
      <c r="F120" s="322" t="s">
        <v>3604</v>
      </c>
      <c r="G120" s="142" t="s">
        <v>1054</v>
      </c>
      <c r="H120" s="143">
        <v>1</v>
      </c>
      <c r="I120" s="303"/>
      <c r="J120" s="144">
        <f t="shared" si="20"/>
        <v>0</v>
      </c>
      <c r="K120" s="141" t="s">
        <v>3027</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2596</v>
      </c>
    </row>
    <row r="121" spans="2:65" s="1" customFormat="1" ht="16.5" customHeight="1" x14ac:dyDescent="0.3">
      <c r="B121" s="138"/>
      <c r="C121" s="139">
        <v>41</v>
      </c>
      <c r="D121" s="139" t="s">
        <v>152</v>
      </c>
      <c r="E121" s="336" t="s">
        <v>4957</v>
      </c>
      <c r="F121" s="322" t="s">
        <v>3605</v>
      </c>
      <c r="G121" s="142" t="s">
        <v>1054</v>
      </c>
      <c r="H121" s="143">
        <v>1</v>
      </c>
      <c r="I121" s="303"/>
      <c r="J121" s="144">
        <f t="shared" si="20"/>
        <v>0</v>
      </c>
      <c r="K121" s="141" t="s">
        <v>3027</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2596</v>
      </c>
    </row>
    <row r="122" spans="2:65" s="1" customFormat="1" ht="16.5" customHeight="1" x14ac:dyDescent="0.3">
      <c r="B122" s="138"/>
      <c r="C122" s="139">
        <v>42</v>
      </c>
      <c r="D122" s="139" t="s">
        <v>152</v>
      </c>
      <c r="E122" s="336" t="s">
        <v>4958</v>
      </c>
      <c r="F122" s="322" t="s">
        <v>3606</v>
      </c>
      <c r="G122" s="142" t="s">
        <v>1054</v>
      </c>
      <c r="H122" s="143">
        <v>1</v>
      </c>
      <c r="I122" s="303"/>
      <c r="J122" s="144">
        <f t="shared" si="20"/>
        <v>0</v>
      </c>
      <c r="K122" s="141" t="s">
        <v>3027</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2596</v>
      </c>
    </row>
    <row r="123" spans="2:65" s="1" customFormat="1" ht="16.5" customHeight="1" x14ac:dyDescent="0.3">
      <c r="B123" s="138"/>
      <c r="C123" s="139">
        <v>43</v>
      </c>
      <c r="D123" s="139" t="s">
        <v>152</v>
      </c>
      <c r="E123" s="336" t="s">
        <v>4959</v>
      </c>
      <c r="F123" s="322" t="s">
        <v>3607</v>
      </c>
      <c r="G123" s="142" t="s">
        <v>1054</v>
      </c>
      <c r="H123" s="143">
        <v>1</v>
      </c>
      <c r="I123" s="303"/>
      <c r="J123" s="144">
        <f t="shared" si="20"/>
        <v>0</v>
      </c>
      <c r="K123" s="141" t="s">
        <v>3027</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2596</v>
      </c>
    </row>
    <row r="124" spans="2:65" s="1" customFormat="1" ht="16.5" customHeight="1" x14ac:dyDescent="0.3">
      <c r="B124" s="138"/>
      <c r="C124" s="139">
        <v>44</v>
      </c>
      <c r="D124" s="139" t="s">
        <v>152</v>
      </c>
      <c r="E124" s="336" t="s">
        <v>4960</v>
      </c>
      <c r="F124" s="322" t="s">
        <v>3608</v>
      </c>
      <c r="G124" s="142" t="s">
        <v>1054</v>
      </c>
      <c r="H124" s="143">
        <v>1</v>
      </c>
      <c r="I124" s="303"/>
      <c r="J124" s="144">
        <f t="shared" si="20"/>
        <v>0</v>
      </c>
      <c r="K124" s="141" t="s">
        <v>3027</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2596</v>
      </c>
    </row>
    <row r="125" spans="2:65" s="1" customFormat="1" ht="16.5" customHeight="1" x14ac:dyDescent="0.3">
      <c r="B125" s="138"/>
      <c r="C125" s="139">
        <v>45</v>
      </c>
      <c r="D125" s="139" t="s">
        <v>152</v>
      </c>
      <c r="E125" s="336" t="s">
        <v>4961</v>
      </c>
      <c r="F125" s="322" t="s">
        <v>3609</v>
      </c>
      <c r="G125" s="142" t="s">
        <v>1054</v>
      </c>
      <c r="H125" s="143">
        <v>4</v>
      </c>
      <c r="I125" s="303"/>
      <c r="J125" s="144">
        <f t="shared" si="20"/>
        <v>0</v>
      </c>
      <c r="K125" s="141" t="s">
        <v>3027</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2596</v>
      </c>
    </row>
    <row r="126" spans="2:65" s="1" customFormat="1" ht="16.5" customHeight="1" x14ac:dyDescent="0.3">
      <c r="B126" s="138"/>
      <c r="C126" s="139">
        <v>46</v>
      </c>
      <c r="D126" s="139" t="s">
        <v>152</v>
      </c>
      <c r="E126" s="336" t="s">
        <v>4962</v>
      </c>
      <c r="F126" s="322" t="s">
        <v>3610</v>
      </c>
      <c r="G126" s="142" t="s">
        <v>1054</v>
      </c>
      <c r="H126" s="143">
        <v>1</v>
      </c>
      <c r="I126" s="303"/>
      <c r="J126" s="144">
        <f t="shared" si="20"/>
        <v>0</v>
      </c>
      <c r="K126" s="141" t="s">
        <v>3027</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2596</v>
      </c>
    </row>
    <row r="127" spans="2:65" s="1" customFormat="1" ht="16.5" customHeight="1" x14ac:dyDescent="0.3">
      <c r="B127" s="138"/>
      <c r="C127" s="139">
        <v>47</v>
      </c>
      <c r="D127" s="139" t="s">
        <v>152</v>
      </c>
      <c r="E127" s="336" t="s">
        <v>4963</v>
      </c>
      <c r="F127" s="322" t="s">
        <v>3611</v>
      </c>
      <c r="G127" s="142" t="s">
        <v>1054</v>
      </c>
      <c r="H127" s="143">
        <v>1</v>
      </c>
      <c r="I127" s="303"/>
      <c r="J127" s="144">
        <f t="shared" si="20"/>
        <v>0</v>
      </c>
      <c r="K127" s="141" t="s">
        <v>3027</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2596</v>
      </c>
    </row>
    <row r="128" spans="2:65" s="1" customFormat="1" ht="16.5" customHeight="1" x14ac:dyDescent="0.3">
      <c r="B128" s="138"/>
      <c r="C128" s="139">
        <v>48</v>
      </c>
      <c r="D128" s="139" t="s">
        <v>152</v>
      </c>
      <c r="E128" s="336" t="s">
        <v>4964</v>
      </c>
      <c r="F128" s="322" t="s">
        <v>3613</v>
      </c>
      <c r="G128" s="142" t="s">
        <v>1054</v>
      </c>
      <c r="H128" s="143">
        <v>1</v>
      </c>
      <c r="I128" s="303"/>
      <c r="J128" s="144">
        <f t="shared" si="20"/>
        <v>0</v>
      </c>
      <c r="K128" s="141" t="s">
        <v>3027</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2596</v>
      </c>
    </row>
    <row r="129" spans="2:65" s="1" customFormat="1" ht="16.5" customHeight="1" x14ac:dyDescent="0.3">
      <c r="B129" s="138"/>
      <c r="C129" s="139">
        <v>49</v>
      </c>
      <c r="D129" s="139" t="s">
        <v>152</v>
      </c>
      <c r="E129" s="336" t="s">
        <v>4965</v>
      </c>
      <c r="F129" s="322" t="s">
        <v>3612</v>
      </c>
      <c r="G129" s="142" t="s">
        <v>1054</v>
      </c>
      <c r="H129" s="143">
        <v>1</v>
      </c>
      <c r="I129" s="303"/>
      <c r="J129" s="144">
        <f t="shared" si="20"/>
        <v>0</v>
      </c>
      <c r="K129" s="141" t="s">
        <v>3027</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2596</v>
      </c>
    </row>
    <row r="130" spans="2:65" s="1" customFormat="1" ht="6.95" customHeight="1" x14ac:dyDescent="0.3">
      <c r="B130" s="49"/>
      <c r="C130" s="50"/>
      <c r="D130" s="50"/>
      <c r="E130" s="50"/>
      <c r="F130" s="50"/>
      <c r="G130" s="50"/>
      <c r="H130" s="50"/>
      <c r="I130" s="50"/>
      <c r="J130" s="50"/>
      <c r="K130" s="50"/>
      <c r="L130" s="36"/>
    </row>
  </sheetData>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R91"/>
  <sheetViews>
    <sheetView showGridLines="0" view="pageBreakPreview" zoomScaleNormal="100" zoomScaleSheetLayoutView="100" workbookViewId="0">
      <pane ySplit="1" topLeftCell="A6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3620</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D.1.5. Interierové vybavení</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D.1.5. Interierové vybavení</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1976</v>
      </c>
      <c r="F77" s="136" t="s">
        <v>2597</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4966</v>
      </c>
      <c r="F78" s="340" t="s">
        <v>5030</v>
      </c>
      <c r="G78" s="339" t="s">
        <v>155</v>
      </c>
      <c r="H78" s="143">
        <v>0.8</v>
      </c>
      <c r="I78" s="303"/>
      <c r="J78" s="144">
        <f t="shared" ref="J78:J82" si="0">ROUND(I78*H78,2)</f>
        <v>0</v>
      </c>
      <c r="K78" s="141" t="s">
        <v>3027</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2598</v>
      </c>
    </row>
    <row r="79" spans="2:65" s="1" customFormat="1" ht="40.5" x14ac:dyDescent="0.3">
      <c r="B79" s="36"/>
      <c r="D79" s="299" t="s">
        <v>2094</v>
      </c>
      <c r="F79" s="151" t="s">
        <v>5031</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4967</v>
      </c>
      <c r="F80" s="340" t="s">
        <v>5033</v>
      </c>
      <c r="G80" s="339" t="s">
        <v>1054</v>
      </c>
      <c r="H80" s="143">
        <v>18</v>
      </c>
      <c r="I80" s="303"/>
      <c r="J80" s="144">
        <f t="shared" si="0"/>
        <v>0</v>
      </c>
      <c r="K80" s="141" t="s">
        <v>3027</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2598</v>
      </c>
    </row>
    <row r="81" spans="2:65" s="1" customFormat="1" ht="67.5" x14ac:dyDescent="0.3">
      <c r="B81" s="36"/>
      <c r="D81" s="299" t="s">
        <v>2094</v>
      </c>
      <c r="F81" s="151" t="s">
        <v>5032</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4968</v>
      </c>
      <c r="F82" s="340" t="s">
        <v>5035</v>
      </c>
      <c r="G82" s="339" t="s">
        <v>1054</v>
      </c>
      <c r="H82" s="143">
        <v>20</v>
      </c>
      <c r="I82" s="303"/>
      <c r="J82" s="144">
        <f t="shared" si="0"/>
        <v>0</v>
      </c>
      <c r="K82" s="141" t="s">
        <v>3027</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2598</v>
      </c>
    </row>
    <row r="83" spans="2:65" s="1" customFormat="1" ht="108" x14ac:dyDescent="0.3">
      <c r="B83" s="36"/>
      <c r="D83" s="299" t="s">
        <v>2094</v>
      </c>
      <c r="F83" s="151" t="s">
        <v>5034</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4969</v>
      </c>
      <c r="F84" s="141" t="s">
        <v>5036</v>
      </c>
      <c r="G84" s="142" t="s">
        <v>1054</v>
      </c>
      <c r="H84" s="143">
        <v>4</v>
      </c>
      <c r="I84" s="303"/>
      <c r="J84" s="144">
        <f>ROUND(I84*H84,2)</f>
        <v>0</v>
      </c>
      <c r="K84" s="141" t="s">
        <v>3027</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2598</v>
      </c>
    </row>
    <row r="85" spans="2:65" s="1" customFormat="1" ht="27" x14ac:dyDescent="0.3">
      <c r="B85" s="36"/>
      <c r="D85" s="299" t="s">
        <v>2094</v>
      </c>
      <c r="F85" s="302" t="s">
        <v>3621</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4970</v>
      </c>
      <c r="F86" s="141" t="s">
        <v>5037</v>
      </c>
      <c r="G86" s="142" t="s">
        <v>1054</v>
      </c>
      <c r="H86" s="143">
        <v>4</v>
      </c>
      <c r="I86" s="303"/>
      <c r="J86" s="144">
        <f>ROUND(I86*H86,2)</f>
        <v>0</v>
      </c>
      <c r="K86" s="141" t="s">
        <v>3027</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2598</v>
      </c>
    </row>
    <row r="87" spans="2:65" s="1" customFormat="1" ht="27" x14ac:dyDescent="0.3">
      <c r="B87" s="36"/>
      <c r="D87" s="299" t="s">
        <v>2094</v>
      </c>
      <c r="F87" s="302" t="s">
        <v>3621</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4971</v>
      </c>
      <c r="F88" s="141" t="s">
        <v>3623</v>
      </c>
      <c r="G88" s="142" t="s">
        <v>1054</v>
      </c>
      <c r="H88" s="143">
        <v>18</v>
      </c>
      <c r="I88" s="303"/>
      <c r="J88" s="144">
        <f>ROUND(I88*H88,2)</f>
        <v>0</v>
      </c>
      <c r="K88" s="141" t="s">
        <v>3027</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2598</v>
      </c>
    </row>
    <row r="89" spans="2:65" s="1" customFormat="1" ht="40.5" x14ac:dyDescent="0.3">
      <c r="B89" s="36"/>
      <c r="D89" s="299" t="s">
        <v>2094</v>
      </c>
      <c r="F89" s="151" t="s">
        <v>5038</v>
      </c>
      <c r="L89" s="36"/>
      <c r="M89" s="192"/>
      <c r="N89" s="193"/>
      <c r="O89" s="193"/>
      <c r="P89" s="193"/>
      <c r="Q89" s="193"/>
      <c r="R89" s="193"/>
      <c r="S89" s="193"/>
      <c r="T89" s="194"/>
      <c r="AT89" s="23" t="s">
        <v>159</v>
      </c>
      <c r="AU89" s="23" t="s">
        <v>72</v>
      </c>
    </row>
    <row r="90" spans="2:65" s="1" customFormat="1" ht="27" x14ac:dyDescent="0.3">
      <c r="B90" s="36"/>
      <c r="D90" s="299"/>
      <c r="F90" s="341" t="s">
        <v>3622</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BR95"/>
  <sheetViews>
    <sheetView showGridLines="0" view="pageBreakPreview" zoomScaleNormal="100" zoomScaleSheetLayoutView="100" workbookViewId="0">
      <pane ySplit="1" topLeftCell="A7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3836</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D.1.6. Posuvné regály</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D.1.6. Posuvné regály</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1344</v>
      </c>
      <c r="F76" s="129" t="s">
        <v>1345</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3819</v>
      </c>
      <c r="F77" s="366" t="s">
        <v>3820</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4972</v>
      </c>
      <c r="F78" s="276" t="s">
        <v>3820</v>
      </c>
      <c r="G78" s="277" t="s">
        <v>3026</v>
      </c>
      <c r="H78" s="278">
        <v>264</v>
      </c>
      <c r="I78" s="303"/>
      <c r="J78" s="280">
        <f>ROUND(I78*H78,2)</f>
        <v>0</v>
      </c>
      <c r="K78" s="276" t="s">
        <v>3027</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2094</v>
      </c>
      <c r="F79" s="380" t="s">
        <v>3837</v>
      </c>
      <c r="I79" s="282"/>
      <c r="L79" s="36"/>
      <c r="M79" s="152"/>
      <c r="N79" s="281"/>
      <c r="O79" s="281"/>
      <c r="P79" s="281"/>
      <c r="Q79" s="281"/>
      <c r="R79" s="281"/>
      <c r="S79" s="281"/>
      <c r="T79" s="61"/>
      <c r="AT79" s="23" t="s">
        <v>2094</v>
      </c>
      <c r="AU79" s="23" t="s">
        <v>70</v>
      </c>
    </row>
    <row r="80" spans="2:65" s="12" customFormat="1" x14ac:dyDescent="0.3">
      <c r="B80" s="158"/>
      <c r="D80" s="150" t="s">
        <v>161</v>
      </c>
      <c r="E80" s="159" t="s">
        <v>5</v>
      </c>
      <c r="F80" s="160" t="s">
        <v>3827</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3828</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3829</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3821</v>
      </c>
      <c r="F83" s="366" t="s">
        <v>3822</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4973</v>
      </c>
      <c r="F84" s="276" t="s">
        <v>3822</v>
      </c>
      <c r="G84" s="277" t="s">
        <v>3026</v>
      </c>
      <c r="H84" s="278">
        <v>300</v>
      </c>
      <c r="I84" s="303"/>
      <c r="J84" s="280">
        <f>ROUND(I84*H84,2)</f>
        <v>0</v>
      </c>
      <c r="K84" s="276" t="s">
        <v>3027</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2094</v>
      </c>
      <c r="F85" s="380" t="s">
        <v>3838</v>
      </c>
      <c r="I85" s="282"/>
      <c r="L85" s="36"/>
      <c r="M85" s="152"/>
      <c r="N85" s="281"/>
      <c r="O85" s="281"/>
      <c r="P85" s="281"/>
      <c r="Q85" s="281"/>
      <c r="R85" s="281"/>
      <c r="S85" s="281"/>
      <c r="T85" s="61"/>
      <c r="AT85" s="23" t="s">
        <v>2094</v>
      </c>
      <c r="AU85" s="23" t="s">
        <v>70</v>
      </c>
    </row>
    <row r="86" spans="2:65" s="12" customFormat="1" x14ac:dyDescent="0.3">
      <c r="B86" s="158"/>
      <c r="D86" s="150" t="s">
        <v>161</v>
      </c>
      <c r="E86" s="159" t="s">
        <v>5</v>
      </c>
      <c r="F86" s="160" t="s">
        <v>3826</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3830</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3831</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3823</v>
      </c>
      <c r="F89" s="366" t="s">
        <v>3824</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4974</v>
      </c>
      <c r="F90" s="276" t="s">
        <v>3825</v>
      </c>
      <c r="G90" s="277" t="s">
        <v>3028</v>
      </c>
      <c r="H90" s="278">
        <v>679.2</v>
      </c>
      <c r="I90" s="303"/>
      <c r="J90" s="280">
        <f>ROUND(I90*H90,2)</f>
        <v>0</v>
      </c>
      <c r="K90" s="276" t="s">
        <v>3027</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2094</v>
      </c>
      <c r="F91" s="380" t="s">
        <v>3839</v>
      </c>
      <c r="I91" s="282"/>
      <c r="L91" s="36"/>
      <c r="M91" s="192"/>
      <c r="N91" s="193"/>
      <c r="O91" s="193"/>
      <c r="P91" s="193"/>
      <c r="Q91" s="193"/>
      <c r="R91" s="193"/>
      <c r="S91" s="193"/>
      <c r="T91" s="194"/>
      <c r="AT91" s="23" t="s">
        <v>2094</v>
      </c>
      <c r="AU91" s="23" t="s">
        <v>70</v>
      </c>
    </row>
    <row r="92" spans="2:65" s="12" customFormat="1" x14ac:dyDescent="0.3">
      <c r="B92" s="158"/>
      <c r="D92" s="150" t="s">
        <v>161</v>
      </c>
      <c r="E92" s="159" t="s">
        <v>5</v>
      </c>
      <c r="F92" s="160" t="s">
        <v>3832</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3833</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3834</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sheetProtection algorithmName="SHA-512" hashValue="ylzeV1Bg+k20IFQ8yODiIjVFalI52kg//aYGwwLrQY0Bw4QoZIW557GMFbKOKxwbmjAk4LEmdyDFy9tGK3IoyQ==" saltValue="04aKHE03XwLs/ZfuL6/VzQ==" spinCount="100000" sheet="1" objects="1" scenarios="1" selectLockedCells="1" selectUnlockedCells="1"/>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BR236"/>
  <sheetViews>
    <sheetView showGridLines="0" view="pageBreakPreview" zoomScaleNormal="100" zoomScaleSheetLayoutView="100" workbookViewId="0">
      <pane ySplit="1" topLeftCell="A74" activePane="bottomLeft" state="frozen"/>
      <selection pane="bottomLeft" activeCell="I87" sqref="I8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3847</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D.2.1. IO 01 Komunikace a zpevněné plochy</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589" t="str">
        <f>E7</f>
        <v>ROZŠÍŘENÍ DEPOZITÁRNÍCH PROSTOR - BORY 16</v>
      </c>
      <c r="F74" s="590"/>
      <c r="G74" s="590"/>
      <c r="H74" s="590"/>
      <c r="L74" s="36"/>
    </row>
    <row r="75" spans="2:12" s="1" customFormat="1" ht="14.45" customHeight="1" x14ac:dyDescent="0.3">
      <c r="B75" s="36"/>
      <c r="C75" s="34" t="s">
        <v>102</v>
      </c>
      <c r="L75" s="36"/>
    </row>
    <row r="76" spans="2:12" s="1" customFormat="1" ht="17.25" customHeight="1" x14ac:dyDescent="0.3">
      <c r="B76" s="36"/>
      <c r="E76" s="571" t="str">
        <f>E9</f>
        <v>D.2.1. IO 01 Komunikace a zpevněné plochy</v>
      </c>
      <c r="F76" s="591"/>
      <c r="G76" s="591"/>
      <c r="H76" s="591"/>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2599</v>
      </c>
      <c r="F87" s="141" t="s">
        <v>2600</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2601</v>
      </c>
    </row>
    <row r="88" spans="2:65" s="1" customFormat="1" ht="324" x14ac:dyDescent="0.3">
      <c r="B88" s="36"/>
      <c r="D88" s="150" t="s">
        <v>159</v>
      </c>
      <c r="F88" s="151" t="s">
        <v>2602</v>
      </c>
      <c r="L88" s="36"/>
      <c r="M88" s="152"/>
      <c r="T88" s="61"/>
      <c r="AT88" s="23" t="s">
        <v>159</v>
      </c>
      <c r="AU88" s="23" t="s">
        <v>72</v>
      </c>
    </row>
    <row r="89" spans="2:65" s="12" customFormat="1" x14ac:dyDescent="0.3">
      <c r="B89" s="158"/>
      <c r="D89" s="150" t="s">
        <v>161</v>
      </c>
      <c r="E89" s="159" t="s">
        <v>5</v>
      </c>
      <c r="F89" s="160" t="s">
        <v>2603</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2604</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2605</v>
      </c>
      <c r="F92" s="141" t="s">
        <v>2606</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2607</v>
      </c>
    </row>
    <row r="93" spans="2:65" s="1" customFormat="1" ht="216" x14ac:dyDescent="0.3">
      <c r="B93" s="36"/>
      <c r="D93" s="150" t="s">
        <v>159</v>
      </c>
      <c r="F93" s="151" t="s">
        <v>2608</v>
      </c>
      <c r="L93" s="36"/>
      <c r="M93" s="152"/>
      <c r="T93" s="61"/>
      <c r="AT93" s="23" t="s">
        <v>159</v>
      </c>
      <c r="AU93" s="23" t="s">
        <v>72</v>
      </c>
    </row>
    <row r="94" spans="2:65" s="12" customFormat="1" x14ac:dyDescent="0.3">
      <c r="B94" s="158"/>
      <c r="D94" s="150" t="s">
        <v>161</v>
      </c>
      <c r="E94" s="159" t="s">
        <v>5</v>
      </c>
      <c r="F94" s="160" t="s">
        <v>2609</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2604</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2610</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2611</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2612</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2613</v>
      </c>
      <c r="F103" s="141" t="s">
        <v>2614</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2615</v>
      </c>
    </row>
    <row r="104" spans="2:65" s="1" customFormat="1" ht="310.5" x14ac:dyDescent="0.3">
      <c r="B104" s="36"/>
      <c r="D104" s="150" t="s">
        <v>159</v>
      </c>
      <c r="F104" s="151" t="s">
        <v>2616</v>
      </c>
      <c r="L104" s="36"/>
      <c r="M104" s="152"/>
      <c r="T104" s="61"/>
      <c r="AT104" s="23" t="s">
        <v>159</v>
      </c>
      <c r="AU104" s="23" t="s">
        <v>72</v>
      </c>
    </row>
    <row r="105" spans="2:65" s="12" customFormat="1" x14ac:dyDescent="0.3">
      <c r="B105" s="158"/>
      <c r="D105" s="150" t="s">
        <v>161</v>
      </c>
      <c r="E105" s="159" t="s">
        <v>5</v>
      </c>
      <c r="F105" s="160" t="s">
        <v>2617</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2618</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2619</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2620</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2621</v>
      </c>
      <c r="F110" s="141" t="s">
        <v>2622</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2623</v>
      </c>
    </row>
    <row r="111" spans="2:65" s="1" customFormat="1" ht="337.5" x14ac:dyDescent="0.3">
      <c r="B111" s="36"/>
      <c r="D111" s="150" t="s">
        <v>159</v>
      </c>
      <c r="F111" s="151" t="s">
        <v>2624</v>
      </c>
      <c r="L111" s="36"/>
      <c r="M111" s="152"/>
      <c r="T111" s="61"/>
      <c r="AT111" s="23" t="s">
        <v>159</v>
      </c>
      <c r="AU111" s="23" t="s">
        <v>72</v>
      </c>
    </row>
    <row r="112" spans="2:65" s="12" customFormat="1" x14ac:dyDescent="0.3">
      <c r="B112" s="158"/>
      <c r="D112" s="150" t="s">
        <v>161</v>
      </c>
      <c r="E112" s="159" t="s">
        <v>5</v>
      </c>
      <c r="F112" s="160" t="s">
        <v>2625</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2626</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2627</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2628</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2629</v>
      </c>
      <c r="F117" s="141" t="s">
        <v>2630</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2631</v>
      </c>
    </row>
    <row r="118" spans="2:65" s="1" customFormat="1" ht="337.5" x14ac:dyDescent="0.3">
      <c r="B118" s="36"/>
      <c r="D118" s="150" t="s">
        <v>159</v>
      </c>
      <c r="F118" s="151" t="s">
        <v>2624</v>
      </c>
      <c r="L118" s="36"/>
      <c r="M118" s="152"/>
      <c r="T118" s="61"/>
      <c r="AT118" s="23" t="s">
        <v>159</v>
      </c>
      <c r="AU118" s="23" t="s">
        <v>72</v>
      </c>
    </row>
    <row r="119" spans="2:65" s="12" customFormat="1" x14ac:dyDescent="0.3">
      <c r="B119" s="158"/>
      <c r="D119" s="150" t="s">
        <v>161</v>
      </c>
      <c r="E119" s="159" t="s">
        <v>5</v>
      </c>
      <c r="F119" s="160" t="s">
        <v>2632</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2633</v>
      </c>
      <c r="F121" s="141" t="s">
        <v>2634</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2635</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2636</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2637</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2638</v>
      </c>
      <c r="F126" s="141" t="s">
        <v>2639</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2640</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2641</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2642</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2643</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2644</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2645</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2646</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2647</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2648</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2649</v>
      </c>
      <c r="F144" s="141" t="s">
        <v>2650</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2651</v>
      </c>
    </row>
    <row r="145" spans="2:65" s="1" customFormat="1" ht="202.5" x14ac:dyDescent="0.3">
      <c r="B145" s="36"/>
      <c r="D145" s="150" t="s">
        <v>159</v>
      </c>
      <c r="F145" s="151" t="s">
        <v>2652</v>
      </c>
      <c r="L145" s="36"/>
      <c r="M145" s="152"/>
      <c r="T145" s="61"/>
      <c r="AT145" s="23" t="s">
        <v>159</v>
      </c>
      <c r="AU145" s="23" t="s">
        <v>72</v>
      </c>
    </row>
    <row r="146" spans="2:65" s="12" customFormat="1" x14ac:dyDescent="0.3">
      <c r="B146" s="158"/>
      <c r="D146" s="150" t="s">
        <v>161</v>
      </c>
      <c r="E146" s="159" t="s">
        <v>5</v>
      </c>
      <c r="F146" s="160" t="s">
        <v>2653</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2654</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2636</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2637</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2655</v>
      </c>
      <c r="F155" s="141" t="s">
        <v>2656</v>
      </c>
      <c r="G155" s="142" t="s">
        <v>1054</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2657</v>
      </c>
    </row>
    <row r="156" spans="2:65" s="1" customFormat="1" ht="67.5" x14ac:dyDescent="0.3">
      <c r="B156" s="36"/>
      <c r="D156" s="150" t="s">
        <v>159</v>
      </c>
      <c r="F156" s="151" t="s">
        <v>2658</v>
      </c>
      <c r="L156" s="36"/>
      <c r="M156" s="152"/>
      <c r="T156" s="61"/>
      <c r="AT156" s="23" t="s">
        <v>159</v>
      </c>
      <c r="AU156" s="23" t="s">
        <v>72</v>
      </c>
    </row>
    <row r="157" spans="2:65" s="1" customFormat="1" ht="16.5" customHeight="1" x14ac:dyDescent="0.3">
      <c r="B157" s="138"/>
      <c r="C157" s="171" t="s">
        <v>11</v>
      </c>
      <c r="D157" s="171" t="s">
        <v>251</v>
      </c>
      <c r="E157" s="172" t="s">
        <v>2659</v>
      </c>
      <c r="F157" s="173" t="s">
        <v>2660</v>
      </c>
      <c r="G157" s="174" t="s">
        <v>1054</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2661</v>
      </c>
    </row>
    <row r="158" spans="2:65" s="1" customFormat="1" ht="16.5" customHeight="1" x14ac:dyDescent="0.3">
      <c r="B158" s="138"/>
      <c r="C158" s="171" t="s">
        <v>233</v>
      </c>
      <c r="D158" s="171" t="s">
        <v>251</v>
      </c>
      <c r="E158" s="172" t="s">
        <v>2662</v>
      </c>
      <c r="F158" s="173" t="s">
        <v>2663</v>
      </c>
      <c r="G158" s="174" t="s">
        <v>1054</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2664</v>
      </c>
    </row>
    <row r="159" spans="2:65" s="1" customFormat="1" ht="16.5" customHeight="1" x14ac:dyDescent="0.3">
      <c r="B159" s="138"/>
      <c r="C159" s="171" t="s">
        <v>238</v>
      </c>
      <c r="D159" s="171" t="s">
        <v>251</v>
      </c>
      <c r="E159" s="172" t="s">
        <v>2665</v>
      </c>
      <c r="F159" s="173" t="s">
        <v>5039</v>
      </c>
      <c r="G159" s="174" t="s">
        <v>1054</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2666</v>
      </c>
    </row>
    <row r="160" spans="2:65" s="10" customFormat="1" ht="29.85" customHeight="1" x14ac:dyDescent="0.3">
      <c r="B160" s="127"/>
      <c r="D160" s="128" t="s">
        <v>63</v>
      </c>
      <c r="E160" s="136" t="s">
        <v>181</v>
      </c>
      <c r="F160" s="136" t="s">
        <v>746</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2667</v>
      </c>
      <c r="F161" s="141" t="s">
        <v>2668</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2669</v>
      </c>
    </row>
    <row r="162" spans="2:65" s="12" customFormat="1" x14ac:dyDescent="0.3">
      <c r="B162" s="158"/>
      <c r="D162" s="150" t="s">
        <v>161</v>
      </c>
      <c r="E162" s="159" t="s">
        <v>5</v>
      </c>
      <c r="F162" s="160" t="s">
        <v>2670</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2671</v>
      </c>
      <c r="F164" s="141" t="s">
        <v>2672</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2673</v>
      </c>
    </row>
    <row r="165" spans="2:65" s="1" customFormat="1" ht="189" x14ac:dyDescent="0.3">
      <c r="B165" s="36"/>
      <c r="D165" s="150" t="s">
        <v>159</v>
      </c>
      <c r="F165" s="151" t="s">
        <v>2674</v>
      </c>
      <c r="L165" s="36"/>
      <c r="M165" s="152"/>
      <c r="T165" s="61"/>
      <c r="AT165" s="23" t="s">
        <v>159</v>
      </c>
      <c r="AU165" s="23" t="s">
        <v>72</v>
      </c>
    </row>
    <row r="166" spans="2:65" s="12" customFormat="1" x14ac:dyDescent="0.3">
      <c r="B166" s="158"/>
      <c r="D166" s="150" t="s">
        <v>161</v>
      </c>
      <c r="E166" s="159" t="s">
        <v>5</v>
      </c>
      <c r="F166" s="160" t="s">
        <v>2603</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2675</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2676</v>
      </c>
      <c r="F169" s="173" t="s">
        <v>2677</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2678</v>
      </c>
    </row>
    <row r="170" spans="2:65" s="12" customFormat="1" x14ac:dyDescent="0.3">
      <c r="B170" s="158"/>
      <c r="D170" s="150" t="s">
        <v>161</v>
      </c>
      <c r="F170" s="160" t="s">
        <v>2679</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2680</v>
      </c>
      <c r="F171" s="141" t="s">
        <v>2681</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2682</v>
      </c>
    </row>
    <row r="172" spans="2:65" s="1" customFormat="1" ht="189" x14ac:dyDescent="0.3">
      <c r="B172" s="36"/>
      <c r="D172" s="150" t="s">
        <v>159</v>
      </c>
      <c r="F172" s="151" t="s">
        <v>2674</v>
      </c>
      <c r="L172" s="36"/>
      <c r="M172" s="152"/>
      <c r="T172" s="61"/>
      <c r="AT172" s="23" t="s">
        <v>159</v>
      </c>
      <c r="AU172" s="23" t="s">
        <v>72</v>
      </c>
    </row>
    <row r="173" spans="2:65" s="12" customFormat="1" x14ac:dyDescent="0.3">
      <c r="B173" s="158"/>
      <c r="D173" s="150" t="s">
        <v>161</v>
      </c>
      <c r="E173" s="159" t="s">
        <v>5</v>
      </c>
      <c r="F173" s="160" t="s">
        <v>2683</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2610</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2684</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2611</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2685</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2612</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2676</v>
      </c>
      <c r="F180" s="173" t="s">
        <v>2677</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2686</v>
      </c>
    </row>
    <row r="181" spans="2:65" s="12" customFormat="1" x14ac:dyDescent="0.3">
      <c r="B181" s="158"/>
      <c r="D181" s="150" t="s">
        <v>161</v>
      </c>
      <c r="F181" s="160" t="s">
        <v>2687</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996</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2688</v>
      </c>
      <c r="F183" s="141" t="s">
        <v>2689</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2690</v>
      </c>
    </row>
    <row r="184" spans="2:65" s="1" customFormat="1" ht="121.5" x14ac:dyDescent="0.3">
      <c r="B184" s="36"/>
      <c r="D184" s="150" t="s">
        <v>159</v>
      </c>
      <c r="F184" s="151" t="s">
        <v>2691</v>
      </c>
      <c r="L184" s="36"/>
      <c r="M184" s="152"/>
      <c r="T184" s="61"/>
      <c r="AT184" s="23" t="s">
        <v>159</v>
      </c>
      <c r="AU184" s="23" t="s">
        <v>72</v>
      </c>
    </row>
    <row r="185" spans="2:65" s="12" customFormat="1" x14ac:dyDescent="0.3">
      <c r="B185" s="158"/>
      <c r="D185" s="150" t="s">
        <v>161</v>
      </c>
      <c r="E185" s="159" t="s">
        <v>5</v>
      </c>
      <c r="F185" s="160" t="s">
        <v>2692</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2604</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2693</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2610</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2694</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2611</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2695</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2612</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2696</v>
      </c>
      <c r="F194" s="173" t="s">
        <v>2697</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2698</v>
      </c>
    </row>
    <row r="195" spans="2:65" s="12" customFormat="1" x14ac:dyDescent="0.3">
      <c r="B195" s="158"/>
      <c r="D195" s="150" t="s">
        <v>161</v>
      </c>
      <c r="F195" s="160" t="s">
        <v>2699</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2700</v>
      </c>
      <c r="F196" s="141" t="s">
        <v>2701</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2702</v>
      </c>
    </row>
    <row r="197" spans="2:65" s="12" customFormat="1" x14ac:dyDescent="0.3">
      <c r="B197" s="158"/>
      <c r="D197" s="150" t="s">
        <v>161</v>
      </c>
      <c r="E197" s="159" t="s">
        <v>5</v>
      </c>
      <c r="F197" s="160" t="s">
        <v>2703</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2704</v>
      </c>
      <c r="F199" s="141" t="s">
        <v>2705</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2706</v>
      </c>
    </row>
    <row r="200" spans="2:65" s="1" customFormat="1" ht="54" x14ac:dyDescent="0.3">
      <c r="B200" s="36"/>
      <c r="D200" s="150" t="s">
        <v>159</v>
      </c>
      <c r="F200" s="151" t="s">
        <v>1206</v>
      </c>
      <c r="L200" s="36"/>
      <c r="M200" s="152"/>
      <c r="T200" s="61"/>
      <c r="AT200" s="23" t="s">
        <v>159</v>
      </c>
      <c r="AU200" s="23" t="s">
        <v>72</v>
      </c>
    </row>
    <row r="201" spans="2:65" s="12" customFormat="1" x14ac:dyDescent="0.3">
      <c r="B201" s="158"/>
      <c r="D201" s="150" t="s">
        <v>161</v>
      </c>
      <c r="E201" s="159" t="s">
        <v>5</v>
      </c>
      <c r="F201" s="160" t="s">
        <v>2707</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1263</v>
      </c>
      <c r="F203" s="136" t="s">
        <v>1264</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2708</v>
      </c>
      <c r="F204" s="141" t="s">
        <v>2709</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2710</v>
      </c>
    </row>
    <row r="205" spans="2:65" s="1" customFormat="1" ht="121.5" x14ac:dyDescent="0.3">
      <c r="B205" s="36"/>
      <c r="D205" s="150" t="s">
        <v>159</v>
      </c>
      <c r="F205" s="151" t="s">
        <v>2711</v>
      </c>
      <c r="L205" s="36"/>
      <c r="M205" s="152"/>
      <c r="T205" s="61"/>
      <c r="AT205" s="23" t="s">
        <v>159</v>
      </c>
      <c r="AU205" s="23" t="s">
        <v>72</v>
      </c>
    </row>
    <row r="206" spans="2:65" s="12" customFormat="1" x14ac:dyDescent="0.3">
      <c r="B206" s="158"/>
      <c r="D206" s="150" t="s">
        <v>161</v>
      </c>
      <c r="E206" s="159" t="s">
        <v>5</v>
      </c>
      <c r="F206" s="160" t="s">
        <v>2712</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2713</v>
      </c>
      <c r="F208" s="141" t="s">
        <v>2714</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2715</v>
      </c>
    </row>
    <row r="209" spans="2:65" s="1" customFormat="1" ht="121.5" x14ac:dyDescent="0.3">
      <c r="B209" s="36"/>
      <c r="D209" s="150" t="s">
        <v>159</v>
      </c>
      <c r="F209" s="151" t="s">
        <v>2711</v>
      </c>
      <c r="L209" s="36"/>
      <c r="M209" s="152"/>
      <c r="T209" s="61"/>
      <c r="AT209" s="23" t="s">
        <v>159</v>
      </c>
      <c r="AU209" s="23" t="s">
        <v>72</v>
      </c>
    </row>
    <row r="210" spans="2:65" s="12" customFormat="1" x14ac:dyDescent="0.3">
      <c r="B210" s="158"/>
      <c r="D210" s="150" t="s">
        <v>161</v>
      </c>
      <c r="E210" s="159" t="s">
        <v>5</v>
      </c>
      <c r="F210" s="160" t="s">
        <v>2716</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2717</v>
      </c>
      <c r="F212" s="141" t="s">
        <v>2718</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2719</v>
      </c>
    </row>
    <row r="213" spans="2:65" s="1" customFormat="1" ht="121.5" x14ac:dyDescent="0.3">
      <c r="B213" s="36"/>
      <c r="D213" s="150" t="s">
        <v>159</v>
      </c>
      <c r="F213" s="151" t="s">
        <v>2711</v>
      </c>
      <c r="L213" s="36"/>
      <c r="M213" s="152"/>
      <c r="T213" s="61"/>
      <c r="AT213" s="23" t="s">
        <v>159</v>
      </c>
      <c r="AU213" s="23" t="s">
        <v>72</v>
      </c>
    </row>
    <row r="214" spans="2:65" s="12" customFormat="1" x14ac:dyDescent="0.3">
      <c r="B214" s="158"/>
      <c r="D214" s="150" t="s">
        <v>161</v>
      </c>
      <c r="E214" s="159" t="s">
        <v>5</v>
      </c>
      <c r="F214" s="160" t="s">
        <v>2720</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2721</v>
      </c>
      <c r="F216" s="141" t="s">
        <v>2714</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2722</v>
      </c>
    </row>
    <row r="217" spans="2:65" s="1" customFormat="1" ht="121.5" x14ac:dyDescent="0.3">
      <c r="B217" s="36"/>
      <c r="D217" s="150" t="s">
        <v>159</v>
      </c>
      <c r="F217" s="151" t="s">
        <v>2711</v>
      </c>
      <c r="L217" s="36"/>
      <c r="M217" s="152"/>
      <c r="T217" s="61"/>
      <c r="AT217" s="23" t="s">
        <v>159</v>
      </c>
      <c r="AU217" s="23" t="s">
        <v>72</v>
      </c>
    </row>
    <row r="218" spans="2:65" s="12" customFormat="1" x14ac:dyDescent="0.3">
      <c r="B218" s="158"/>
      <c r="D218" s="150" t="s">
        <v>161</v>
      </c>
      <c r="E218" s="159" t="s">
        <v>5</v>
      </c>
      <c r="F218" s="160" t="s">
        <v>2723</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2724</v>
      </c>
      <c r="F220" s="141" t="s">
        <v>2725</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2726</v>
      </c>
    </row>
    <row r="221" spans="2:65" s="1" customFormat="1" ht="54" x14ac:dyDescent="0.3">
      <c r="B221" s="36"/>
      <c r="D221" s="150" t="s">
        <v>159</v>
      </c>
      <c r="F221" s="151" t="s">
        <v>2727</v>
      </c>
      <c r="L221" s="36"/>
      <c r="M221" s="152"/>
      <c r="T221" s="61"/>
      <c r="AT221" s="23" t="s">
        <v>159</v>
      </c>
      <c r="AU221" s="23" t="s">
        <v>72</v>
      </c>
    </row>
    <row r="222" spans="2:65" s="12" customFormat="1" x14ac:dyDescent="0.3">
      <c r="B222" s="158"/>
      <c r="D222" s="150" t="s">
        <v>161</v>
      </c>
      <c r="E222" s="159" t="s">
        <v>5</v>
      </c>
      <c r="F222" s="160" t="s">
        <v>2728</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2729</v>
      </c>
      <c r="F224" s="141" t="s">
        <v>2730</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2731</v>
      </c>
    </row>
    <row r="225" spans="2:65" s="1" customFormat="1" ht="54" x14ac:dyDescent="0.3">
      <c r="B225" s="36"/>
      <c r="D225" s="150" t="s">
        <v>159</v>
      </c>
      <c r="F225" s="151" t="s">
        <v>2727</v>
      </c>
      <c r="L225" s="36"/>
      <c r="M225" s="152"/>
      <c r="T225" s="61"/>
      <c r="AT225" s="23" t="s">
        <v>159</v>
      </c>
      <c r="AU225" s="23" t="s">
        <v>72</v>
      </c>
    </row>
    <row r="226" spans="2:65" s="12" customFormat="1" x14ac:dyDescent="0.3">
      <c r="B226" s="158"/>
      <c r="D226" s="150" t="s">
        <v>161</v>
      </c>
      <c r="E226" s="159" t="s">
        <v>5</v>
      </c>
      <c r="F226" s="160" t="s">
        <v>2732</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2733</v>
      </c>
      <c r="F228" s="141" t="s">
        <v>1282</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2734</v>
      </c>
    </row>
    <row r="229" spans="2:65" s="1" customFormat="1" ht="108" x14ac:dyDescent="0.3">
      <c r="B229" s="36"/>
      <c r="D229" s="150" t="s">
        <v>159</v>
      </c>
      <c r="F229" s="151" t="s">
        <v>2735</v>
      </c>
      <c r="L229" s="36"/>
      <c r="M229" s="152"/>
      <c r="T229" s="61"/>
      <c r="AT229" s="23" t="s">
        <v>159</v>
      </c>
      <c r="AU229" s="23" t="s">
        <v>72</v>
      </c>
    </row>
    <row r="230" spans="2:65" s="1" customFormat="1" ht="25.5" customHeight="1" x14ac:dyDescent="0.3">
      <c r="B230" s="138"/>
      <c r="C230" s="139" t="s">
        <v>332</v>
      </c>
      <c r="D230" s="139" t="s">
        <v>152</v>
      </c>
      <c r="E230" s="140" t="s">
        <v>2736</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2737</v>
      </c>
    </row>
    <row r="231" spans="2:65" s="1" customFormat="1" ht="108" x14ac:dyDescent="0.3">
      <c r="B231" s="36"/>
      <c r="D231" s="150" t="s">
        <v>159</v>
      </c>
      <c r="F231" s="151" t="s">
        <v>2735</v>
      </c>
      <c r="L231" s="36"/>
      <c r="M231" s="152"/>
      <c r="T231" s="61"/>
      <c r="AT231" s="23" t="s">
        <v>159</v>
      </c>
      <c r="AU231" s="23" t="s">
        <v>72</v>
      </c>
    </row>
    <row r="232" spans="2:65" s="12" customFormat="1" x14ac:dyDescent="0.3">
      <c r="B232" s="158"/>
      <c r="D232" s="150" t="s">
        <v>161</v>
      </c>
      <c r="E232" s="159" t="s">
        <v>5</v>
      </c>
      <c r="F232" s="160" t="s">
        <v>2728</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1337</v>
      </c>
      <c r="F234" s="136" t="s">
        <v>1338</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2738</v>
      </c>
      <c r="F235" s="141" t="s">
        <v>2739</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2740</v>
      </c>
    </row>
    <row r="236" spans="2:65" s="1" customFormat="1" ht="6.95" customHeight="1" x14ac:dyDescent="0.3">
      <c r="B236" s="49"/>
      <c r="C236" s="50"/>
      <c r="D236" s="50"/>
      <c r="E236" s="50"/>
      <c r="F236" s="50"/>
      <c r="G236" s="50"/>
      <c r="H236" s="50"/>
      <c r="I236" s="50"/>
      <c r="J236" s="50"/>
      <c r="K236" s="50"/>
      <c r="L236" s="36"/>
    </row>
  </sheetData>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BR148"/>
  <sheetViews>
    <sheetView showGridLines="0" view="pageBreakPreview" zoomScaleNormal="100" zoomScaleSheetLayoutView="100" workbookViewId="0">
      <pane ySplit="1" topLeftCell="A73" activePane="bottomLeft" state="frozen"/>
      <selection pane="bottomLeft" activeCell="I80" sqref="I8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'[1]Rekapitulace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3848</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4225</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ROUND(SUM(BE75:BE148), 2)</f>
        <v>0</v>
      </c>
      <c r="I30" s="97">
        <v>0.21</v>
      </c>
      <c r="J30" s="96">
        <f>ROUND(ROUND((SUM(BE75:BE148)), 2)*I30, 2)</f>
        <v>0</v>
      </c>
      <c r="K30" s="39"/>
    </row>
    <row r="31" spans="2:11" s="1" customFormat="1" ht="14.45" customHeight="1" x14ac:dyDescent="0.3">
      <c r="B31" s="36"/>
      <c r="E31" s="42" t="s">
        <v>36</v>
      </c>
      <c r="F31" s="96">
        <f>ROUND(SUM(BF75:BF148), 2)</f>
        <v>0</v>
      </c>
      <c r="I31" s="97">
        <v>0.15</v>
      </c>
      <c r="J31" s="96">
        <f>ROUND(ROUND((SUM(BF75:BF148)), 2)*I31, 2)</f>
        <v>0</v>
      </c>
      <c r="K31" s="39"/>
    </row>
    <row r="32" spans="2:11" s="1" customFormat="1" ht="14.45" hidden="1" customHeight="1" x14ac:dyDescent="0.3">
      <c r="B32" s="36"/>
      <c r="E32" s="42" t="s">
        <v>37</v>
      </c>
      <c r="F32" s="96">
        <f>ROUND(SUM(BG75:BG148), 2)</f>
        <v>0</v>
      </c>
      <c r="I32" s="97">
        <v>0.21</v>
      </c>
      <c r="J32" s="96">
        <v>0</v>
      </c>
      <c r="K32" s="39"/>
    </row>
    <row r="33" spans="2:11" s="1" customFormat="1" ht="14.45" hidden="1" customHeight="1" x14ac:dyDescent="0.3">
      <c r="B33" s="36"/>
      <c r="E33" s="42" t="s">
        <v>38</v>
      </c>
      <c r="F33" s="96">
        <f>ROUND(SUM(BH75:BH148), 2)</f>
        <v>0</v>
      </c>
      <c r="I33" s="97">
        <v>0.15</v>
      </c>
      <c r="J33" s="96">
        <v>0</v>
      </c>
      <c r="K33" s="39"/>
    </row>
    <row r="34" spans="2:11" s="1" customFormat="1" ht="14.45" hidden="1" customHeight="1" x14ac:dyDescent="0.3">
      <c r="B34" s="36"/>
      <c r="E34" s="42" t="s">
        <v>39</v>
      </c>
      <c r="F34" s="96">
        <f>ROUND(SUM(BI75:BI148),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D.2.4. IO 04 Přípojka horkovodu</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Ing. M.Šlajs, L.Libotovský</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D.2.4. IO 04 Přípojka horkovodu</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2741</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SUM(BK80:BK147)</f>
        <v>0</v>
      </c>
    </row>
    <row r="78" spans="2:65" s="1" customFormat="1" ht="30" customHeight="1" x14ac:dyDescent="0.3">
      <c r="B78" s="138"/>
      <c r="C78" s="305"/>
      <c r="D78" s="305"/>
      <c r="E78" s="306"/>
      <c r="F78" s="466" t="s">
        <v>4226</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4227</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4975</v>
      </c>
      <c r="F80" s="322" t="s">
        <v>4228</v>
      </c>
      <c r="G80" s="142" t="s">
        <v>268</v>
      </c>
      <c r="H80" s="143">
        <v>6</v>
      </c>
      <c r="I80" s="303"/>
      <c r="J80" s="144">
        <f t="shared" ref="J80:J100" si="0">ROUND(I80*H80,2)</f>
        <v>0</v>
      </c>
      <c r="K80" s="141" t="s">
        <v>3027</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2596</v>
      </c>
    </row>
    <row r="81" spans="2:65" s="1" customFormat="1" ht="16.5" customHeight="1" x14ac:dyDescent="0.3">
      <c r="B81" s="138"/>
      <c r="C81" s="139">
        <v>2</v>
      </c>
      <c r="D81" s="139" t="s">
        <v>152</v>
      </c>
      <c r="E81" s="336" t="s">
        <v>4976</v>
      </c>
      <c r="F81" s="322" t="s">
        <v>4229</v>
      </c>
      <c r="G81" s="142" t="s">
        <v>268</v>
      </c>
      <c r="H81" s="143">
        <v>72</v>
      </c>
      <c r="I81" s="303"/>
      <c r="J81" s="144">
        <f t="shared" si="0"/>
        <v>0</v>
      </c>
      <c r="K81" s="141" t="s">
        <v>3027</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2596</v>
      </c>
    </row>
    <row r="82" spans="2:65" s="1" customFormat="1" ht="16.5" customHeight="1" x14ac:dyDescent="0.3">
      <c r="B82" s="138"/>
      <c r="C82" s="139">
        <v>3</v>
      </c>
      <c r="D82" s="139" t="s">
        <v>152</v>
      </c>
      <c r="E82" s="336" t="s">
        <v>4977</v>
      </c>
      <c r="F82" s="322" t="s">
        <v>4230</v>
      </c>
      <c r="G82" s="142" t="s">
        <v>268</v>
      </c>
      <c r="H82" s="143">
        <v>78</v>
      </c>
      <c r="I82" s="303"/>
      <c r="J82" s="144">
        <f t="shared" si="0"/>
        <v>0</v>
      </c>
      <c r="K82" s="141" t="s">
        <v>3027</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2596</v>
      </c>
    </row>
    <row r="83" spans="2:65" s="1" customFormat="1" ht="16.5" customHeight="1" x14ac:dyDescent="0.3">
      <c r="B83" s="138"/>
      <c r="C83" s="139">
        <v>4</v>
      </c>
      <c r="D83" s="139" t="s">
        <v>152</v>
      </c>
      <c r="E83" s="336" t="s">
        <v>4978</v>
      </c>
      <c r="F83" s="322" t="s">
        <v>4231</v>
      </c>
      <c r="G83" s="142" t="s">
        <v>1054</v>
      </c>
      <c r="H83" s="143">
        <v>2</v>
      </c>
      <c r="I83" s="303"/>
      <c r="J83" s="144">
        <f t="shared" si="0"/>
        <v>0</v>
      </c>
      <c r="K83" s="141" t="s">
        <v>3027</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2596</v>
      </c>
    </row>
    <row r="84" spans="2:65" s="1" customFormat="1" ht="30" customHeight="1" x14ac:dyDescent="0.3">
      <c r="B84" s="138"/>
      <c r="C84" s="139">
        <v>5</v>
      </c>
      <c r="D84" s="139" t="s">
        <v>152</v>
      </c>
      <c r="E84" s="336" t="s">
        <v>4979</v>
      </c>
      <c r="F84" s="322" t="s">
        <v>4232</v>
      </c>
      <c r="G84" s="142" t="s">
        <v>1054</v>
      </c>
      <c r="H84" s="143">
        <v>4</v>
      </c>
      <c r="I84" s="303"/>
      <c r="J84" s="144">
        <f t="shared" si="0"/>
        <v>0</v>
      </c>
      <c r="K84" s="141" t="s">
        <v>3027</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2596</v>
      </c>
    </row>
    <row r="85" spans="2:65" s="1" customFormat="1" ht="16.5" customHeight="1" x14ac:dyDescent="0.3">
      <c r="B85" s="138"/>
      <c r="C85" s="139">
        <v>6</v>
      </c>
      <c r="D85" s="139" t="s">
        <v>152</v>
      </c>
      <c r="E85" s="336" t="s">
        <v>4980</v>
      </c>
      <c r="F85" s="322" t="s">
        <v>4233</v>
      </c>
      <c r="G85" s="142" t="s">
        <v>1054</v>
      </c>
      <c r="H85" s="143">
        <v>6</v>
      </c>
      <c r="I85" s="303"/>
      <c r="J85" s="144">
        <f t="shared" si="0"/>
        <v>0</v>
      </c>
      <c r="K85" s="141" t="s">
        <v>3027</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2596</v>
      </c>
    </row>
    <row r="86" spans="2:65" s="1" customFormat="1" ht="30" customHeight="1" x14ac:dyDescent="0.3">
      <c r="B86" s="138"/>
      <c r="C86" s="139">
        <v>7</v>
      </c>
      <c r="D86" s="139" t="s">
        <v>152</v>
      </c>
      <c r="E86" s="336" t="s">
        <v>4981</v>
      </c>
      <c r="F86" s="322" t="s">
        <v>4234</v>
      </c>
      <c r="G86" s="142" t="s">
        <v>1054</v>
      </c>
      <c r="H86" s="143">
        <v>20</v>
      </c>
      <c r="I86" s="303"/>
      <c r="J86" s="144">
        <f t="shared" si="0"/>
        <v>0</v>
      </c>
      <c r="K86" s="141" t="s">
        <v>3027</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2596</v>
      </c>
    </row>
    <row r="87" spans="2:65" s="1" customFormat="1" ht="30" customHeight="1" x14ac:dyDescent="0.3">
      <c r="B87" s="138"/>
      <c r="C87" s="139">
        <v>8</v>
      </c>
      <c r="D87" s="139" t="s">
        <v>152</v>
      </c>
      <c r="E87" s="336" t="s">
        <v>4982</v>
      </c>
      <c r="F87" s="322" t="s">
        <v>4235</v>
      </c>
      <c r="G87" s="142" t="s">
        <v>1054</v>
      </c>
      <c r="H87" s="143">
        <v>2</v>
      </c>
      <c r="I87" s="303"/>
      <c r="J87" s="144">
        <f t="shared" si="0"/>
        <v>0</v>
      </c>
      <c r="K87" s="141" t="s">
        <v>3027</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2596</v>
      </c>
    </row>
    <row r="88" spans="2:65" s="1" customFormat="1" ht="16.5" customHeight="1" x14ac:dyDescent="0.3">
      <c r="B88" s="138"/>
      <c r="C88" s="139">
        <v>9</v>
      </c>
      <c r="D88" s="139" t="s">
        <v>152</v>
      </c>
      <c r="E88" s="336" t="s">
        <v>4983</v>
      </c>
      <c r="F88" s="322" t="s">
        <v>4236</v>
      </c>
      <c r="G88" s="142" t="s">
        <v>1054</v>
      </c>
      <c r="H88" s="143">
        <v>2</v>
      </c>
      <c r="I88" s="303"/>
      <c r="J88" s="144">
        <f t="shared" si="0"/>
        <v>0</v>
      </c>
      <c r="K88" s="141" t="s">
        <v>3027</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2596</v>
      </c>
    </row>
    <row r="89" spans="2:65" s="1" customFormat="1" ht="16.5" customHeight="1" x14ac:dyDescent="0.3">
      <c r="B89" s="138"/>
      <c r="C89" s="139">
        <v>10</v>
      </c>
      <c r="D89" s="139" t="s">
        <v>152</v>
      </c>
      <c r="E89" s="336" t="s">
        <v>4984</v>
      </c>
      <c r="F89" s="322" t="s">
        <v>4237</v>
      </c>
      <c r="G89" s="142" t="s">
        <v>1054</v>
      </c>
      <c r="H89" s="143">
        <v>2</v>
      </c>
      <c r="I89" s="303"/>
      <c r="J89" s="144">
        <f t="shared" si="0"/>
        <v>0</v>
      </c>
      <c r="K89" s="141" t="s">
        <v>3027</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2596</v>
      </c>
    </row>
    <row r="90" spans="2:65" s="1" customFormat="1" ht="16.5" customHeight="1" x14ac:dyDescent="0.3">
      <c r="B90" s="138"/>
      <c r="C90" s="139">
        <v>11</v>
      </c>
      <c r="D90" s="139" t="s">
        <v>152</v>
      </c>
      <c r="E90" s="336" t="s">
        <v>4985</v>
      </c>
      <c r="F90" s="322" t="s">
        <v>4238</v>
      </c>
      <c r="G90" s="142" t="s">
        <v>1054</v>
      </c>
      <c r="H90" s="143">
        <v>2</v>
      </c>
      <c r="I90" s="303"/>
      <c r="J90" s="144">
        <f t="shared" si="0"/>
        <v>0</v>
      </c>
      <c r="K90" s="141" t="s">
        <v>3027</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2596</v>
      </c>
    </row>
    <row r="91" spans="2:65" s="1" customFormat="1" ht="16.5" customHeight="1" x14ac:dyDescent="0.3">
      <c r="B91" s="138"/>
      <c r="C91" s="139">
        <v>12</v>
      </c>
      <c r="D91" s="139" t="s">
        <v>152</v>
      </c>
      <c r="E91" s="336" t="s">
        <v>4986</v>
      </c>
      <c r="F91" s="322" t="s">
        <v>4239</v>
      </c>
      <c r="G91" s="142" t="s">
        <v>1054</v>
      </c>
      <c r="H91" s="143">
        <v>2</v>
      </c>
      <c r="I91" s="303"/>
      <c r="J91" s="144">
        <f t="shared" si="0"/>
        <v>0</v>
      </c>
      <c r="K91" s="141" t="s">
        <v>3027</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2596</v>
      </c>
    </row>
    <row r="92" spans="2:65" s="1" customFormat="1" ht="30" customHeight="1" x14ac:dyDescent="0.3">
      <c r="B92" s="138"/>
      <c r="C92" s="139">
        <v>13</v>
      </c>
      <c r="D92" s="139" t="s">
        <v>152</v>
      </c>
      <c r="E92" s="336" t="s">
        <v>4987</v>
      </c>
      <c r="F92" s="322" t="s">
        <v>4240</v>
      </c>
      <c r="G92" s="142" t="s">
        <v>1054</v>
      </c>
      <c r="H92" s="143">
        <v>2</v>
      </c>
      <c r="I92" s="303"/>
      <c r="J92" s="144">
        <f t="shared" si="0"/>
        <v>0</v>
      </c>
      <c r="K92" s="141" t="s">
        <v>3027</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2596</v>
      </c>
    </row>
    <row r="93" spans="2:65" s="1" customFormat="1" ht="16.5" customHeight="1" x14ac:dyDescent="0.3">
      <c r="B93" s="138"/>
      <c r="C93" s="139">
        <v>14</v>
      </c>
      <c r="D93" s="139" t="s">
        <v>152</v>
      </c>
      <c r="E93" s="336" t="s">
        <v>4988</v>
      </c>
      <c r="F93" s="322" t="s">
        <v>4241</v>
      </c>
      <c r="G93" s="142" t="s">
        <v>1054</v>
      </c>
      <c r="H93" s="143">
        <v>2</v>
      </c>
      <c r="I93" s="303"/>
      <c r="J93" s="144">
        <f t="shared" si="0"/>
        <v>0</v>
      </c>
      <c r="K93" s="141" t="s">
        <v>3027</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2596</v>
      </c>
    </row>
    <row r="94" spans="2:65" s="1" customFormat="1" ht="16.5" customHeight="1" x14ac:dyDescent="0.3">
      <c r="B94" s="138"/>
      <c r="C94" s="139">
        <v>15</v>
      </c>
      <c r="D94" s="139" t="s">
        <v>152</v>
      </c>
      <c r="E94" s="336" t="s">
        <v>4989</v>
      </c>
      <c r="F94" s="322" t="s">
        <v>4242</v>
      </c>
      <c r="G94" s="142" t="s">
        <v>1054</v>
      </c>
      <c r="H94" s="143">
        <v>2</v>
      </c>
      <c r="I94" s="303"/>
      <c r="J94" s="144">
        <f t="shared" si="0"/>
        <v>0</v>
      </c>
      <c r="K94" s="141" t="s">
        <v>3027</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2596</v>
      </c>
    </row>
    <row r="95" spans="2:65" s="1" customFormat="1" ht="16.5" customHeight="1" x14ac:dyDescent="0.3">
      <c r="B95" s="138"/>
      <c r="C95" s="139">
        <v>16</v>
      </c>
      <c r="D95" s="139" t="s">
        <v>152</v>
      </c>
      <c r="E95" s="336" t="s">
        <v>4990</v>
      </c>
      <c r="F95" s="322" t="s">
        <v>4243</v>
      </c>
      <c r="G95" s="142" t="s">
        <v>1054</v>
      </c>
      <c r="H95" s="143">
        <v>2</v>
      </c>
      <c r="I95" s="303"/>
      <c r="J95" s="144">
        <f t="shared" si="0"/>
        <v>0</v>
      </c>
      <c r="K95" s="141" t="s">
        <v>3027</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2596</v>
      </c>
    </row>
    <row r="96" spans="2:65" s="1" customFormat="1" ht="16.5" customHeight="1" x14ac:dyDescent="0.3">
      <c r="B96" s="138"/>
      <c r="C96" s="139">
        <v>17</v>
      </c>
      <c r="D96" s="139" t="s">
        <v>152</v>
      </c>
      <c r="E96" s="336" t="s">
        <v>4991</v>
      </c>
      <c r="F96" s="322" t="s">
        <v>4244</v>
      </c>
      <c r="G96" s="142" t="s">
        <v>1054</v>
      </c>
      <c r="H96" s="143">
        <v>2</v>
      </c>
      <c r="I96" s="303"/>
      <c r="J96" s="144">
        <f t="shared" si="0"/>
        <v>0</v>
      </c>
      <c r="K96" s="141" t="s">
        <v>3027</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2596</v>
      </c>
    </row>
    <row r="97" spans="2:65" s="1" customFormat="1" ht="16.5" customHeight="1" x14ac:dyDescent="0.3">
      <c r="B97" s="138"/>
      <c r="C97" s="139">
        <v>18</v>
      </c>
      <c r="D97" s="139" t="s">
        <v>152</v>
      </c>
      <c r="E97" s="336" t="s">
        <v>4992</v>
      </c>
      <c r="F97" s="322" t="s">
        <v>4245</v>
      </c>
      <c r="G97" s="142" t="s">
        <v>1054</v>
      </c>
      <c r="H97" s="143">
        <v>2</v>
      </c>
      <c r="I97" s="303"/>
      <c r="J97" s="144">
        <f t="shared" si="0"/>
        <v>0</v>
      </c>
      <c r="K97" s="141" t="s">
        <v>3027</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2596</v>
      </c>
    </row>
    <row r="98" spans="2:65" s="1" customFormat="1" ht="16.5" customHeight="1" x14ac:dyDescent="0.3">
      <c r="B98" s="138"/>
      <c r="C98" s="139">
        <v>19</v>
      </c>
      <c r="D98" s="139" t="s">
        <v>152</v>
      </c>
      <c r="E98" s="336" t="s">
        <v>4993</v>
      </c>
      <c r="F98" s="322" t="s">
        <v>4246</v>
      </c>
      <c r="G98" s="142" t="s">
        <v>1054</v>
      </c>
      <c r="H98" s="143">
        <v>5</v>
      </c>
      <c r="I98" s="303"/>
      <c r="J98" s="144">
        <f t="shared" si="0"/>
        <v>0</v>
      </c>
      <c r="K98" s="141" t="s">
        <v>3027</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2596</v>
      </c>
    </row>
    <row r="99" spans="2:65" s="1" customFormat="1" ht="16.5" customHeight="1" x14ac:dyDescent="0.3">
      <c r="B99" s="138"/>
      <c r="C99" s="139">
        <v>20</v>
      </c>
      <c r="D99" s="139" t="s">
        <v>152</v>
      </c>
      <c r="E99" s="336" t="s">
        <v>4994</v>
      </c>
      <c r="F99" s="322" t="s">
        <v>4247</v>
      </c>
      <c r="G99" s="142" t="s">
        <v>1054</v>
      </c>
      <c r="H99" s="143">
        <v>56</v>
      </c>
      <c r="I99" s="303"/>
      <c r="J99" s="144">
        <f t="shared" si="0"/>
        <v>0</v>
      </c>
      <c r="K99" s="141" t="s">
        <v>3027</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2596</v>
      </c>
    </row>
    <row r="100" spans="2:65" s="1" customFormat="1" ht="16.5" customHeight="1" x14ac:dyDescent="0.3">
      <c r="B100" s="138"/>
      <c r="C100" s="139">
        <v>21</v>
      </c>
      <c r="D100" s="139" t="s">
        <v>152</v>
      </c>
      <c r="E100" s="336" t="s">
        <v>4995</v>
      </c>
      <c r="F100" s="322" t="s">
        <v>4248</v>
      </c>
      <c r="G100" s="142" t="s">
        <v>268</v>
      </c>
      <c r="H100" s="143">
        <v>110</v>
      </c>
      <c r="I100" s="303"/>
      <c r="J100" s="144">
        <f t="shared" si="0"/>
        <v>0</v>
      </c>
      <c r="K100" s="141" t="s">
        <v>3027</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2596</v>
      </c>
    </row>
    <row r="101" spans="2:65" s="1" customFormat="1" ht="16.5" customHeight="1" x14ac:dyDescent="0.3">
      <c r="B101" s="138"/>
      <c r="C101" s="139" t="s">
        <v>5071</v>
      </c>
      <c r="D101" s="139" t="s">
        <v>152</v>
      </c>
      <c r="E101" s="336" t="s">
        <v>5072</v>
      </c>
      <c r="F101" s="322" t="s">
        <v>5073</v>
      </c>
      <c r="G101" s="142" t="s">
        <v>1054</v>
      </c>
      <c r="H101" s="143">
        <v>1</v>
      </c>
      <c r="I101" s="303"/>
      <c r="J101" s="144">
        <f t="shared" ref="J101" si="10">ROUND(I101*H101,2)</f>
        <v>0</v>
      </c>
      <c r="K101" s="141" t="s">
        <v>3027</v>
      </c>
      <c r="L101" s="36"/>
      <c r="M101" s="145" t="s">
        <v>5</v>
      </c>
      <c r="N101" s="311" t="s">
        <v>35</v>
      </c>
      <c r="O101" s="312">
        <v>0.69899999999999995</v>
      </c>
      <c r="P101" s="312">
        <f t="shared" ref="P101" si="11">O101*H101</f>
        <v>0.69899999999999995</v>
      </c>
      <c r="Q101" s="312">
        <v>1.4999999999999999E-4</v>
      </c>
      <c r="R101" s="312">
        <f t="shared" ref="R101" si="12">Q101*H101</f>
        <v>1.4999999999999999E-4</v>
      </c>
      <c r="S101" s="312">
        <v>0</v>
      </c>
      <c r="T101" s="148">
        <f t="shared" ref="T101" si="13">S101*H101</f>
        <v>0</v>
      </c>
      <c r="AR101" s="23" t="s">
        <v>233</v>
      </c>
      <c r="AT101" s="23" t="s">
        <v>152</v>
      </c>
      <c r="AU101" s="23" t="s">
        <v>72</v>
      </c>
      <c r="AY101" s="23" t="s">
        <v>150</v>
      </c>
      <c r="BE101" s="149">
        <f t="shared" ref="BE101" si="14">IF(N101="základní",J101,0)</f>
        <v>0</v>
      </c>
      <c r="BF101" s="149">
        <f t="shared" ref="BF101" si="15">IF(N101="snížená",J101,0)</f>
        <v>0</v>
      </c>
      <c r="BG101" s="149">
        <f t="shared" ref="BG101" si="16">IF(N101="zákl. přenesená",J101,0)</f>
        <v>0</v>
      </c>
      <c r="BH101" s="149">
        <f t="shared" ref="BH101" si="17">IF(N101="sníž. přenesená",J101,0)</f>
        <v>0</v>
      </c>
      <c r="BI101" s="149">
        <f t="shared" ref="BI101" si="18">IF(N101="nulová",J101,0)</f>
        <v>0</v>
      </c>
      <c r="BJ101" s="23" t="s">
        <v>70</v>
      </c>
      <c r="BK101" s="149">
        <f t="shared" ref="BK101" si="19">ROUND(I101*H101,2)</f>
        <v>0</v>
      </c>
      <c r="BL101" s="23" t="s">
        <v>233</v>
      </c>
      <c r="BM101" s="23" t="s">
        <v>2596</v>
      </c>
    </row>
    <row r="102" spans="2:65" s="1" customFormat="1" ht="45" customHeight="1" x14ac:dyDescent="0.3">
      <c r="B102" s="138"/>
      <c r="C102" s="450"/>
      <c r="D102" s="450"/>
      <c r="E102" s="451"/>
      <c r="F102" s="467" t="s">
        <v>4249</v>
      </c>
      <c r="G102" s="468"/>
      <c r="H102" s="469"/>
      <c r="I102" s="452"/>
      <c r="J102" s="452"/>
      <c r="K102" s="444"/>
      <c r="L102" s="281"/>
      <c r="M102" s="145"/>
      <c r="N102" s="311"/>
      <c r="O102" s="312"/>
      <c r="P102" s="312"/>
      <c r="Q102" s="312"/>
      <c r="R102" s="312"/>
      <c r="S102" s="312"/>
      <c r="T102" s="148"/>
      <c r="AR102" s="23"/>
      <c r="AT102" s="23"/>
      <c r="AU102" s="23"/>
      <c r="AY102" s="23"/>
      <c r="BE102" s="149"/>
      <c r="BF102" s="149"/>
      <c r="BG102" s="149"/>
      <c r="BH102" s="149"/>
      <c r="BI102" s="149"/>
      <c r="BJ102" s="23"/>
      <c r="BK102" s="149"/>
      <c r="BL102" s="23"/>
      <c r="BM102" s="23"/>
    </row>
    <row r="103" spans="2:65" s="1" customFormat="1" ht="16.5" customHeight="1" x14ac:dyDescent="0.3">
      <c r="B103" s="138"/>
      <c r="C103" s="139">
        <v>22</v>
      </c>
      <c r="D103" s="139" t="s">
        <v>152</v>
      </c>
      <c r="E103" s="322" t="s">
        <v>4996</v>
      </c>
      <c r="F103" s="322" t="s">
        <v>4250</v>
      </c>
      <c r="G103" s="142" t="s">
        <v>268</v>
      </c>
      <c r="H103" s="143">
        <v>120</v>
      </c>
      <c r="I103" s="303"/>
      <c r="J103" s="144">
        <f>ROUND(I103*H103,2)</f>
        <v>0</v>
      </c>
      <c r="K103" s="141" t="s">
        <v>3027</v>
      </c>
      <c r="L103" s="36"/>
      <c r="M103" s="145" t="s">
        <v>5</v>
      </c>
      <c r="N103" s="311" t="s">
        <v>35</v>
      </c>
      <c r="O103" s="312">
        <v>0.69899999999999995</v>
      </c>
      <c r="P103" s="312">
        <f>O103*H103</f>
        <v>83.88</v>
      </c>
      <c r="Q103" s="312">
        <v>1.4999999999999999E-4</v>
      </c>
      <c r="R103" s="312">
        <f>Q103*H103</f>
        <v>1.7999999999999999E-2</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2596</v>
      </c>
    </row>
    <row r="104" spans="2:65" s="1" customFormat="1" ht="16.5" customHeight="1" x14ac:dyDescent="0.3">
      <c r="B104" s="138"/>
      <c r="C104" s="139">
        <v>23</v>
      </c>
      <c r="D104" s="139" t="s">
        <v>152</v>
      </c>
      <c r="E104" s="322" t="s">
        <v>4997</v>
      </c>
      <c r="F104" s="322" t="s">
        <v>4251</v>
      </c>
      <c r="G104" s="142" t="s">
        <v>1054</v>
      </c>
      <c r="H104" s="143">
        <v>1</v>
      </c>
      <c r="I104" s="303"/>
      <c r="J104" s="144">
        <f>ROUND(I104*H104,2)</f>
        <v>0</v>
      </c>
      <c r="K104" s="141" t="s">
        <v>3027</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2596</v>
      </c>
    </row>
    <row r="105" spans="2:65" s="1" customFormat="1" ht="16.5" customHeight="1" x14ac:dyDescent="0.3">
      <c r="B105" s="138"/>
      <c r="C105" s="139">
        <v>24</v>
      </c>
      <c r="D105" s="139" t="s">
        <v>152</v>
      </c>
      <c r="E105" s="322" t="s">
        <v>4998</v>
      </c>
      <c r="F105" s="322" t="s">
        <v>4252</v>
      </c>
      <c r="G105" s="142" t="s">
        <v>1054</v>
      </c>
      <c r="H105" s="143">
        <v>1</v>
      </c>
      <c r="I105" s="303"/>
      <c r="J105" s="144">
        <f>ROUND(I105*H105,2)</f>
        <v>0</v>
      </c>
      <c r="K105" s="141" t="s">
        <v>3027</v>
      </c>
      <c r="L105" s="36"/>
      <c r="M105" s="145" t="s">
        <v>5</v>
      </c>
      <c r="N105" s="311" t="s">
        <v>35</v>
      </c>
      <c r="O105" s="312">
        <v>0.69899999999999995</v>
      </c>
      <c r="P105" s="312">
        <f>O105*H105</f>
        <v>0.69899999999999995</v>
      </c>
      <c r="Q105" s="312">
        <v>1.4999999999999999E-4</v>
      </c>
      <c r="R105" s="312">
        <f>Q105*H105</f>
        <v>1.4999999999999999E-4</v>
      </c>
      <c r="S105" s="312">
        <v>0</v>
      </c>
      <c r="T105" s="148">
        <f>S105*H105</f>
        <v>0</v>
      </c>
      <c r="AR105" s="23" t="s">
        <v>233</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233</v>
      </c>
      <c r="BM105" s="23" t="s">
        <v>2596</v>
      </c>
    </row>
    <row r="106" spans="2:65" s="1" customFormat="1" ht="40.5" x14ac:dyDescent="0.3">
      <c r="B106" s="36"/>
      <c r="D106" s="150" t="s">
        <v>2094</v>
      </c>
      <c r="F106" s="151" t="s">
        <v>4253</v>
      </c>
      <c r="I106" s="282"/>
      <c r="L106" s="36"/>
      <c r="M106" s="152"/>
      <c r="N106" s="281"/>
      <c r="O106" s="281"/>
      <c r="P106" s="281"/>
      <c r="Q106" s="281"/>
      <c r="R106" s="281"/>
      <c r="S106" s="281"/>
      <c r="T106" s="61"/>
      <c r="AT106" s="23" t="s">
        <v>2094</v>
      </c>
      <c r="AU106" s="23" t="s">
        <v>70</v>
      </c>
    </row>
    <row r="107" spans="2:65" s="1" customFormat="1" ht="16.5" customHeight="1" x14ac:dyDescent="0.3">
      <c r="B107" s="138"/>
      <c r="C107" s="139">
        <v>25</v>
      </c>
      <c r="D107" s="139" t="s">
        <v>152</v>
      </c>
      <c r="E107" s="322" t="s">
        <v>4999</v>
      </c>
      <c r="F107" s="322" t="s">
        <v>4254</v>
      </c>
      <c r="G107" s="142" t="s">
        <v>1054</v>
      </c>
      <c r="H107" s="143">
        <v>22</v>
      </c>
      <c r="I107" s="303"/>
      <c r="J107" s="144">
        <f>ROUND(I107*H107,2)</f>
        <v>0</v>
      </c>
      <c r="K107" s="141" t="s">
        <v>3027</v>
      </c>
      <c r="L107" s="36"/>
      <c r="M107" s="145" t="s">
        <v>5</v>
      </c>
      <c r="N107" s="311" t="s">
        <v>35</v>
      </c>
      <c r="O107" s="312">
        <v>0.69899999999999995</v>
      </c>
      <c r="P107" s="312">
        <f>O107*H107</f>
        <v>15.377999999999998</v>
      </c>
      <c r="Q107" s="312">
        <v>1.4999999999999999E-4</v>
      </c>
      <c r="R107" s="312">
        <f>Q107*H107</f>
        <v>3.2999999999999995E-3</v>
      </c>
      <c r="S107" s="312">
        <v>0</v>
      </c>
      <c r="T107" s="148">
        <f>S107*H107</f>
        <v>0</v>
      </c>
      <c r="AR107" s="23" t="s">
        <v>233</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233</v>
      </c>
      <c r="BM107" s="23" t="s">
        <v>2596</v>
      </c>
    </row>
    <row r="108" spans="2:65" s="1" customFormat="1" ht="67.5" x14ac:dyDescent="0.3">
      <c r="B108" s="36"/>
      <c r="D108" s="150" t="s">
        <v>2094</v>
      </c>
      <c r="F108" s="151" t="s">
        <v>4255</v>
      </c>
      <c r="I108" s="282"/>
      <c r="L108" s="36"/>
      <c r="M108" s="152"/>
      <c r="N108" s="281"/>
      <c r="O108" s="281"/>
      <c r="P108" s="281"/>
      <c r="Q108" s="281"/>
      <c r="R108" s="281"/>
      <c r="S108" s="281"/>
      <c r="T108" s="61"/>
      <c r="AT108" s="23" t="s">
        <v>2094</v>
      </c>
      <c r="AU108" s="23" t="s">
        <v>70</v>
      </c>
    </row>
    <row r="109" spans="2:65" s="1" customFormat="1" ht="30" customHeight="1" x14ac:dyDescent="0.3">
      <c r="B109" s="138"/>
      <c r="C109" s="139">
        <v>26</v>
      </c>
      <c r="D109" s="139" t="s">
        <v>152</v>
      </c>
      <c r="E109" s="322" t="s">
        <v>5000</v>
      </c>
      <c r="F109" s="322" t="s">
        <v>4256</v>
      </c>
      <c r="G109" s="142" t="s">
        <v>1054</v>
      </c>
      <c r="H109" s="143">
        <v>2</v>
      </c>
      <c r="I109" s="303"/>
      <c r="J109" s="144">
        <f>ROUND(I109*H109,2)</f>
        <v>0</v>
      </c>
      <c r="K109" s="141" t="s">
        <v>3027</v>
      </c>
      <c r="L109" s="36"/>
      <c r="M109" s="145" t="s">
        <v>5</v>
      </c>
      <c r="N109" s="311" t="s">
        <v>35</v>
      </c>
      <c r="O109" s="312">
        <v>0.69899999999999995</v>
      </c>
      <c r="P109" s="312">
        <f>O109*H109</f>
        <v>1.3979999999999999</v>
      </c>
      <c r="Q109" s="312">
        <v>1.4999999999999999E-4</v>
      </c>
      <c r="R109" s="312">
        <f>Q109*H109</f>
        <v>2.9999999999999997E-4</v>
      </c>
      <c r="S109" s="312">
        <v>0</v>
      </c>
      <c r="T109" s="148">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2596</v>
      </c>
    </row>
    <row r="110" spans="2:65" s="1" customFormat="1" ht="45" customHeight="1" x14ac:dyDescent="0.3">
      <c r="B110" s="138"/>
      <c r="C110" s="450"/>
      <c r="D110" s="450"/>
      <c r="E110" s="451"/>
      <c r="F110" s="467" t="s">
        <v>4257</v>
      </c>
      <c r="G110" s="468"/>
      <c r="H110" s="469"/>
      <c r="I110" s="452"/>
      <c r="J110" s="452"/>
      <c r="K110" s="444"/>
      <c r="L110" s="281"/>
      <c r="M110" s="145"/>
      <c r="N110" s="311"/>
      <c r="O110" s="312"/>
      <c r="P110" s="312"/>
      <c r="Q110" s="312"/>
      <c r="R110" s="312"/>
      <c r="S110" s="312"/>
      <c r="T110" s="148"/>
      <c r="AR110" s="23"/>
      <c r="AT110" s="23"/>
      <c r="AU110" s="23"/>
      <c r="AY110" s="23"/>
      <c r="BE110" s="149"/>
      <c r="BF110" s="149"/>
      <c r="BG110" s="149"/>
      <c r="BH110" s="149"/>
      <c r="BI110" s="149"/>
      <c r="BJ110" s="23"/>
      <c r="BK110" s="149"/>
      <c r="BL110" s="23"/>
      <c r="BM110" s="23"/>
    </row>
    <row r="111" spans="2:65" s="1" customFormat="1" ht="16.5" customHeight="1" x14ac:dyDescent="0.3">
      <c r="B111" s="138"/>
      <c r="C111" s="139">
        <v>27</v>
      </c>
      <c r="D111" s="139" t="s">
        <v>152</v>
      </c>
      <c r="E111" s="322" t="s">
        <v>5001</v>
      </c>
      <c r="F111" s="322" t="s">
        <v>4258</v>
      </c>
      <c r="G111" s="142" t="s">
        <v>2107</v>
      </c>
      <c r="H111" s="143">
        <v>15</v>
      </c>
      <c r="I111" s="303"/>
      <c r="J111" s="144">
        <f>ROUND(I111*H111,2)</f>
        <v>0</v>
      </c>
      <c r="K111" s="141" t="s">
        <v>3027</v>
      </c>
      <c r="L111" s="36"/>
      <c r="M111" s="145" t="s">
        <v>5</v>
      </c>
      <c r="N111" s="311" t="s">
        <v>35</v>
      </c>
      <c r="O111" s="312">
        <v>0.69899999999999995</v>
      </c>
      <c r="P111" s="312">
        <f>O111*H111</f>
        <v>10.484999999999999</v>
      </c>
      <c r="Q111" s="312">
        <v>1.4999999999999999E-4</v>
      </c>
      <c r="R111" s="312">
        <f>Q111*H111</f>
        <v>2.2499999999999998E-3</v>
      </c>
      <c r="S111" s="312">
        <v>0</v>
      </c>
      <c r="T111" s="148">
        <f>S111*H111</f>
        <v>0</v>
      </c>
      <c r="AR111" s="23" t="s">
        <v>233</v>
      </c>
      <c r="AT111" s="23" t="s">
        <v>152</v>
      </c>
      <c r="AU111" s="23" t="s">
        <v>72</v>
      </c>
      <c r="AY111" s="23" t="s">
        <v>150</v>
      </c>
      <c r="BE111" s="149">
        <f>IF(N111="základní",J111,0)</f>
        <v>0</v>
      </c>
      <c r="BF111" s="149">
        <f>IF(N111="snížená",J111,0)</f>
        <v>0</v>
      </c>
      <c r="BG111" s="149">
        <f>IF(N111="zákl. přenesená",J111,0)</f>
        <v>0</v>
      </c>
      <c r="BH111" s="149">
        <f>IF(N111="sníž. přenesená",J111,0)</f>
        <v>0</v>
      </c>
      <c r="BI111" s="149">
        <f>IF(N111="nulová",J111,0)</f>
        <v>0</v>
      </c>
      <c r="BJ111" s="23" t="s">
        <v>70</v>
      </c>
      <c r="BK111" s="149">
        <f>ROUND(I111*H111,2)</f>
        <v>0</v>
      </c>
      <c r="BL111" s="23" t="s">
        <v>233</v>
      </c>
      <c r="BM111" s="23" t="s">
        <v>2596</v>
      </c>
    </row>
    <row r="112" spans="2:65" s="1" customFormat="1" ht="30" customHeight="1" x14ac:dyDescent="0.3">
      <c r="B112" s="138"/>
      <c r="C112" s="305"/>
      <c r="D112" s="305"/>
      <c r="E112" s="306"/>
      <c r="F112" s="466" t="s">
        <v>4259</v>
      </c>
      <c r="G112" s="308"/>
      <c r="H112" s="309"/>
      <c r="I112" s="310"/>
      <c r="J112" s="310"/>
      <c r="K112" s="315"/>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45" customHeight="1" x14ac:dyDescent="0.3">
      <c r="B113" s="138"/>
      <c r="C113" s="450"/>
      <c r="D113" s="450"/>
      <c r="E113" s="451"/>
      <c r="F113" s="467" t="s">
        <v>4260</v>
      </c>
      <c r="G113" s="468"/>
      <c r="H113" s="469"/>
      <c r="I113" s="452"/>
      <c r="J113" s="452"/>
      <c r="K113" s="453"/>
      <c r="L113" s="281"/>
      <c r="M113" s="145"/>
      <c r="N113" s="311"/>
      <c r="O113" s="312"/>
      <c r="P113" s="312"/>
      <c r="Q113" s="312"/>
      <c r="R113" s="312"/>
      <c r="S113" s="312"/>
      <c r="T113" s="148"/>
      <c r="AR113" s="23"/>
      <c r="AT113" s="23"/>
      <c r="AU113" s="23"/>
      <c r="AY113" s="23"/>
      <c r="BE113" s="149"/>
      <c r="BF113" s="149"/>
      <c r="BG113" s="149"/>
      <c r="BH113" s="149"/>
      <c r="BI113" s="149"/>
      <c r="BJ113" s="23"/>
      <c r="BK113" s="149"/>
      <c r="BL113" s="23"/>
      <c r="BM113" s="23"/>
    </row>
    <row r="114" spans="2:65" s="1" customFormat="1" ht="16.5" customHeight="1" x14ac:dyDescent="0.3">
      <c r="B114" s="138"/>
      <c r="C114" s="139">
        <v>28</v>
      </c>
      <c r="D114" s="139" t="s">
        <v>152</v>
      </c>
      <c r="E114" s="336" t="s">
        <v>5002</v>
      </c>
      <c r="F114" s="322" t="s">
        <v>4261</v>
      </c>
      <c r="G114" s="142" t="s">
        <v>1054</v>
      </c>
      <c r="H114" s="143">
        <v>2</v>
      </c>
      <c r="I114" s="303"/>
      <c r="J114" s="144">
        <f t="shared" ref="J114:J122" si="20">ROUND(I114*H114,2)</f>
        <v>0</v>
      </c>
      <c r="K114" s="141" t="s">
        <v>3027</v>
      </c>
      <c r="L114" s="36"/>
      <c r="M114" s="145" t="s">
        <v>5</v>
      </c>
      <c r="N114" s="311" t="s">
        <v>35</v>
      </c>
      <c r="O114" s="312">
        <v>0.69899999999999995</v>
      </c>
      <c r="P114" s="312">
        <f t="shared" ref="P114:P122" si="21">O114*H114</f>
        <v>1.3979999999999999</v>
      </c>
      <c r="Q114" s="312">
        <v>1.4999999999999999E-4</v>
      </c>
      <c r="R114" s="312">
        <f t="shared" ref="R114:R122" si="22">Q114*H114</f>
        <v>2.9999999999999997E-4</v>
      </c>
      <c r="S114" s="312">
        <v>0</v>
      </c>
      <c r="T114" s="148">
        <f t="shared" ref="T114:T122" si="23">S114*H114</f>
        <v>0</v>
      </c>
      <c r="AR114" s="23" t="s">
        <v>233</v>
      </c>
      <c r="AT114" s="23" t="s">
        <v>152</v>
      </c>
      <c r="AU114" s="23" t="s">
        <v>72</v>
      </c>
      <c r="AY114" s="23" t="s">
        <v>150</v>
      </c>
      <c r="BE114" s="149">
        <f t="shared" ref="BE114:BE122" si="24">IF(N114="základní",J114,0)</f>
        <v>0</v>
      </c>
      <c r="BF114" s="149">
        <f t="shared" ref="BF114:BF122" si="25">IF(N114="snížená",J114,0)</f>
        <v>0</v>
      </c>
      <c r="BG114" s="149">
        <f t="shared" ref="BG114:BG122" si="26">IF(N114="zákl. přenesená",J114,0)</f>
        <v>0</v>
      </c>
      <c r="BH114" s="149">
        <f t="shared" ref="BH114:BH122" si="27">IF(N114="sníž. přenesená",J114,0)</f>
        <v>0</v>
      </c>
      <c r="BI114" s="149">
        <f t="shared" ref="BI114:BI122" si="28">IF(N114="nulová",J114,0)</f>
        <v>0</v>
      </c>
      <c r="BJ114" s="23" t="s">
        <v>70</v>
      </c>
      <c r="BK114" s="149">
        <f t="shared" ref="BK114:BK122" si="29">ROUND(I114*H114,2)</f>
        <v>0</v>
      </c>
      <c r="BL114" s="23" t="s">
        <v>233</v>
      </c>
      <c r="BM114" s="23" t="s">
        <v>2596</v>
      </c>
    </row>
    <row r="115" spans="2:65" s="1" customFormat="1" ht="16.5" customHeight="1" x14ac:dyDescent="0.3">
      <c r="B115" s="138"/>
      <c r="C115" s="139">
        <v>29</v>
      </c>
      <c r="D115" s="139" t="s">
        <v>152</v>
      </c>
      <c r="E115" s="336" t="s">
        <v>5003</v>
      </c>
      <c r="F115" s="322" t="s">
        <v>4262</v>
      </c>
      <c r="G115" s="142" t="s">
        <v>1054</v>
      </c>
      <c r="H115" s="143">
        <v>2</v>
      </c>
      <c r="I115" s="303"/>
      <c r="J115" s="144">
        <f t="shared" si="20"/>
        <v>0</v>
      </c>
      <c r="K115" s="141" t="s">
        <v>3027</v>
      </c>
      <c r="L115" s="36"/>
      <c r="M115" s="145" t="s">
        <v>5</v>
      </c>
      <c r="N115" s="311" t="s">
        <v>35</v>
      </c>
      <c r="O115" s="312">
        <v>0.69899999999999995</v>
      </c>
      <c r="P115" s="312">
        <f t="shared" si="21"/>
        <v>1.3979999999999999</v>
      </c>
      <c r="Q115" s="312">
        <v>1.4999999999999999E-4</v>
      </c>
      <c r="R115" s="312">
        <f t="shared" si="22"/>
        <v>2.9999999999999997E-4</v>
      </c>
      <c r="S115" s="312">
        <v>0</v>
      </c>
      <c r="T115" s="148">
        <f t="shared" si="23"/>
        <v>0</v>
      </c>
      <c r="AR115" s="23" t="s">
        <v>233</v>
      </c>
      <c r="AT115" s="23" t="s">
        <v>152</v>
      </c>
      <c r="AU115" s="23" t="s">
        <v>72</v>
      </c>
      <c r="AY115" s="23" t="s">
        <v>150</v>
      </c>
      <c r="BE115" s="149">
        <f t="shared" si="24"/>
        <v>0</v>
      </c>
      <c r="BF115" s="149">
        <f t="shared" si="25"/>
        <v>0</v>
      </c>
      <c r="BG115" s="149">
        <f t="shared" si="26"/>
        <v>0</v>
      </c>
      <c r="BH115" s="149">
        <f t="shared" si="27"/>
        <v>0</v>
      </c>
      <c r="BI115" s="149">
        <f t="shared" si="28"/>
        <v>0</v>
      </c>
      <c r="BJ115" s="23" t="s">
        <v>70</v>
      </c>
      <c r="BK115" s="149">
        <f t="shared" si="29"/>
        <v>0</v>
      </c>
      <c r="BL115" s="23" t="s">
        <v>233</v>
      </c>
      <c r="BM115" s="23" t="s">
        <v>2596</v>
      </c>
    </row>
    <row r="116" spans="2:65" s="1" customFormat="1" ht="30" customHeight="1" x14ac:dyDescent="0.3">
      <c r="B116" s="138"/>
      <c r="C116" s="139">
        <v>30</v>
      </c>
      <c r="D116" s="139" t="s">
        <v>152</v>
      </c>
      <c r="E116" s="336" t="s">
        <v>4706</v>
      </c>
      <c r="F116" s="322" t="s">
        <v>4263</v>
      </c>
      <c r="G116" s="142" t="s">
        <v>1054</v>
      </c>
      <c r="H116" s="143">
        <v>2</v>
      </c>
      <c r="I116" s="303"/>
      <c r="J116" s="144">
        <f t="shared" si="20"/>
        <v>0</v>
      </c>
      <c r="K116" s="141" t="s">
        <v>3027</v>
      </c>
      <c r="L116" s="36"/>
      <c r="M116" s="145" t="s">
        <v>5</v>
      </c>
      <c r="N116" s="311" t="s">
        <v>35</v>
      </c>
      <c r="O116" s="312">
        <v>0.69899999999999995</v>
      </c>
      <c r="P116" s="312">
        <f t="shared" si="21"/>
        <v>1.3979999999999999</v>
      </c>
      <c r="Q116" s="312">
        <v>1.4999999999999999E-4</v>
      </c>
      <c r="R116" s="312">
        <f t="shared" si="22"/>
        <v>2.9999999999999997E-4</v>
      </c>
      <c r="S116" s="312">
        <v>0</v>
      </c>
      <c r="T116" s="148">
        <f t="shared" si="23"/>
        <v>0</v>
      </c>
      <c r="AR116" s="23" t="s">
        <v>233</v>
      </c>
      <c r="AT116" s="23" t="s">
        <v>152</v>
      </c>
      <c r="AU116" s="23" t="s">
        <v>72</v>
      </c>
      <c r="AY116" s="23" t="s">
        <v>150</v>
      </c>
      <c r="BE116" s="149">
        <f t="shared" si="24"/>
        <v>0</v>
      </c>
      <c r="BF116" s="149">
        <f t="shared" si="25"/>
        <v>0</v>
      </c>
      <c r="BG116" s="149">
        <f t="shared" si="26"/>
        <v>0</v>
      </c>
      <c r="BH116" s="149">
        <f t="shared" si="27"/>
        <v>0</v>
      </c>
      <c r="BI116" s="149">
        <f t="shared" si="28"/>
        <v>0</v>
      </c>
      <c r="BJ116" s="23" t="s">
        <v>70</v>
      </c>
      <c r="BK116" s="149">
        <f t="shared" si="29"/>
        <v>0</v>
      </c>
      <c r="BL116" s="23" t="s">
        <v>233</v>
      </c>
      <c r="BM116" s="23" t="s">
        <v>2596</v>
      </c>
    </row>
    <row r="117" spans="2:65" s="1" customFormat="1" ht="30" customHeight="1" x14ac:dyDescent="0.3">
      <c r="B117" s="138"/>
      <c r="C117" s="139">
        <v>31</v>
      </c>
      <c r="D117" s="139" t="s">
        <v>152</v>
      </c>
      <c r="E117" s="336" t="s">
        <v>5004</v>
      </c>
      <c r="F117" s="322" t="s">
        <v>4264</v>
      </c>
      <c r="G117" s="142" t="s">
        <v>1054</v>
      </c>
      <c r="H117" s="143">
        <v>2</v>
      </c>
      <c r="I117" s="303"/>
      <c r="J117" s="144">
        <f t="shared" si="20"/>
        <v>0</v>
      </c>
      <c r="K117" s="141" t="s">
        <v>3027</v>
      </c>
      <c r="L117" s="36"/>
      <c r="M117" s="145" t="s">
        <v>5</v>
      </c>
      <c r="N117" s="311" t="s">
        <v>35</v>
      </c>
      <c r="O117" s="312">
        <v>0.69899999999999995</v>
      </c>
      <c r="P117" s="312">
        <f t="shared" si="21"/>
        <v>1.3979999999999999</v>
      </c>
      <c r="Q117" s="312">
        <v>1.4999999999999999E-4</v>
      </c>
      <c r="R117" s="312">
        <f t="shared" si="22"/>
        <v>2.9999999999999997E-4</v>
      </c>
      <c r="S117" s="312">
        <v>0</v>
      </c>
      <c r="T117" s="148">
        <f t="shared" si="23"/>
        <v>0</v>
      </c>
      <c r="AR117" s="23" t="s">
        <v>233</v>
      </c>
      <c r="AT117" s="23" t="s">
        <v>152</v>
      </c>
      <c r="AU117" s="23" t="s">
        <v>72</v>
      </c>
      <c r="AY117" s="23" t="s">
        <v>150</v>
      </c>
      <c r="BE117" s="149">
        <f t="shared" si="24"/>
        <v>0</v>
      </c>
      <c r="BF117" s="149">
        <f t="shared" si="25"/>
        <v>0</v>
      </c>
      <c r="BG117" s="149">
        <f t="shared" si="26"/>
        <v>0</v>
      </c>
      <c r="BH117" s="149">
        <f t="shared" si="27"/>
        <v>0</v>
      </c>
      <c r="BI117" s="149">
        <f t="shared" si="28"/>
        <v>0</v>
      </c>
      <c r="BJ117" s="23" t="s">
        <v>70</v>
      </c>
      <c r="BK117" s="149">
        <f t="shared" si="29"/>
        <v>0</v>
      </c>
      <c r="BL117" s="23" t="s">
        <v>233</v>
      </c>
      <c r="BM117" s="23" t="s">
        <v>2596</v>
      </c>
    </row>
    <row r="118" spans="2:65" s="1" customFormat="1" ht="30" customHeight="1" x14ac:dyDescent="0.3">
      <c r="B118" s="138"/>
      <c r="C118" s="139">
        <v>32</v>
      </c>
      <c r="D118" s="139" t="s">
        <v>152</v>
      </c>
      <c r="E118" s="336" t="s">
        <v>5005</v>
      </c>
      <c r="F118" s="322" t="s">
        <v>4265</v>
      </c>
      <c r="G118" s="142" t="s">
        <v>268</v>
      </c>
      <c r="H118" s="143">
        <v>4</v>
      </c>
      <c r="I118" s="303"/>
      <c r="J118" s="144">
        <f t="shared" si="20"/>
        <v>0</v>
      </c>
      <c r="K118" s="141" t="s">
        <v>3027</v>
      </c>
      <c r="L118" s="281"/>
      <c r="M118" s="145" t="s">
        <v>5</v>
      </c>
      <c r="N118" s="311" t="s">
        <v>35</v>
      </c>
      <c r="O118" s="312">
        <v>0.69899999999999995</v>
      </c>
      <c r="P118" s="312">
        <f t="shared" si="21"/>
        <v>2.7959999999999998</v>
      </c>
      <c r="Q118" s="312">
        <v>1.4999999999999999E-4</v>
      </c>
      <c r="R118" s="312">
        <f t="shared" si="22"/>
        <v>5.9999999999999995E-4</v>
      </c>
      <c r="S118" s="312">
        <v>0</v>
      </c>
      <c r="T118" s="148">
        <f t="shared" si="23"/>
        <v>0</v>
      </c>
      <c r="AR118" s="23" t="s">
        <v>233</v>
      </c>
      <c r="AT118" s="23" t="s">
        <v>152</v>
      </c>
      <c r="AU118" s="23" t="s">
        <v>72</v>
      </c>
      <c r="AY118" s="23" t="s">
        <v>150</v>
      </c>
      <c r="BE118" s="149">
        <f t="shared" si="24"/>
        <v>0</v>
      </c>
      <c r="BF118" s="149">
        <f t="shared" si="25"/>
        <v>0</v>
      </c>
      <c r="BG118" s="149">
        <f t="shared" si="26"/>
        <v>0</v>
      </c>
      <c r="BH118" s="149">
        <f t="shared" si="27"/>
        <v>0</v>
      </c>
      <c r="BI118" s="149">
        <f t="shared" si="28"/>
        <v>0</v>
      </c>
      <c r="BJ118" s="23" t="s">
        <v>70</v>
      </c>
      <c r="BK118" s="149">
        <f t="shared" si="29"/>
        <v>0</v>
      </c>
      <c r="BL118" s="23" t="s">
        <v>233</v>
      </c>
      <c r="BM118" s="23" t="s">
        <v>2596</v>
      </c>
    </row>
    <row r="119" spans="2:65" s="1" customFormat="1" ht="30" customHeight="1" x14ac:dyDescent="0.3">
      <c r="B119" s="138"/>
      <c r="C119" s="139">
        <v>33</v>
      </c>
      <c r="D119" s="139" t="s">
        <v>152</v>
      </c>
      <c r="E119" s="336" t="s">
        <v>5006</v>
      </c>
      <c r="F119" s="322" t="s">
        <v>4266</v>
      </c>
      <c r="G119" s="142" t="s">
        <v>1054</v>
      </c>
      <c r="H119" s="143">
        <v>6</v>
      </c>
      <c r="I119" s="303"/>
      <c r="J119" s="144">
        <f t="shared" si="20"/>
        <v>0</v>
      </c>
      <c r="K119" s="141" t="s">
        <v>3027</v>
      </c>
      <c r="L119" s="36"/>
      <c r="M119" s="145" t="s">
        <v>5</v>
      </c>
      <c r="N119" s="311" t="s">
        <v>35</v>
      </c>
      <c r="O119" s="312">
        <v>0.69899999999999995</v>
      </c>
      <c r="P119" s="312">
        <f t="shared" si="21"/>
        <v>4.194</v>
      </c>
      <c r="Q119" s="312">
        <v>1.4999999999999999E-4</v>
      </c>
      <c r="R119" s="312">
        <f t="shared" si="22"/>
        <v>8.9999999999999998E-4</v>
      </c>
      <c r="S119" s="312">
        <v>0</v>
      </c>
      <c r="T119" s="148">
        <f t="shared" si="23"/>
        <v>0</v>
      </c>
      <c r="AR119" s="23" t="s">
        <v>233</v>
      </c>
      <c r="AT119" s="23" t="s">
        <v>152</v>
      </c>
      <c r="AU119" s="23" t="s">
        <v>72</v>
      </c>
      <c r="AY119" s="23" t="s">
        <v>150</v>
      </c>
      <c r="BE119" s="149">
        <f t="shared" si="24"/>
        <v>0</v>
      </c>
      <c r="BF119" s="149">
        <f t="shared" si="25"/>
        <v>0</v>
      </c>
      <c r="BG119" s="149">
        <f t="shared" si="26"/>
        <v>0</v>
      </c>
      <c r="BH119" s="149">
        <f t="shared" si="27"/>
        <v>0</v>
      </c>
      <c r="BI119" s="149">
        <f t="shared" si="28"/>
        <v>0</v>
      </c>
      <c r="BJ119" s="23" t="s">
        <v>70</v>
      </c>
      <c r="BK119" s="149">
        <f t="shared" si="29"/>
        <v>0</v>
      </c>
      <c r="BL119" s="23" t="s">
        <v>233</v>
      </c>
      <c r="BM119" s="23" t="s">
        <v>2596</v>
      </c>
    </row>
    <row r="120" spans="2:65" s="1" customFormat="1" ht="45" customHeight="1" x14ac:dyDescent="0.3">
      <c r="B120" s="138"/>
      <c r="C120" s="139">
        <v>34</v>
      </c>
      <c r="D120" s="139" t="s">
        <v>152</v>
      </c>
      <c r="E120" s="336" t="s">
        <v>5007</v>
      </c>
      <c r="F120" s="322" t="s">
        <v>4267</v>
      </c>
      <c r="G120" s="142" t="s">
        <v>1054</v>
      </c>
      <c r="H120" s="143">
        <v>10</v>
      </c>
      <c r="I120" s="303"/>
      <c r="J120" s="144">
        <f t="shared" si="20"/>
        <v>0</v>
      </c>
      <c r="K120" s="141" t="s">
        <v>3027</v>
      </c>
      <c r="L120" s="36"/>
      <c r="M120" s="145" t="s">
        <v>5</v>
      </c>
      <c r="N120" s="311" t="s">
        <v>35</v>
      </c>
      <c r="O120" s="312">
        <v>0.69899999999999995</v>
      </c>
      <c r="P120" s="312">
        <f t="shared" si="21"/>
        <v>6.9899999999999993</v>
      </c>
      <c r="Q120" s="312">
        <v>1.4999999999999999E-4</v>
      </c>
      <c r="R120" s="312">
        <f t="shared" si="22"/>
        <v>1.4999999999999998E-3</v>
      </c>
      <c r="S120" s="312">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2596</v>
      </c>
    </row>
    <row r="121" spans="2:65" s="1" customFormat="1" ht="30" customHeight="1" x14ac:dyDescent="0.3">
      <c r="B121" s="138"/>
      <c r="C121" s="139">
        <v>35</v>
      </c>
      <c r="D121" s="139" t="s">
        <v>152</v>
      </c>
      <c r="E121" s="336" t="s">
        <v>5008</v>
      </c>
      <c r="F121" s="322" t="s">
        <v>4268</v>
      </c>
      <c r="G121" s="142" t="s">
        <v>268</v>
      </c>
      <c r="H121" s="143">
        <v>4</v>
      </c>
      <c r="I121" s="303"/>
      <c r="J121" s="144">
        <f t="shared" si="20"/>
        <v>0</v>
      </c>
      <c r="K121" s="141" t="s">
        <v>3027</v>
      </c>
      <c r="L121" s="36"/>
      <c r="M121" s="145" t="s">
        <v>5</v>
      </c>
      <c r="N121" s="311" t="s">
        <v>35</v>
      </c>
      <c r="O121" s="312">
        <v>0.69899999999999995</v>
      </c>
      <c r="P121" s="312">
        <f t="shared" si="21"/>
        <v>2.7959999999999998</v>
      </c>
      <c r="Q121" s="312">
        <v>1.4999999999999999E-4</v>
      </c>
      <c r="R121" s="312">
        <f t="shared" si="22"/>
        <v>5.9999999999999995E-4</v>
      </c>
      <c r="S121" s="312">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2596</v>
      </c>
    </row>
    <row r="122" spans="2:65" s="1" customFormat="1" ht="30" customHeight="1" x14ac:dyDescent="0.3">
      <c r="B122" s="138"/>
      <c r="C122" s="139">
        <v>36</v>
      </c>
      <c r="D122" s="139" t="s">
        <v>152</v>
      </c>
      <c r="E122" s="336" t="s">
        <v>5009</v>
      </c>
      <c r="F122" s="322" t="s">
        <v>4269</v>
      </c>
      <c r="G122" s="142" t="s">
        <v>1054</v>
      </c>
      <c r="H122" s="143">
        <v>2</v>
      </c>
      <c r="I122" s="303"/>
      <c r="J122" s="144">
        <f t="shared" si="20"/>
        <v>0</v>
      </c>
      <c r="K122" s="141" t="s">
        <v>3027</v>
      </c>
      <c r="L122" s="36"/>
      <c r="M122" s="145" t="s">
        <v>5</v>
      </c>
      <c r="N122" s="311" t="s">
        <v>35</v>
      </c>
      <c r="O122" s="312">
        <v>0.69899999999999995</v>
      </c>
      <c r="P122" s="312">
        <f t="shared" si="21"/>
        <v>1.3979999999999999</v>
      </c>
      <c r="Q122" s="312">
        <v>1.4999999999999999E-4</v>
      </c>
      <c r="R122" s="312">
        <f t="shared" si="22"/>
        <v>2.9999999999999997E-4</v>
      </c>
      <c r="S122" s="312">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2596</v>
      </c>
    </row>
    <row r="123" spans="2:65" s="1" customFormat="1" ht="30" customHeight="1" x14ac:dyDescent="0.3">
      <c r="B123" s="138"/>
      <c r="C123" s="305"/>
      <c r="D123" s="305"/>
      <c r="E123" s="306"/>
      <c r="F123" s="466" t="s">
        <v>4270</v>
      </c>
      <c r="G123" s="308"/>
      <c r="H123" s="309"/>
      <c r="I123" s="310"/>
      <c r="J123" s="310"/>
      <c r="K123" s="315"/>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450"/>
      <c r="D124" s="450"/>
      <c r="E124" s="451"/>
      <c r="F124" s="467" t="s">
        <v>4271</v>
      </c>
      <c r="G124" s="468"/>
      <c r="H124" s="469"/>
      <c r="I124" s="452"/>
      <c r="J124" s="452"/>
      <c r="K124" s="453"/>
      <c r="L124" s="281"/>
      <c r="M124" s="145"/>
      <c r="N124" s="311"/>
      <c r="O124" s="312"/>
      <c r="P124" s="312"/>
      <c r="Q124" s="312"/>
      <c r="R124" s="312"/>
      <c r="S124" s="312"/>
      <c r="T124" s="148"/>
      <c r="AR124" s="23"/>
      <c r="AT124" s="23"/>
      <c r="AU124" s="23"/>
      <c r="AY124" s="23"/>
      <c r="BE124" s="149"/>
      <c r="BF124" s="149"/>
      <c r="BG124" s="149"/>
      <c r="BH124" s="149"/>
      <c r="BI124" s="149"/>
      <c r="BJ124" s="23"/>
      <c r="BK124" s="149"/>
      <c r="BL124" s="23"/>
      <c r="BM124" s="23"/>
    </row>
    <row r="125" spans="2:65" s="1" customFormat="1" ht="30" customHeight="1" x14ac:dyDescent="0.3">
      <c r="B125" s="138"/>
      <c r="C125" s="139">
        <v>37</v>
      </c>
      <c r="D125" s="139" t="s">
        <v>152</v>
      </c>
      <c r="E125" s="336" t="s">
        <v>5010</v>
      </c>
      <c r="F125" s="322" t="s">
        <v>4272</v>
      </c>
      <c r="G125" s="142" t="s">
        <v>268</v>
      </c>
      <c r="H125" s="143">
        <v>3</v>
      </c>
      <c r="I125" s="303"/>
      <c r="J125" s="144">
        <f t="shared" ref="J125:J129" si="30">ROUND(I125*H125,2)</f>
        <v>0</v>
      </c>
      <c r="K125" s="141" t="s">
        <v>3027</v>
      </c>
      <c r="L125" s="36"/>
      <c r="M125" s="145" t="s">
        <v>5</v>
      </c>
      <c r="N125" s="311" t="s">
        <v>35</v>
      </c>
      <c r="O125" s="312">
        <v>0.69899999999999995</v>
      </c>
      <c r="P125" s="312">
        <f t="shared" ref="P125:P129" si="31">O125*H125</f>
        <v>2.097</v>
      </c>
      <c r="Q125" s="312">
        <v>1.4999999999999999E-4</v>
      </c>
      <c r="R125" s="312">
        <f t="shared" ref="R125:R129" si="32">Q125*H125</f>
        <v>4.4999999999999999E-4</v>
      </c>
      <c r="S125" s="312">
        <v>0</v>
      </c>
      <c r="T125" s="148">
        <f t="shared" ref="T125:T129" si="33">S125*H125</f>
        <v>0</v>
      </c>
      <c r="AR125" s="23" t="s">
        <v>233</v>
      </c>
      <c r="AT125" s="23" t="s">
        <v>152</v>
      </c>
      <c r="AU125" s="23" t="s">
        <v>72</v>
      </c>
      <c r="AY125" s="23" t="s">
        <v>150</v>
      </c>
      <c r="BE125" s="149">
        <f t="shared" ref="BE125:BE129" si="34">IF(N125="základní",J125,0)</f>
        <v>0</v>
      </c>
      <c r="BF125" s="149">
        <f t="shared" ref="BF125:BF129" si="35">IF(N125="snížená",J125,0)</f>
        <v>0</v>
      </c>
      <c r="BG125" s="149">
        <f t="shared" ref="BG125:BG129" si="36">IF(N125="zákl. přenesená",J125,0)</f>
        <v>0</v>
      </c>
      <c r="BH125" s="149">
        <f t="shared" ref="BH125:BH129" si="37">IF(N125="sníž. přenesená",J125,0)</f>
        <v>0</v>
      </c>
      <c r="BI125" s="149">
        <f t="shared" ref="BI125:BI129" si="38">IF(N125="nulová",J125,0)</f>
        <v>0</v>
      </c>
      <c r="BJ125" s="23" t="s">
        <v>70</v>
      </c>
      <c r="BK125" s="149">
        <f t="shared" ref="BK125:BK129" si="39">ROUND(I125*H125,2)</f>
        <v>0</v>
      </c>
      <c r="BL125" s="23" t="s">
        <v>233</v>
      </c>
      <c r="BM125" s="23" t="s">
        <v>2596</v>
      </c>
    </row>
    <row r="126" spans="2:65" s="1" customFormat="1" ht="30" customHeight="1" x14ac:dyDescent="0.3">
      <c r="B126" s="138"/>
      <c r="C126" s="139">
        <v>38</v>
      </c>
      <c r="D126" s="139" t="s">
        <v>152</v>
      </c>
      <c r="E126" s="336" t="s">
        <v>5011</v>
      </c>
      <c r="F126" s="322" t="s">
        <v>4273</v>
      </c>
      <c r="G126" s="142" t="s">
        <v>1054</v>
      </c>
      <c r="H126" s="143">
        <v>2</v>
      </c>
      <c r="I126" s="303"/>
      <c r="J126" s="144">
        <f t="shared" si="30"/>
        <v>0</v>
      </c>
      <c r="K126" s="141" t="s">
        <v>3027</v>
      </c>
      <c r="L126" s="36"/>
      <c r="M126" s="145" t="s">
        <v>5</v>
      </c>
      <c r="N126" s="311" t="s">
        <v>35</v>
      </c>
      <c r="O126" s="312">
        <v>0.69899999999999995</v>
      </c>
      <c r="P126" s="312">
        <f t="shared" si="31"/>
        <v>1.3979999999999999</v>
      </c>
      <c r="Q126" s="312">
        <v>1.4999999999999999E-4</v>
      </c>
      <c r="R126" s="312">
        <f t="shared" si="32"/>
        <v>2.9999999999999997E-4</v>
      </c>
      <c r="S126" s="312">
        <v>0</v>
      </c>
      <c r="T126" s="148">
        <f t="shared" si="33"/>
        <v>0</v>
      </c>
      <c r="AR126" s="23" t="s">
        <v>233</v>
      </c>
      <c r="AT126" s="23" t="s">
        <v>152</v>
      </c>
      <c r="AU126" s="23" t="s">
        <v>72</v>
      </c>
      <c r="AY126" s="23" t="s">
        <v>150</v>
      </c>
      <c r="BE126" s="149">
        <f t="shared" si="34"/>
        <v>0</v>
      </c>
      <c r="BF126" s="149">
        <f t="shared" si="35"/>
        <v>0</v>
      </c>
      <c r="BG126" s="149">
        <f t="shared" si="36"/>
        <v>0</v>
      </c>
      <c r="BH126" s="149">
        <f t="shared" si="37"/>
        <v>0</v>
      </c>
      <c r="BI126" s="149">
        <f t="shared" si="38"/>
        <v>0</v>
      </c>
      <c r="BJ126" s="23" t="s">
        <v>70</v>
      </c>
      <c r="BK126" s="149">
        <f t="shared" si="39"/>
        <v>0</v>
      </c>
      <c r="BL126" s="23" t="s">
        <v>233</v>
      </c>
      <c r="BM126" s="23" t="s">
        <v>2596</v>
      </c>
    </row>
    <row r="127" spans="2:65" s="1" customFormat="1" ht="16.5" customHeight="1" x14ac:dyDescent="0.3">
      <c r="B127" s="138"/>
      <c r="C127" s="139">
        <v>39</v>
      </c>
      <c r="D127" s="139" t="s">
        <v>152</v>
      </c>
      <c r="E127" s="336" t="s">
        <v>5012</v>
      </c>
      <c r="F127" s="322" t="s">
        <v>4274</v>
      </c>
      <c r="G127" s="142" t="s">
        <v>1054</v>
      </c>
      <c r="H127" s="143">
        <v>2</v>
      </c>
      <c r="I127" s="303"/>
      <c r="J127" s="144">
        <f t="shared" si="30"/>
        <v>0</v>
      </c>
      <c r="K127" s="141" t="s">
        <v>3027</v>
      </c>
      <c r="L127" s="36"/>
      <c r="M127" s="145" t="s">
        <v>5</v>
      </c>
      <c r="N127" s="311" t="s">
        <v>35</v>
      </c>
      <c r="O127" s="312">
        <v>0.69899999999999995</v>
      </c>
      <c r="P127" s="312">
        <f t="shared" si="31"/>
        <v>1.3979999999999999</v>
      </c>
      <c r="Q127" s="312">
        <v>1.4999999999999999E-4</v>
      </c>
      <c r="R127" s="312">
        <f t="shared" si="32"/>
        <v>2.9999999999999997E-4</v>
      </c>
      <c r="S127" s="312">
        <v>0</v>
      </c>
      <c r="T127" s="148">
        <f t="shared" si="33"/>
        <v>0</v>
      </c>
      <c r="AR127" s="23" t="s">
        <v>233</v>
      </c>
      <c r="AT127" s="23" t="s">
        <v>152</v>
      </c>
      <c r="AU127" s="23" t="s">
        <v>72</v>
      </c>
      <c r="AY127" s="23" t="s">
        <v>150</v>
      </c>
      <c r="BE127" s="149">
        <f t="shared" si="34"/>
        <v>0</v>
      </c>
      <c r="BF127" s="149">
        <f t="shared" si="35"/>
        <v>0</v>
      </c>
      <c r="BG127" s="149">
        <f t="shared" si="36"/>
        <v>0</v>
      </c>
      <c r="BH127" s="149">
        <f t="shared" si="37"/>
        <v>0</v>
      </c>
      <c r="BI127" s="149">
        <f t="shared" si="38"/>
        <v>0</v>
      </c>
      <c r="BJ127" s="23" t="s">
        <v>70</v>
      </c>
      <c r="BK127" s="149">
        <f t="shared" si="39"/>
        <v>0</v>
      </c>
      <c r="BL127" s="23" t="s">
        <v>233</v>
      </c>
      <c r="BM127" s="23" t="s">
        <v>2596</v>
      </c>
    </row>
    <row r="128" spans="2:65" s="1" customFormat="1" ht="45" customHeight="1" x14ac:dyDescent="0.3">
      <c r="B128" s="138"/>
      <c r="C128" s="139">
        <v>40</v>
      </c>
      <c r="D128" s="139" t="s">
        <v>152</v>
      </c>
      <c r="E128" s="336" t="s">
        <v>5013</v>
      </c>
      <c r="F128" s="322" t="s">
        <v>4275</v>
      </c>
      <c r="G128" s="142" t="s">
        <v>268</v>
      </c>
      <c r="H128" s="143">
        <v>4</v>
      </c>
      <c r="I128" s="303"/>
      <c r="J128" s="144">
        <f t="shared" si="30"/>
        <v>0</v>
      </c>
      <c r="K128" s="141" t="s">
        <v>3027</v>
      </c>
      <c r="L128" s="36"/>
      <c r="M128" s="145" t="s">
        <v>5</v>
      </c>
      <c r="N128" s="311" t="s">
        <v>35</v>
      </c>
      <c r="O128" s="312">
        <v>0.69899999999999995</v>
      </c>
      <c r="P128" s="312">
        <f t="shared" si="31"/>
        <v>2.7959999999999998</v>
      </c>
      <c r="Q128" s="312">
        <v>1.4999999999999999E-4</v>
      </c>
      <c r="R128" s="312">
        <f t="shared" si="32"/>
        <v>5.9999999999999995E-4</v>
      </c>
      <c r="S128" s="312">
        <v>0</v>
      </c>
      <c r="T128" s="148">
        <f t="shared" si="33"/>
        <v>0</v>
      </c>
      <c r="AR128" s="23" t="s">
        <v>233</v>
      </c>
      <c r="AT128" s="23" t="s">
        <v>152</v>
      </c>
      <c r="AU128" s="23" t="s">
        <v>72</v>
      </c>
      <c r="AY128" s="23" t="s">
        <v>150</v>
      </c>
      <c r="BE128" s="149">
        <f t="shared" si="34"/>
        <v>0</v>
      </c>
      <c r="BF128" s="149">
        <f t="shared" si="35"/>
        <v>0</v>
      </c>
      <c r="BG128" s="149">
        <f t="shared" si="36"/>
        <v>0</v>
      </c>
      <c r="BH128" s="149">
        <f t="shared" si="37"/>
        <v>0</v>
      </c>
      <c r="BI128" s="149">
        <f t="shared" si="38"/>
        <v>0</v>
      </c>
      <c r="BJ128" s="23" t="s">
        <v>70</v>
      </c>
      <c r="BK128" s="149">
        <f t="shared" si="39"/>
        <v>0</v>
      </c>
      <c r="BL128" s="23" t="s">
        <v>233</v>
      </c>
      <c r="BM128" s="23" t="s">
        <v>2596</v>
      </c>
    </row>
    <row r="129" spans="2:65" s="1" customFormat="1" ht="30" customHeight="1" x14ac:dyDescent="0.3">
      <c r="B129" s="138"/>
      <c r="C129" s="139">
        <v>41</v>
      </c>
      <c r="D129" s="139" t="s">
        <v>152</v>
      </c>
      <c r="E129" s="336" t="s">
        <v>5014</v>
      </c>
      <c r="F129" s="322" t="s">
        <v>4276</v>
      </c>
      <c r="G129" s="142" t="s">
        <v>1054</v>
      </c>
      <c r="H129" s="143">
        <v>2</v>
      </c>
      <c r="I129" s="303"/>
      <c r="J129" s="144">
        <f t="shared" si="30"/>
        <v>0</v>
      </c>
      <c r="K129" s="141" t="s">
        <v>3027</v>
      </c>
      <c r="L129" s="36"/>
      <c r="M129" s="145" t="s">
        <v>5</v>
      </c>
      <c r="N129" s="311" t="s">
        <v>35</v>
      </c>
      <c r="O129" s="312">
        <v>0.69899999999999995</v>
      </c>
      <c r="P129" s="312">
        <f t="shared" si="31"/>
        <v>1.3979999999999999</v>
      </c>
      <c r="Q129" s="312">
        <v>1.4999999999999999E-4</v>
      </c>
      <c r="R129" s="312">
        <f t="shared" si="32"/>
        <v>2.9999999999999997E-4</v>
      </c>
      <c r="S129" s="312">
        <v>0</v>
      </c>
      <c r="T129" s="148">
        <f t="shared" si="33"/>
        <v>0</v>
      </c>
      <c r="AR129" s="23" t="s">
        <v>233</v>
      </c>
      <c r="AT129" s="23" t="s">
        <v>152</v>
      </c>
      <c r="AU129" s="23" t="s">
        <v>72</v>
      </c>
      <c r="AY129" s="23" t="s">
        <v>150</v>
      </c>
      <c r="BE129" s="149">
        <f t="shared" si="34"/>
        <v>0</v>
      </c>
      <c r="BF129" s="149">
        <f t="shared" si="35"/>
        <v>0</v>
      </c>
      <c r="BG129" s="149">
        <f t="shared" si="36"/>
        <v>0</v>
      </c>
      <c r="BH129" s="149">
        <f t="shared" si="37"/>
        <v>0</v>
      </c>
      <c r="BI129" s="149">
        <f t="shared" si="38"/>
        <v>0</v>
      </c>
      <c r="BJ129" s="23" t="s">
        <v>70</v>
      </c>
      <c r="BK129" s="149">
        <f t="shared" si="39"/>
        <v>0</v>
      </c>
      <c r="BL129" s="23" t="s">
        <v>233</v>
      </c>
      <c r="BM129" s="23" t="s">
        <v>2596</v>
      </c>
    </row>
    <row r="130" spans="2:65" s="1" customFormat="1" ht="45" customHeight="1" x14ac:dyDescent="0.3">
      <c r="B130" s="138"/>
      <c r="C130" s="305"/>
      <c r="D130" s="305"/>
      <c r="E130" s="306"/>
      <c r="F130" s="470" t="s">
        <v>4277</v>
      </c>
      <c r="G130" s="308"/>
      <c r="H130" s="309"/>
      <c r="I130" s="310"/>
      <c r="J130" s="310"/>
      <c r="K130" s="444"/>
      <c r="L130" s="281"/>
      <c r="M130" s="145"/>
      <c r="N130" s="311"/>
      <c r="O130" s="312"/>
      <c r="P130" s="312"/>
      <c r="Q130" s="312"/>
      <c r="R130" s="312"/>
      <c r="S130" s="312"/>
      <c r="T130" s="148"/>
      <c r="AR130" s="23"/>
      <c r="AT130" s="23"/>
      <c r="AU130" s="23"/>
      <c r="AY130" s="23"/>
      <c r="BE130" s="149"/>
      <c r="BF130" s="149"/>
      <c r="BG130" s="149"/>
      <c r="BH130" s="149"/>
      <c r="BI130" s="149"/>
      <c r="BJ130" s="23"/>
      <c r="BK130" s="149"/>
      <c r="BL130" s="23"/>
      <c r="BM130" s="23"/>
    </row>
    <row r="131" spans="2:65" s="1" customFormat="1" ht="16.5" customHeight="1" x14ac:dyDescent="0.3">
      <c r="B131" s="138"/>
      <c r="C131" s="139">
        <v>42</v>
      </c>
      <c r="D131" s="139" t="s">
        <v>152</v>
      </c>
      <c r="E131" s="336" t="s">
        <v>5015</v>
      </c>
      <c r="F131" s="322" t="s">
        <v>4278</v>
      </c>
      <c r="G131" s="142" t="s">
        <v>268</v>
      </c>
      <c r="H131" s="143">
        <v>120</v>
      </c>
      <c r="I131" s="303"/>
      <c r="J131" s="144">
        <f t="shared" ref="J131:J139" si="40">ROUND(I131*H131,2)</f>
        <v>0</v>
      </c>
      <c r="K131" s="141" t="s">
        <v>3027</v>
      </c>
      <c r="L131" s="36"/>
      <c r="M131" s="145" t="s">
        <v>5</v>
      </c>
      <c r="N131" s="311" t="s">
        <v>35</v>
      </c>
      <c r="O131" s="312">
        <v>0.69899999999999995</v>
      </c>
      <c r="P131" s="312">
        <f t="shared" ref="P131:P139" si="41">O131*H131</f>
        <v>83.88</v>
      </c>
      <c r="Q131" s="312">
        <v>1.4999999999999999E-4</v>
      </c>
      <c r="R131" s="312">
        <f t="shared" ref="R131:R139" si="42">Q131*H131</f>
        <v>1.7999999999999999E-2</v>
      </c>
      <c r="S131" s="312">
        <v>0</v>
      </c>
      <c r="T131" s="148">
        <f t="shared" ref="T131:T139" si="43">S131*H131</f>
        <v>0</v>
      </c>
      <c r="AR131" s="23" t="s">
        <v>233</v>
      </c>
      <c r="AT131" s="23" t="s">
        <v>152</v>
      </c>
      <c r="AU131" s="23" t="s">
        <v>72</v>
      </c>
      <c r="AY131" s="23" t="s">
        <v>150</v>
      </c>
      <c r="BE131" s="149">
        <f t="shared" ref="BE131:BE139" si="44">IF(N131="základní",J131,0)</f>
        <v>0</v>
      </c>
      <c r="BF131" s="149">
        <f t="shared" ref="BF131:BF139" si="45">IF(N131="snížená",J131,0)</f>
        <v>0</v>
      </c>
      <c r="BG131" s="149">
        <f t="shared" ref="BG131:BG139" si="46">IF(N131="zákl. přenesená",J131,0)</f>
        <v>0</v>
      </c>
      <c r="BH131" s="149">
        <f t="shared" ref="BH131:BH139" si="47">IF(N131="sníž. přenesená",J131,0)</f>
        <v>0</v>
      </c>
      <c r="BI131" s="149">
        <f t="shared" ref="BI131:BI139" si="48">IF(N131="nulová",J131,0)</f>
        <v>0</v>
      </c>
      <c r="BJ131" s="23" t="s">
        <v>70</v>
      </c>
      <c r="BK131" s="149">
        <f t="shared" ref="BK131:BK139" si="49">ROUND(I131*H131,2)</f>
        <v>0</v>
      </c>
      <c r="BL131" s="23" t="s">
        <v>233</v>
      </c>
      <c r="BM131" s="23" t="s">
        <v>2596</v>
      </c>
    </row>
    <row r="132" spans="2:65" s="1" customFormat="1" ht="16.5" customHeight="1" x14ac:dyDescent="0.3">
      <c r="B132" s="138"/>
      <c r="C132" s="139">
        <v>43</v>
      </c>
      <c r="D132" s="139" t="s">
        <v>152</v>
      </c>
      <c r="E132" s="336" t="s">
        <v>5016</v>
      </c>
      <c r="F132" s="322" t="s">
        <v>4279</v>
      </c>
      <c r="G132" s="142" t="s">
        <v>268</v>
      </c>
      <c r="H132" s="143">
        <v>55</v>
      </c>
      <c r="I132" s="303"/>
      <c r="J132" s="144">
        <f t="shared" si="40"/>
        <v>0</v>
      </c>
      <c r="K132" s="141" t="s">
        <v>3027</v>
      </c>
      <c r="L132" s="36"/>
      <c r="M132" s="145" t="s">
        <v>5</v>
      </c>
      <c r="N132" s="311" t="s">
        <v>35</v>
      </c>
      <c r="O132" s="312">
        <v>0.69899999999999995</v>
      </c>
      <c r="P132" s="312">
        <f t="shared" si="41"/>
        <v>38.445</v>
      </c>
      <c r="Q132" s="312">
        <v>1.4999999999999999E-4</v>
      </c>
      <c r="R132" s="312">
        <f t="shared" si="42"/>
        <v>8.2499999999999987E-3</v>
      </c>
      <c r="S132" s="312">
        <v>0</v>
      </c>
      <c r="T132" s="148">
        <f t="shared" si="43"/>
        <v>0</v>
      </c>
      <c r="AR132" s="23" t="s">
        <v>233</v>
      </c>
      <c r="AT132" s="23" t="s">
        <v>152</v>
      </c>
      <c r="AU132" s="23" t="s">
        <v>72</v>
      </c>
      <c r="AY132" s="23" t="s">
        <v>150</v>
      </c>
      <c r="BE132" s="149">
        <f t="shared" si="44"/>
        <v>0</v>
      </c>
      <c r="BF132" s="149">
        <f t="shared" si="45"/>
        <v>0</v>
      </c>
      <c r="BG132" s="149">
        <f t="shared" si="46"/>
        <v>0</v>
      </c>
      <c r="BH132" s="149">
        <f t="shared" si="47"/>
        <v>0</v>
      </c>
      <c r="BI132" s="149">
        <f t="shared" si="48"/>
        <v>0</v>
      </c>
      <c r="BJ132" s="23" t="s">
        <v>70</v>
      </c>
      <c r="BK132" s="149">
        <f t="shared" si="49"/>
        <v>0</v>
      </c>
      <c r="BL132" s="23" t="s">
        <v>233</v>
      </c>
      <c r="BM132" s="23" t="s">
        <v>2596</v>
      </c>
    </row>
    <row r="133" spans="2:65" s="1" customFormat="1" ht="16.5" customHeight="1" x14ac:dyDescent="0.3">
      <c r="B133" s="138"/>
      <c r="C133" s="139">
        <v>44</v>
      </c>
      <c r="D133" s="139" t="s">
        <v>152</v>
      </c>
      <c r="E133" s="336" t="s">
        <v>5017</v>
      </c>
      <c r="F133" s="322" t="s">
        <v>5070</v>
      </c>
      <c r="G133" s="142" t="s">
        <v>268</v>
      </c>
      <c r="H133" s="143">
        <v>150</v>
      </c>
      <c r="I133" s="303"/>
      <c r="J133" s="144">
        <f t="shared" si="40"/>
        <v>0</v>
      </c>
      <c r="K133" s="141" t="s">
        <v>3027</v>
      </c>
      <c r="L133" s="36"/>
      <c r="M133" s="145" t="s">
        <v>5</v>
      </c>
      <c r="N133" s="311" t="s">
        <v>35</v>
      </c>
      <c r="O133" s="312">
        <v>0.69899999999999995</v>
      </c>
      <c r="P133" s="312">
        <f t="shared" si="41"/>
        <v>104.85</v>
      </c>
      <c r="Q133" s="312">
        <v>1.4999999999999999E-4</v>
      </c>
      <c r="R133" s="312">
        <f t="shared" si="42"/>
        <v>2.2499999999999999E-2</v>
      </c>
      <c r="S133" s="312">
        <v>0</v>
      </c>
      <c r="T133" s="148">
        <f t="shared" si="43"/>
        <v>0</v>
      </c>
      <c r="AR133" s="23" t="s">
        <v>233</v>
      </c>
      <c r="AT133" s="23" t="s">
        <v>152</v>
      </c>
      <c r="AU133" s="23" t="s">
        <v>72</v>
      </c>
      <c r="AY133" s="23" t="s">
        <v>150</v>
      </c>
      <c r="BE133" s="149">
        <f t="shared" si="44"/>
        <v>0</v>
      </c>
      <c r="BF133" s="149">
        <f t="shared" si="45"/>
        <v>0</v>
      </c>
      <c r="BG133" s="149">
        <f t="shared" si="46"/>
        <v>0</v>
      </c>
      <c r="BH133" s="149">
        <f t="shared" si="47"/>
        <v>0</v>
      </c>
      <c r="BI133" s="149">
        <f t="shared" si="48"/>
        <v>0</v>
      </c>
      <c r="BJ133" s="23" t="s">
        <v>70</v>
      </c>
      <c r="BK133" s="149">
        <f t="shared" si="49"/>
        <v>0</v>
      </c>
      <c r="BL133" s="23" t="s">
        <v>233</v>
      </c>
      <c r="BM133" s="23" t="s">
        <v>2596</v>
      </c>
    </row>
    <row r="134" spans="2:65" s="1" customFormat="1" ht="16.5" customHeight="1" x14ac:dyDescent="0.3">
      <c r="B134" s="138"/>
      <c r="C134" s="139">
        <v>45</v>
      </c>
      <c r="D134" s="139" t="s">
        <v>152</v>
      </c>
      <c r="E134" s="336" t="s">
        <v>5018</v>
      </c>
      <c r="F134" s="322" t="s">
        <v>4280</v>
      </c>
      <c r="G134" s="142" t="s">
        <v>1054</v>
      </c>
      <c r="H134" s="143">
        <v>3</v>
      </c>
      <c r="I134" s="303"/>
      <c r="J134" s="144">
        <f t="shared" si="40"/>
        <v>0</v>
      </c>
      <c r="K134" s="141" t="s">
        <v>3027</v>
      </c>
      <c r="L134" s="36"/>
      <c r="M134" s="145" t="s">
        <v>5</v>
      </c>
      <c r="N134" s="311" t="s">
        <v>35</v>
      </c>
      <c r="O134" s="312">
        <v>0.69899999999999995</v>
      </c>
      <c r="P134" s="312">
        <f t="shared" si="41"/>
        <v>2.097</v>
      </c>
      <c r="Q134" s="312">
        <v>1.4999999999999999E-4</v>
      </c>
      <c r="R134" s="312">
        <f t="shared" si="42"/>
        <v>4.4999999999999999E-4</v>
      </c>
      <c r="S134" s="312">
        <v>0</v>
      </c>
      <c r="T134" s="148">
        <f t="shared" si="43"/>
        <v>0</v>
      </c>
      <c r="AR134" s="23" t="s">
        <v>233</v>
      </c>
      <c r="AT134" s="23" t="s">
        <v>152</v>
      </c>
      <c r="AU134" s="23" t="s">
        <v>72</v>
      </c>
      <c r="AY134" s="23" t="s">
        <v>150</v>
      </c>
      <c r="BE134" s="149">
        <f t="shared" si="44"/>
        <v>0</v>
      </c>
      <c r="BF134" s="149">
        <f t="shared" si="45"/>
        <v>0</v>
      </c>
      <c r="BG134" s="149">
        <f t="shared" si="46"/>
        <v>0</v>
      </c>
      <c r="BH134" s="149">
        <f t="shared" si="47"/>
        <v>0</v>
      </c>
      <c r="BI134" s="149">
        <f t="shared" si="48"/>
        <v>0</v>
      </c>
      <c r="BJ134" s="23" t="s">
        <v>70</v>
      </c>
      <c r="BK134" s="149">
        <f t="shared" si="49"/>
        <v>0</v>
      </c>
      <c r="BL134" s="23" t="s">
        <v>233</v>
      </c>
      <c r="BM134" s="23" t="s">
        <v>2596</v>
      </c>
    </row>
    <row r="135" spans="2:65" s="1" customFormat="1" ht="30" customHeight="1" x14ac:dyDescent="0.3">
      <c r="B135" s="138"/>
      <c r="C135" s="139">
        <v>46</v>
      </c>
      <c r="D135" s="139" t="s">
        <v>152</v>
      </c>
      <c r="E135" s="336" t="s">
        <v>5019</v>
      </c>
      <c r="F135" s="322" t="s">
        <v>4281</v>
      </c>
      <c r="G135" s="142" t="s">
        <v>1054</v>
      </c>
      <c r="H135" s="143">
        <v>1</v>
      </c>
      <c r="I135" s="303"/>
      <c r="J135" s="144">
        <f t="shared" si="40"/>
        <v>0</v>
      </c>
      <c r="K135" s="141" t="s">
        <v>3027</v>
      </c>
      <c r="L135" s="36"/>
      <c r="M135" s="145" t="s">
        <v>5</v>
      </c>
      <c r="N135" s="311" t="s">
        <v>35</v>
      </c>
      <c r="O135" s="312">
        <v>0.69899999999999995</v>
      </c>
      <c r="P135" s="312">
        <f t="shared" si="41"/>
        <v>0.69899999999999995</v>
      </c>
      <c r="Q135" s="312">
        <v>1.4999999999999999E-4</v>
      </c>
      <c r="R135" s="312">
        <f t="shared" si="42"/>
        <v>1.4999999999999999E-4</v>
      </c>
      <c r="S135" s="312">
        <v>0</v>
      </c>
      <c r="T135" s="148">
        <f t="shared" si="43"/>
        <v>0</v>
      </c>
      <c r="AR135" s="23" t="s">
        <v>233</v>
      </c>
      <c r="AT135" s="23" t="s">
        <v>152</v>
      </c>
      <c r="AU135" s="23" t="s">
        <v>72</v>
      </c>
      <c r="AY135" s="23" t="s">
        <v>150</v>
      </c>
      <c r="BE135" s="149">
        <f t="shared" si="44"/>
        <v>0</v>
      </c>
      <c r="BF135" s="149">
        <f t="shared" si="45"/>
        <v>0</v>
      </c>
      <c r="BG135" s="149">
        <f t="shared" si="46"/>
        <v>0</v>
      </c>
      <c r="BH135" s="149">
        <f t="shared" si="47"/>
        <v>0</v>
      </c>
      <c r="BI135" s="149">
        <f t="shared" si="48"/>
        <v>0</v>
      </c>
      <c r="BJ135" s="23" t="s">
        <v>70</v>
      </c>
      <c r="BK135" s="149">
        <f t="shared" si="49"/>
        <v>0</v>
      </c>
      <c r="BL135" s="23" t="s">
        <v>233</v>
      </c>
      <c r="BM135" s="23" t="s">
        <v>2596</v>
      </c>
    </row>
    <row r="136" spans="2:65" s="1" customFormat="1" ht="16.5" customHeight="1" x14ac:dyDescent="0.3">
      <c r="B136" s="138"/>
      <c r="C136" s="139">
        <v>47</v>
      </c>
      <c r="D136" s="139" t="s">
        <v>152</v>
      </c>
      <c r="E136" s="336" t="s">
        <v>5020</v>
      </c>
      <c r="F136" s="322" t="s">
        <v>4282</v>
      </c>
      <c r="G136" s="142" t="s">
        <v>268</v>
      </c>
      <c r="H136" s="143">
        <v>10</v>
      </c>
      <c r="I136" s="303"/>
      <c r="J136" s="144">
        <f t="shared" si="40"/>
        <v>0</v>
      </c>
      <c r="K136" s="141" t="s">
        <v>3027</v>
      </c>
      <c r="L136" s="36"/>
      <c r="M136" s="145" t="s">
        <v>5</v>
      </c>
      <c r="N136" s="311" t="s">
        <v>35</v>
      </c>
      <c r="O136" s="312">
        <v>0.69899999999999995</v>
      </c>
      <c r="P136" s="312">
        <f t="shared" si="41"/>
        <v>6.9899999999999993</v>
      </c>
      <c r="Q136" s="312">
        <v>1.4999999999999999E-4</v>
      </c>
      <c r="R136" s="312">
        <f t="shared" si="42"/>
        <v>1.4999999999999998E-3</v>
      </c>
      <c r="S136" s="312">
        <v>0</v>
      </c>
      <c r="T136" s="148">
        <f t="shared" si="43"/>
        <v>0</v>
      </c>
      <c r="AR136" s="23" t="s">
        <v>233</v>
      </c>
      <c r="AT136" s="23" t="s">
        <v>152</v>
      </c>
      <c r="AU136" s="23" t="s">
        <v>72</v>
      </c>
      <c r="AY136" s="23" t="s">
        <v>150</v>
      </c>
      <c r="BE136" s="149">
        <f t="shared" si="44"/>
        <v>0</v>
      </c>
      <c r="BF136" s="149">
        <f t="shared" si="45"/>
        <v>0</v>
      </c>
      <c r="BG136" s="149">
        <f t="shared" si="46"/>
        <v>0</v>
      </c>
      <c r="BH136" s="149">
        <f t="shared" si="47"/>
        <v>0</v>
      </c>
      <c r="BI136" s="149">
        <f t="shared" si="48"/>
        <v>0</v>
      </c>
      <c r="BJ136" s="23" t="s">
        <v>70</v>
      </c>
      <c r="BK136" s="149">
        <f t="shared" si="49"/>
        <v>0</v>
      </c>
      <c r="BL136" s="23" t="s">
        <v>233</v>
      </c>
      <c r="BM136" s="23" t="s">
        <v>2596</v>
      </c>
    </row>
    <row r="137" spans="2:65" s="1" customFormat="1" ht="16.5" customHeight="1" x14ac:dyDescent="0.3">
      <c r="B137" s="138"/>
      <c r="C137" s="139">
        <v>48</v>
      </c>
      <c r="D137" s="139" t="s">
        <v>152</v>
      </c>
      <c r="E137" s="336" t="s">
        <v>5021</v>
      </c>
      <c r="F137" s="322" t="s">
        <v>4283</v>
      </c>
      <c r="G137" s="142" t="s">
        <v>268</v>
      </c>
      <c r="H137" s="143">
        <v>10</v>
      </c>
      <c r="I137" s="303"/>
      <c r="J137" s="144">
        <f t="shared" si="40"/>
        <v>0</v>
      </c>
      <c r="K137" s="141" t="s">
        <v>3027</v>
      </c>
      <c r="L137" s="36"/>
      <c r="M137" s="145" t="s">
        <v>5</v>
      </c>
      <c r="N137" s="311" t="s">
        <v>35</v>
      </c>
      <c r="O137" s="312">
        <v>0.69899999999999995</v>
      </c>
      <c r="P137" s="312">
        <f t="shared" si="41"/>
        <v>6.9899999999999993</v>
      </c>
      <c r="Q137" s="312">
        <v>1.4999999999999999E-4</v>
      </c>
      <c r="R137" s="312">
        <f t="shared" si="42"/>
        <v>1.4999999999999998E-3</v>
      </c>
      <c r="S137" s="312">
        <v>0</v>
      </c>
      <c r="T137" s="148">
        <f t="shared" si="43"/>
        <v>0</v>
      </c>
      <c r="AR137" s="23" t="s">
        <v>233</v>
      </c>
      <c r="AT137" s="23" t="s">
        <v>152</v>
      </c>
      <c r="AU137" s="23" t="s">
        <v>72</v>
      </c>
      <c r="AY137" s="23" t="s">
        <v>150</v>
      </c>
      <c r="BE137" s="149">
        <f t="shared" si="44"/>
        <v>0</v>
      </c>
      <c r="BF137" s="149">
        <f t="shared" si="45"/>
        <v>0</v>
      </c>
      <c r="BG137" s="149">
        <f t="shared" si="46"/>
        <v>0</v>
      </c>
      <c r="BH137" s="149">
        <f t="shared" si="47"/>
        <v>0</v>
      </c>
      <c r="BI137" s="149">
        <f t="shared" si="48"/>
        <v>0</v>
      </c>
      <c r="BJ137" s="23" t="s">
        <v>70</v>
      </c>
      <c r="BK137" s="149">
        <f t="shared" si="49"/>
        <v>0</v>
      </c>
      <c r="BL137" s="23" t="s">
        <v>233</v>
      </c>
      <c r="BM137" s="23" t="s">
        <v>2596</v>
      </c>
    </row>
    <row r="138" spans="2:65" s="1" customFormat="1" ht="16.5" customHeight="1" x14ac:dyDescent="0.3">
      <c r="B138" s="138"/>
      <c r="C138" s="139">
        <v>49</v>
      </c>
      <c r="D138" s="139" t="s">
        <v>152</v>
      </c>
      <c r="E138" s="336" t="s">
        <v>5022</v>
      </c>
      <c r="F138" s="322" t="s">
        <v>4284</v>
      </c>
      <c r="G138" s="142" t="s">
        <v>1054</v>
      </c>
      <c r="H138" s="143">
        <v>4</v>
      </c>
      <c r="I138" s="303"/>
      <c r="J138" s="144">
        <f t="shared" si="40"/>
        <v>0</v>
      </c>
      <c r="K138" s="141" t="s">
        <v>3027</v>
      </c>
      <c r="L138" s="36"/>
      <c r="M138" s="145" t="s">
        <v>5</v>
      </c>
      <c r="N138" s="311" t="s">
        <v>35</v>
      </c>
      <c r="O138" s="312">
        <v>0.69899999999999995</v>
      </c>
      <c r="P138" s="312">
        <f t="shared" si="41"/>
        <v>2.7959999999999998</v>
      </c>
      <c r="Q138" s="312">
        <v>1.4999999999999999E-4</v>
      </c>
      <c r="R138" s="312">
        <f t="shared" si="42"/>
        <v>5.9999999999999995E-4</v>
      </c>
      <c r="S138" s="312">
        <v>0</v>
      </c>
      <c r="T138" s="148">
        <f t="shared" si="43"/>
        <v>0</v>
      </c>
      <c r="AR138" s="23" t="s">
        <v>233</v>
      </c>
      <c r="AT138" s="23" t="s">
        <v>152</v>
      </c>
      <c r="AU138" s="23" t="s">
        <v>72</v>
      </c>
      <c r="AY138" s="23" t="s">
        <v>150</v>
      </c>
      <c r="BE138" s="149">
        <f t="shared" si="44"/>
        <v>0</v>
      </c>
      <c r="BF138" s="149">
        <f t="shared" si="45"/>
        <v>0</v>
      </c>
      <c r="BG138" s="149">
        <f t="shared" si="46"/>
        <v>0</v>
      </c>
      <c r="BH138" s="149">
        <f t="shared" si="47"/>
        <v>0</v>
      </c>
      <c r="BI138" s="149">
        <f t="shared" si="48"/>
        <v>0</v>
      </c>
      <c r="BJ138" s="23" t="s">
        <v>70</v>
      </c>
      <c r="BK138" s="149">
        <f t="shared" si="49"/>
        <v>0</v>
      </c>
      <c r="BL138" s="23" t="s">
        <v>233</v>
      </c>
      <c r="BM138" s="23" t="s">
        <v>2596</v>
      </c>
    </row>
    <row r="139" spans="2:65" s="1" customFormat="1" ht="16.5" customHeight="1" x14ac:dyDescent="0.3">
      <c r="B139" s="138"/>
      <c r="C139" s="139">
        <v>50</v>
      </c>
      <c r="D139" s="139" t="s">
        <v>152</v>
      </c>
      <c r="E139" s="336" t="s">
        <v>5023</v>
      </c>
      <c r="F139" s="322" t="s">
        <v>4285</v>
      </c>
      <c r="G139" s="142" t="s">
        <v>1054</v>
      </c>
      <c r="H139" s="143">
        <v>1</v>
      </c>
      <c r="I139" s="303"/>
      <c r="J139" s="144">
        <f t="shared" si="40"/>
        <v>0</v>
      </c>
      <c r="K139" s="141" t="s">
        <v>3027</v>
      </c>
      <c r="L139" s="36"/>
      <c r="M139" s="145" t="s">
        <v>5</v>
      </c>
      <c r="N139" s="311" t="s">
        <v>35</v>
      </c>
      <c r="O139" s="312">
        <v>0.69899999999999995</v>
      </c>
      <c r="P139" s="312">
        <f t="shared" si="41"/>
        <v>0.69899999999999995</v>
      </c>
      <c r="Q139" s="312">
        <v>1.4999999999999999E-4</v>
      </c>
      <c r="R139" s="312">
        <f t="shared" si="42"/>
        <v>1.4999999999999999E-4</v>
      </c>
      <c r="S139" s="312">
        <v>0</v>
      </c>
      <c r="T139" s="148">
        <f t="shared" si="43"/>
        <v>0</v>
      </c>
      <c r="AR139" s="23" t="s">
        <v>233</v>
      </c>
      <c r="AT139" s="23" t="s">
        <v>152</v>
      </c>
      <c r="AU139" s="23" t="s">
        <v>72</v>
      </c>
      <c r="AY139" s="23" t="s">
        <v>150</v>
      </c>
      <c r="BE139" s="149">
        <f t="shared" si="44"/>
        <v>0</v>
      </c>
      <c r="BF139" s="149">
        <f t="shared" si="45"/>
        <v>0</v>
      </c>
      <c r="BG139" s="149">
        <f t="shared" si="46"/>
        <v>0</v>
      </c>
      <c r="BH139" s="149">
        <f t="shared" si="47"/>
        <v>0</v>
      </c>
      <c r="BI139" s="149">
        <f t="shared" si="48"/>
        <v>0</v>
      </c>
      <c r="BJ139" s="23" t="s">
        <v>70</v>
      </c>
      <c r="BK139" s="149">
        <f t="shared" si="49"/>
        <v>0</v>
      </c>
      <c r="BL139" s="23" t="s">
        <v>233</v>
      </c>
      <c r="BM139" s="23" t="s">
        <v>2596</v>
      </c>
    </row>
    <row r="140" spans="2:65" s="1" customFormat="1" ht="30" customHeight="1" x14ac:dyDescent="0.3">
      <c r="B140" s="138"/>
      <c r="C140" s="305"/>
      <c r="D140" s="305"/>
      <c r="E140" s="306"/>
      <c r="F140" s="470" t="s">
        <v>4286</v>
      </c>
      <c r="G140" s="308"/>
      <c r="H140" s="309"/>
      <c r="I140" s="310"/>
      <c r="J140" s="310"/>
      <c r="K140" s="444"/>
      <c r="L140" s="281"/>
      <c r="M140" s="145"/>
      <c r="N140" s="311"/>
      <c r="O140" s="312"/>
      <c r="P140" s="312"/>
      <c r="Q140" s="312"/>
      <c r="R140" s="312"/>
      <c r="S140" s="312"/>
      <c r="T140" s="148"/>
      <c r="AR140" s="23"/>
      <c r="AT140" s="23"/>
      <c r="AU140" s="23"/>
      <c r="AY140" s="23"/>
      <c r="BE140" s="149"/>
      <c r="BF140" s="149"/>
      <c r="BG140" s="149"/>
      <c r="BH140" s="149"/>
      <c r="BI140" s="149"/>
      <c r="BJ140" s="23"/>
      <c r="BK140" s="149"/>
      <c r="BL140" s="23"/>
      <c r="BM140" s="23"/>
    </row>
    <row r="141" spans="2:65" s="1" customFormat="1" ht="16.5" customHeight="1" x14ac:dyDescent="0.3">
      <c r="B141" s="138"/>
      <c r="C141" s="139">
        <v>51</v>
      </c>
      <c r="D141" s="139" t="s">
        <v>152</v>
      </c>
      <c r="E141" s="336" t="s">
        <v>5024</v>
      </c>
      <c r="F141" s="322" t="s">
        <v>4287</v>
      </c>
      <c r="G141" s="142" t="s">
        <v>2107</v>
      </c>
      <c r="H141" s="143">
        <v>85</v>
      </c>
      <c r="I141" s="303"/>
      <c r="J141" s="144">
        <f t="shared" ref="J141:J143" si="50">ROUND(I141*H141,2)</f>
        <v>0</v>
      </c>
      <c r="K141" s="141" t="s">
        <v>3027</v>
      </c>
      <c r="L141" s="36"/>
      <c r="M141" s="145" t="s">
        <v>5</v>
      </c>
      <c r="N141" s="311" t="s">
        <v>35</v>
      </c>
      <c r="O141" s="312">
        <v>0.69899999999999995</v>
      </c>
      <c r="P141" s="312">
        <f t="shared" ref="P141:P143" si="51">O141*H141</f>
        <v>59.414999999999999</v>
      </c>
      <c r="Q141" s="312">
        <v>1.4999999999999999E-4</v>
      </c>
      <c r="R141" s="312">
        <f t="shared" ref="R141:R143" si="52">Q141*H141</f>
        <v>1.2749999999999999E-2</v>
      </c>
      <c r="S141" s="312">
        <v>0</v>
      </c>
      <c r="T141" s="148">
        <f t="shared" ref="T141:T143" si="53">S141*H141</f>
        <v>0</v>
      </c>
      <c r="AR141" s="23" t="s">
        <v>233</v>
      </c>
      <c r="AT141" s="23" t="s">
        <v>152</v>
      </c>
      <c r="AU141" s="23" t="s">
        <v>72</v>
      </c>
      <c r="AY141" s="23" t="s">
        <v>150</v>
      </c>
      <c r="BE141" s="149">
        <f t="shared" ref="BE141:BE143" si="54">IF(N141="základní",J141,0)</f>
        <v>0</v>
      </c>
      <c r="BF141" s="149">
        <f t="shared" ref="BF141:BF143" si="55">IF(N141="snížená",J141,0)</f>
        <v>0</v>
      </c>
      <c r="BG141" s="149">
        <f t="shared" ref="BG141:BG143" si="56">IF(N141="zákl. přenesená",J141,0)</f>
        <v>0</v>
      </c>
      <c r="BH141" s="149">
        <f t="shared" ref="BH141:BH143" si="57">IF(N141="sníž. přenesená",J141,0)</f>
        <v>0</v>
      </c>
      <c r="BI141" s="149">
        <f t="shared" ref="BI141:BI143" si="58">IF(N141="nulová",J141,0)</f>
        <v>0</v>
      </c>
      <c r="BJ141" s="23" t="s">
        <v>70</v>
      </c>
      <c r="BK141" s="149">
        <f t="shared" ref="BK141:BK143" si="59">ROUND(I141*H141,2)</f>
        <v>0</v>
      </c>
      <c r="BL141" s="23" t="s">
        <v>233</v>
      </c>
      <c r="BM141" s="23" t="s">
        <v>2596</v>
      </c>
    </row>
    <row r="142" spans="2:65" s="1" customFormat="1" ht="30" customHeight="1" x14ac:dyDescent="0.3">
      <c r="B142" s="138"/>
      <c r="C142" s="139">
        <v>52</v>
      </c>
      <c r="D142" s="139" t="s">
        <v>152</v>
      </c>
      <c r="E142" s="336" t="s">
        <v>5025</v>
      </c>
      <c r="F142" s="322" t="s">
        <v>4288</v>
      </c>
      <c r="G142" s="142" t="s">
        <v>1054</v>
      </c>
      <c r="H142" s="143">
        <v>2</v>
      </c>
      <c r="I142" s="303"/>
      <c r="J142" s="144">
        <f t="shared" si="50"/>
        <v>0</v>
      </c>
      <c r="K142" s="141" t="s">
        <v>3027</v>
      </c>
      <c r="L142" s="36"/>
      <c r="M142" s="145" t="s">
        <v>5</v>
      </c>
      <c r="N142" s="311" t="s">
        <v>35</v>
      </c>
      <c r="O142" s="312">
        <v>0.69899999999999995</v>
      </c>
      <c r="P142" s="312">
        <f t="shared" si="51"/>
        <v>1.3979999999999999</v>
      </c>
      <c r="Q142" s="312">
        <v>1.4999999999999999E-4</v>
      </c>
      <c r="R142" s="312">
        <f t="shared" si="52"/>
        <v>2.9999999999999997E-4</v>
      </c>
      <c r="S142" s="312">
        <v>0</v>
      </c>
      <c r="T142" s="148">
        <f t="shared" si="53"/>
        <v>0</v>
      </c>
      <c r="AR142" s="23" t="s">
        <v>233</v>
      </c>
      <c r="AT142" s="23" t="s">
        <v>152</v>
      </c>
      <c r="AU142" s="23" t="s">
        <v>72</v>
      </c>
      <c r="AY142" s="23" t="s">
        <v>150</v>
      </c>
      <c r="BE142" s="149">
        <f t="shared" si="54"/>
        <v>0</v>
      </c>
      <c r="BF142" s="149">
        <f t="shared" si="55"/>
        <v>0</v>
      </c>
      <c r="BG142" s="149">
        <f t="shared" si="56"/>
        <v>0</v>
      </c>
      <c r="BH142" s="149">
        <f t="shared" si="57"/>
        <v>0</v>
      </c>
      <c r="BI142" s="149">
        <f t="shared" si="58"/>
        <v>0</v>
      </c>
      <c r="BJ142" s="23" t="s">
        <v>70</v>
      </c>
      <c r="BK142" s="149">
        <f t="shared" si="59"/>
        <v>0</v>
      </c>
      <c r="BL142" s="23" t="s">
        <v>233</v>
      </c>
      <c r="BM142" s="23" t="s">
        <v>2596</v>
      </c>
    </row>
    <row r="143" spans="2:65" s="1" customFormat="1" ht="16.5" customHeight="1" x14ac:dyDescent="0.3">
      <c r="B143" s="138"/>
      <c r="C143" s="139">
        <v>53</v>
      </c>
      <c r="D143" s="139" t="s">
        <v>152</v>
      </c>
      <c r="E143" s="336" t="s">
        <v>5026</v>
      </c>
      <c r="F143" s="322" t="s">
        <v>4289</v>
      </c>
      <c r="G143" s="142" t="s">
        <v>1054</v>
      </c>
      <c r="H143" s="143">
        <v>2</v>
      </c>
      <c r="I143" s="303"/>
      <c r="J143" s="144">
        <f t="shared" si="50"/>
        <v>0</v>
      </c>
      <c r="K143" s="141" t="s">
        <v>3027</v>
      </c>
      <c r="L143" s="36"/>
      <c r="M143" s="145" t="s">
        <v>5</v>
      </c>
      <c r="N143" s="311" t="s">
        <v>35</v>
      </c>
      <c r="O143" s="312">
        <v>0.69899999999999995</v>
      </c>
      <c r="P143" s="312">
        <f t="shared" si="51"/>
        <v>1.3979999999999999</v>
      </c>
      <c r="Q143" s="312">
        <v>1.4999999999999999E-4</v>
      </c>
      <c r="R143" s="312">
        <f t="shared" si="52"/>
        <v>2.9999999999999997E-4</v>
      </c>
      <c r="S143" s="312">
        <v>0</v>
      </c>
      <c r="T143" s="148">
        <f t="shared" si="53"/>
        <v>0</v>
      </c>
      <c r="AR143" s="23" t="s">
        <v>233</v>
      </c>
      <c r="AT143" s="23" t="s">
        <v>152</v>
      </c>
      <c r="AU143" s="23" t="s">
        <v>72</v>
      </c>
      <c r="AY143" s="23" t="s">
        <v>150</v>
      </c>
      <c r="BE143" s="149">
        <f t="shared" si="54"/>
        <v>0</v>
      </c>
      <c r="BF143" s="149">
        <f t="shared" si="55"/>
        <v>0</v>
      </c>
      <c r="BG143" s="149">
        <f t="shared" si="56"/>
        <v>0</v>
      </c>
      <c r="BH143" s="149">
        <f t="shared" si="57"/>
        <v>0</v>
      </c>
      <c r="BI143" s="149">
        <f t="shared" si="58"/>
        <v>0</v>
      </c>
      <c r="BJ143" s="23" t="s">
        <v>70</v>
      </c>
      <c r="BK143" s="149">
        <f t="shared" si="59"/>
        <v>0</v>
      </c>
      <c r="BL143" s="23" t="s">
        <v>233</v>
      </c>
      <c r="BM143" s="23" t="s">
        <v>2596</v>
      </c>
    </row>
    <row r="144" spans="2:65" s="1" customFormat="1" ht="30" customHeight="1" x14ac:dyDescent="0.3">
      <c r="B144" s="138"/>
      <c r="C144" s="305"/>
      <c r="D144" s="305"/>
      <c r="E144" s="306"/>
      <c r="F144" s="470" t="s">
        <v>4290</v>
      </c>
      <c r="G144" s="308"/>
      <c r="H144" s="309"/>
      <c r="I144" s="310"/>
      <c r="J144" s="310"/>
      <c r="K144" s="444"/>
      <c r="L144" s="281"/>
      <c r="M144" s="145"/>
      <c r="N144" s="311"/>
      <c r="O144" s="312"/>
      <c r="P144" s="312"/>
      <c r="Q144" s="312"/>
      <c r="R144" s="312"/>
      <c r="S144" s="312"/>
      <c r="T144" s="148"/>
      <c r="AR144" s="23"/>
      <c r="AT144" s="23"/>
      <c r="AU144" s="23"/>
      <c r="AY144" s="23"/>
      <c r="BE144" s="149"/>
      <c r="BF144" s="149"/>
      <c r="BG144" s="149"/>
      <c r="BH144" s="149"/>
      <c r="BI144" s="149"/>
      <c r="BJ144" s="23"/>
      <c r="BK144" s="149"/>
      <c r="BL144" s="23"/>
      <c r="BM144" s="23"/>
    </row>
    <row r="145" spans="2:65" s="1" customFormat="1" ht="30" customHeight="1" x14ac:dyDescent="0.3">
      <c r="B145" s="138"/>
      <c r="C145" s="139">
        <v>54</v>
      </c>
      <c r="D145" s="139" t="s">
        <v>152</v>
      </c>
      <c r="E145" s="336" t="s">
        <v>5027</v>
      </c>
      <c r="F145" s="322" t="s">
        <v>4291</v>
      </c>
      <c r="G145" s="142" t="s">
        <v>1054</v>
      </c>
      <c r="H145" s="143">
        <v>1</v>
      </c>
      <c r="I145" s="303"/>
      <c r="J145" s="144">
        <f t="shared" ref="J145:J147" si="60">ROUND(I145*H145,2)</f>
        <v>0</v>
      </c>
      <c r="K145" s="141" t="s">
        <v>3027</v>
      </c>
      <c r="L145" s="36"/>
      <c r="M145" s="145" t="s">
        <v>5</v>
      </c>
      <c r="N145" s="311" t="s">
        <v>35</v>
      </c>
      <c r="O145" s="312">
        <v>0.69899999999999995</v>
      </c>
      <c r="P145" s="312">
        <f t="shared" ref="P145:P147" si="61">O145*H145</f>
        <v>0.69899999999999995</v>
      </c>
      <c r="Q145" s="312">
        <v>1.4999999999999999E-4</v>
      </c>
      <c r="R145" s="312">
        <f t="shared" ref="R145:R147" si="62">Q145*H145</f>
        <v>1.4999999999999999E-4</v>
      </c>
      <c r="S145" s="312">
        <v>0</v>
      </c>
      <c r="T145" s="148">
        <f t="shared" ref="T145:T147" si="63">S145*H145</f>
        <v>0</v>
      </c>
      <c r="AR145" s="23" t="s">
        <v>233</v>
      </c>
      <c r="AT145" s="23" t="s">
        <v>152</v>
      </c>
      <c r="AU145" s="23" t="s">
        <v>72</v>
      </c>
      <c r="AY145" s="23" t="s">
        <v>150</v>
      </c>
      <c r="BE145" s="149">
        <f t="shared" ref="BE145:BE147" si="64">IF(N145="základní",J145,0)</f>
        <v>0</v>
      </c>
      <c r="BF145" s="149">
        <f t="shared" ref="BF145:BF147" si="65">IF(N145="snížená",J145,0)</f>
        <v>0</v>
      </c>
      <c r="BG145" s="149">
        <f t="shared" ref="BG145:BG147" si="66">IF(N145="zákl. přenesená",J145,0)</f>
        <v>0</v>
      </c>
      <c r="BH145" s="149">
        <f t="shared" ref="BH145:BH147" si="67">IF(N145="sníž. přenesená",J145,0)</f>
        <v>0</v>
      </c>
      <c r="BI145" s="149">
        <f t="shared" ref="BI145:BI147" si="68">IF(N145="nulová",J145,0)</f>
        <v>0</v>
      </c>
      <c r="BJ145" s="23" t="s">
        <v>70</v>
      </c>
      <c r="BK145" s="149">
        <f t="shared" ref="BK145:BK147" si="69">ROUND(I145*H145,2)</f>
        <v>0</v>
      </c>
      <c r="BL145" s="23" t="s">
        <v>233</v>
      </c>
      <c r="BM145" s="23" t="s">
        <v>2596</v>
      </c>
    </row>
    <row r="146" spans="2:65" s="1" customFormat="1" ht="16.5" customHeight="1" x14ac:dyDescent="0.3">
      <c r="B146" s="138"/>
      <c r="C146" s="139">
        <v>55</v>
      </c>
      <c r="D146" s="139" t="s">
        <v>152</v>
      </c>
      <c r="E146" s="336" t="s">
        <v>5028</v>
      </c>
      <c r="F146" s="322" t="s">
        <v>4292</v>
      </c>
      <c r="G146" s="142" t="s">
        <v>1054</v>
      </c>
      <c r="H146" s="143">
        <v>1</v>
      </c>
      <c r="I146" s="303"/>
      <c r="J146" s="144">
        <f t="shared" si="60"/>
        <v>0</v>
      </c>
      <c r="K146" s="141" t="s">
        <v>3027</v>
      </c>
      <c r="L146" s="36"/>
      <c r="M146" s="145" t="s">
        <v>5</v>
      </c>
      <c r="N146" s="311" t="s">
        <v>35</v>
      </c>
      <c r="O146" s="312">
        <v>0.69899999999999995</v>
      </c>
      <c r="P146" s="312">
        <f t="shared" si="61"/>
        <v>0.69899999999999995</v>
      </c>
      <c r="Q146" s="312">
        <v>1.4999999999999999E-4</v>
      </c>
      <c r="R146" s="312">
        <f t="shared" si="62"/>
        <v>1.4999999999999999E-4</v>
      </c>
      <c r="S146" s="312">
        <v>0</v>
      </c>
      <c r="T146" s="148">
        <f t="shared" si="63"/>
        <v>0</v>
      </c>
      <c r="AR146" s="23" t="s">
        <v>233</v>
      </c>
      <c r="AT146" s="23" t="s">
        <v>152</v>
      </c>
      <c r="AU146" s="23" t="s">
        <v>72</v>
      </c>
      <c r="AY146" s="23" t="s">
        <v>150</v>
      </c>
      <c r="BE146" s="149">
        <f t="shared" si="64"/>
        <v>0</v>
      </c>
      <c r="BF146" s="149">
        <f t="shared" si="65"/>
        <v>0</v>
      </c>
      <c r="BG146" s="149">
        <f t="shared" si="66"/>
        <v>0</v>
      </c>
      <c r="BH146" s="149">
        <f t="shared" si="67"/>
        <v>0</v>
      </c>
      <c r="BI146" s="149">
        <f t="shared" si="68"/>
        <v>0</v>
      </c>
      <c r="BJ146" s="23" t="s">
        <v>70</v>
      </c>
      <c r="BK146" s="149">
        <f t="shared" si="69"/>
        <v>0</v>
      </c>
      <c r="BL146" s="23" t="s">
        <v>233</v>
      </c>
      <c r="BM146" s="23" t="s">
        <v>2596</v>
      </c>
    </row>
    <row r="147" spans="2:65" s="1" customFormat="1" ht="16.5" customHeight="1" x14ac:dyDescent="0.3">
      <c r="B147" s="138"/>
      <c r="C147" s="139">
        <v>56</v>
      </c>
      <c r="D147" s="139" t="s">
        <v>152</v>
      </c>
      <c r="E147" s="336" t="s">
        <v>5029</v>
      </c>
      <c r="F147" s="322" t="s">
        <v>4293</v>
      </c>
      <c r="G147" s="142" t="s">
        <v>1054</v>
      </c>
      <c r="H147" s="143">
        <v>1</v>
      </c>
      <c r="I147" s="303"/>
      <c r="J147" s="144">
        <f t="shared" si="60"/>
        <v>0</v>
      </c>
      <c r="K147" s="141" t="s">
        <v>3027</v>
      </c>
      <c r="L147" s="36"/>
      <c r="M147" s="145" t="s">
        <v>5</v>
      </c>
      <c r="N147" s="311" t="s">
        <v>35</v>
      </c>
      <c r="O147" s="312">
        <v>0.69899999999999995</v>
      </c>
      <c r="P147" s="312">
        <f t="shared" si="61"/>
        <v>0.69899999999999995</v>
      </c>
      <c r="Q147" s="312">
        <v>1.4999999999999999E-4</v>
      </c>
      <c r="R147" s="312">
        <f t="shared" si="62"/>
        <v>1.4999999999999999E-4</v>
      </c>
      <c r="S147" s="312">
        <v>0</v>
      </c>
      <c r="T147" s="148">
        <f t="shared" si="63"/>
        <v>0</v>
      </c>
      <c r="AR147" s="23" t="s">
        <v>233</v>
      </c>
      <c r="AT147" s="23" t="s">
        <v>152</v>
      </c>
      <c r="AU147" s="23" t="s">
        <v>72</v>
      </c>
      <c r="AY147" s="23" t="s">
        <v>150</v>
      </c>
      <c r="BE147" s="149">
        <f t="shared" si="64"/>
        <v>0</v>
      </c>
      <c r="BF147" s="149">
        <f t="shared" si="65"/>
        <v>0</v>
      </c>
      <c r="BG147" s="149">
        <f t="shared" si="66"/>
        <v>0</v>
      </c>
      <c r="BH147" s="149">
        <f t="shared" si="67"/>
        <v>0</v>
      </c>
      <c r="BI147" s="149">
        <f t="shared" si="68"/>
        <v>0</v>
      </c>
      <c r="BJ147" s="23" t="s">
        <v>70</v>
      </c>
      <c r="BK147" s="149">
        <f t="shared" si="69"/>
        <v>0</v>
      </c>
      <c r="BL147" s="23" t="s">
        <v>233</v>
      </c>
      <c r="BM147" s="23" t="s">
        <v>2596</v>
      </c>
    </row>
    <row r="148" spans="2:65" s="1" customFormat="1" ht="6.95" customHeight="1" x14ac:dyDescent="0.3">
      <c r="B148" s="49"/>
      <c r="C148" s="50"/>
      <c r="D148" s="50"/>
      <c r="E148" s="50"/>
      <c r="F148" s="50"/>
      <c r="G148" s="50"/>
      <c r="H148" s="50"/>
      <c r="I148" s="50"/>
      <c r="J148" s="50"/>
      <c r="K148" s="50"/>
      <c r="L148" s="36"/>
    </row>
  </sheetData>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3846</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D.2.5. IO 05 Úprava oplocení</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589" t="str">
        <f>E7</f>
        <v>ROZŠÍŘENÍ DEPOZITÁRNÍCH PROSTOR - BORY 16</v>
      </c>
      <c r="F70" s="590"/>
      <c r="G70" s="590"/>
      <c r="H70" s="590"/>
      <c r="L70" s="36"/>
    </row>
    <row r="71" spans="2:63" s="1" customFormat="1" ht="14.45" customHeight="1" x14ac:dyDescent="0.3">
      <c r="B71" s="36"/>
      <c r="C71" s="34" t="s">
        <v>102</v>
      </c>
      <c r="L71" s="36"/>
    </row>
    <row r="72" spans="2:63" s="1" customFormat="1" ht="17.25" customHeight="1" x14ac:dyDescent="0.3">
      <c r="B72" s="36"/>
      <c r="E72" s="571" t="str">
        <f>E9</f>
        <v>D.2.5. IO 05 Úprava oplocení</v>
      </c>
      <c r="F72" s="591"/>
      <c r="G72" s="591"/>
      <c r="H72" s="591"/>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2742</v>
      </c>
      <c r="F83" s="141" t="s">
        <v>2743</v>
      </c>
      <c r="G83" s="142" t="s">
        <v>1054</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2744</v>
      </c>
    </row>
    <row r="84" spans="2:65" s="1" customFormat="1" ht="135" x14ac:dyDescent="0.3">
      <c r="B84" s="36"/>
      <c r="D84" s="150" t="s">
        <v>159</v>
      </c>
      <c r="F84" s="151" t="s">
        <v>2745</v>
      </c>
      <c r="L84" s="36"/>
      <c r="M84" s="152"/>
      <c r="T84" s="61"/>
      <c r="AT84" s="23" t="s">
        <v>159</v>
      </c>
      <c r="AU84" s="23" t="s">
        <v>72</v>
      </c>
    </row>
    <row r="85" spans="2:65" s="1" customFormat="1" ht="25.5" customHeight="1" x14ac:dyDescent="0.3">
      <c r="B85" s="138"/>
      <c r="C85" s="139" t="s">
        <v>72</v>
      </c>
      <c r="D85" s="139" t="s">
        <v>152</v>
      </c>
      <c r="E85" s="140" t="s">
        <v>2746</v>
      </c>
      <c r="F85" s="141" t="s">
        <v>2747</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2748</v>
      </c>
    </row>
    <row r="86" spans="2:65" s="1" customFormat="1" ht="40.5" x14ac:dyDescent="0.3">
      <c r="B86" s="36"/>
      <c r="D86" s="150" t="s">
        <v>159</v>
      </c>
      <c r="F86" s="151" t="s">
        <v>2749</v>
      </c>
      <c r="L86" s="36"/>
      <c r="M86" s="152"/>
      <c r="T86" s="61"/>
      <c r="AT86" s="23" t="s">
        <v>159</v>
      </c>
      <c r="AU86" s="23" t="s">
        <v>72</v>
      </c>
    </row>
    <row r="87" spans="2:65" s="12" customFormat="1" x14ac:dyDescent="0.3">
      <c r="B87" s="158"/>
      <c r="D87" s="150" t="s">
        <v>161</v>
      </c>
      <c r="E87" s="159" t="s">
        <v>5</v>
      </c>
      <c r="F87" s="160" t="s">
        <v>2264</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2750</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2751</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996</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2752</v>
      </c>
      <c r="F93" s="141" t="s">
        <v>2753</v>
      </c>
      <c r="G93" s="142" t="s">
        <v>1054</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2754</v>
      </c>
    </row>
    <row r="94" spans="2:65" s="12" customFormat="1" x14ac:dyDescent="0.3">
      <c r="B94" s="158"/>
      <c r="D94" s="150" t="s">
        <v>161</v>
      </c>
      <c r="E94" s="159" t="s">
        <v>5</v>
      </c>
      <c r="F94" s="160" t="s">
        <v>2755</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2756</v>
      </c>
      <c r="F96" s="141" t="s">
        <v>2757</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2758</v>
      </c>
    </row>
    <row r="97" spans="2:65" s="1" customFormat="1" ht="40.5" x14ac:dyDescent="0.3">
      <c r="B97" s="36"/>
      <c r="D97" s="150" t="s">
        <v>159</v>
      </c>
      <c r="F97" s="151" t="s">
        <v>2759</v>
      </c>
      <c r="L97" s="36"/>
      <c r="M97" s="152"/>
      <c r="T97" s="61"/>
      <c r="AT97" s="23" t="s">
        <v>159</v>
      </c>
      <c r="AU97" s="23" t="s">
        <v>72</v>
      </c>
    </row>
    <row r="98" spans="2:65" s="12" customFormat="1" x14ac:dyDescent="0.3">
      <c r="B98" s="158"/>
      <c r="D98" s="150" t="s">
        <v>161</v>
      </c>
      <c r="E98" s="159" t="s">
        <v>5</v>
      </c>
      <c r="F98" s="160" t="s">
        <v>2264</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2760</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2751</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1337</v>
      </c>
      <c r="F103" s="136" t="s">
        <v>1338</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2761</v>
      </c>
      <c r="F104" s="141" t="s">
        <v>2762</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2763</v>
      </c>
    </row>
    <row r="105" spans="2:65" s="1" customFormat="1" ht="54" x14ac:dyDescent="0.3">
      <c r="B105" s="36"/>
      <c r="D105" s="150" t="s">
        <v>159</v>
      </c>
      <c r="F105" s="151" t="s">
        <v>2764</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3614</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D.2.6. Výtahová technologie</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89" t="str">
        <f>E7</f>
        <v>ROZŠÍŘENÍ DEPOZITÁRNÍCH PROSTOR - BORY 16</v>
      </c>
      <c r="F65" s="590"/>
      <c r="G65" s="590"/>
      <c r="H65" s="590"/>
      <c r="L65" s="36"/>
    </row>
    <row r="66" spans="2:65" s="1" customFormat="1" ht="14.45" customHeight="1" x14ac:dyDescent="0.3">
      <c r="B66" s="36"/>
      <c r="C66" s="34" t="s">
        <v>102</v>
      </c>
      <c r="L66" s="36"/>
    </row>
    <row r="67" spans="2:65" s="1" customFormat="1" ht="17.25" customHeight="1" x14ac:dyDescent="0.3">
      <c r="B67" s="36"/>
      <c r="E67" s="571" t="str">
        <f>E9</f>
        <v>D.2.6. Výtahová technologie</v>
      </c>
      <c r="F67" s="591"/>
      <c r="G67" s="591"/>
      <c r="H67" s="591"/>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1344</v>
      </c>
      <c r="F76" s="129" t="s">
        <v>1345</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2765</v>
      </c>
      <c r="F77" s="136" t="s">
        <v>2766</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2767</v>
      </c>
      <c r="F78" s="141" t="s">
        <v>3617</v>
      </c>
      <c r="G78" s="142" t="s">
        <v>1054</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2768</v>
      </c>
    </row>
    <row r="79" spans="2:65" s="1" customFormat="1" ht="121.5" x14ac:dyDescent="0.3">
      <c r="B79" s="36"/>
      <c r="D79" s="150" t="s">
        <v>159</v>
      </c>
      <c r="F79" s="151" t="s">
        <v>3618</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BR115"/>
  <sheetViews>
    <sheetView showGridLines="0" view="pageBreakPreview" zoomScaleNormal="100" zoomScaleSheetLayoutView="100" workbookViewId="0">
      <pane ySplit="1" topLeftCell="A92" activePane="bottomLeft" state="frozen"/>
      <selection pane="bottomLeft" activeCell="I113" sqref="I1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92" t="s">
        <v>97</v>
      </c>
      <c r="H1" s="592"/>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58" t="s">
        <v>8</v>
      </c>
      <c r="M2" s="556"/>
      <c r="N2" s="556"/>
      <c r="O2" s="556"/>
      <c r="P2" s="556"/>
      <c r="Q2" s="556"/>
      <c r="R2" s="556"/>
      <c r="S2" s="556"/>
      <c r="T2" s="556"/>
      <c r="U2" s="556"/>
      <c r="V2" s="556"/>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89" t="str">
        <f>'Rekapitulace stavby'!K6</f>
        <v>ROZŠÍŘENÍ DEPOZITÁRNÍCH PROSTOR - BORY 16</v>
      </c>
      <c r="F7" s="590"/>
      <c r="G7" s="590"/>
      <c r="H7" s="590"/>
      <c r="K7" s="29"/>
    </row>
    <row r="8" spans="1:70" s="1" customFormat="1" ht="15" x14ac:dyDescent="0.3">
      <c r="B8" s="36"/>
      <c r="D8" s="34" t="s">
        <v>102</v>
      </c>
      <c r="K8" s="39"/>
    </row>
    <row r="9" spans="1:70" s="1" customFormat="1" ht="36.950000000000003" customHeight="1" x14ac:dyDescent="0.3">
      <c r="B9" s="36"/>
      <c r="E9" s="571" t="s">
        <v>3845</v>
      </c>
      <c r="F9" s="591"/>
      <c r="G9" s="591"/>
      <c r="H9" s="591"/>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3136</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3022</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63" t="s">
        <v>5</v>
      </c>
      <c r="F24" s="563"/>
      <c r="G24" s="563"/>
      <c r="H24" s="563"/>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ROUND(SUM(BE83:BE113), 2)</f>
        <v>0</v>
      </c>
      <c r="I30" s="97">
        <v>0.21</v>
      </c>
      <c r="J30" s="96">
        <f>ROUND(ROUND((SUM(BE83:BE113)), 2)*I30, 2)</f>
        <v>0</v>
      </c>
      <c r="K30" s="39"/>
    </row>
    <row r="31" spans="2:11" s="1" customFormat="1" ht="14.45" customHeight="1" x14ac:dyDescent="0.3">
      <c r="B31" s="36"/>
      <c r="E31" s="42" t="s">
        <v>36</v>
      </c>
      <c r="F31" s="96">
        <f>ROUND(SUM(BF83:BF113), 2)</f>
        <v>0</v>
      </c>
      <c r="I31" s="97">
        <v>0.15</v>
      </c>
      <c r="J31" s="96">
        <f>ROUND(ROUND((SUM(BF83:BF113)), 2)*I31, 2)</f>
        <v>0</v>
      </c>
      <c r="K31" s="39"/>
    </row>
    <row r="32" spans="2:11" s="1" customFormat="1" ht="14.45" hidden="1" customHeight="1" x14ac:dyDescent="0.3">
      <c r="B32" s="36"/>
      <c r="E32" s="42" t="s">
        <v>37</v>
      </c>
      <c r="F32" s="96">
        <f>ROUND(SUM(BG83:BG113), 2)</f>
        <v>0</v>
      </c>
      <c r="I32" s="97">
        <v>0.21</v>
      </c>
      <c r="J32" s="96">
        <v>0</v>
      </c>
      <c r="K32" s="39"/>
    </row>
    <row r="33" spans="2:11" s="1" customFormat="1" ht="14.45" hidden="1" customHeight="1" x14ac:dyDescent="0.3">
      <c r="B33" s="36"/>
      <c r="E33" s="42" t="s">
        <v>38</v>
      </c>
      <c r="F33" s="96">
        <f>ROUND(SUM(BH83:BH113), 2)</f>
        <v>0</v>
      </c>
      <c r="I33" s="97">
        <v>0.15</v>
      </c>
      <c r="J33" s="96">
        <v>0</v>
      </c>
      <c r="K33" s="39"/>
    </row>
    <row r="34" spans="2:11" s="1" customFormat="1" ht="14.45" hidden="1" customHeight="1" x14ac:dyDescent="0.3">
      <c r="B34" s="36"/>
      <c r="E34" s="42" t="s">
        <v>39</v>
      </c>
      <c r="F34" s="96">
        <f>ROUND(SUM(BI83:BI113),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89" t="str">
        <f>E7</f>
        <v>ROZŠÍŘENÍ DEPOZITÁRNÍCH PROSTOR - BORY 16</v>
      </c>
      <c r="F45" s="590"/>
      <c r="G45" s="590"/>
      <c r="H45" s="590"/>
      <c r="K45" s="39"/>
    </row>
    <row r="46" spans="2:11" s="1" customFormat="1" ht="14.45" customHeight="1" x14ac:dyDescent="0.3">
      <c r="B46" s="36"/>
      <c r="C46" s="34" t="s">
        <v>102</v>
      </c>
      <c r="K46" s="39"/>
    </row>
    <row r="47" spans="2:11" s="1" customFormat="1" ht="17.25" customHeight="1" x14ac:dyDescent="0.3">
      <c r="B47" s="36"/>
      <c r="E47" s="571" t="str">
        <f>E9</f>
        <v>Vedlejší a ostatní náklady stavby</v>
      </c>
      <c r="F47" s="591"/>
      <c r="G47" s="591"/>
      <c r="H47" s="591"/>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63" t="str">
        <f>E21</f>
        <v>AS Projekt, spol. s r.o.</v>
      </c>
      <c r="K51" s="39"/>
    </row>
    <row r="52" spans="2:47" s="1" customFormat="1" ht="14.45" customHeight="1" x14ac:dyDescent="0.3">
      <c r="B52" s="36"/>
      <c r="C52" s="34" t="s">
        <v>25</v>
      </c>
      <c r="F52" s="32" t="str">
        <f>IF(E18="","",E18)</f>
        <v xml:space="preserve"> </v>
      </c>
      <c r="J52" s="588"/>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2769</v>
      </c>
      <c r="E57" s="111"/>
      <c r="F57" s="111"/>
      <c r="G57" s="111"/>
      <c r="H57" s="111"/>
      <c r="I57" s="111"/>
      <c r="J57" s="112">
        <f>J84</f>
        <v>0</v>
      </c>
      <c r="K57" s="113"/>
    </row>
    <row r="58" spans="2:47" s="8" customFormat="1" ht="19.899999999999999" customHeight="1" x14ac:dyDescent="0.3">
      <c r="B58" s="114"/>
      <c r="D58" s="115" t="s">
        <v>2770</v>
      </c>
      <c r="E58" s="116"/>
      <c r="F58" s="116"/>
      <c r="G58" s="116"/>
      <c r="H58" s="116"/>
      <c r="I58" s="116"/>
      <c r="J58" s="117">
        <f>J85</f>
        <v>0</v>
      </c>
      <c r="K58" s="118"/>
    </row>
    <row r="59" spans="2:47" s="8" customFormat="1" ht="19.899999999999999" customHeight="1" x14ac:dyDescent="0.3">
      <c r="B59" s="114"/>
      <c r="D59" s="115" t="s">
        <v>2771</v>
      </c>
      <c r="E59" s="116"/>
      <c r="F59" s="116"/>
      <c r="G59" s="116"/>
      <c r="H59" s="116"/>
      <c r="I59" s="116"/>
      <c r="J59" s="117">
        <f>J94</f>
        <v>0</v>
      </c>
      <c r="K59" s="118"/>
    </row>
    <row r="60" spans="2:47" s="8" customFormat="1" ht="19.899999999999999" customHeight="1" x14ac:dyDescent="0.3">
      <c r="B60" s="114"/>
      <c r="D60" s="115" t="s">
        <v>2772</v>
      </c>
      <c r="E60" s="116"/>
      <c r="F60" s="116"/>
      <c r="G60" s="116"/>
      <c r="H60" s="116"/>
      <c r="I60" s="116"/>
      <c r="J60" s="117">
        <f>J103</f>
        <v>0</v>
      </c>
      <c r="K60" s="118"/>
    </row>
    <row r="61" spans="2:47" s="8" customFormat="1" ht="19.899999999999999" customHeight="1" x14ac:dyDescent="0.3">
      <c r="B61" s="114"/>
      <c r="D61" s="115" t="s">
        <v>2773</v>
      </c>
      <c r="E61" s="116"/>
      <c r="F61" s="116"/>
      <c r="G61" s="116"/>
      <c r="H61" s="116"/>
      <c r="I61" s="116"/>
      <c r="J61" s="117">
        <f>J106</f>
        <v>0</v>
      </c>
      <c r="K61" s="118"/>
    </row>
    <row r="62" spans="2:47" s="8" customFormat="1" ht="19.899999999999999" customHeight="1" x14ac:dyDescent="0.3">
      <c r="B62" s="114"/>
      <c r="D62" s="115" t="s">
        <v>2774</v>
      </c>
      <c r="E62" s="116"/>
      <c r="F62" s="116"/>
      <c r="G62" s="116"/>
      <c r="H62" s="116"/>
      <c r="I62" s="116"/>
      <c r="J62" s="117">
        <f>J109</f>
        <v>0</v>
      </c>
      <c r="K62" s="118"/>
    </row>
    <row r="63" spans="2:47" s="8" customFormat="1" ht="19.899999999999999" customHeight="1" x14ac:dyDescent="0.3">
      <c r="B63" s="114"/>
      <c r="D63" s="115" t="s">
        <v>2775</v>
      </c>
      <c r="E63" s="116"/>
      <c r="F63" s="116"/>
      <c r="G63" s="116"/>
      <c r="H63" s="116"/>
      <c r="I63" s="116"/>
      <c r="J63" s="117">
        <f>J111</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589" t="str">
        <f>E7</f>
        <v>ROZŠÍŘENÍ DEPOZITÁRNÍCH PROSTOR - BORY 16</v>
      </c>
      <c r="F73" s="590"/>
      <c r="G73" s="590"/>
      <c r="H73" s="590"/>
      <c r="L73" s="36"/>
    </row>
    <row r="74" spans="2:12" s="1" customFormat="1" ht="14.45" customHeight="1" x14ac:dyDescent="0.3">
      <c r="B74" s="36"/>
      <c r="C74" s="34" t="s">
        <v>102</v>
      </c>
      <c r="L74" s="36"/>
    </row>
    <row r="75" spans="2:12" s="1" customFormat="1" ht="17.25" customHeight="1" x14ac:dyDescent="0.3">
      <c r="B75" s="36"/>
      <c r="E75" s="571" t="str">
        <f>E9</f>
        <v>Vedlejší a ostatní náklady stavby</v>
      </c>
      <c r="F75" s="591"/>
      <c r="G75" s="591"/>
      <c r="H75" s="591"/>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2776</v>
      </c>
      <c r="F84" s="129" t="s">
        <v>2777</v>
      </c>
      <c r="J84" s="130">
        <f>BK84</f>
        <v>0</v>
      </c>
      <c r="L84" s="127"/>
      <c r="M84" s="131"/>
      <c r="P84" s="132">
        <f>P85+P94+P103+P106+P109+P111</f>
        <v>0</v>
      </c>
      <c r="R84" s="132">
        <f>R85+R94+R103+R106+R109+R111</f>
        <v>0</v>
      </c>
      <c r="T84" s="133">
        <f>T85+T94+T103+T106+T109+T111</f>
        <v>0</v>
      </c>
      <c r="AR84" s="128" t="s">
        <v>181</v>
      </c>
      <c r="AT84" s="134" t="s">
        <v>63</v>
      </c>
      <c r="AU84" s="134" t="s">
        <v>64</v>
      </c>
      <c r="AY84" s="128" t="s">
        <v>150</v>
      </c>
      <c r="BK84" s="135">
        <f>BK85+BK94+BK103+BK106+BK109+BK111</f>
        <v>0</v>
      </c>
    </row>
    <row r="85" spans="2:65" s="10" customFormat="1" ht="19.899999999999999" customHeight="1" x14ac:dyDescent="0.3">
      <c r="B85" s="127"/>
      <c r="D85" s="128" t="s">
        <v>63</v>
      </c>
      <c r="E85" s="136" t="s">
        <v>2778</v>
      </c>
      <c r="F85" s="136" t="s">
        <v>2779</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2780</v>
      </c>
      <c r="F86" s="141" t="s">
        <v>2781</v>
      </c>
      <c r="G86" s="142" t="s">
        <v>1054</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2782</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2782</v>
      </c>
      <c r="BM86" s="23" t="s">
        <v>2783</v>
      </c>
    </row>
    <row r="87" spans="2:65" s="1" customFormat="1" ht="16.5" customHeight="1" x14ac:dyDescent="0.3">
      <c r="B87" s="138"/>
      <c r="C87" s="139" t="s">
        <v>72</v>
      </c>
      <c r="D87" s="139" t="s">
        <v>152</v>
      </c>
      <c r="E87" s="140" t="s">
        <v>2784</v>
      </c>
      <c r="F87" s="141" t="s">
        <v>2785</v>
      </c>
      <c r="G87" s="142" t="s">
        <v>1054</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2782</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2782</v>
      </c>
      <c r="BM87" s="23" t="s">
        <v>2786</v>
      </c>
    </row>
    <row r="88" spans="2:65" s="1" customFormat="1" ht="16.5" customHeight="1" x14ac:dyDescent="0.3">
      <c r="B88" s="138"/>
      <c r="C88" s="139" t="s">
        <v>172</v>
      </c>
      <c r="D88" s="139" t="s">
        <v>152</v>
      </c>
      <c r="E88" s="140" t="s">
        <v>2787</v>
      </c>
      <c r="F88" s="141" t="s">
        <v>2788</v>
      </c>
      <c r="G88" s="142" t="s">
        <v>1054</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2782</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2782</v>
      </c>
      <c r="BM88" s="23" t="s">
        <v>2789</v>
      </c>
    </row>
    <row r="89" spans="2:65" s="1" customFormat="1" ht="16.5" customHeight="1" x14ac:dyDescent="0.3">
      <c r="B89" s="138"/>
      <c r="C89" s="139" t="s">
        <v>157</v>
      </c>
      <c r="D89" s="139" t="s">
        <v>152</v>
      </c>
      <c r="E89" s="140" t="s">
        <v>2790</v>
      </c>
      <c r="F89" s="141" t="s">
        <v>2791</v>
      </c>
      <c r="G89" s="142" t="s">
        <v>1054</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2782</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2782</v>
      </c>
      <c r="BM89" s="23" t="s">
        <v>2792</v>
      </c>
    </row>
    <row r="90" spans="2:65" s="533" customFormat="1" ht="30" customHeight="1" x14ac:dyDescent="0.3">
      <c r="B90" s="138"/>
      <c r="C90" s="139">
        <v>5</v>
      </c>
      <c r="D90" s="139" t="s">
        <v>152</v>
      </c>
      <c r="E90" s="140" t="s">
        <v>2793</v>
      </c>
      <c r="F90" s="141" t="s">
        <v>5081</v>
      </c>
      <c r="G90" s="142" t="s">
        <v>1054</v>
      </c>
      <c r="H90" s="143">
        <v>1</v>
      </c>
      <c r="I90" s="303"/>
      <c r="J90" s="144">
        <f t="shared" ref="J90:J91" si="10">ROUND(I90*H90,2)</f>
        <v>0</v>
      </c>
      <c r="K90" s="141" t="s">
        <v>3025</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2782</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2782</v>
      </c>
      <c r="BM90" s="532" t="s">
        <v>2797</v>
      </c>
    </row>
    <row r="91" spans="2:65" s="533" customFormat="1" ht="16.5" customHeight="1" x14ac:dyDescent="0.3">
      <c r="B91" s="138"/>
      <c r="C91" s="139">
        <v>6</v>
      </c>
      <c r="D91" s="139" t="s">
        <v>152</v>
      </c>
      <c r="E91" s="140" t="s">
        <v>2796</v>
      </c>
      <c r="F91" s="141" t="s">
        <v>5085</v>
      </c>
      <c r="G91" s="142" t="s">
        <v>1054</v>
      </c>
      <c r="H91" s="143">
        <v>1</v>
      </c>
      <c r="I91" s="303"/>
      <c r="J91" s="144">
        <f t="shared" si="10"/>
        <v>0</v>
      </c>
      <c r="K91" s="141" t="s">
        <v>3025</v>
      </c>
      <c r="L91" s="36"/>
      <c r="M91" s="145" t="s">
        <v>5</v>
      </c>
      <c r="N91" s="146" t="s">
        <v>35</v>
      </c>
      <c r="O91" s="147">
        <v>0</v>
      </c>
      <c r="P91" s="147">
        <f t="shared" si="11"/>
        <v>0</v>
      </c>
      <c r="Q91" s="147">
        <v>0</v>
      </c>
      <c r="R91" s="147">
        <f t="shared" si="12"/>
        <v>0</v>
      </c>
      <c r="S91" s="147">
        <v>0</v>
      </c>
      <c r="T91" s="148">
        <f t="shared" si="13"/>
        <v>0</v>
      </c>
      <c r="AR91" s="532" t="s">
        <v>2782</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2782</v>
      </c>
      <c r="BM91" s="532" t="s">
        <v>2797</v>
      </c>
    </row>
    <row r="92" spans="2:65" s="1" customFormat="1" ht="16.5" customHeight="1" x14ac:dyDescent="0.3">
      <c r="B92" s="138"/>
      <c r="C92" s="139">
        <v>7</v>
      </c>
      <c r="D92" s="139" t="s">
        <v>152</v>
      </c>
      <c r="E92" s="140" t="s">
        <v>5082</v>
      </c>
      <c r="F92" s="141" t="s">
        <v>5084</v>
      </c>
      <c r="G92" s="142" t="s">
        <v>1054</v>
      </c>
      <c r="H92" s="143">
        <v>1</v>
      </c>
      <c r="I92" s="303"/>
      <c r="J92" s="144">
        <f t="shared" si="0"/>
        <v>0</v>
      </c>
      <c r="K92" s="141" t="s">
        <v>3025</v>
      </c>
      <c r="L92" s="36"/>
      <c r="M92" s="145" t="s">
        <v>5</v>
      </c>
      <c r="N92" s="146" t="s">
        <v>35</v>
      </c>
      <c r="O92" s="147">
        <v>0</v>
      </c>
      <c r="P92" s="147">
        <f t="shared" si="1"/>
        <v>0</v>
      </c>
      <c r="Q92" s="147">
        <v>0</v>
      </c>
      <c r="R92" s="147">
        <f t="shared" si="2"/>
        <v>0</v>
      </c>
      <c r="S92" s="147">
        <v>0</v>
      </c>
      <c r="T92" s="148">
        <f t="shared" si="3"/>
        <v>0</v>
      </c>
      <c r="AR92" s="23" t="s">
        <v>2782</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2782</v>
      </c>
      <c r="BM92" s="23" t="s">
        <v>2795</v>
      </c>
    </row>
    <row r="93" spans="2:65" s="1" customFormat="1" ht="16.5" customHeight="1" x14ac:dyDescent="0.3">
      <c r="B93" s="138"/>
      <c r="C93" s="139">
        <v>8</v>
      </c>
      <c r="D93" s="139" t="s">
        <v>152</v>
      </c>
      <c r="E93" s="140" t="s">
        <v>5083</v>
      </c>
      <c r="F93" s="141" t="s">
        <v>2794</v>
      </c>
      <c r="G93" s="142" t="s">
        <v>1054</v>
      </c>
      <c r="H93" s="143">
        <v>1</v>
      </c>
      <c r="I93" s="303"/>
      <c r="J93" s="144">
        <f t="shared" si="0"/>
        <v>0</v>
      </c>
      <c r="K93" s="141" t="s">
        <v>3025</v>
      </c>
      <c r="L93" s="36"/>
      <c r="M93" s="145" t="s">
        <v>5</v>
      </c>
      <c r="N93" s="146" t="s">
        <v>35</v>
      </c>
      <c r="O93" s="147">
        <v>0</v>
      </c>
      <c r="P93" s="147">
        <f t="shared" si="1"/>
        <v>0</v>
      </c>
      <c r="Q93" s="147">
        <v>0</v>
      </c>
      <c r="R93" s="147">
        <f t="shared" si="2"/>
        <v>0</v>
      </c>
      <c r="S93" s="147">
        <v>0</v>
      </c>
      <c r="T93" s="148">
        <f t="shared" si="3"/>
        <v>0</v>
      </c>
      <c r="AR93" s="23" t="s">
        <v>2782</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2782</v>
      </c>
      <c r="BM93" s="23" t="s">
        <v>2797</v>
      </c>
    </row>
    <row r="94" spans="2:65" s="10" customFormat="1" ht="29.85" customHeight="1" x14ac:dyDescent="0.3">
      <c r="B94" s="127"/>
      <c r="D94" s="128" t="s">
        <v>63</v>
      </c>
      <c r="E94" s="136" t="s">
        <v>2798</v>
      </c>
      <c r="F94" s="136" t="s">
        <v>2799</v>
      </c>
      <c r="J94" s="137">
        <f>BK94</f>
        <v>0</v>
      </c>
      <c r="L94" s="127"/>
      <c r="M94" s="131"/>
      <c r="P94" s="132">
        <f>SUM(P95:P102)</f>
        <v>0</v>
      </c>
      <c r="R94" s="132">
        <f>SUM(R95:R102)</f>
        <v>0</v>
      </c>
      <c r="T94" s="133">
        <f>SUM(T95:T102)</f>
        <v>0</v>
      </c>
      <c r="AR94" s="128" t="s">
        <v>181</v>
      </c>
      <c r="AT94" s="134" t="s">
        <v>63</v>
      </c>
      <c r="AU94" s="134" t="s">
        <v>70</v>
      </c>
      <c r="AY94" s="128" t="s">
        <v>150</v>
      </c>
      <c r="BK94" s="135">
        <f>SUM(BK95:BK102)</f>
        <v>0</v>
      </c>
    </row>
    <row r="95" spans="2:65" s="1" customFormat="1" ht="25.5" customHeight="1" x14ac:dyDescent="0.3">
      <c r="B95" s="138"/>
      <c r="C95" s="139">
        <v>9</v>
      </c>
      <c r="D95" s="139" t="s">
        <v>152</v>
      </c>
      <c r="E95" s="140" t="s">
        <v>2800</v>
      </c>
      <c r="F95" s="141" t="s">
        <v>2801</v>
      </c>
      <c r="G95" s="142" t="s">
        <v>1054</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2782</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2782</v>
      </c>
      <c r="BM95" s="23" t="s">
        <v>2802</v>
      </c>
    </row>
    <row r="96" spans="2:65" s="1" customFormat="1" ht="16.5" customHeight="1" x14ac:dyDescent="0.3">
      <c r="B96" s="138"/>
      <c r="C96" s="139">
        <v>10</v>
      </c>
      <c r="D96" s="139" t="s">
        <v>152</v>
      </c>
      <c r="E96" s="140" t="s">
        <v>2803</v>
      </c>
      <c r="F96" s="141" t="s">
        <v>2804</v>
      </c>
      <c r="G96" s="142" t="s">
        <v>1054</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2782</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2782</v>
      </c>
      <c r="BM96" s="23" t="s">
        <v>2805</v>
      </c>
    </row>
    <row r="97" spans="2:65" s="1" customFormat="1" ht="25.5" customHeight="1" x14ac:dyDescent="0.3">
      <c r="B97" s="138"/>
      <c r="C97" s="139">
        <v>11</v>
      </c>
      <c r="D97" s="139" t="s">
        <v>152</v>
      </c>
      <c r="E97" s="140" t="s">
        <v>2806</v>
      </c>
      <c r="F97" s="141" t="s">
        <v>3024</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2782</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2782</v>
      </c>
      <c r="BM97" s="23" t="s">
        <v>2807</v>
      </c>
    </row>
    <row r="98" spans="2:65" s="12" customFormat="1" x14ac:dyDescent="0.3">
      <c r="B98" s="158"/>
      <c r="D98" s="150" t="s">
        <v>161</v>
      </c>
      <c r="E98" s="159" t="s">
        <v>5</v>
      </c>
      <c r="F98" s="160" t="s">
        <v>2808</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2809</v>
      </c>
      <c r="F100" s="141" t="s">
        <v>5087</v>
      </c>
      <c r="G100" s="142" t="s">
        <v>1054</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2782</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2782</v>
      </c>
      <c r="BM100" s="23" t="s">
        <v>2810</v>
      </c>
    </row>
    <row r="101" spans="2:65" s="535" customFormat="1" ht="81" x14ac:dyDescent="0.3">
      <c r="B101" s="36"/>
      <c r="D101" s="150" t="s">
        <v>159</v>
      </c>
      <c r="F101" s="151" t="s">
        <v>5086</v>
      </c>
      <c r="L101" s="36"/>
      <c r="M101" s="192"/>
      <c r="N101" s="193"/>
      <c r="O101" s="193"/>
      <c r="P101" s="193"/>
      <c r="Q101" s="193"/>
      <c r="R101" s="193"/>
      <c r="S101" s="193"/>
      <c r="T101" s="194"/>
      <c r="AT101" s="534" t="s">
        <v>159</v>
      </c>
      <c r="AU101" s="534" t="s">
        <v>72</v>
      </c>
    </row>
    <row r="102" spans="2:65" s="1" customFormat="1" ht="16.5" customHeight="1" x14ac:dyDescent="0.3">
      <c r="B102" s="138"/>
      <c r="C102" s="139">
        <v>13</v>
      </c>
      <c r="D102" s="139" t="s">
        <v>152</v>
      </c>
      <c r="E102" s="140" t="s">
        <v>2811</v>
      </c>
      <c r="F102" s="141" t="s">
        <v>2812</v>
      </c>
      <c r="G102" s="142" t="s">
        <v>1054</v>
      </c>
      <c r="H102" s="143">
        <v>1</v>
      </c>
      <c r="I102" s="303"/>
      <c r="J102" s="144">
        <f>ROUND(I102*H102,2)</f>
        <v>0</v>
      </c>
      <c r="K102" s="141" t="s">
        <v>156</v>
      </c>
      <c r="L102" s="36"/>
      <c r="M102" s="145" t="s">
        <v>5</v>
      </c>
      <c r="N102" s="146" t="s">
        <v>35</v>
      </c>
      <c r="O102" s="147">
        <v>0</v>
      </c>
      <c r="P102" s="147">
        <f>O102*H102</f>
        <v>0</v>
      </c>
      <c r="Q102" s="147">
        <v>0</v>
      </c>
      <c r="R102" s="147">
        <f>Q102*H102</f>
        <v>0</v>
      </c>
      <c r="S102" s="147">
        <v>0</v>
      </c>
      <c r="T102" s="148">
        <f>S102*H102</f>
        <v>0</v>
      </c>
      <c r="AR102" s="23" t="s">
        <v>2782</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2782</v>
      </c>
      <c r="BM102" s="23" t="s">
        <v>2813</v>
      </c>
    </row>
    <row r="103" spans="2:65" s="10" customFormat="1" ht="29.85" customHeight="1" x14ac:dyDescent="0.3">
      <c r="B103" s="127"/>
      <c r="D103" s="128" t="s">
        <v>63</v>
      </c>
      <c r="E103" s="136" t="s">
        <v>2814</v>
      </c>
      <c r="F103" s="136" t="s">
        <v>2815</v>
      </c>
      <c r="J103" s="137">
        <f>BK103</f>
        <v>0</v>
      </c>
      <c r="L103" s="127"/>
      <c r="M103" s="131"/>
      <c r="P103" s="132">
        <f>SUM(P104:P105)</f>
        <v>0</v>
      </c>
      <c r="R103" s="132">
        <f>SUM(R104:R105)</f>
        <v>0</v>
      </c>
      <c r="T103" s="133">
        <f>SUM(T104:T105)</f>
        <v>0</v>
      </c>
      <c r="AR103" s="128" t="s">
        <v>181</v>
      </c>
      <c r="AT103" s="134" t="s">
        <v>63</v>
      </c>
      <c r="AU103" s="134" t="s">
        <v>70</v>
      </c>
      <c r="AY103" s="128" t="s">
        <v>150</v>
      </c>
      <c r="BK103" s="135">
        <f>SUM(BK104:BK105)</f>
        <v>0</v>
      </c>
    </row>
    <row r="104" spans="2:65" s="1" customFormat="1" ht="16.5" customHeight="1" x14ac:dyDescent="0.3">
      <c r="B104" s="138"/>
      <c r="C104" s="139">
        <v>14</v>
      </c>
      <c r="D104" s="139" t="s">
        <v>152</v>
      </c>
      <c r="E104" s="140" t="s">
        <v>2816</v>
      </c>
      <c r="F104" s="141" t="s">
        <v>2817</v>
      </c>
      <c r="G104" s="142" t="s">
        <v>1054</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2782</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2782</v>
      </c>
      <c r="BM104" s="23" t="s">
        <v>2818</v>
      </c>
    </row>
    <row r="105" spans="2:65" s="1" customFormat="1" ht="16.5" customHeight="1" x14ac:dyDescent="0.3">
      <c r="B105" s="138"/>
      <c r="C105" s="139">
        <v>15</v>
      </c>
      <c r="D105" s="139" t="s">
        <v>152</v>
      </c>
      <c r="E105" s="140" t="s">
        <v>2819</v>
      </c>
      <c r="F105" s="141" t="s">
        <v>2820</v>
      </c>
      <c r="G105" s="142" t="s">
        <v>1054</v>
      </c>
      <c r="H105" s="143">
        <v>1</v>
      </c>
      <c r="I105" s="303"/>
      <c r="J105" s="144">
        <f>ROUND(I105*H105,2)</f>
        <v>0</v>
      </c>
      <c r="K105" s="141" t="s">
        <v>156</v>
      </c>
      <c r="L105" s="36"/>
      <c r="M105" s="145" t="s">
        <v>5</v>
      </c>
      <c r="N105" s="146" t="s">
        <v>35</v>
      </c>
      <c r="O105" s="147">
        <v>0</v>
      </c>
      <c r="P105" s="147">
        <f>O105*H105</f>
        <v>0</v>
      </c>
      <c r="Q105" s="147">
        <v>0</v>
      </c>
      <c r="R105" s="147">
        <f>Q105*H105</f>
        <v>0</v>
      </c>
      <c r="S105" s="147">
        <v>0</v>
      </c>
      <c r="T105" s="148">
        <f>S105*H105</f>
        <v>0</v>
      </c>
      <c r="AR105" s="23" t="s">
        <v>2782</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2782</v>
      </c>
      <c r="BM105" s="23" t="s">
        <v>2821</v>
      </c>
    </row>
    <row r="106" spans="2:65" s="10" customFormat="1" ht="29.85" customHeight="1" x14ac:dyDescent="0.3">
      <c r="B106" s="127"/>
      <c r="D106" s="128" t="s">
        <v>63</v>
      </c>
      <c r="E106" s="136" t="s">
        <v>2822</v>
      </c>
      <c r="F106" s="136" t="s">
        <v>2823</v>
      </c>
      <c r="J106" s="137">
        <f>BK106</f>
        <v>0</v>
      </c>
      <c r="L106" s="127"/>
      <c r="M106" s="131"/>
      <c r="P106" s="132">
        <f>SUM(P107:P108)</f>
        <v>0</v>
      </c>
      <c r="R106" s="132">
        <f>SUM(R107:R108)</f>
        <v>0</v>
      </c>
      <c r="T106" s="133">
        <f>SUM(T107:T108)</f>
        <v>0</v>
      </c>
      <c r="AR106" s="128" t="s">
        <v>181</v>
      </c>
      <c r="AT106" s="134" t="s">
        <v>63</v>
      </c>
      <c r="AU106" s="134" t="s">
        <v>70</v>
      </c>
      <c r="AY106" s="128" t="s">
        <v>150</v>
      </c>
      <c r="BK106" s="135">
        <f>SUM(BK107:BK108)</f>
        <v>0</v>
      </c>
    </row>
    <row r="107" spans="2:65" s="1" customFormat="1" ht="16.5" customHeight="1" x14ac:dyDescent="0.3">
      <c r="B107" s="138"/>
      <c r="C107" s="139">
        <v>16</v>
      </c>
      <c r="D107" s="139" t="s">
        <v>152</v>
      </c>
      <c r="E107" s="140" t="s">
        <v>2824</v>
      </c>
      <c r="F107" s="141" t="s">
        <v>2825</v>
      </c>
      <c r="G107" s="142" t="s">
        <v>1054</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2782</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2782</v>
      </c>
      <c r="BM107" s="23" t="s">
        <v>2826</v>
      </c>
    </row>
    <row r="108" spans="2:65" s="1" customFormat="1" ht="16.5" customHeight="1" x14ac:dyDescent="0.3">
      <c r="B108" s="138"/>
      <c r="C108" s="139">
        <v>17</v>
      </c>
      <c r="D108" s="139" t="s">
        <v>152</v>
      </c>
      <c r="E108" s="140" t="s">
        <v>2827</v>
      </c>
      <c r="F108" s="141" t="s">
        <v>2828</v>
      </c>
      <c r="G108" s="142" t="s">
        <v>1054</v>
      </c>
      <c r="H108" s="143">
        <v>1</v>
      </c>
      <c r="I108" s="303"/>
      <c r="J108" s="144">
        <f>ROUND(I108*H108,2)</f>
        <v>0</v>
      </c>
      <c r="K108" s="141" t="s">
        <v>156</v>
      </c>
      <c r="L108" s="36"/>
      <c r="M108" s="145" t="s">
        <v>5</v>
      </c>
      <c r="N108" s="146" t="s">
        <v>35</v>
      </c>
      <c r="O108" s="147">
        <v>0</v>
      </c>
      <c r="P108" s="147">
        <f>O108*H108</f>
        <v>0</v>
      </c>
      <c r="Q108" s="147">
        <v>0</v>
      </c>
      <c r="R108" s="147">
        <f>Q108*H108</f>
        <v>0</v>
      </c>
      <c r="S108" s="147">
        <v>0</v>
      </c>
      <c r="T108" s="148">
        <f>S108*H108</f>
        <v>0</v>
      </c>
      <c r="AR108" s="23" t="s">
        <v>2782</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2782</v>
      </c>
      <c r="BM108" s="23" t="s">
        <v>2829</v>
      </c>
    </row>
    <row r="109" spans="2:65" s="10" customFormat="1" ht="29.85" customHeight="1" x14ac:dyDescent="0.3">
      <c r="B109" s="127"/>
      <c r="D109" s="128" t="s">
        <v>63</v>
      </c>
      <c r="E109" s="136" t="s">
        <v>2830</v>
      </c>
      <c r="F109" s="136" t="s">
        <v>2831</v>
      </c>
      <c r="J109" s="137">
        <f>BK109</f>
        <v>0</v>
      </c>
      <c r="L109" s="127"/>
      <c r="M109" s="131"/>
      <c r="P109" s="132">
        <f>P110</f>
        <v>0</v>
      </c>
      <c r="R109" s="132">
        <f>R110</f>
        <v>0</v>
      </c>
      <c r="T109" s="133">
        <f>T110</f>
        <v>0</v>
      </c>
      <c r="AR109" s="128" t="s">
        <v>181</v>
      </c>
      <c r="AT109" s="134" t="s">
        <v>63</v>
      </c>
      <c r="AU109" s="134" t="s">
        <v>70</v>
      </c>
      <c r="AY109" s="128" t="s">
        <v>150</v>
      </c>
      <c r="BK109" s="135">
        <f>BK110</f>
        <v>0</v>
      </c>
    </row>
    <row r="110" spans="2:65" s="1" customFormat="1" ht="25.5" customHeight="1" x14ac:dyDescent="0.3">
      <c r="B110" s="138"/>
      <c r="C110" s="139">
        <v>18</v>
      </c>
      <c r="D110" s="139" t="s">
        <v>152</v>
      </c>
      <c r="E110" s="140" t="s">
        <v>2832</v>
      </c>
      <c r="F110" s="141" t="s">
        <v>2833</v>
      </c>
      <c r="G110" s="142" t="s">
        <v>1054</v>
      </c>
      <c r="H110" s="143">
        <v>1</v>
      </c>
      <c r="I110" s="303"/>
      <c r="J110" s="144">
        <f>ROUND(I110*H110,2)</f>
        <v>0</v>
      </c>
      <c r="K110" s="141" t="s">
        <v>156</v>
      </c>
      <c r="L110" s="36"/>
      <c r="M110" s="145" t="s">
        <v>5</v>
      </c>
      <c r="N110" s="146" t="s">
        <v>35</v>
      </c>
      <c r="O110" s="147">
        <v>0</v>
      </c>
      <c r="P110" s="147">
        <f>O110*H110</f>
        <v>0</v>
      </c>
      <c r="Q110" s="147">
        <v>0</v>
      </c>
      <c r="R110" s="147">
        <f>Q110*H110</f>
        <v>0</v>
      </c>
      <c r="S110" s="147">
        <v>0</v>
      </c>
      <c r="T110" s="148">
        <f>S110*H110</f>
        <v>0</v>
      </c>
      <c r="AR110" s="23" t="s">
        <v>2782</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2782</v>
      </c>
      <c r="BM110" s="23" t="s">
        <v>2834</v>
      </c>
    </row>
    <row r="111" spans="2:65" s="10" customFormat="1" ht="29.85" customHeight="1" x14ac:dyDescent="0.3">
      <c r="B111" s="127"/>
      <c r="D111" s="128" t="s">
        <v>63</v>
      </c>
      <c r="E111" s="136" t="s">
        <v>2835</v>
      </c>
      <c r="F111" s="136" t="s">
        <v>2836</v>
      </c>
      <c r="J111" s="137">
        <f>BK111</f>
        <v>0</v>
      </c>
      <c r="L111" s="127"/>
      <c r="M111" s="131"/>
      <c r="P111" s="132">
        <f>P113</f>
        <v>0</v>
      </c>
      <c r="R111" s="132">
        <f>R113</f>
        <v>0</v>
      </c>
      <c r="T111" s="133">
        <f>T113</f>
        <v>0</v>
      </c>
      <c r="AR111" s="128" t="s">
        <v>181</v>
      </c>
      <c r="AT111" s="134" t="s">
        <v>63</v>
      </c>
      <c r="AU111" s="134" t="s">
        <v>70</v>
      </c>
      <c r="AY111" s="128" t="s">
        <v>150</v>
      </c>
      <c r="BK111" s="135">
        <f>SUM(BK112:BK113)</f>
        <v>0</v>
      </c>
    </row>
    <row r="112" spans="2:65" s="1" customFormat="1" ht="16.5" customHeight="1" x14ac:dyDescent="0.3">
      <c r="B112" s="138"/>
      <c r="C112" s="139">
        <v>19</v>
      </c>
      <c r="D112" s="139" t="s">
        <v>152</v>
      </c>
      <c r="E112" s="140" t="s">
        <v>2837</v>
      </c>
      <c r="F112" s="141" t="s">
        <v>3844</v>
      </c>
      <c r="G112" s="142" t="s">
        <v>1054</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2782</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2782</v>
      </c>
      <c r="BM112" s="23" t="s">
        <v>2838</v>
      </c>
    </row>
    <row r="113" spans="2:65" s="1" customFormat="1" ht="16.5" customHeight="1" x14ac:dyDescent="0.3">
      <c r="B113" s="138"/>
      <c r="C113" s="139">
        <v>20</v>
      </c>
      <c r="D113" s="139" t="s">
        <v>152</v>
      </c>
      <c r="E113" s="140" t="s">
        <v>3861</v>
      </c>
      <c r="F113" s="141" t="s">
        <v>5089</v>
      </c>
      <c r="G113" s="142" t="s">
        <v>1054</v>
      </c>
      <c r="H113" s="143">
        <v>1</v>
      </c>
      <c r="I113" s="303"/>
      <c r="J113" s="144">
        <f>ROUND(I113*H113,2)</f>
        <v>0</v>
      </c>
      <c r="K113" s="141" t="s">
        <v>156</v>
      </c>
      <c r="L113" s="36"/>
      <c r="M113" s="145" t="s">
        <v>5</v>
      </c>
      <c r="N113" s="189" t="s">
        <v>35</v>
      </c>
      <c r="O113" s="190">
        <v>0</v>
      </c>
      <c r="P113" s="190">
        <f>O113*H113</f>
        <v>0</v>
      </c>
      <c r="Q113" s="190">
        <v>0</v>
      </c>
      <c r="R113" s="190">
        <f>Q113*H113</f>
        <v>0</v>
      </c>
      <c r="S113" s="190">
        <v>0</v>
      </c>
      <c r="T113" s="191">
        <f>S113*H113</f>
        <v>0</v>
      </c>
      <c r="AR113" s="23" t="s">
        <v>2782</v>
      </c>
      <c r="AT113" s="23" t="s">
        <v>152</v>
      </c>
      <c r="AU113" s="23" t="s">
        <v>72</v>
      </c>
      <c r="AY113" s="23" t="s">
        <v>150</v>
      </c>
      <c r="BE113" s="149">
        <f>IF(N113="základní",J113,0)</f>
        <v>0</v>
      </c>
      <c r="BF113" s="149">
        <f>IF(N113="snížená",J113,0)</f>
        <v>0</v>
      </c>
      <c r="BG113" s="149">
        <f>IF(N113="zákl. přenesená",J113,0)</f>
        <v>0</v>
      </c>
      <c r="BH113" s="149">
        <f>IF(N113="sníž. přenesená",J113,0)</f>
        <v>0</v>
      </c>
      <c r="BI113" s="149">
        <f>IF(N113="nulová",J113,0)</f>
        <v>0</v>
      </c>
      <c r="BJ113" s="23" t="s">
        <v>70</v>
      </c>
      <c r="BK113" s="149">
        <f>ROUND(I113*H113,2)</f>
        <v>0</v>
      </c>
      <c r="BL113" s="23" t="s">
        <v>2782</v>
      </c>
      <c r="BM113" s="23" t="s">
        <v>2838</v>
      </c>
    </row>
    <row r="114" spans="2:65" s="535" customFormat="1" ht="54" x14ac:dyDescent="0.3">
      <c r="B114" s="36"/>
      <c r="D114" s="150" t="s">
        <v>159</v>
      </c>
      <c r="F114" s="151" t="s">
        <v>5088</v>
      </c>
      <c r="L114" s="36"/>
      <c r="M114" s="192"/>
      <c r="N114" s="193"/>
      <c r="O114" s="193"/>
      <c r="P114" s="193"/>
      <c r="Q114" s="193"/>
      <c r="R114" s="193"/>
      <c r="S114" s="193"/>
      <c r="T114" s="194"/>
      <c r="AT114" s="534" t="s">
        <v>159</v>
      </c>
      <c r="AU114" s="534" t="s">
        <v>72</v>
      </c>
    </row>
    <row r="115" spans="2:65" s="1" customFormat="1" ht="6.95" customHeight="1" x14ac:dyDescent="0.3">
      <c r="B115" s="49"/>
      <c r="C115" s="50"/>
      <c r="D115" s="50"/>
      <c r="E115" s="50"/>
      <c r="F115" s="50"/>
      <c r="G115" s="50"/>
      <c r="H115" s="50"/>
      <c r="I115" s="50"/>
      <c r="J115" s="50"/>
      <c r="K115" s="50"/>
      <c r="L115" s="36"/>
    </row>
  </sheetData>
  <autoFilter ref="C82:K113"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628" t="s">
        <v>2839</v>
      </c>
      <c r="D3" s="628"/>
      <c r="E3" s="628"/>
      <c r="F3" s="628"/>
      <c r="G3" s="628"/>
      <c r="H3" s="628"/>
      <c r="I3" s="628"/>
      <c r="J3" s="628"/>
      <c r="K3" s="200"/>
    </row>
    <row r="4" spans="2:11" ht="25.5" customHeight="1" x14ac:dyDescent="0.3">
      <c r="B4" s="201"/>
      <c r="C4" s="632" t="s">
        <v>2840</v>
      </c>
      <c r="D4" s="632"/>
      <c r="E4" s="632"/>
      <c r="F4" s="632"/>
      <c r="G4" s="632"/>
      <c r="H4" s="632"/>
      <c r="I4" s="632"/>
      <c r="J4" s="632"/>
      <c r="K4" s="202"/>
    </row>
    <row r="5" spans="2:11" ht="5.25" customHeight="1" x14ac:dyDescent="0.3">
      <c r="B5" s="201"/>
      <c r="C5" s="203"/>
      <c r="D5" s="203"/>
      <c r="E5" s="203"/>
      <c r="F5" s="203"/>
      <c r="G5" s="203"/>
      <c r="H5" s="203"/>
      <c r="I5" s="203"/>
      <c r="J5" s="203"/>
      <c r="K5" s="202"/>
    </row>
    <row r="6" spans="2:11" ht="15" customHeight="1" x14ac:dyDescent="0.3">
      <c r="B6" s="201"/>
      <c r="C6" s="630" t="s">
        <v>2841</v>
      </c>
      <c r="D6" s="630"/>
      <c r="E6" s="630"/>
      <c r="F6" s="630"/>
      <c r="G6" s="630"/>
      <c r="H6" s="630"/>
      <c r="I6" s="630"/>
      <c r="J6" s="630"/>
      <c r="K6" s="202"/>
    </row>
    <row r="7" spans="2:11" ht="15" customHeight="1" x14ac:dyDescent="0.3">
      <c r="B7" s="205"/>
      <c r="C7" s="630" t="s">
        <v>2842</v>
      </c>
      <c r="D7" s="630"/>
      <c r="E7" s="630"/>
      <c r="F7" s="630"/>
      <c r="G7" s="630"/>
      <c r="H7" s="630"/>
      <c r="I7" s="630"/>
      <c r="J7" s="630"/>
      <c r="K7" s="202"/>
    </row>
    <row r="8" spans="2:11" ht="12.75" customHeight="1" x14ac:dyDescent="0.3">
      <c r="B8" s="205"/>
      <c r="C8" s="204"/>
      <c r="D8" s="204"/>
      <c r="E8" s="204"/>
      <c r="F8" s="204"/>
      <c r="G8" s="204"/>
      <c r="H8" s="204"/>
      <c r="I8" s="204"/>
      <c r="J8" s="204"/>
      <c r="K8" s="202"/>
    </row>
    <row r="9" spans="2:11" ht="15" customHeight="1" x14ac:dyDescent="0.3">
      <c r="B9" s="205"/>
      <c r="C9" s="630" t="s">
        <v>2843</v>
      </c>
      <c r="D9" s="630"/>
      <c r="E9" s="630"/>
      <c r="F9" s="630"/>
      <c r="G9" s="630"/>
      <c r="H9" s="630"/>
      <c r="I9" s="630"/>
      <c r="J9" s="630"/>
      <c r="K9" s="202"/>
    </row>
    <row r="10" spans="2:11" ht="15" customHeight="1" x14ac:dyDescent="0.3">
      <c r="B10" s="205"/>
      <c r="C10" s="204"/>
      <c r="D10" s="630" t="s">
        <v>2844</v>
      </c>
      <c r="E10" s="630"/>
      <c r="F10" s="630"/>
      <c r="G10" s="630"/>
      <c r="H10" s="630"/>
      <c r="I10" s="630"/>
      <c r="J10" s="630"/>
      <c r="K10" s="202"/>
    </row>
    <row r="11" spans="2:11" ht="15" customHeight="1" x14ac:dyDescent="0.3">
      <c r="B11" s="205"/>
      <c r="C11" s="206"/>
      <c r="D11" s="630" t="s">
        <v>2845</v>
      </c>
      <c r="E11" s="630"/>
      <c r="F11" s="630"/>
      <c r="G11" s="630"/>
      <c r="H11" s="630"/>
      <c r="I11" s="630"/>
      <c r="J11" s="630"/>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630" t="s">
        <v>2846</v>
      </c>
      <c r="E13" s="630"/>
      <c r="F13" s="630"/>
      <c r="G13" s="630"/>
      <c r="H13" s="630"/>
      <c r="I13" s="630"/>
      <c r="J13" s="630"/>
      <c r="K13" s="202"/>
    </row>
    <row r="14" spans="2:11" ht="15" customHeight="1" x14ac:dyDescent="0.3">
      <c r="B14" s="205"/>
      <c r="C14" s="206"/>
      <c r="D14" s="630" t="s">
        <v>2847</v>
      </c>
      <c r="E14" s="630"/>
      <c r="F14" s="630"/>
      <c r="G14" s="630"/>
      <c r="H14" s="630"/>
      <c r="I14" s="630"/>
      <c r="J14" s="630"/>
      <c r="K14" s="202"/>
    </row>
    <row r="15" spans="2:11" ht="15" customHeight="1" x14ac:dyDescent="0.3">
      <c r="B15" s="205"/>
      <c r="C15" s="206"/>
      <c r="D15" s="630" t="s">
        <v>2848</v>
      </c>
      <c r="E15" s="630"/>
      <c r="F15" s="630"/>
      <c r="G15" s="630"/>
      <c r="H15" s="630"/>
      <c r="I15" s="630"/>
      <c r="J15" s="630"/>
      <c r="K15" s="202"/>
    </row>
    <row r="16" spans="2:11" ht="15" customHeight="1" x14ac:dyDescent="0.3">
      <c r="B16" s="205"/>
      <c r="C16" s="206"/>
      <c r="D16" s="206"/>
      <c r="E16" s="207" t="s">
        <v>69</v>
      </c>
      <c r="F16" s="630" t="s">
        <v>2849</v>
      </c>
      <c r="G16" s="630"/>
      <c r="H16" s="630"/>
      <c r="I16" s="630"/>
      <c r="J16" s="630"/>
      <c r="K16" s="202"/>
    </row>
    <row r="17" spans="2:11" ht="15" customHeight="1" x14ac:dyDescent="0.3">
      <c r="B17" s="205"/>
      <c r="C17" s="206"/>
      <c r="D17" s="206"/>
      <c r="E17" s="207" t="s">
        <v>2850</v>
      </c>
      <c r="F17" s="630" t="s">
        <v>2851</v>
      </c>
      <c r="G17" s="630"/>
      <c r="H17" s="630"/>
      <c r="I17" s="630"/>
      <c r="J17" s="630"/>
      <c r="K17" s="202"/>
    </row>
    <row r="18" spans="2:11" ht="15" customHeight="1" x14ac:dyDescent="0.3">
      <c r="B18" s="205"/>
      <c r="C18" s="206"/>
      <c r="D18" s="206"/>
      <c r="E18" s="207" t="s">
        <v>2852</v>
      </c>
      <c r="F18" s="630" t="s">
        <v>2853</v>
      </c>
      <c r="G18" s="630"/>
      <c r="H18" s="630"/>
      <c r="I18" s="630"/>
      <c r="J18" s="630"/>
      <c r="K18" s="202"/>
    </row>
    <row r="19" spans="2:11" ht="15" customHeight="1" x14ac:dyDescent="0.3">
      <c r="B19" s="205"/>
      <c r="C19" s="206"/>
      <c r="D19" s="206"/>
      <c r="E19" s="207" t="s">
        <v>94</v>
      </c>
      <c r="F19" s="630" t="s">
        <v>2854</v>
      </c>
      <c r="G19" s="630"/>
      <c r="H19" s="630"/>
      <c r="I19" s="630"/>
      <c r="J19" s="630"/>
      <c r="K19" s="202"/>
    </row>
    <row r="20" spans="2:11" ht="15" customHeight="1" x14ac:dyDescent="0.3">
      <c r="B20" s="205"/>
      <c r="C20" s="206"/>
      <c r="D20" s="206"/>
      <c r="E20" s="207" t="s">
        <v>2855</v>
      </c>
      <c r="F20" s="630" t="s">
        <v>2856</v>
      </c>
      <c r="G20" s="630"/>
      <c r="H20" s="630"/>
      <c r="I20" s="630"/>
      <c r="J20" s="630"/>
      <c r="K20" s="202"/>
    </row>
    <row r="21" spans="2:11" ht="15" customHeight="1" x14ac:dyDescent="0.3">
      <c r="B21" s="205"/>
      <c r="C21" s="206"/>
      <c r="D21" s="206"/>
      <c r="E21" s="207" t="s">
        <v>2857</v>
      </c>
      <c r="F21" s="630" t="s">
        <v>2858</v>
      </c>
      <c r="G21" s="630"/>
      <c r="H21" s="630"/>
      <c r="I21" s="630"/>
      <c r="J21" s="630"/>
      <c r="K21" s="202"/>
    </row>
    <row r="22" spans="2:11" ht="12.75" customHeight="1" x14ac:dyDescent="0.3">
      <c r="B22" s="205"/>
      <c r="C22" s="206"/>
      <c r="D22" s="206"/>
      <c r="E22" s="206"/>
      <c r="F22" s="206"/>
      <c r="G22" s="206"/>
      <c r="H22" s="206"/>
      <c r="I22" s="206"/>
      <c r="J22" s="206"/>
      <c r="K22" s="202"/>
    </row>
    <row r="23" spans="2:11" ht="15" customHeight="1" x14ac:dyDescent="0.3">
      <c r="B23" s="205"/>
      <c r="C23" s="630" t="s">
        <v>2859</v>
      </c>
      <c r="D23" s="630"/>
      <c r="E23" s="630"/>
      <c r="F23" s="630"/>
      <c r="G23" s="630"/>
      <c r="H23" s="630"/>
      <c r="I23" s="630"/>
      <c r="J23" s="630"/>
      <c r="K23" s="202"/>
    </row>
    <row r="24" spans="2:11" ht="15" customHeight="1" x14ac:dyDescent="0.3">
      <c r="B24" s="205"/>
      <c r="C24" s="630" t="s">
        <v>2860</v>
      </c>
      <c r="D24" s="630"/>
      <c r="E24" s="630"/>
      <c r="F24" s="630"/>
      <c r="G24" s="630"/>
      <c r="H24" s="630"/>
      <c r="I24" s="630"/>
      <c r="J24" s="630"/>
      <c r="K24" s="202"/>
    </row>
    <row r="25" spans="2:11" ht="15" customHeight="1" x14ac:dyDescent="0.3">
      <c r="B25" s="205"/>
      <c r="C25" s="204"/>
      <c r="D25" s="630" t="s">
        <v>2861</v>
      </c>
      <c r="E25" s="630"/>
      <c r="F25" s="630"/>
      <c r="G25" s="630"/>
      <c r="H25" s="630"/>
      <c r="I25" s="630"/>
      <c r="J25" s="630"/>
      <c r="K25" s="202"/>
    </row>
    <row r="26" spans="2:11" ht="15" customHeight="1" x14ac:dyDescent="0.3">
      <c r="B26" s="205"/>
      <c r="C26" s="206"/>
      <c r="D26" s="630" t="s">
        <v>2862</v>
      </c>
      <c r="E26" s="630"/>
      <c r="F26" s="630"/>
      <c r="G26" s="630"/>
      <c r="H26" s="630"/>
      <c r="I26" s="630"/>
      <c r="J26" s="630"/>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630" t="s">
        <v>2863</v>
      </c>
      <c r="E28" s="630"/>
      <c r="F28" s="630"/>
      <c r="G28" s="630"/>
      <c r="H28" s="630"/>
      <c r="I28" s="630"/>
      <c r="J28" s="630"/>
      <c r="K28" s="202"/>
    </row>
    <row r="29" spans="2:11" ht="15" customHeight="1" x14ac:dyDescent="0.3">
      <c r="B29" s="205"/>
      <c r="C29" s="206"/>
      <c r="D29" s="630" t="s">
        <v>2864</v>
      </c>
      <c r="E29" s="630"/>
      <c r="F29" s="630"/>
      <c r="G29" s="630"/>
      <c r="H29" s="630"/>
      <c r="I29" s="630"/>
      <c r="J29" s="630"/>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630" t="s">
        <v>2865</v>
      </c>
      <c r="E31" s="630"/>
      <c r="F31" s="630"/>
      <c r="G31" s="630"/>
      <c r="H31" s="630"/>
      <c r="I31" s="630"/>
      <c r="J31" s="630"/>
      <c r="K31" s="202"/>
    </row>
    <row r="32" spans="2:11" ht="15" customHeight="1" x14ac:dyDescent="0.3">
      <c r="B32" s="205"/>
      <c r="C32" s="206"/>
      <c r="D32" s="630" t="s">
        <v>2866</v>
      </c>
      <c r="E32" s="630"/>
      <c r="F32" s="630"/>
      <c r="G32" s="630"/>
      <c r="H32" s="630"/>
      <c r="I32" s="630"/>
      <c r="J32" s="630"/>
      <c r="K32" s="202"/>
    </row>
    <row r="33" spans="2:11" ht="15" customHeight="1" x14ac:dyDescent="0.3">
      <c r="B33" s="205"/>
      <c r="C33" s="206"/>
      <c r="D33" s="630" t="s">
        <v>2867</v>
      </c>
      <c r="E33" s="630"/>
      <c r="F33" s="630"/>
      <c r="G33" s="630"/>
      <c r="H33" s="630"/>
      <c r="I33" s="630"/>
      <c r="J33" s="630"/>
      <c r="K33" s="202"/>
    </row>
    <row r="34" spans="2:11" ht="15" customHeight="1" x14ac:dyDescent="0.3">
      <c r="B34" s="205"/>
      <c r="C34" s="206"/>
      <c r="D34" s="204"/>
      <c r="E34" s="208" t="s">
        <v>135</v>
      </c>
      <c r="F34" s="204"/>
      <c r="G34" s="630" t="s">
        <v>2868</v>
      </c>
      <c r="H34" s="630"/>
      <c r="I34" s="630"/>
      <c r="J34" s="630"/>
      <c r="K34" s="202"/>
    </row>
    <row r="35" spans="2:11" ht="30.75" customHeight="1" x14ac:dyDescent="0.3">
      <c r="B35" s="205"/>
      <c r="C35" s="206"/>
      <c r="D35" s="204"/>
      <c r="E35" s="208" t="s">
        <v>2869</v>
      </c>
      <c r="F35" s="204"/>
      <c r="G35" s="630" t="s">
        <v>2870</v>
      </c>
      <c r="H35" s="630"/>
      <c r="I35" s="630"/>
      <c r="J35" s="630"/>
      <c r="K35" s="202"/>
    </row>
    <row r="36" spans="2:11" ht="15" customHeight="1" x14ac:dyDescent="0.3">
      <c r="B36" s="205"/>
      <c r="C36" s="206"/>
      <c r="D36" s="204"/>
      <c r="E36" s="208" t="s">
        <v>45</v>
      </c>
      <c r="F36" s="204"/>
      <c r="G36" s="630" t="s">
        <v>2871</v>
      </c>
      <c r="H36" s="630"/>
      <c r="I36" s="630"/>
      <c r="J36" s="630"/>
      <c r="K36" s="202"/>
    </row>
    <row r="37" spans="2:11" ht="15" customHeight="1" x14ac:dyDescent="0.3">
      <c r="B37" s="205"/>
      <c r="C37" s="206"/>
      <c r="D37" s="204"/>
      <c r="E37" s="208" t="s">
        <v>136</v>
      </c>
      <c r="F37" s="204"/>
      <c r="G37" s="630" t="s">
        <v>2872</v>
      </c>
      <c r="H37" s="630"/>
      <c r="I37" s="630"/>
      <c r="J37" s="630"/>
      <c r="K37" s="202"/>
    </row>
    <row r="38" spans="2:11" ht="15" customHeight="1" x14ac:dyDescent="0.3">
      <c r="B38" s="205"/>
      <c r="C38" s="206"/>
      <c r="D38" s="204"/>
      <c r="E38" s="208" t="s">
        <v>137</v>
      </c>
      <c r="F38" s="204"/>
      <c r="G38" s="630" t="s">
        <v>2873</v>
      </c>
      <c r="H38" s="630"/>
      <c r="I38" s="630"/>
      <c r="J38" s="630"/>
      <c r="K38" s="202"/>
    </row>
    <row r="39" spans="2:11" ht="15" customHeight="1" x14ac:dyDescent="0.3">
      <c r="B39" s="205"/>
      <c r="C39" s="206"/>
      <c r="D39" s="204"/>
      <c r="E39" s="208" t="s">
        <v>138</v>
      </c>
      <c r="F39" s="204"/>
      <c r="G39" s="630" t="s">
        <v>2874</v>
      </c>
      <c r="H39" s="630"/>
      <c r="I39" s="630"/>
      <c r="J39" s="630"/>
      <c r="K39" s="202"/>
    </row>
    <row r="40" spans="2:11" ht="15" customHeight="1" x14ac:dyDescent="0.3">
      <c r="B40" s="205"/>
      <c r="C40" s="206"/>
      <c r="D40" s="204"/>
      <c r="E40" s="208" t="s">
        <v>2875</v>
      </c>
      <c r="F40" s="204"/>
      <c r="G40" s="630" t="s">
        <v>2876</v>
      </c>
      <c r="H40" s="630"/>
      <c r="I40" s="630"/>
      <c r="J40" s="630"/>
      <c r="K40" s="202"/>
    </row>
    <row r="41" spans="2:11" ht="15" customHeight="1" x14ac:dyDescent="0.3">
      <c r="B41" s="205"/>
      <c r="C41" s="206"/>
      <c r="D41" s="204"/>
      <c r="E41" s="208"/>
      <c r="F41" s="204"/>
      <c r="G41" s="630" t="s">
        <v>2877</v>
      </c>
      <c r="H41" s="630"/>
      <c r="I41" s="630"/>
      <c r="J41" s="630"/>
      <c r="K41" s="202"/>
    </row>
    <row r="42" spans="2:11" ht="15" customHeight="1" x14ac:dyDescent="0.3">
      <c r="B42" s="205"/>
      <c r="C42" s="206"/>
      <c r="D42" s="204"/>
      <c r="E42" s="208" t="s">
        <v>2878</v>
      </c>
      <c r="F42" s="204"/>
      <c r="G42" s="630" t="s">
        <v>2879</v>
      </c>
      <c r="H42" s="630"/>
      <c r="I42" s="630"/>
      <c r="J42" s="630"/>
      <c r="K42" s="202"/>
    </row>
    <row r="43" spans="2:11" ht="15" customHeight="1" x14ac:dyDescent="0.3">
      <c r="B43" s="205"/>
      <c r="C43" s="206"/>
      <c r="D43" s="204"/>
      <c r="E43" s="208" t="s">
        <v>140</v>
      </c>
      <c r="F43" s="204"/>
      <c r="G43" s="630" t="s">
        <v>2880</v>
      </c>
      <c r="H43" s="630"/>
      <c r="I43" s="630"/>
      <c r="J43" s="630"/>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630" t="s">
        <v>2881</v>
      </c>
      <c r="E45" s="630"/>
      <c r="F45" s="630"/>
      <c r="G45" s="630"/>
      <c r="H45" s="630"/>
      <c r="I45" s="630"/>
      <c r="J45" s="630"/>
      <c r="K45" s="202"/>
    </row>
    <row r="46" spans="2:11" ht="15" customHeight="1" x14ac:dyDescent="0.3">
      <c r="B46" s="205"/>
      <c r="C46" s="206"/>
      <c r="D46" s="206"/>
      <c r="E46" s="630" t="s">
        <v>2882</v>
      </c>
      <c r="F46" s="630"/>
      <c r="G46" s="630"/>
      <c r="H46" s="630"/>
      <c r="I46" s="630"/>
      <c r="J46" s="630"/>
      <c r="K46" s="202"/>
    </row>
    <row r="47" spans="2:11" ht="15" customHeight="1" x14ac:dyDescent="0.3">
      <c r="B47" s="205"/>
      <c r="C47" s="206"/>
      <c r="D47" s="206"/>
      <c r="E47" s="630" t="s">
        <v>2883</v>
      </c>
      <c r="F47" s="630"/>
      <c r="G47" s="630"/>
      <c r="H47" s="630"/>
      <c r="I47" s="630"/>
      <c r="J47" s="630"/>
      <c r="K47" s="202"/>
    </row>
    <row r="48" spans="2:11" ht="15" customHeight="1" x14ac:dyDescent="0.3">
      <c r="B48" s="205"/>
      <c r="C48" s="206"/>
      <c r="D48" s="206"/>
      <c r="E48" s="630" t="s">
        <v>2884</v>
      </c>
      <c r="F48" s="630"/>
      <c r="G48" s="630"/>
      <c r="H48" s="630"/>
      <c r="I48" s="630"/>
      <c r="J48" s="630"/>
      <c r="K48" s="202"/>
    </row>
    <row r="49" spans="2:11" ht="15" customHeight="1" x14ac:dyDescent="0.3">
      <c r="B49" s="205"/>
      <c r="C49" s="206"/>
      <c r="D49" s="630" t="s">
        <v>2885</v>
      </c>
      <c r="E49" s="630"/>
      <c r="F49" s="630"/>
      <c r="G49" s="630"/>
      <c r="H49" s="630"/>
      <c r="I49" s="630"/>
      <c r="J49" s="630"/>
      <c r="K49" s="202"/>
    </row>
    <row r="50" spans="2:11" ht="25.5" customHeight="1" x14ac:dyDescent="0.3">
      <c r="B50" s="201"/>
      <c r="C50" s="632" t="s">
        <v>2886</v>
      </c>
      <c r="D50" s="632"/>
      <c r="E50" s="632"/>
      <c r="F50" s="632"/>
      <c r="G50" s="632"/>
      <c r="H50" s="632"/>
      <c r="I50" s="632"/>
      <c r="J50" s="632"/>
      <c r="K50" s="202"/>
    </row>
    <row r="51" spans="2:11" ht="5.25" customHeight="1" x14ac:dyDescent="0.3">
      <c r="B51" s="201"/>
      <c r="C51" s="203"/>
      <c r="D51" s="203"/>
      <c r="E51" s="203"/>
      <c r="F51" s="203"/>
      <c r="G51" s="203"/>
      <c r="H51" s="203"/>
      <c r="I51" s="203"/>
      <c r="J51" s="203"/>
      <c r="K51" s="202"/>
    </row>
    <row r="52" spans="2:11" ht="15" customHeight="1" x14ac:dyDescent="0.3">
      <c r="B52" s="201"/>
      <c r="C52" s="630" t="s">
        <v>2887</v>
      </c>
      <c r="D52" s="630"/>
      <c r="E52" s="630"/>
      <c r="F52" s="630"/>
      <c r="G52" s="630"/>
      <c r="H52" s="630"/>
      <c r="I52" s="630"/>
      <c r="J52" s="630"/>
      <c r="K52" s="202"/>
    </row>
    <row r="53" spans="2:11" ht="15" customHeight="1" x14ac:dyDescent="0.3">
      <c r="B53" s="201"/>
      <c r="C53" s="630" t="s">
        <v>2888</v>
      </c>
      <c r="D53" s="630"/>
      <c r="E53" s="630"/>
      <c r="F53" s="630"/>
      <c r="G53" s="630"/>
      <c r="H53" s="630"/>
      <c r="I53" s="630"/>
      <c r="J53" s="630"/>
      <c r="K53" s="202"/>
    </row>
    <row r="54" spans="2:11" ht="12.75" customHeight="1" x14ac:dyDescent="0.3">
      <c r="B54" s="201"/>
      <c r="C54" s="204"/>
      <c r="D54" s="204"/>
      <c r="E54" s="204"/>
      <c r="F54" s="204"/>
      <c r="G54" s="204"/>
      <c r="H54" s="204"/>
      <c r="I54" s="204"/>
      <c r="J54" s="204"/>
      <c r="K54" s="202"/>
    </row>
    <row r="55" spans="2:11" ht="15" customHeight="1" x14ac:dyDescent="0.3">
      <c r="B55" s="201"/>
      <c r="C55" s="630" t="s">
        <v>2889</v>
      </c>
      <c r="D55" s="630"/>
      <c r="E55" s="630"/>
      <c r="F55" s="630"/>
      <c r="G55" s="630"/>
      <c r="H55" s="630"/>
      <c r="I55" s="630"/>
      <c r="J55" s="630"/>
      <c r="K55" s="202"/>
    </row>
    <row r="56" spans="2:11" ht="15" customHeight="1" x14ac:dyDescent="0.3">
      <c r="B56" s="201"/>
      <c r="C56" s="206"/>
      <c r="D56" s="630" t="s">
        <v>2890</v>
      </c>
      <c r="E56" s="630"/>
      <c r="F56" s="630"/>
      <c r="G56" s="630"/>
      <c r="H56" s="630"/>
      <c r="I56" s="630"/>
      <c r="J56" s="630"/>
      <c r="K56" s="202"/>
    </row>
    <row r="57" spans="2:11" ht="15" customHeight="1" x14ac:dyDescent="0.3">
      <c r="B57" s="201"/>
      <c r="C57" s="206"/>
      <c r="D57" s="630" t="s">
        <v>2891</v>
      </c>
      <c r="E57" s="630"/>
      <c r="F57" s="630"/>
      <c r="G57" s="630"/>
      <c r="H57" s="630"/>
      <c r="I57" s="630"/>
      <c r="J57" s="630"/>
      <c r="K57" s="202"/>
    </row>
    <row r="58" spans="2:11" ht="15" customHeight="1" x14ac:dyDescent="0.3">
      <c r="B58" s="201"/>
      <c r="C58" s="206"/>
      <c r="D58" s="630" t="s">
        <v>2892</v>
      </c>
      <c r="E58" s="630"/>
      <c r="F58" s="630"/>
      <c r="G58" s="630"/>
      <c r="H58" s="630"/>
      <c r="I58" s="630"/>
      <c r="J58" s="630"/>
      <c r="K58" s="202"/>
    </row>
    <row r="59" spans="2:11" ht="15" customHeight="1" x14ac:dyDescent="0.3">
      <c r="B59" s="201"/>
      <c r="C59" s="206"/>
      <c r="D59" s="630" t="s">
        <v>2893</v>
      </c>
      <c r="E59" s="630"/>
      <c r="F59" s="630"/>
      <c r="G59" s="630"/>
      <c r="H59" s="630"/>
      <c r="I59" s="630"/>
      <c r="J59" s="630"/>
      <c r="K59" s="202"/>
    </row>
    <row r="60" spans="2:11" ht="15" customHeight="1" x14ac:dyDescent="0.3">
      <c r="B60" s="201"/>
      <c r="C60" s="206"/>
      <c r="D60" s="631" t="s">
        <v>2894</v>
      </c>
      <c r="E60" s="631"/>
      <c r="F60" s="631"/>
      <c r="G60" s="631"/>
      <c r="H60" s="631"/>
      <c r="I60" s="631"/>
      <c r="J60" s="631"/>
      <c r="K60" s="202"/>
    </row>
    <row r="61" spans="2:11" ht="15" customHeight="1" x14ac:dyDescent="0.3">
      <c r="B61" s="201"/>
      <c r="C61" s="206"/>
      <c r="D61" s="630" t="s">
        <v>2895</v>
      </c>
      <c r="E61" s="630"/>
      <c r="F61" s="630"/>
      <c r="G61" s="630"/>
      <c r="H61" s="630"/>
      <c r="I61" s="630"/>
      <c r="J61" s="630"/>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630" t="s">
        <v>2896</v>
      </c>
      <c r="E63" s="630"/>
      <c r="F63" s="630"/>
      <c r="G63" s="630"/>
      <c r="H63" s="630"/>
      <c r="I63" s="630"/>
      <c r="J63" s="630"/>
      <c r="K63" s="202"/>
    </row>
    <row r="64" spans="2:11" ht="15" customHeight="1" x14ac:dyDescent="0.3">
      <c r="B64" s="201"/>
      <c r="C64" s="206"/>
      <c r="D64" s="631" t="s">
        <v>2897</v>
      </c>
      <c r="E64" s="631"/>
      <c r="F64" s="631"/>
      <c r="G64" s="631"/>
      <c r="H64" s="631"/>
      <c r="I64" s="631"/>
      <c r="J64" s="631"/>
      <c r="K64" s="202"/>
    </row>
    <row r="65" spans="2:11" ht="15" customHeight="1" x14ac:dyDescent="0.3">
      <c r="B65" s="201"/>
      <c r="C65" s="206"/>
      <c r="D65" s="630" t="s">
        <v>2898</v>
      </c>
      <c r="E65" s="630"/>
      <c r="F65" s="630"/>
      <c r="G65" s="630"/>
      <c r="H65" s="630"/>
      <c r="I65" s="630"/>
      <c r="J65" s="630"/>
      <c r="K65" s="202"/>
    </row>
    <row r="66" spans="2:11" ht="15" customHeight="1" x14ac:dyDescent="0.3">
      <c r="B66" s="201"/>
      <c r="C66" s="206"/>
      <c r="D66" s="630" t="s">
        <v>2899</v>
      </c>
      <c r="E66" s="630"/>
      <c r="F66" s="630"/>
      <c r="G66" s="630"/>
      <c r="H66" s="630"/>
      <c r="I66" s="630"/>
      <c r="J66" s="630"/>
      <c r="K66" s="202"/>
    </row>
    <row r="67" spans="2:11" ht="15" customHeight="1" x14ac:dyDescent="0.3">
      <c r="B67" s="201"/>
      <c r="C67" s="206"/>
      <c r="D67" s="630" t="s">
        <v>2900</v>
      </c>
      <c r="E67" s="630"/>
      <c r="F67" s="630"/>
      <c r="G67" s="630"/>
      <c r="H67" s="630"/>
      <c r="I67" s="630"/>
      <c r="J67" s="630"/>
      <c r="K67" s="202"/>
    </row>
    <row r="68" spans="2:11" ht="15" customHeight="1" x14ac:dyDescent="0.3">
      <c r="B68" s="201"/>
      <c r="C68" s="206"/>
      <c r="D68" s="630" t="s">
        <v>2901</v>
      </c>
      <c r="E68" s="630"/>
      <c r="F68" s="630"/>
      <c r="G68" s="630"/>
      <c r="H68" s="630"/>
      <c r="I68" s="630"/>
      <c r="J68" s="630"/>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629" t="s">
        <v>100</v>
      </c>
      <c r="D73" s="629"/>
      <c r="E73" s="629"/>
      <c r="F73" s="629"/>
      <c r="G73" s="629"/>
      <c r="H73" s="629"/>
      <c r="I73" s="629"/>
      <c r="J73" s="629"/>
      <c r="K73" s="219"/>
    </row>
    <row r="74" spans="2:11" ht="17.25" customHeight="1" x14ac:dyDescent="0.3">
      <c r="B74" s="218"/>
      <c r="C74" s="220" t="s">
        <v>2902</v>
      </c>
      <c r="D74" s="220"/>
      <c r="E74" s="220"/>
      <c r="F74" s="220" t="s">
        <v>2903</v>
      </c>
      <c r="G74" s="221"/>
      <c r="H74" s="220" t="s">
        <v>136</v>
      </c>
      <c r="I74" s="220" t="s">
        <v>49</v>
      </c>
      <c r="J74" s="220" t="s">
        <v>2904</v>
      </c>
      <c r="K74" s="219"/>
    </row>
    <row r="75" spans="2:11" ht="17.25" customHeight="1" x14ac:dyDescent="0.3">
      <c r="B75" s="218"/>
      <c r="C75" s="222" t="s">
        <v>2905</v>
      </c>
      <c r="D75" s="222"/>
      <c r="E75" s="222"/>
      <c r="F75" s="223" t="s">
        <v>2906</v>
      </c>
      <c r="G75" s="224"/>
      <c r="H75" s="222"/>
      <c r="I75" s="222"/>
      <c r="J75" s="222" t="s">
        <v>2907</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2908</v>
      </c>
      <c r="G77" s="226"/>
      <c r="H77" s="208" t="s">
        <v>2909</v>
      </c>
      <c r="I77" s="208" t="s">
        <v>2910</v>
      </c>
      <c r="J77" s="208">
        <v>20</v>
      </c>
      <c r="K77" s="219"/>
    </row>
    <row r="78" spans="2:11" ht="15" customHeight="1" x14ac:dyDescent="0.3">
      <c r="B78" s="218"/>
      <c r="C78" s="208" t="s">
        <v>2911</v>
      </c>
      <c r="D78" s="208"/>
      <c r="E78" s="208"/>
      <c r="F78" s="227" t="s">
        <v>2908</v>
      </c>
      <c r="G78" s="226"/>
      <c r="H78" s="208" t="s">
        <v>2912</v>
      </c>
      <c r="I78" s="208" t="s">
        <v>2910</v>
      </c>
      <c r="J78" s="208">
        <v>120</v>
      </c>
      <c r="K78" s="219"/>
    </row>
    <row r="79" spans="2:11" ht="15" customHeight="1" x14ac:dyDescent="0.3">
      <c r="B79" s="228"/>
      <c r="C79" s="208" t="s">
        <v>2913</v>
      </c>
      <c r="D79" s="208"/>
      <c r="E79" s="208"/>
      <c r="F79" s="227" t="s">
        <v>2914</v>
      </c>
      <c r="G79" s="226"/>
      <c r="H79" s="208" t="s">
        <v>2915</v>
      </c>
      <c r="I79" s="208" t="s">
        <v>2910</v>
      </c>
      <c r="J79" s="208">
        <v>50</v>
      </c>
      <c r="K79" s="219"/>
    </row>
    <row r="80" spans="2:11" ht="15" customHeight="1" x14ac:dyDescent="0.3">
      <c r="B80" s="228"/>
      <c r="C80" s="208" t="s">
        <v>2916</v>
      </c>
      <c r="D80" s="208"/>
      <c r="E80" s="208"/>
      <c r="F80" s="227" t="s">
        <v>2908</v>
      </c>
      <c r="G80" s="226"/>
      <c r="H80" s="208" t="s">
        <v>2917</v>
      </c>
      <c r="I80" s="208" t="s">
        <v>2918</v>
      </c>
      <c r="J80" s="208"/>
      <c r="K80" s="219"/>
    </row>
    <row r="81" spans="2:11" ht="15" customHeight="1" x14ac:dyDescent="0.3">
      <c r="B81" s="228"/>
      <c r="C81" s="208" t="s">
        <v>2919</v>
      </c>
      <c r="D81" s="208"/>
      <c r="E81" s="208"/>
      <c r="F81" s="227" t="s">
        <v>2914</v>
      </c>
      <c r="G81" s="208"/>
      <c r="H81" s="208" t="s">
        <v>2920</v>
      </c>
      <c r="I81" s="208" t="s">
        <v>2910</v>
      </c>
      <c r="J81" s="208">
        <v>15</v>
      </c>
      <c r="K81" s="219"/>
    </row>
    <row r="82" spans="2:11" ht="15" customHeight="1" x14ac:dyDescent="0.3">
      <c r="B82" s="228"/>
      <c r="C82" s="208" t="s">
        <v>2921</v>
      </c>
      <c r="D82" s="208"/>
      <c r="E82" s="208"/>
      <c r="F82" s="227" t="s">
        <v>2914</v>
      </c>
      <c r="G82" s="208"/>
      <c r="H82" s="208" t="s">
        <v>2922</v>
      </c>
      <c r="I82" s="208" t="s">
        <v>2910</v>
      </c>
      <c r="J82" s="208">
        <v>15</v>
      </c>
      <c r="K82" s="219"/>
    </row>
    <row r="83" spans="2:11" ht="15" customHeight="1" x14ac:dyDescent="0.3">
      <c r="B83" s="228"/>
      <c r="C83" s="208" t="s">
        <v>2923</v>
      </c>
      <c r="D83" s="208"/>
      <c r="E83" s="208"/>
      <c r="F83" s="227" t="s">
        <v>2914</v>
      </c>
      <c r="G83" s="208"/>
      <c r="H83" s="208" t="s">
        <v>2924</v>
      </c>
      <c r="I83" s="208" t="s">
        <v>2910</v>
      </c>
      <c r="J83" s="208">
        <v>20</v>
      </c>
      <c r="K83" s="219"/>
    </row>
    <row r="84" spans="2:11" ht="15" customHeight="1" x14ac:dyDescent="0.3">
      <c r="B84" s="228"/>
      <c r="C84" s="208" t="s">
        <v>2925</v>
      </c>
      <c r="D84" s="208"/>
      <c r="E84" s="208"/>
      <c r="F84" s="227" t="s">
        <v>2914</v>
      </c>
      <c r="G84" s="208"/>
      <c r="H84" s="208" t="s">
        <v>2926</v>
      </c>
      <c r="I84" s="208" t="s">
        <v>2910</v>
      </c>
      <c r="J84" s="208">
        <v>20</v>
      </c>
      <c r="K84" s="219"/>
    </row>
    <row r="85" spans="2:11" ht="15" customHeight="1" x14ac:dyDescent="0.3">
      <c r="B85" s="228"/>
      <c r="C85" s="208" t="s">
        <v>2927</v>
      </c>
      <c r="D85" s="208"/>
      <c r="E85" s="208"/>
      <c r="F85" s="227" t="s">
        <v>2914</v>
      </c>
      <c r="G85" s="226"/>
      <c r="H85" s="208" t="s">
        <v>2928</v>
      </c>
      <c r="I85" s="208" t="s">
        <v>2910</v>
      </c>
      <c r="J85" s="208">
        <v>50</v>
      </c>
      <c r="K85" s="219"/>
    </row>
    <row r="86" spans="2:11" ht="15" customHeight="1" x14ac:dyDescent="0.3">
      <c r="B86" s="228"/>
      <c r="C86" s="208" t="s">
        <v>2929</v>
      </c>
      <c r="D86" s="208"/>
      <c r="E86" s="208"/>
      <c r="F86" s="227" t="s">
        <v>2914</v>
      </c>
      <c r="G86" s="226"/>
      <c r="H86" s="208" t="s">
        <v>2930</v>
      </c>
      <c r="I86" s="208" t="s">
        <v>2910</v>
      </c>
      <c r="J86" s="208">
        <v>20</v>
      </c>
      <c r="K86" s="219"/>
    </row>
    <row r="87" spans="2:11" ht="15" customHeight="1" x14ac:dyDescent="0.3">
      <c r="B87" s="228"/>
      <c r="C87" s="208" t="s">
        <v>2931</v>
      </c>
      <c r="D87" s="208"/>
      <c r="E87" s="208"/>
      <c r="F87" s="227" t="s">
        <v>2914</v>
      </c>
      <c r="G87" s="226"/>
      <c r="H87" s="208" t="s">
        <v>2932</v>
      </c>
      <c r="I87" s="208" t="s">
        <v>2910</v>
      </c>
      <c r="J87" s="208">
        <v>20</v>
      </c>
      <c r="K87" s="219"/>
    </row>
    <row r="88" spans="2:11" ht="15" customHeight="1" x14ac:dyDescent="0.3">
      <c r="B88" s="228"/>
      <c r="C88" s="208" t="s">
        <v>2933</v>
      </c>
      <c r="D88" s="208"/>
      <c r="E88" s="208"/>
      <c r="F88" s="227" t="s">
        <v>2914</v>
      </c>
      <c r="G88" s="226"/>
      <c r="H88" s="208" t="s">
        <v>2934</v>
      </c>
      <c r="I88" s="208" t="s">
        <v>2910</v>
      </c>
      <c r="J88" s="208">
        <v>50</v>
      </c>
      <c r="K88" s="219"/>
    </row>
    <row r="89" spans="2:11" ht="15" customHeight="1" x14ac:dyDescent="0.3">
      <c r="B89" s="228"/>
      <c r="C89" s="208" t="s">
        <v>2935</v>
      </c>
      <c r="D89" s="208"/>
      <c r="E89" s="208"/>
      <c r="F89" s="227" t="s">
        <v>2914</v>
      </c>
      <c r="G89" s="226"/>
      <c r="H89" s="208" t="s">
        <v>2935</v>
      </c>
      <c r="I89" s="208" t="s">
        <v>2910</v>
      </c>
      <c r="J89" s="208">
        <v>50</v>
      </c>
      <c r="K89" s="219"/>
    </row>
    <row r="90" spans="2:11" ht="15" customHeight="1" x14ac:dyDescent="0.3">
      <c r="B90" s="228"/>
      <c r="C90" s="208" t="s">
        <v>141</v>
      </c>
      <c r="D90" s="208"/>
      <c r="E90" s="208"/>
      <c r="F90" s="227" t="s">
        <v>2914</v>
      </c>
      <c r="G90" s="226"/>
      <c r="H90" s="208" t="s">
        <v>2936</v>
      </c>
      <c r="I90" s="208" t="s">
        <v>2910</v>
      </c>
      <c r="J90" s="208">
        <v>255</v>
      </c>
      <c r="K90" s="219"/>
    </row>
    <row r="91" spans="2:11" ht="15" customHeight="1" x14ac:dyDescent="0.3">
      <c r="B91" s="228"/>
      <c r="C91" s="208" t="s">
        <v>2937</v>
      </c>
      <c r="D91" s="208"/>
      <c r="E91" s="208"/>
      <c r="F91" s="227" t="s">
        <v>2908</v>
      </c>
      <c r="G91" s="226"/>
      <c r="H91" s="208" t="s">
        <v>2938</v>
      </c>
      <c r="I91" s="208" t="s">
        <v>2939</v>
      </c>
      <c r="J91" s="208"/>
      <c r="K91" s="219"/>
    </row>
    <row r="92" spans="2:11" ht="15" customHeight="1" x14ac:dyDescent="0.3">
      <c r="B92" s="228"/>
      <c r="C92" s="208" t="s">
        <v>2940</v>
      </c>
      <c r="D92" s="208"/>
      <c r="E92" s="208"/>
      <c r="F92" s="227" t="s">
        <v>2908</v>
      </c>
      <c r="G92" s="226"/>
      <c r="H92" s="208" t="s">
        <v>2941</v>
      </c>
      <c r="I92" s="208" t="s">
        <v>2942</v>
      </c>
      <c r="J92" s="208"/>
      <c r="K92" s="219"/>
    </row>
    <row r="93" spans="2:11" ht="15" customHeight="1" x14ac:dyDescent="0.3">
      <c r="B93" s="228"/>
      <c r="C93" s="208" t="s">
        <v>2943</v>
      </c>
      <c r="D93" s="208"/>
      <c r="E93" s="208"/>
      <c r="F93" s="227" t="s">
        <v>2908</v>
      </c>
      <c r="G93" s="226"/>
      <c r="H93" s="208" t="s">
        <v>2943</v>
      </c>
      <c r="I93" s="208" t="s">
        <v>2942</v>
      </c>
      <c r="J93" s="208"/>
      <c r="K93" s="219"/>
    </row>
    <row r="94" spans="2:11" ht="15" customHeight="1" x14ac:dyDescent="0.3">
      <c r="B94" s="228"/>
      <c r="C94" s="208" t="s">
        <v>30</v>
      </c>
      <c r="D94" s="208"/>
      <c r="E94" s="208"/>
      <c r="F94" s="227" t="s">
        <v>2908</v>
      </c>
      <c r="G94" s="226"/>
      <c r="H94" s="208" t="s">
        <v>2944</v>
      </c>
      <c r="I94" s="208" t="s">
        <v>2942</v>
      </c>
      <c r="J94" s="208"/>
      <c r="K94" s="219"/>
    </row>
    <row r="95" spans="2:11" ht="15" customHeight="1" x14ac:dyDescent="0.3">
      <c r="B95" s="228"/>
      <c r="C95" s="208" t="s">
        <v>40</v>
      </c>
      <c r="D95" s="208"/>
      <c r="E95" s="208"/>
      <c r="F95" s="227" t="s">
        <v>2908</v>
      </c>
      <c r="G95" s="226"/>
      <c r="H95" s="208" t="s">
        <v>2945</v>
      </c>
      <c r="I95" s="208" t="s">
        <v>2942</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629" t="s">
        <v>2946</v>
      </c>
      <c r="D100" s="629"/>
      <c r="E100" s="629"/>
      <c r="F100" s="629"/>
      <c r="G100" s="629"/>
      <c r="H100" s="629"/>
      <c r="I100" s="629"/>
      <c r="J100" s="629"/>
      <c r="K100" s="219"/>
    </row>
    <row r="101" spans="2:11" ht="17.25" customHeight="1" x14ac:dyDescent="0.3">
      <c r="B101" s="218"/>
      <c r="C101" s="220" t="s">
        <v>2902</v>
      </c>
      <c r="D101" s="220"/>
      <c r="E101" s="220"/>
      <c r="F101" s="220" t="s">
        <v>2903</v>
      </c>
      <c r="G101" s="221"/>
      <c r="H101" s="220" t="s">
        <v>136</v>
      </c>
      <c r="I101" s="220" t="s">
        <v>49</v>
      </c>
      <c r="J101" s="220" t="s">
        <v>2904</v>
      </c>
      <c r="K101" s="219"/>
    </row>
    <row r="102" spans="2:11" ht="17.25" customHeight="1" x14ac:dyDescent="0.3">
      <c r="B102" s="218"/>
      <c r="C102" s="222" t="s">
        <v>2905</v>
      </c>
      <c r="D102" s="222"/>
      <c r="E102" s="222"/>
      <c r="F102" s="223" t="s">
        <v>2906</v>
      </c>
      <c r="G102" s="224"/>
      <c r="H102" s="222"/>
      <c r="I102" s="222"/>
      <c r="J102" s="222" t="s">
        <v>2907</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2908</v>
      </c>
      <c r="G104" s="234"/>
      <c r="H104" s="208" t="s">
        <v>2947</v>
      </c>
      <c r="I104" s="208" t="s">
        <v>2910</v>
      </c>
      <c r="J104" s="208">
        <v>20</v>
      </c>
      <c r="K104" s="219"/>
    </row>
    <row r="105" spans="2:11" ht="15" customHeight="1" x14ac:dyDescent="0.3">
      <c r="B105" s="218"/>
      <c r="C105" s="208" t="s">
        <v>2911</v>
      </c>
      <c r="D105" s="208"/>
      <c r="E105" s="208"/>
      <c r="F105" s="227" t="s">
        <v>2908</v>
      </c>
      <c r="G105" s="208"/>
      <c r="H105" s="208" t="s">
        <v>2947</v>
      </c>
      <c r="I105" s="208" t="s">
        <v>2910</v>
      </c>
      <c r="J105" s="208">
        <v>120</v>
      </c>
      <c r="K105" s="219"/>
    </row>
    <row r="106" spans="2:11" ht="15" customHeight="1" x14ac:dyDescent="0.3">
      <c r="B106" s="228"/>
      <c r="C106" s="208" t="s">
        <v>2913</v>
      </c>
      <c r="D106" s="208"/>
      <c r="E106" s="208"/>
      <c r="F106" s="227" t="s">
        <v>2914</v>
      </c>
      <c r="G106" s="208"/>
      <c r="H106" s="208" t="s">
        <v>2947</v>
      </c>
      <c r="I106" s="208" t="s">
        <v>2910</v>
      </c>
      <c r="J106" s="208">
        <v>50</v>
      </c>
      <c r="K106" s="219"/>
    </row>
    <row r="107" spans="2:11" ht="15" customHeight="1" x14ac:dyDescent="0.3">
      <c r="B107" s="228"/>
      <c r="C107" s="208" t="s">
        <v>2916</v>
      </c>
      <c r="D107" s="208"/>
      <c r="E107" s="208"/>
      <c r="F107" s="227" t="s">
        <v>2908</v>
      </c>
      <c r="G107" s="208"/>
      <c r="H107" s="208" t="s">
        <v>2947</v>
      </c>
      <c r="I107" s="208" t="s">
        <v>2918</v>
      </c>
      <c r="J107" s="208"/>
      <c r="K107" s="219"/>
    </row>
    <row r="108" spans="2:11" ht="15" customHeight="1" x14ac:dyDescent="0.3">
      <c r="B108" s="228"/>
      <c r="C108" s="208" t="s">
        <v>2927</v>
      </c>
      <c r="D108" s="208"/>
      <c r="E108" s="208"/>
      <c r="F108" s="227" t="s">
        <v>2914</v>
      </c>
      <c r="G108" s="208"/>
      <c r="H108" s="208" t="s">
        <v>2947</v>
      </c>
      <c r="I108" s="208" t="s">
        <v>2910</v>
      </c>
      <c r="J108" s="208">
        <v>50</v>
      </c>
      <c r="K108" s="219"/>
    </row>
    <row r="109" spans="2:11" ht="15" customHeight="1" x14ac:dyDescent="0.3">
      <c r="B109" s="228"/>
      <c r="C109" s="208" t="s">
        <v>2935</v>
      </c>
      <c r="D109" s="208"/>
      <c r="E109" s="208"/>
      <c r="F109" s="227" t="s">
        <v>2914</v>
      </c>
      <c r="G109" s="208"/>
      <c r="H109" s="208" t="s">
        <v>2947</v>
      </c>
      <c r="I109" s="208" t="s">
        <v>2910</v>
      </c>
      <c r="J109" s="208">
        <v>50</v>
      </c>
      <c r="K109" s="219"/>
    </row>
    <row r="110" spans="2:11" ht="15" customHeight="1" x14ac:dyDescent="0.3">
      <c r="B110" s="228"/>
      <c r="C110" s="208" t="s">
        <v>2933</v>
      </c>
      <c r="D110" s="208"/>
      <c r="E110" s="208"/>
      <c r="F110" s="227" t="s">
        <v>2914</v>
      </c>
      <c r="G110" s="208"/>
      <c r="H110" s="208" t="s">
        <v>2947</v>
      </c>
      <c r="I110" s="208" t="s">
        <v>2910</v>
      </c>
      <c r="J110" s="208">
        <v>50</v>
      </c>
      <c r="K110" s="219"/>
    </row>
    <row r="111" spans="2:11" ht="15" customHeight="1" x14ac:dyDescent="0.3">
      <c r="B111" s="228"/>
      <c r="C111" s="208" t="s">
        <v>45</v>
      </c>
      <c r="D111" s="208"/>
      <c r="E111" s="208"/>
      <c r="F111" s="227" t="s">
        <v>2908</v>
      </c>
      <c r="G111" s="208"/>
      <c r="H111" s="208" t="s">
        <v>2948</v>
      </c>
      <c r="I111" s="208" t="s">
        <v>2910</v>
      </c>
      <c r="J111" s="208">
        <v>20</v>
      </c>
      <c r="K111" s="219"/>
    </row>
    <row r="112" spans="2:11" ht="15" customHeight="1" x14ac:dyDescent="0.3">
      <c r="B112" s="228"/>
      <c r="C112" s="208" t="s">
        <v>2949</v>
      </c>
      <c r="D112" s="208"/>
      <c r="E112" s="208"/>
      <c r="F112" s="227" t="s">
        <v>2908</v>
      </c>
      <c r="G112" s="208"/>
      <c r="H112" s="208" t="s">
        <v>2950</v>
      </c>
      <c r="I112" s="208" t="s">
        <v>2910</v>
      </c>
      <c r="J112" s="208">
        <v>120</v>
      </c>
      <c r="K112" s="219"/>
    </row>
    <row r="113" spans="2:11" ht="15" customHeight="1" x14ac:dyDescent="0.3">
      <c r="B113" s="228"/>
      <c r="C113" s="208" t="s">
        <v>30</v>
      </c>
      <c r="D113" s="208"/>
      <c r="E113" s="208"/>
      <c r="F113" s="227" t="s">
        <v>2908</v>
      </c>
      <c r="G113" s="208"/>
      <c r="H113" s="208" t="s">
        <v>2951</v>
      </c>
      <c r="I113" s="208" t="s">
        <v>2942</v>
      </c>
      <c r="J113" s="208"/>
      <c r="K113" s="219"/>
    </row>
    <row r="114" spans="2:11" ht="15" customHeight="1" x14ac:dyDescent="0.3">
      <c r="B114" s="228"/>
      <c r="C114" s="208" t="s">
        <v>40</v>
      </c>
      <c r="D114" s="208"/>
      <c r="E114" s="208"/>
      <c r="F114" s="227" t="s">
        <v>2908</v>
      </c>
      <c r="G114" s="208"/>
      <c r="H114" s="208" t="s">
        <v>2952</v>
      </c>
      <c r="I114" s="208" t="s">
        <v>2942</v>
      </c>
      <c r="J114" s="208"/>
      <c r="K114" s="219"/>
    </row>
    <row r="115" spans="2:11" ht="15" customHeight="1" x14ac:dyDescent="0.3">
      <c r="B115" s="228"/>
      <c r="C115" s="208" t="s">
        <v>49</v>
      </c>
      <c r="D115" s="208"/>
      <c r="E115" s="208"/>
      <c r="F115" s="227" t="s">
        <v>2908</v>
      </c>
      <c r="G115" s="208"/>
      <c r="H115" s="208" t="s">
        <v>2953</v>
      </c>
      <c r="I115" s="208" t="s">
        <v>2954</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628" t="s">
        <v>2955</v>
      </c>
      <c r="D120" s="628"/>
      <c r="E120" s="628"/>
      <c r="F120" s="628"/>
      <c r="G120" s="628"/>
      <c r="H120" s="628"/>
      <c r="I120" s="628"/>
      <c r="J120" s="628"/>
      <c r="K120" s="242"/>
    </row>
    <row r="121" spans="2:11" ht="17.25" customHeight="1" x14ac:dyDescent="0.3">
      <c r="B121" s="243"/>
      <c r="C121" s="220" t="s">
        <v>2902</v>
      </c>
      <c r="D121" s="220"/>
      <c r="E121" s="220"/>
      <c r="F121" s="220" t="s">
        <v>2903</v>
      </c>
      <c r="G121" s="221"/>
      <c r="H121" s="220" t="s">
        <v>136</v>
      </c>
      <c r="I121" s="220" t="s">
        <v>49</v>
      </c>
      <c r="J121" s="220" t="s">
        <v>2904</v>
      </c>
      <c r="K121" s="244"/>
    </row>
    <row r="122" spans="2:11" ht="17.25" customHeight="1" x14ac:dyDescent="0.3">
      <c r="B122" s="243"/>
      <c r="C122" s="222" t="s">
        <v>2905</v>
      </c>
      <c r="D122" s="222"/>
      <c r="E122" s="222"/>
      <c r="F122" s="223" t="s">
        <v>2906</v>
      </c>
      <c r="G122" s="224"/>
      <c r="H122" s="222"/>
      <c r="I122" s="222"/>
      <c r="J122" s="222" t="s">
        <v>2907</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2911</v>
      </c>
      <c r="D124" s="225"/>
      <c r="E124" s="225"/>
      <c r="F124" s="227" t="s">
        <v>2908</v>
      </c>
      <c r="G124" s="208"/>
      <c r="H124" s="208" t="s">
        <v>2947</v>
      </c>
      <c r="I124" s="208" t="s">
        <v>2910</v>
      </c>
      <c r="J124" s="208">
        <v>120</v>
      </c>
      <c r="K124" s="247"/>
    </row>
    <row r="125" spans="2:11" ht="15" customHeight="1" x14ac:dyDescent="0.3">
      <c r="B125" s="245"/>
      <c r="C125" s="208" t="s">
        <v>2956</v>
      </c>
      <c r="D125" s="208"/>
      <c r="E125" s="208"/>
      <c r="F125" s="227" t="s">
        <v>2908</v>
      </c>
      <c r="G125" s="208"/>
      <c r="H125" s="208" t="s">
        <v>2957</v>
      </c>
      <c r="I125" s="208" t="s">
        <v>2910</v>
      </c>
      <c r="J125" s="208" t="s">
        <v>2958</v>
      </c>
      <c r="K125" s="247"/>
    </row>
    <row r="126" spans="2:11" ht="15" customHeight="1" x14ac:dyDescent="0.3">
      <c r="B126" s="245"/>
      <c r="C126" s="208" t="s">
        <v>2857</v>
      </c>
      <c r="D126" s="208"/>
      <c r="E126" s="208"/>
      <c r="F126" s="227" t="s">
        <v>2908</v>
      </c>
      <c r="G126" s="208"/>
      <c r="H126" s="208" t="s">
        <v>2959</v>
      </c>
      <c r="I126" s="208" t="s">
        <v>2910</v>
      </c>
      <c r="J126" s="208" t="s">
        <v>2958</v>
      </c>
      <c r="K126" s="247"/>
    </row>
    <row r="127" spans="2:11" ht="15" customHeight="1" x14ac:dyDescent="0.3">
      <c r="B127" s="245"/>
      <c r="C127" s="208" t="s">
        <v>2919</v>
      </c>
      <c r="D127" s="208"/>
      <c r="E127" s="208"/>
      <c r="F127" s="227" t="s">
        <v>2914</v>
      </c>
      <c r="G127" s="208"/>
      <c r="H127" s="208" t="s">
        <v>2920</v>
      </c>
      <c r="I127" s="208" t="s">
        <v>2910</v>
      </c>
      <c r="J127" s="208">
        <v>15</v>
      </c>
      <c r="K127" s="247"/>
    </row>
    <row r="128" spans="2:11" ht="15" customHeight="1" x14ac:dyDescent="0.3">
      <c r="B128" s="245"/>
      <c r="C128" s="208" t="s">
        <v>2921</v>
      </c>
      <c r="D128" s="208"/>
      <c r="E128" s="208"/>
      <c r="F128" s="227" t="s">
        <v>2914</v>
      </c>
      <c r="G128" s="208"/>
      <c r="H128" s="208" t="s">
        <v>2922</v>
      </c>
      <c r="I128" s="208" t="s">
        <v>2910</v>
      </c>
      <c r="J128" s="208">
        <v>15</v>
      </c>
      <c r="K128" s="247"/>
    </row>
    <row r="129" spans="2:11" ht="15" customHeight="1" x14ac:dyDescent="0.3">
      <c r="B129" s="245"/>
      <c r="C129" s="208" t="s">
        <v>2923</v>
      </c>
      <c r="D129" s="208"/>
      <c r="E129" s="208"/>
      <c r="F129" s="227" t="s">
        <v>2914</v>
      </c>
      <c r="G129" s="208"/>
      <c r="H129" s="208" t="s">
        <v>2924</v>
      </c>
      <c r="I129" s="208" t="s">
        <v>2910</v>
      </c>
      <c r="J129" s="208">
        <v>20</v>
      </c>
      <c r="K129" s="247"/>
    </row>
    <row r="130" spans="2:11" ht="15" customHeight="1" x14ac:dyDescent="0.3">
      <c r="B130" s="245"/>
      <c r="C130" s="208" t="s">
        <v>2925</v>
      </c>
      <c r="D130" s="208"/>
      <c r="E130" s="208"/>
      <c r="F130" s="227" t="s">
        <v>2914</v>
      </c>
      <c r="G130" s="208"/>
      <c r="H130" s="208" t="s">
        <v>2926</v>
      </c>
      <c r="I130" s="208" t="s">
        <v>2910</v>
      </c>
      <c r="J130" s="208">
        <v>20</v>
      </c>
      <c r="K130" s="247"/>
    </row>
    <row r="131" spans="2:11" ht="15" customHeight="1" x14ac:dyDescent="0.3">
      <c r="B131" s="245"/>
      <c r="C131" s="208" t="s">
        <v>2913</v>
      </c>
      <c r="D131" s="208"/>
      <c r="E131" s="208"/>
      <c r="F131" s="227" t="s">
        <v>2914</v>
      </c>
      <c r="G131" s="208"/>
      <c r="H131" s="208" t="s">
        <v>2947</v>
      </c>
      <c r="I131" s="208" t="s">
        <v>2910</v>
      </c>
      <c r="J131" s="208">
        <v>50</v>
      </c>
      <c r="K131" s="247"/>
    </row>
    <row r="132" spans="2:11" ht="15" customHeight="1" x14ac:dyDescent="0.3">
      <c r="B132" s="245"/>
      <c r="C132" s="208" t="s">
        <v>2927</v>
      </c>
      <c r="D132" s="208"/>
      <c r="E132" s="208"/>
      <c r="F132" s="227" t="s">
        <v>2914</v>
      </c>
      <c r="G132" s="208"/>
      <c r="H132" s="208" t="s">
        <v>2947</v>
      </c>
      <c r="I132" s="208" t="s">
        <v>2910</v>
      </c>
      <c r="J132" s="208">
        <v>50</v>
      </c>
      <c r="K132" s="247"/>
    </row>
    <row r="133" spans="2:11" ht="15" customHeight="1" x14ac:dyDescent="0.3">
      <c r="B133" s="245"/>
      <c r="C133" s="208" t="s">
        <v>2933</v>
      </c>
      <c r="D133" s="208"/>
      <c r="E133" s="208"/>
      <c r="F133" s="227" t="s">
        <v>2914</v>
      </c>
      <c r="G133" s="208"/>
      <c r="H133" s="208" t="s">
        <v>2947</v>
      </c>
      <c r="I133" s="208" t="s">
        <v>2910</v>
      </c>
      <c r="J133" s="208">
        <v>50</v>
      </c>
      <c r="K133" s="247"/>
    </row>
    <row r="134" spans="2:11" ht="15" customHeight="1" x14ac:dyDescent="0.3">
      <c r="B134" s="245"/>
      <c r="C134" s="208" t="s">
        <v>2935</v>
      </c>
      <c r="D134" s="208"/>
      <c r="E134" s="208"/>
      <c r="F134" s="227" t="s">
        <v>2914</v>
      </c>
      <c r="G134" s="208"/>
      <c r="H134" s="208" t="s">
        <v>2947</v>
      </c>
      <c r="I134" s="208" t="s">
        <v>2910</v>
      </c>
      <c r="J134" s="208">
        <v>50</v>
      </c>
      <c r="K134" s="247"/>
    </row>
    <row r="135" spans="2:11" ht="15" customHeight="1" x14ac:dyDescent="0.3">
      <c r="B135" s="245"/>
      <c r="C135" s="208" t="s">
        <v>141</v>
      </c>
      <c r="D135" s="208"/>
      <c r="E135" s="208"/>
      <c r="F135" s="227" t="s">
        <v>2914</v>
      </c>
      <c r="G135" s="208"/>
      <c r="H135" s="208" t="s">
        <v>2960</v>
      </c>
      <c r="I135" s="208" t="s">
        <v>2910</v>
      </c>
      <c r="J135" s="208">
        <v>255</v>
      </c>
      <c r="K135" s="247"/>
    </row>
    <row r="136" spans="2:11" ht="15" customHeight="1" x14ac:dyDescent="0.3">
      <c r="B136" s="245"/>
      <c r="C136" s="208" t="s">
        <v>2937</v>
      </c>
      <c r="D136" s="208"/>
      <c r="E136" s="208"/>
      <c r="F136" s="227" t="s">
        <v>2908</v>
      </c>
      <c r="G136" s="208"/>
      <c r="H136" s="208" t="s">
        <v>2961</v>
      </c>
      <c r="I136" s="208" t="s">
        <v>2939</v>
      </c>
      <c r="J136" s="208"/>
      <c r="K136" s="247"/>
    </row>
    <row r="137" spans="2:11" ht="15" customHeight="1" x14ac:dyDescent="0.3">
      <c r="B137" s="245"/>
      <c r="C137" s="208" t="s">
        <v>2940</v>
      </c>
      <c r="D137" s="208"/>
      <c r="E137" s="208"/>
      <c r="F137" s="227" t="s">
        <v>2908</v>
      </c>
      <c r="G137" s="208"/>
      <c r="H137" s="208" t="s">
        <v>2962</v>
      </c>
      <c r="I137" s="208" t="s">
        <v>2942</v>
      </c>
      <c r="J137" s="208"/>
      <c r="K137" s="247"/>
    </row>
    <row r="138" spans="2:11" ht="15" customHeight="1" x14ac:dyDescent="0.3">
      <c r="B138" s="245"/>
      <c r="C138" s="208" t="s">
        <v>2943</v>
      </c>
      <c r="D138" s="208"/>
      <c r="E138" s="208"/>
      <c r="F138" s="227" t="s">
        <v>2908</v>
      </c>
      <c r="G138" s="208"/>
      <c r="H138" s="208" t="s">
        <v>2943</v>
      </c>
      <c r="I138" s="208" t="s">
        <v>2942</v>
      </c>
      <c r="J138" s="208"/>
      <c r="K138" s="247"/>
    </row>
    <row r="139" spans="2:11" ht="15" customHeight="1" x14ac:dyDescent="0.3">
      <c r="B139" s="245"/>
      <c r="C139" s="208" t="s">
        <v>30</v>
      </c>
      <c r="D139" s="208"/>
      <c r="E139" s="208"/>
      <c r="F139" s="227" t="s">
        <v>2908</v>
      </c>
      <c r="G139" s="208"/>
      <c r="H139" s="208" t="s">
        <v>2963</v>
      </c>
      <c r="I139" s="208" t="s">
        <v>2942</v>
      </c>
      <c r="J139" s="208"/>
      <c r="K139" s="247"/>
    </row>
    <row r="140" spans="2:11" ht="15" customHeight="1" x14ac:dyDescent="0.3">
      <c r="B140" s="245"/>
      <c r="C140" s="208" t="s">
        <v>2964</v>
      </c>
      <c r="D140" s="208"/>
      <c r="E140" s="208"/>
      <c r="F140" s="227" t="s">
        <v>2908</v>
      </c>
      <c r="G140" s="208"/>
      <c r="H140" s="208" t="s">
        <v>2965</v>
      </c>
      <c r="I140" s="208" t="s">
        <v>2942</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629" t="s">
        <v>2966</v>
      </c>
      <c r="D145" s="629"/>
      <c r="E145" s="629"/>
      <c r="F145" s="629"/>
      <c r="G145" s="629"/>
      <c r="H145" s="629"/>
      <c r="I145" s="629"/>
      <c r="J145" s="629"/>
      <c r="K145" s="219"/>
    </row>
    <row r="146" spans="2:11" ht="17.25" customHeight="1" x14ac:dyDescent="0.3">
      <c r="B146" s="218"/>
      <c r="C146" s="220" t="s">
        <v>2902</v>
      </c>
      <c r="D146" s="220"/>
      <c r="E146" s="220"/>
      <c r="F146" s="220" t="s">
        <v>2903</v>
      </c>
      <c r="G146" s="221"/>
      <c r="H146" s="220" t="s">
        <v>136</v>
      </c>
      <c r="I146" s="220" t="s">
        <v>49</v>
      </c>
      <c r="J146" s="220" t="s">
        <v>2904</v>
      </c>
      <c r="K146" s="219"/>
    </row>
    <row r="147" spans="2:11" ht="17.25" customHeight="1" x14ac:dyDescent="0.3">
      <c r="B147" s="218"/>
      <c r="C147" s="222" t="s">
        <v>2905</v>
      </c>
      <c r="D147" s="222"/>
      <c r="E147" s="222"/>
      <c r="F147" s="223" t="s">
        <v>2906</v>
      </c>
      <c r="G147" s="224"/>
      <c r="H147" s="222"/>
      <c r="I147" s="222"/>
      <c r="J147" s="222" t="s">
        <v>2907</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2911</v>
      </c>
      <c r="D149" s="208"/>
      <c r="E149" s="208"/>
      <c r="F149" s="252" t="s">
        <v>2908</v>
      </c>
      <c r="G149" s="208"/>
      <c r="H149" s="251" t="s">
        <v>2947</v>
      </c>
      <c r="I149" s="251" t="s">
        <v>2910</v>
      </c>
      <c r="J149" s="251">
        <v>120</v>
      </c>
      <c r="K149" s="247"/>
    </row>
    <row r="150" spans="2:11" ht="15" customHeight="1" x14ac:dyDescent="0.3">
      <c r="B150" s="228"/>
      <c r="C150" s="251" t="s">
        <v>2956</v>
      </c>
      <c r="D150" s="208"/>
      <c r="E150" s="208"/>
      <c r="F150" s="252" t="s">
        <v>2908</v>
      </c>
      <c r="G150" s="208"/>
      <c r="H150" s="251" t="s">
        <v>2967</v>
      </c>
      <c r="I150" s="251" t="s">
        <v>2910</v>
      </c>
      <c r="J150" s="251" t="s">
        <v>2958</v>
      </c>
      <c r="K150" s="247"/>
    </row>
    <row r="151" spans="2:11" ht="15" customHeight="1" x14ac:dyDescent="0.3">
      <c r="B151" s="228"/>
      <c r="C151" s="251" t="s">
        <v>2857</v>
      </c>
      <c r="D151" s="208"/>
      <c r="E151" s="208"/>
      <c r="F151" s="252" t="s">
        <v>2908</v>
      </c>
      <c r="G151" s="208"/>
      <c r="H151" s="251" t="s">
        <v>2968</v>
      </c>
      <c r="I151" s="251" t="s">
        <v>2910</v>
      </c>
      <c r="J151" s="251" t="s">
        <v>2958</v>
      </c>
      <c r="K151" s="247"/>
    </row>
    <row r="152" spans="2:11" ht="15" customHeight="1" x14ac:dyDescent="0.3">
      <c r="B152" s="228"/>
      <c r="C152" s="251" t="s">
        <v>2913</v>
      </c>
      <c r="D152" s="208"/>
      <c r="E152" s="208"/>
      <c r="F152" s="252" t="s">
        <v>2914</v>
      </c>
      <c r="G152" s="208"/>
      <c r="H152" s="251" t="s">
        <v>2947</v>
      </c>
      <c r="I152" s="251" t="s">
        <v>2910</v>
      </c>
      <c r="J152" s="251">
        <v>50</v>
      </c>
      <c r="K152" s="247"/>
    </row>
    <row r="153" spans="2:11" ht="15" customHeight="1" x14ac:dyDescent="0.3">
      <c r="B153" s="228"/>
      <c r="C153" s="251" t="s">
        <v>2916</v>
      </c>
      <c r="D153" s="208"/>
      <c r="E153" s="208"/>
      <c r="F153" s="252" t="s">
        <v>2908</v>
      </c>
      <c r="G153" s="208"/>
      <c r="H153" s="251" t="s">
        <v>2947</v>
      </c>
      <c r="I153" s="251" t="s">
        <v>2918</v>
      </c>
      <c r="J153" s="251"/>
      <c r="K153" s="247"/>
    </row>
    <row r="154" spans="2:11" ht="15" customHeight="1" x14ac:dyDescent="0.3">
      <c r="B154" s="228"/>
      <c r="C154" s="251" t="s">
        <v>2927</v>
      </c>
      <c r="D154" s="208"/>
      <c r="E154" s="208"/>
      <c r="F154" s="252" t="s">
        <v>2914</v>
      </c>
      <c r="G154" s="208"/>
      <c r="H154" s="251" t="s">
        <v>2947</v>
      </c>
      <c r="I154" s="251" t="s">
        <v>2910</v>
      </c>
      <c r="J154" s="251">
        <v>50</v>
      </c>
      <c r="K154" s="247"/>
    </row>
    <row r="155" spans="2:11" ht="15" customHeight="1" x14ac:dyDescent="0.3">
      <c r="B155" s="228"/>
      <c r="C155" s="251" t="s">
        <v>2935</v>
      </c>
      <c r="D155" s="208"/>
      <c r="E155" s="208"/>
      <c r="F155" s="252" t="s">
        <v>2914</v>
      </c>
      <c r="G155" s="208"/>
      <c r="H155" s="251" t="s">
        <v>2947</v>
      </c>
      <c r="I155" s="251" t="s">
        <v>2910</v>
      </c>
      <c r="J155" s="251">
        <v>50</v>
      </c>
      <c r="K155" s="247"/>
    </row>
    <row r="156" spans="2:11" ht="15" customHeight="1" x14ac:dyDescent="0.3">
      <c r="B156" s="228"/>
      <c r="C156" s="251" t="s">
        <v>2933</v>
      </c>
      <c r="D156" s="208"/>
      <c r="E156" s="208"/>
      <c r="F156" s="252" t="s">
        <v>2914</v>
      </c>
      <c r="G156" s="208"/>
      <c r="H156" s="251" t="s">
        <v>2947</v>
      </c>
      <c r="I156" s="251" t="s">
        <v>2910</v>
      </c>
      <c r="J156" s="251">
        <v>50</v>
      </c>
      <c r="K156" s="247"/>
    </row>
    <row r="157" spans="2:11" ht="15" customHeight="1" x14ac:dyDescent="0.3">
      <c r="B157" s="228"/>
      <c r="C157" s="251" t="s">
        <v>104</v>
      </c>
      <c r="D157" s="208"/>
      <c r="E157" s="208"/>
      <c r="F157" s="252" t="s">
        <v>2908</v>
      </c>
      <c r="G157" s="208"/>
      <c r="H157" s="251" t="s">
        <v>2969</v>
      </c>
      <c r="I157" s="251" t="s">
        <v>2910</v>
      </c>
      <c r="J157" s="251" t="s">
        <v>2970</v>
      </c>
      <c r="K157" s="247"/>
    </row>
    <row r="158" spans="2:11" ht="15" customHeight="1" x14ac:dyDescent="0.3">
      <c r="B158" s="228"/>
      <c r="C158" s="251" t="s">
        <v>2971</v>
      </c>
      <c r="D158" s="208"/>
      <c r="E158" s="208"/>
      <c r="F158" s="252" t="s">
        <v>2908</v>
      </c>
      <c r="G158" s="208"/>
      <c r="H158" s="251" t="s">
        <v>2972</v>
      </c>
      <c r="I158" s="251" t="s">
        <v>2942</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628" t="s">
        <v>2973</v>
      </c>
      <c r="D163" s="628"/>
      <c r="E163" s="628"/>
      <c r="F163" s="628"/>
      <c r="G163" s="628"/>
      <c r="H163" s="628"/>
      <c r="I163" s="628"/>
      <c r="J163" s="628"/>
      <c r="K163" s="200"/>
    </row>
    <row r="164" spans="2:11" ht="17.25" customHeight="1" x14ac:dyDescent="0.3">
      <c r="B164" s="199"/>
      <c r="C164" s="220" t="s">
        <v>2902</v>
      </c>
      <c r="D164" s="220"/>
      <c r="E164" s="220"/>
      <c r="F164" s="220" t="s">
        <v>2903</v>
      </c>
      <c r="G164" s="255"/>
      <c r="H164" s="256" t="s">
        <v>136</v>
      </c>
      <c r="I164" s="256" t="s">
        <v>49</v>
      </c>
      <c r="J164" s="220" t="s">
        <v>2904</v>
      </c>
      <c r="K164" s="200"/>
    </row>
    <row r="165" spans="2:11" ht="17.25" customHeight="1" x14ac:dyDescent="0.3">
      <c r="B165" s="201"/>
      <c r="C165" s="222" t="s">
        <v>2905</v>
      </c>
      <c r="D165" s="222"/>
      <c r="E165" s="222"/>
      <c r="F165" s="223" t="s">
        <v>2906</v>
      </c>
      <c r="G165" s="257"/>
      <c r="H165" s="258"/>
      <c r="I165" s="258"/>
      <c r="J165" s="222" t="s">
        <v>2907</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2911</v>
      </c>
      <c r="D167" s="208"/>
      <c r="E167" s="208"/>
      <c r="F167" s="227" t="s">
        <v>2908</v>
      </c>
      <c r="G167" s="208"/>
      <c r="H167" s="208" t="s">
        <v>2947</v>
      </c>
      <c r="I167" s="208" t="s">
        <v>2910</v>
      </c>
      <c r="J167" s="208">
        <v>120</v>
      </c>
      <c r="K167" s="247"/>
    </row>
    <row r="168" spans="2:11" ht="15" customHeight="1" x14ac:dyDescent="0.3">
      <c r="B168" s="228"/>
      <c r="C168" s="208" t="s">
        <v>2956</v>
      </c>
      <c r="D168" s="208"/>
      <c r="E168" s="208"/>
      <c r="F168" s="227" t="s">
        <v>2908</v>
      </c>
      <c r="G168" s="208"/>
      <c r="H168" s="208" t="s">
        <v>2957</v>
      </c>
      <c r="I168" s="208" t="s">
        <v>2910</v>
      </c>
      <c r="J168" s="208" t="s">
        <v>2958</v>
      </c>
      <c r="K168" s="247"/>
    </row>
    <row r="169" spans="2:11" ht="15" customHeight="1" x14ac:dyDescent="0.3">
      <c r="B169" s="228"/>
      <c r="C169" s="208" t="s">
        <v>2857</v>
      </c>
      <c r="D169" s="208"/>
      <c r="E169" s="208"/>
      <c r="F169" s="227" t="s">
        <v>2908</v>
      </c>
      <c r="G169" s="208"/>
      <c r="H169" s="208" t="s">
        <v>2974</v>
      </c>
      <c r="I169" s="208" t="s">
        <v>2910</v>
      </c>
      <c r="J169" s="208" t="s">
        <v>2958</v>
      </c>
      <c r="K169" s="247"/>
    </row>
    <row r="170" spans="2:11" ht="15" customHeight="1" x14ac:dyDescent="0.3">
      <c r="B170" s="228"/>
      <c r="C170" s="208" t="s">
        <v>2913</v>
      </c>
      <c r="D170" s="208"/>
      <c r="E170" s="208"/>
      <c r="F170" s="227" t="s">
        <v>2914</v>
      </c>
      <c r="G170" s="208"/>
      <c r="H170" s="208" t="s">
        <v>2974</v>
      </c>
      <c r="I170" s="208" t="s">
        <v>2910</v>
      </c>
      <c r="J170" s="208">
        <v>50</v>
      </c>
      <c r="K170" s="247"/>
    </row>
    <row r="171" spans="2:11" ht="15" customHeight="1" x14ac:dyDescent="0.3">
      <c r="B171" s="228"/>
      <c r="C171" s="208" t="s">
        <v>2916</v>
      </c>
      <c r="D171" s="208"/>
      <c r="E171" s="208"/>
      <c r="F171" s="227" t="s">
        <v>2908</v>
      </c>
      <c r="G171" s="208"/>
      <c r="H171" s="208" t="s">
        <v>2974</v>
      </c>
      <c r="I171" s="208" t="s">
        <v>2918</v>
      </c>
      <c r="J171" s="208"/>
      <c r="K171" s="247"/>
    </row>
    <row r="172" spans="2:11" ht="15" customHeight="1" x14ac:dyDescent="0.3">
      <c r="B172" s="228"/>
      <c r="C172" s="208" t="s">
        <v>2927</v>
      </c>
      <c r="D172" s="208"/>
      <c r="E172" s="208"/>
      <c r="F172" s="227" t="s">
        <v>2914</v>
      </c>
      <c r="G172" s="208"/>
      <c r="H172" s="208" t="s">
        <v>2974</v>
      </c>
      <c r="I172" s="208" t="s">
        <v>2910</v>
      </c>
      <c r="J172" s="208">
        <v>50</v>
      </c>
      <c r="K172" s="247"/>
    </row>
    <row r="173" spans="2:11" ht="15" customHeight="1" x14ac:dyDescent="0.3">
      <c r="B173" s="228"/>
      <c r="C173" s="208" t="s">
        <v>2935</v>
      </c>
      <c r="D173" s="208"/>
      <c r="E173" s="208"/>
      <c r="F173" s="227" t="s">
        <v>2914</v>
      </c>
      <c r="G173" s="208"/>
      <c r="H173" s="208" t="s">
        <v>2974</v>
      </c>
      <c r="I173" s="208" t="s">
        <v>2910</v>
      </c>
      <c r="J173" s="208">
        <v>50</v>
      </c>
      <c r="K173" s="247"/>
    </row>
    <row r="174" spans="2:11" ht="15" customHeight="1" x14ac:dyDescent="0.3">
      <c r="B174" s="228"/>
      <c r="C174" s="208" t="s">
        <v>2933</v>
      </c>
      <c r="D174" s="208"/>
      <c r="E174" s="208"/>
      <c r="F174" s="227" t="s">
        <v>2914</v>
      </c>
      <c r="G174" s="208"/>
      <c r="H174" s="208" t="s">
        <v>2974</v>
      </c>
      <c r="I174" s="208" t="s">
        <v>2910</v>
      </c>
      <c r="J174" s="208">
        <v>50</v>
      </c>
      <c r="K174" s="247"/>
    </row>
    <row r="175" spans="2:11" ht="15" customHeight="1" x14ac:dyDescent="0.3">
      <c r="B175" s="228"/>
      <c r="C175" s="208" t="s">
        <v>135</v>
      </c>
      <c r="D175" s="208"/>
      <c r="E175" s="208"/>
      <c r="F175" s="227" t="s">
        <v>2908</v>
      </c>
      <c r="G175" s="208"/>
      <c r="H175" s="208" t="s">
        <v>2975</v>
      </c>
      <c r="I175" s="208" t="s">
        <v>2976</v>
      </c>
      <c r="J175" s="208"/>
      <c r="K175" s="247"/>
    </row>
    <row r="176" spans="2:11" ht="15" customHeight="1" x14ac:dyDescent="0.3">
      <c r="B176" s="228"/>
      <c r="C176" s="208" t="s">
        <v>49</v>
      </c>
      <c r="D176" s="208"/>
      <c r="E176" s="208"/>
      <c r="F176" s="227" t="s">
        <v>2908</v>
      </c>
      <c r="G176" s="208"/>
      <c r="H176" s="208" t="s">
        <v>2977</v>
      </c>
      <c r="I176" s="208" t="s">
        <v>2978</v>
      </c>
      <c r="J176" s="208">
        <v>1</v>
      </c>
      <c r="K176" s="247"/>
    </row>
    <row r="177" spans="2:11" ht="15" customHeight="1" x14ac:dyDescent="0.3">
      <c r="B177" s="228"/>
      <c r="C177" s="208" t="s">
        <v>45</v>
      </c>
      <c r="D177" s="208"/>
      <c r="E177" s="208"/>
      <c r="F177" s="227" t="s">
        <v>2908</v>
      </c>
      <c r="G177" s="208"/>
      <c r="H177" s="208" t="s">
        <v>2979</v>
      </c>
      <c r="I177" s="208" t="s">
        <v>2910</v>
      </c>
      <c r="J177" s="208">
        <v>20</v>
      </c>
      <c r="K177" s="247"/>
    </row>
    <row r="178" spans="2:11" ht="15" customHeight="1" x14ac:dyDescent="0.3">
      <c r="B178" s="228"/>
      <c r="C178" s="208" t="s">
        <v>136</v>
      </c>
      <c r="D178" s="208"/>
      <c r="E178" s="208"/>
      <c r="F178" s="227" t="s">
        <v>2908</v>
      </c>
      <c r="G178" s="208"/>
      <c r="H178" s="208" t="s">
        <v>2980</v>
      </c>
      <c r="I178" s="208" t="s">
        <v>2910</v>
      </c>
      <c r="J178" s="208">
        <v>255</v>
      </c>
      <c r="K178" s="247"/>
    </row>
    <row r="179" spans="2:11" ht="15" customHeight="1" x14ac:dyDescent="0.3">
      <c r="B179" s="228"/>
      <c r="C179" s="208" t="s">
        <v>137</v>
      </c>
      <c r="D179" s="208"/>
      <c r="E179" s="208"/>
      <c r="F179" s="227" t="s">
        <v>2908</v>
      </c>
      <c r="G179" s="208"/>
      <c r="H179" s="208" t="s">
        <v>2873</v>
      </c>
      <c r="I179" s="208" t="s">
        <v>2910</v>
      </c>
      <c r="J179" s="208">
        <v>10</v>
      </c>
      <c r="K179" s="247"/>
    </row>
    <row r="180" spans="2:11" ht="15" customHeight="1" x14ac:dyDescent="0.3">
      <c r="B180" s="228"/>
      <c r="C180" s="208" t="s">
        <v>138</v>
      </c>
      <c r="D180" s="208"/>
      <c r="E180" s="208"/>
      <c r="F180" s="227" t="s">
        <v>2908</v>
      </c>
      <c r="G180" s="208"/>
      <c r="H180" s="208" t="s">
        <v>2981</v>
      </c>
      <c r="I180" s="208" t="s">
        <v>2942</v>
      </c>
      <c r="J180" s="208"/>
      <c r="K180" s="247"/>
    </row>
    <row r="181" spans="2:11" ht="15" customHeight="1" x14ac:dyDescent="0.3">
      <c r="B181" s="228"/>
      <c r="C181" s="208" t="s">
        <v>2982</v>
      </c>
      <c r="D181" s="208"/>
      <c r="E181" s="208"/>
      <c r="F181" s="227" t="s">
        <v>2908</v>
      </c>
      <c r="G181" s="208"/>
      <c r="H181" s="208" t="s">
        <v>2983</v>
      </c>
      <c r="I181" s="208" t="s">
        <v>2942</v>
      </c>
      <c r="J181" s="208"/>
      <c r="K181" s="247"/>
    </row>
    <row r="182" spans="2:11" ht="15" customHeight="1" x14ac:dyDescent="0.3">
      <c r="B182" s="228"/>
      <c r="C182" s="208" t="s">
        <v>2971</v>
      </c>
      <c r="D182" s="208"/>
      <c r="E182" s="208"/>
      <c r="F182" s="227" t="s">
        <v>2908</v>
      </c>
      <c r="G182" s="208"/>
      <c r="H182" s="208" t="s">
        <v>2984</v>
      </c>
      <c r="I182" s="208" t="s">
        <v>2942</v>
      </c>
      <c r="J182" s="208"/>
      <c r="K182" s="247"/>
    </row>
    <row r="183" spans="2:11" ht="15" customHeight="1" x14ac:dyDescent="0.3">
      <c r="B183" s="228"/>
      <c r="C183" s="208" t="s">
        <v>140</v>
      </c>
      <c r="D183" s="208"/>
      <c r="E183" s="208"/>
      <c r="F183" s="227" t="s">
        <v>2914</v>
      </c>
      <c r="G183" s="208"/>
      <c r="H183" s="208" t="s">
        <v>2985</v>
      </c>
      <c r="I183" s="208" t="s">
        <v>2910</v>
      </c>
      <c r="J183" s="208">
        <v>50</v>
      </c>
      <c r="K183" s="247"/>
    </row>
    <row r="184" spans="2:11" ht="15" customHeight="1" x14ac:dyDescent="0.3">
      <c r="B184" s="228"/>
      <c r="C184" s="208" t="s">
        <v>2986</v>
      </c>
      <c r="D184" s="208"/>
      <c r="E184" s="208"/>
      <c r="F184" s="227" t="s">
        <v>2914</v>
      </c>
      <c r="G184" s="208"/>
      <c r="H184" s="208" t="s">
        <v>2987</v>
      </c>
      <c r="I184" s="208" t="s">
        <v>2988</v>
      </c>
      <c r="J184" s="208"/>
      <c r="K184" s="247"/>
    </row>
    <row r="185" spans="2:11" ht="15" customHeight="1" x14ac:dyDescent="0.3">
      <c r="B185" s="228"/>
      <c r="C185" s="208" t="s">
        <v>2989</v>
      </c>
      <c r="D185" s="208"/>
      <c r="E185" s="208"/>
      <c r="F185" s="227" t="s">
        <v>2914</v>
      </c>
      <c r="G185" s="208"/>
      <c r="H185" s="208" t="s">
        <v>2990</v>
      </c>
      <c r="I185" s="208" t="s">
        <v>2988</v>
      </c>
      <c r="J185" s="208"/>
      <c r="K185" s="247"/>
    </row>
    <row r="186" spans="2:11" ht="15" customHeight="1" x14ac:dyDescent="0.3">
      <c r="B186" s="228"/>
      <c r="C186" s="208" t="s">
        <v>2991</v>
      </c>
      <c r="D186" s="208"/>
      <c r="E186" s="208"/>
      <c r="F186" s="227" t="s">
        <v>2914</v>
      </c>
      <c r="G186" s="208"/>
      <c r="H186" s="208" t="s">
        <v>2992</v>
      </c>
      <c r="I186" s="208" t="s">
        <v>2988</v>
      </c>
      <c r="J186" s="208"/>
      <c r="K186" s="247"/>
    </row>
    <row r="187" spans="2:11" ht="15" customHeight="1" x14ac:dyDescent="0.3">
      <c r="B187" s="228"/>
      <c r="C187" s="259" t="s">
        <v>2993</v>
      </c>
      <c r="D187" s="208"/>
      <c r="E187" s="208"/>
      <c r="F187" s="227" t="s">
        <v>2914</v>
      </c>
      <c r="G187" s="208"/>
      <c r="H187" s="208" t="s">
        <v>2994</v>
      </c>
      <c r="I187" s="208" t="s">
        <v>2995</v>
      </c>
      <c r="J187" s="260" t="s">
        <v>2996</v>
      </c>
      <c r="K187" s="247"/>
    </row>
    <row r="188" spans="2:11" ht="15" customHeight="1" x14ac:dyDescent="0.3">
      <c r="B188" s="228"/>
      <c r="C188" s="213" t="s">
        <v>34</v>
      </c>
      <c r="D188" s="208"/>
      <c r="E188" s="208"/>
      <c r="F188" s="227" t="s">
        <v>2908</v>
      </c>
      <c r="G188" s="208"/>
      <c r="H188" s="204" t="s">
        <v>2997</v>
      </c>
      <c r="I188" s="208" t="s">
        <v>2998</v>
      </c>
      <c r="J188" s="208"/>
      <c r="K188" s="247"/>
    </row>
    <row r="189" spans="2:11" ht="15" customHeight="1" x14ac:dyDescent="0.3">
      <c r="B189" s="228"/>
      <c r="C189" s="213" t="s">
        <v>2999</v>
      </c>
      <c r="D189" s="208"/>
      <c r="E189" s="208"/>
      <c r="F189" s="227" t="s">
        <v>2908</v>
      </c>
      <c r="G189" s="208"/>
      <c r="H189" s="208" t="s">
        <v>3000</v>
      </c>
      <c r="I189" s="208" t="s">
        <v>2942</v>
      </c>
      <c r="J189" s="208"/>
      <c r="K189" s="247"/>
    </row>
    <row r="190" spans="2:11" ht="15" customHeight="1" x14ac:dyDescent="0.3">
      <c r="B190" s="228"/>
      <c r="C190" s="213" t="s">
        <v>3001</v>
      </c>
      <c r="D190" s="208"/>
      <c r="E190" s="208"/>
      <c r="F190" s="227" t="s">
        <v>2908</v>
      </c>
      <c r="G190" s="208"/>
      <c r="H190" s="208" t="s">
        <v>3002</v>
      </c>
      <c r="I190" s="208" t="s">
        <v>2942</v>
      </c>
      <c r="J190" s="208"/>
      <c r="K190" s="247"/>
    </row>
    <row r="191" spans="2:11" ht="15" customHeight="1" x14ac:dyDescent="0.3">
      <c r="B191" s="228"/>
      <c r="C191" s="213" t="s">
        <v>3003</v>
      </c>
      <c r="D191" s="208"/>
      <c r="E191" s="208"/>
      <c r="F191" s="227" t="s">
        <v>2914</v>
      </c>
      <c r="G191" s="208"/>
      <c r="H191" s="208" t="s">
        <v>3004</v>
      </c>
      <c r="I191" s="208" t="s">
        <v>2942</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628" t="s">
        <v>3005</v>
      </c>
      <c r="D197" s="628"/>
      <c r="E197" s="628"/>
      <c r="F197" s="628"/>
      <c r="G197" s="628"/>
      <c r="H197" s="628"/>
      <c r="I197" s="628"/>
      <c r="J197" s="628"/>
      <c r="K197" s="200"/>
    </row>
    <row r="198" spans="2:11" ht="25.5" customHeight="1" x14ac:dyDescent="0.3">
      <c r="B198" s="199"/>
      <c r="C198" s="262" t="s">
        <v>3006</v>
      </c>
      <c r="D198" s="262"/>
      <c r="E198" s="262"/>
      <c r="F198" s="262" t="s">
        <v>3007</v>
      </c>
      <c r="G198" s="263"/>
      <c r="H198" s="627" t="s">
        <v>3008</v>
      </c>
      <c r="I198" s="627"/>
      <c r="J198" s="627"/>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2998</v>
      </c>
      <c r="D200" s="208"/>
      <c r="E200" s="208"/>
      <c r="F200" s="227" t="s">
        <v>35</v>
      </c>
      <c r="G200" s="208"/>
      <c r="H200" s="626" t="s">
        <v>3009</v>
      </c>
      <c r="I200" s="626"/>
      <c r="J200" s="626"/>
      <c r="K200" s="247"/>
    </row>
    <row r="201" spans="2:11" ht="15" customHeight="1" x14ac:dyDescent="0.3">
      <c r="B201" s="228"/>
      <c r="C201" s="232"/>
      <c r="D201" s="208"/>
      <c r="E201" s="208"/>
      <c r="F201" s="227" t="s">
        <v>36</v>
      </c>
      <c r="G201" s="208"/>
      <c r="H201" s="626" t="s">
        <v>3010</v>
      </c>
      <c r="I201" s="626"/>
      <c r="J201" s="626"/>
      <c r="K201" s="247"/>
    </row>
    <row r="202" spans="2:11" ht="15" customHeight="1" x14ac:dyDescent="0.3">
      <c r="B202" s="228"/>
      <c r="C202" s="232"/>
      <c r="D202" s="208"/>
      <c r="E202" s="208"/>
      <c r="F202" s="227" t="s">
        <v>39</v>
      </c>
      <c r="G202" s="208"/>
      <c r="H202" s="626" t="s">
        <v>3011</v>
      </c>
      <c r="I202" s="626"/>
      <c r="J202" s="626"/>
      <c r="K202" s="247"/>
    </row>
    <row r="203" spans="2:11" ht="15" customHeight="1" x14ac:dyDescent="0.3">
      <c r="B203" s="228"/>
      <c r="C203" s="208"/>
      <c r="D203" s="208"/>
      <c r="E203" s="208"/>
      <c r="F203" s="227" t="s">
        <v>37</v>
      </c>
      <c r="G203" s="208"/>
      <c r="H203" s="626" t="s">
        <v>3012</v>
      </c>
      <c r="I203" s="626"/>
      <c r="J203" s="626"/>
      <c r="K203" s="247"/>
    </row>
    <row r="204" spans="2:11" ht="15" customHeight="1" x14ac:dyDescent="0.3">
      <c r="B204" s="228"/>
      <c r="C204" s="208"/>
      <c r="D204" s="208"/>
      <c r="E204" s="208"/>
      <c r="F204" s="227" t="s">
        <v>38</v>
      </c>
      <c r="G204" s="208"/>
      <c r="H204" s="626" t="s">
        <v>3013</v>
      </c>
      <c r="I204" s="626"/>
      <c r="J204" s="626"/>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2954</v>
      </c>
      <c r="D206" s="208"/>
      <c r="E206" s="208"/>
      <c r="F206" s="227" t="s">
        <v>69</v>
      </c>
      <c r="G206" s="208"/>
      <c r="H206" s="626" t="s">
        <v>3014</v>
      </c>
      <c r="I206" s="626"/>
      <c r="J206" s="626"/>
      <c r="K206" s="247"/>
    </row>
    <row r="207" spans="2:11" ht="15" customHeight="1" x14ac:dyDescent="0.3">
      <c r="B207" s="228"/>
      <c r="C207" s="232"/>
      <c r="D207" s="208"/>
      <c r="E207" s="208"/>
      <c r="F207" s="227" t="s">
        <v>2852</v>
      </c>
      <c r="G207" s="208"/>
      <c r="H207" s="626" t="s">
        <v>2853</v>
      </c>
      <c r="I207" s="626"/>
      <c r="J207" s="626"/>
      <c r="K207" s="247"/>
    </row>
    <row r="208" spans="2:11" ht="15" customHeight="1" x14ac:dyDescent="0.3">
      <c r="B208" s="228"/>
      <c r="C208" s="208"/>
      <c r="D208" s="208"/>
      <c r="E208" s="208"/>
      <c r="F208" s="227" t="s">
        <v>2850</v>
      </c>
      <c r="G208" s="208"/>
      <c r="H208" s="626" t="s">
        <v>3015</v>
      </c>
      <c r="I208" s="626"/>
      <c r="J208" s="626"/>
      <c r="K208" s="247"/>
    </row>
    <row r="209" spans="2:11" ht="15" customHeight="1" x14ac:dyDescent="0.3">
      <c r="B209" s="264"/>
      <c r="C209" s="232"/>
      <c r="D209" s="232"/>
      <c r="E209" s="232"/>
      <c r="F209" s="227" t="s">
        <v>94</v>
      </c>
      <c r="G209" s="213"/>
      <c r="H209" s="625" t="s">
        <v>2854</v>
      </c>
      <c r="I209" s="625"/>
      <c r="J209" s="625"/>
      <c r="K209" s="265"/>
    </row>
    <row r="210" spans="2:11" ht="15" customHeight="1" x14ac:dyDescent="0.3">
      <c r="B210" s="264"/>
      <c r="C210" s="232"/>
      <c r="D210" s="232"/>
      <c r="E210" s="232"/>
      <c r="F210" s="227" t="s">
        <v>2855</v>
      </c>
      <c r="G210" s="213"/>
      <c r="H210" s="625" t="s">
        <v>2836</v>
      </c>
      <c r="I210" s="625"/>
      <c r="J210" s="625"/>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2978</v>
      </c>
      <c r="D212" s="232"/>
      <c r="E212" s="232"/>
      <c r="F212" s="227">
        <v>1</v>
      </c>
      <c r="G212" s="213"/>
      <c r="H212" s="625" t="s">
        <v>3016</v>
      </c>
      <c r="I212" s="625"/>
      <c r="J212" s="625"/>
      <c r="K212" s="265"/>
    </row>
    <row r="213" spans="2:11" ht="15" customHeight="1" x14ac:dyDescent="0.3">
      <c r="B213" s="264"/>
      <c r="C213" s="232"/>
      <c r="D213" s="232"/>
      <c r="E213" s="232"/>
      <c r="F213" s="227">
        <v>2</v>
      </c>
      <c r="G213" s="213"/>
      <c r="H213" s="625" t="s">
        <v>3017</v>
      </c>
      <c r="I213" s="625"/>
      <c r="J213" s="625"/>
      <c r="K213" s="265"/>
    </row>
    <row r="214" spans="2:11" ht="15" customHeight="1" x14ac:dyDescent="0.3">
      <c r="B214" s="264"/>
      <c r="C214" s="232"/>
      <c r="D214" s="232"/>
      <c r="E214" s="232"/>
      <c r="F214" s="227">
        <v>3</v>
      </c>
      <c r="G214" s="213"/>
      <c r="H214" s="625" t="s">
        <v>3018</v>
      </c>
      <c r="I214" s="625"/>
      <c r="J214" s="625"/>
      <c r="K214" s="265"/>
    </row>
    <row r="215" spans="2:11" ht="15" customHeight="1" x14ac:dyDescent="0.3">
      <c r="B215" s="264"/>
      <c r="C215" s="232"/>
      <c r="D215" s="232"/>
      <c r="E215" s="232"/>
      <c r="F215" s="227">
        <v>4</v>
      </c>
      <c r="G215" s="213"/>
      <c r="H215" s="625" t="s">
        <v>3019</v>
      </c>
      <c r="I215" s="625"/>
      <c r="J215" s="625"/>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2019-08-26T19:38:42Z</cp:lastPrinted>
  <dcterms:created xsi:type="dcterms:W3CDTF">2018-12-12T09:10:08Z</dcterms:created>
  <dcterms:modified xsi:type="dcterms:W3CDTF">2019-10-21T07:24:00Z</dcterms:modified>
</cp:coreProperties>
</file>