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5 - Oprava ploché s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'2019-05 - Oprava ploché s...'!$C$90:$L$460</definedName>
    <definedName name="_xlnm.Print_Area" localSheetId="1">'2019-05 - Oprava ploché s...'!$C$4:$K$39,'2019-05 - Oprava ploché s...'!$C$45:$K$74,'2019-05 - Oprava ploché s...'!$C$80:$L$460</definedName>
    <definedName name="_xlnm.Print_Titles" localSheetId="1">'2019-05 - Oprava ploché s...'!$90:$90</definedName>
  </definedNames>
  <calcPr/>
</workbook>
</file>

<file path=xl/calcChain.xml><?xml version="1.0" encoding="utf-8"?>
<calcChain xmlns="http://schemas.openxmlformats.org/spreadsheetml/2006/main">
  <c i="2" r="K37"/>
  <c r="K36"/>
  <c i="1" r="BA55"/>
  <c i="2" r="K35"/>
  <c i="1" r="AZ55"/>
  <c i="2" r="BI460"/>
  <c r="BH460"/>
  <c r="BG460"/>
  <c r="BF460"/>
  <c r="R460"/>
  <c r="Q460"/>
  <c r="P460"/>
  <c r="BK460"/>
  <c r="K460"/>
  <c r="BE460"/>
  <c r="BI459"/>
  <c r="BH459"/>
  <c r="BG459"/>
  <c r="BF459"/>
  <c r="R459"/>
  <c r="Q459"/>
  <c r="P459"/>
  <c r="BK459"/>
  <c r="K459"/>
  <c r="BE459"/>
  <c r="BI458"/>
  <c r="BH458"/>
  <c r="BG458"/>
  <c r="BF458"/>
  <c r="R458"/>
  <c r="Q458"/>
  <c r="P458"/>
  <c r="BK458"/>
  <c r="K458"/>
  <c r="BE458"/>
  <c r="BI457"/>
  <c r="BH457"/>
  <c r="BG457"/>
  <c r="BF457"/>
  <c r="R457"/>
  <c r="Q457"/>
  <c r="P457"/>
  <c r="BK457"/>
  <c r="K457"/>
  <c r="BE457"/>
  <c r="BI456"/>
  <c r="BH456"/>
  <c r="BG456"/>
  <c r="BF456"/>
  <c r="R456"/>
  <c r="Q456"/>
  <c r="P456"/>
  <c r="BK456"/>
  <c r="K456"/>
  <c r="BE456"/>
  <c r="BI455"/>
  <c r="BH455"/>
  <c r="BG455"/>
  <c r="BF455"/>
  <c r="R455"/>
  <c r="Q455"/>
  <c r="P455"/>
  <c r="BK455"/>
  <c r="K455"/>
  <c r="BE455"/>
  <c r="BI454"/>
  <c r="BH454"/>
  <c r="BG454"/>
  <c r="BF454"/>
  <c r="R454"/>
  <c r="Q454"/>
  <c r="P454"/>
  <c r="BK454"/>
  <c r="K454"/>
  <c r="BE454"/>
  <c r="BI453"/>
  <c r="BH453"/>
  <c r="BG453"/>
  <c r="BF453"/>
  <c r="R453"/>
  <c r="Q453"/>
  <c r="P453"/>
  <c r="BK453"/>
  <c r="K453"/>
  <c r="BE453"/>
  <c r="BI452"/>
  <c r="BH452"/>
  <c r="BG452"/>
  <c r="BF452"/>
  <c r="R452"/>
  <c r="Q452"/>
  <c r="P452"/>
  <c r="BK452"/>
  <c r="K452"/>
  <c r="BE452"/>
  <c r="BI451"/>
  <c r="BH451"/>
  <c r="BG451"/>
  <c r="BF451"/>
  <c r="R451"/>
  <c r="R450"/>
  <c r="Q451"/>
  <c r="Q450"/>
  <c r="P451"/>
  <c r="BK451"/>
  <c r="BK450"/>
  <c r="K450"/>
  <c r="K451"/>
  <c r="BE451"/>
  <c r="J73"/>
  <c r="I73"/>
  <c r="K73"/>
  <c r="BI449"/>
  <c r="BH449"/>
  <c r="BG449"/>
  <c r="BF449"/>
  <c r="R449"/>
  <c r="R448"/>
  <c r="Q449"/>
  <c r="Q448"/>
  <c r="X449"/>
  <c r="X448"/>
  <c r="V449"/>
  <c r="V448"/>
  <c r="T449"/>
  <c r="T448"/>
  <c r="P449"/>
  <c r="BK449"/>
  <c r="BK448"/>
  <c r="K448"/>
  <c r="K449"/>
  <c r="BE449"/>
  <c r="K72"/>
  <c r="J72"/>
  <c r="I72"/>
  <c r="BI447"/>
  <c r="BH447"/>
  <c r="BG447"/>
  <c r="BF447"/>
  <c r="R447"/>
  <c r="Q447"/>
  <c r="X447"/>
  <c r="V447"/>
  <c r="T447"/>
  <c r="P447"/>
  <c r="BK447"/>
  <c r="K447"/>
  <c r="BE447"/>
  <c r="BI446"/>
  <c r="BH446"/>
  <c r="BG446"/>
  <c r="BF446"/>
  <c r="R446"/>
  <c r="R445"/>
  <c r="R444"/>
  <c r="Q446"/>
  <c r="Q445"/>
  <c r="Q444"/>
  <c r="X446"/>
  <c r="X445"/>
  <c r="X444"/>
  <c r="V446"/>
  <c r="V445"/>
  <c r="V444"/>
  <c r="T446"/>
  <c r="T445"/>
  <c r="T444"/>
  <c r="P446"/>
  <c r="BK446"/>
  <c r="BK445"/>
  <c r="K445"/>
  <c r="BK444"/>
  <c r="K444"/>
  <c r="K446"/>
  <c r="BE446"/>
  <c r="K71"/>
  <c r="J71"/>
  <c r="I71"/>
  <c r="K70"/>
  <c r="J70"/>
  <c r="I70"/>
  <c r="BI443"/>
  <c r="BH443"/>
  <c r="BG443"/>
  <c r="BF443"/>
  <c r="R443"/>
  <c r="Q443"/>
  <c r="X443"/>
  <c r="V443"/>
  <c r="T443"/>
  <c r="P443"/>
  <c r="BK443"/>
  <c r="K443"/>
  <c r="BE443"/>
  <c r="BI439"/>
  <c r="BH439"/>
  <c r="BG439"/>
  <c r="BF439"/>
  <c r="R439"/>
  <c r="Q439"/>
  <c r="X439"/>
  <c r="V439"/>
  <c r="T439"/>
  <c r="P439"/>
  <c r="BK439"/>
  <c r="K439"/>
  <c r="BE439"/>
  <c r="BI435"/>
  <c r="BH435"/>
  <c r="BG435"/>
  <c r="BF435"/>
  <c r="R435"/>
  <c r="Q435"/>
  <c r="X435"/>
  <c r="V435"/>
  <c r="T435"/>
  <c r="P435"/>
  <c r="BK435"/>
  <c r="K435"/>
  <c r="BE435"/>
  <c r="BI431"/>
  <c r="BH431"/>
  <c r="BG431"/>
  <c r="BF431"/>
  <c r="R431"/>
  <c r="Q431"/>
  <c r="X431"/>
  <c r="V431"/>
  <c r="T431"/>
  <c r="P431"/>
  <c r="BK431"/>
  <c r="K431"/>
  <c r="BE431"/>
  <c r="BI427"/>
  <c r="BH427"/>
  <c r="BG427"/>
  <c r="BF427"/>
  <c r="R427"/>
  <c r="Q427"/>
  <c r="X427"/>
  <c r="V427"/>
  <c r="T427"/>
  <c r="P427"/>
  <c r="BK427"/>
  <c r="K427"/>
  <c r="BE427"/>
  <c r="BI423"/>
  <c r="BH423"/>
  <c r="BG423"/>
  <c r="BF423"/>
  <c r="R423"/>
  <c r="Q423"/>
  <c r="X423"/>
  <c r="V423"/>
  <c r="T423"/>
  <c r="P423"/>
  <c r="BK423"/>
  <c r="K423"/>
  <c r="BE423"/>
  <c r="BI420"/>
  <c r="BH420"/>
  <c r="BG420"/>
  <c r="BF420"/>
  <c r="R420"/>
  <c r="Q420"/>
  <c r="X420"/>
  <c r="V420"/>
  <c r="T420"/>
  <c r="P420"/>
  <c r="BK420"/>
  <c r="K420"/>
  <c r="BE420"/>
  <c r="BI417"/>
  <c r="BH417"/>
  <c r="BG417"/>
  <c r="BF417"/>
  <c r="R417"/>
  <c r="R416"/>
  <c r="Q417"/>
  <c r="Q416"/>
  <c r="X417"/>
  <c r="X416"/>
  <c r="V417"/>
  <c r="V416"/>
  <c r="T417"/>
  <c r="T416"/>
  <c r="P417"/>
  <c r="BK417"/>
  <c r="BK416"/>
  <c r="K416"/>
  <c r="K417"/>
  <c r="BE417"/>
  <c r="K69"/>
  <c r="J69"/>
  <c r="I69"/>
  <c r="BI415"/>
  <c r="BH415"/>
  <c r="BG415"/>
  <c r="BF415"/>
  <c r="R415"/>
  <c r="Q415"/>
  <c r="X415"/>
  <c r="V415"/>
  <c r="T415"/>
  <c r="P415"/>
  <c r="BK415"/>
  <c r="K415"/>
  <c r="BE415"/>
  <c r="BI407"/>
  <c r="BH407"/>
  <c r="BG407"/>
  <c r="BF407"/>
  <c r="R407"/>
  <c r="R406"/>
  <c r="Q407"/>
  <c r="Q406"/>
  <c r="X407"/>
  <c r="X406"/>
  <c r="V407"/>
  <c r="V406"/>
  <c r="T407"/>
  <c r="T406"/>
  <c r="P407"/>
  <c r="BK407"/>
  <c r="BK406"/>
  <c r="K406"/>
  <c r="K407"/>
  <c r="BE407"/>
  <c r="K68"/>
  <c r="J68"/>
  <c r="I68"/>
  <c r="BI405"/>
  <c r="BH405"/>
  <c r="BG405"/>
  <c r="BF405"/>
  <c r="R405"/>
  <c r="Q405"/>
  <c r="X405"/>
  <c r="V405"/>
  <c r="T405"/>
  <c r="P405"/>
  <c r="BK405"/>
  <c r="K405"/>
  <c r="BE405"/>
  <c r="BI404"/>
  <c r="BH404"/>
  <c r="BG404"/>
  <c r="BF404"/>
  <c r="R404"/>
  <c r="R403"/>
  <c r="Q404"/>
  <c r="Q403"/>
  <c r="X404"/>
  <c r="X403"/>
  <c r="V404"/>
  <c r="V403"/>
  <c r="T404"/>
  <c r="T403"/>
  <c r="P404"/>
  <c r="BK404"/>
  <c r="BK403"/>
  <c r="K403"/>
  <c r="K404"/>
  <c r="BE404"/>
  <c r="K67"/>
  <c r="J67"/>
  <c r="I67"/>
  <c r="BI402"/>
  <c r="BH402"/>
  <c r="BG402"/>
  <c r="BF402"/>
  <c r="R402"/>
  <c r="R401"/>
  <c r="Q402"/>
  <c r="Q401"/>
  <c r="X402"/>
  <c r="X401"/>
  <c r="V402"/>
  <c r="V401"/>
  <c r="T402"/>
  <c r="T401"/>
  <c r="P402"/>
  <c r="BK402"/>
  <c r="BK401"/>
  <c r="K401"/>
  <c r="K402"/>
  <c r="BE402"/>
  <c r="K66"/>
  <c r="J66"/>
  <c r="I66"/>
  <c r="BI400"/>
  <c r="BH400"/>
  <c r="BG400"/>
  <c r="BF400"/>
  <c r="R400"/>
  <c r="Q400"/>
  <c r="X400"/>
  <c r="V400"/>
  <c r="T400"/>
  <c r="P400"/>
  <c r="BK400"/>
  <c r="K400"/>
  <c r="BE400"/>
  <c r="BI399"/>
  <c r="BH399"/>
  <c r="BG399"/>
  <c r="BF399"/>
  <c r="R399"/>
  <c r="R398"/>
  <c r="Q399"/>
  <c r="Q398"/>
  <c r="X399"/>
  <c r="X398"/>
  <c r="V399"/>
  <c r="V398"/>
  <c r="T399"/>
  <c r="T398"/>
  <c r="P399"/>
  <c r="BK399"/>
  <c r="BK398"/>
  <c r="K398"/>
  <c r="K399"/>
  <c r="BE399"/>
  <c r="K65"/>
  <c r="J65"/>
  <c r="I65"/>
  <c r="BI397"/>
  <c r="BH397"/>
  <c r="BG397"/>
  <c r="BF397"/>
  <c r="R397"/>
  <c r="Q397"/>
  <c r="X397"/>
  <c r="V397"/>
  <c r="T397"/>
  <c r="P397"/>
  <c r="BK397"/>
  <c r="K397"/>
  <c r="BE397"/>
  <c r="BI394"/>
  <c r="BH394"/>
  <c r="BG394"/>
  <c r="BF394"/>
  <c r="R394"/>
  <c r="Q394"/>
  <c r="X394"/>
  <c r="V394"/>
  <c r="T394"/>
  <c r="P394"/>
  <c r="BK394"/>
  <c r="K394"/>
  <c r="BE394"/>
  <c r="BI391"/>
  <c r="BH391"/>
  <c r="BG391"/>
  <c r="BF391"/>
  <c r="R391"/>
  <c r="Q391"/>
  <c r="X391"/>
  <c r="V391"/>
  <c r="T391"/>
  <c r="P391"/>
  <c r="BK391"/>
  <c r="K391"/>
  <c r="BE391"/>
  <c r="BI388"/>
  <c r="BH388"/>
  <c r="BG388"/>
  <c r="BF388"/>
  <c r="R388"/>
  <c r="Q388"/>
  <c r="X388"/>
  <c r="V388"/>
  <c r="T388"/>
  <c r="P388"/>
  <c r="BK388"/>
  <c r="K388"/>
  <c r="BE388"/>
  <c r="BI378"/>
  <c r="BH378"/>
  <c r="BG378"/>
  <c r="BF378"/>
  <c r="R378"/>
  <c r="Q378"/>
  <c r="X378"/>
  <c r="V378"/>
  <c r="T378"/>
  <c r="P378"/>
  <c r="BK378"/>
  <c r="K378"/>
  <c r="BE378"/>
  <c r="BI368"/>
  <c r="BH368"/>
  <c r="BG368"/>
  <c r="BF368"/>
  <c r="R368"/>
  <c r="Q368"/>
  <c r="X368"/>
  <c r="V368"/>
  <c r="T368"/>
  <c r="P368"/>
  <c r="BK368"/>
  <c r="K368"/>
  <c r="BE368"/>
  <c r="BI363"/>
  <c r="BH363"/>
  <c r="BG363"/>
  <c r="BF363"/>
  <c r="R363"/>
  <c r="Q363"/>
  <c r="X363"/>
  <c r="V363"/>
  <c r="T363"/>
  <c r="P363"/>
  <c r="BK363"/>
  <c r="K363"/>
  <c r="BE363"/>
  <c r="BI358"/>
  <c r="BH358"/>
  <c r="BG358"/>
  <c r="BF358"/>
  <c r="R358"/>
  <c r="Q358"/>
  <c r="X358"/>
  <c r="V358"/>
  <c r="T358"/>
  <c r="P358"/>
  <c r="BK358"/>
  <c r="K358"/>
  <c r="BE358"/>
  <c r="BI354"/>
  <c r="BH354"/>
  <c r="BG354"/>
  <c r="BF354"/>
  <c r="R354"/>
  <c r="Q354"/>
  <c r="X354"/>
  <c r="V354"/>
  <c r="T354"/>
  <c r="P354"/>
  <c r="BK354"/>
  <c r="K354"/>
  <c r="BE354"/>
  <c r="BI349"/>
  <c r="BH349"/>
  <c r="BG349"/>
  <c r="BF349"/>
  <c r="R349"/>
  <c r="Q349"/>
  <c r="X349"/>
  <c r="V349"/>
  <c r="T349"/>
  <c r="P349"/>
  <c r="BK349"/>
  <c r="K349"/>
  <c r="BE349"/>
  <c r="BI338"/>
  <c r="BH338"/>
  <c r="BG338"/>
  <c r="BF338"/>
  <c r="R338"/>
  <c r="Q338"/>
  <c r="X338"/>
  <c r="V338"/>
  <c r="T338"/>
  <c r="P338"/>
  <c r="BK338"/>
  <c r="K338"/>
  <c r="BE338"/>
  <c r="BI330"/>
  <c r="BH330"/>
  <c r="BG330"/>
  <c r="BF330"/>
  <c r="R330"/>
  <c r="Q330"/>
  <c r="X330"/>
  <c r="V330"/>
  <c r="T330"/>
  <c r="P330"/>
  <c r="BK330"/>
  <c r="K330"/>
  <c r="BE330"/>
  <c r="BI325"/>
  <c r="BH325"/>
  <c r="BG325"/>
  <c r="BF325"/>
  <c r="R325"/>
  <c r="Q325"/>
  <c r="X325"/>
  <c r="V325"/>
  <c r="T325"/>
  <c r="P325"/>
  <c r="BK325"/>
  <c r="K325"/>
  <c r="BE325"/>
  <c r="BI312"/>
  <c r="BH312"/>
  <c r="BG312"/>
  <c r="BF312"/>
  <c r="R312"/>
  <c r="Q312"/>
  <c r="X312"/>
  <c r="V312"/>
  <c r="T312"/>
  <c r="P312"/>
  <c r="BK312"/>
  <c r="K312"/>
  <c r="BE312"/>
  <c r="BI308"/>
  <c r="BH308"/>
  <c r="BG308"/>
  <c r="BF308"/>
  <c r="R308"/>
  <c r="Q308"/>
  <c r="X308"/>
  <c r="V308"/>
  <c r="T308"/>
  <c r="P308"/>
  <c r="BK308"/>
  <c r="K308"/>
  <c r="BE308"/>
  <c r="BI299"/>
  <c r="BH299"/>
  <c r="BG299"/>
  <c r="BF299"/>
  <c r="R299"/>
  <c r="Q299"/>
  <c r="X299"/>
  <c r="V299"/>
  <c r="T299"/>
  <c r="P299"/>
  <c r="BK299"/>
  <c r="K299"/>
  <c r="BE299"/>
  <c r="BI290"/>
  <c r="BH290"/>
  <c r="BG290"/>
  <c r="BF290"/>
  <c r="R290"/>
  <c r="Q290"/>
  <c r="X290"/>
  <c r="V290"/>
  <c r="T290"/>
  <c r="P290"/>
  <c r="BK290"/>
  <c r="K290"/>
  <c r="BE290"/>
  <c r="BI272"/>
  <c r="BH272"/>
  <c r="BG272"/>
  <c r="BF272"/>
  <c r="R272"/>
  <c r="R271"/>
  <c r="Q272"/>
  <c r="Q271"/>
  <c r="X272"/>
  <c r="X271"/>
  <c r="V272"/>
  <c r="V271"/>
  <c r="T272"/>
  <c r="T271"/>
  <c r="P272"/>
  <c r="BK272"/>
  <c r="BK271"/>
  <c r="K271"/>
  <c r="K272"/>
  <c r="BE272"/>
  <c r="K64"/>
  <c r="J64"/>
  <c r="I64"/>
  <c r="BI270"/>
  <c r="BH270"/>
  <c r="BG270"/>
  <c r="BF270"/>
  <c r="R270"/>
  <c r="Q270"/>
  <c r="X270"/>
  <c r="V270"/>
  <c r="T270"/>
  <c r="P270"/>
  <c r="BK270"/>
  <c r="K270"/>
  <c r="BE270"/>
  <c r="BI267"/>
  <c r="BH267"/>
  <c r="BG267"/>
  <c r="BF267"/>
  <c r="R267"/>
  <c r="Q267"/>
  <c r="X267"/>
  <c r="V267"/>
  <c r="T267"/>
  <c r="P267"/>
  <c r="BK267"/>
  <c r="K267"/>
  <c r="BE267"/>
  <c r="BI257"/>
  <c r="BH257"/>
  <c r="BG257"/>
  <c r="BF257"/>
  <c r="R257"/>
  <c r="Q257"/>
  <c r="X257"/>
  <c r="V257"/>
  <c r="T257"/>
  <c r="P257"/>
  <c r="BK257"/>
  <c r="K257"/>
  <c r="BE257"/>
  <c r="BI240"/>
  <c r="BH240"/>
  <c r="BG240"/>
  <c r="BF240"/>
  <c r="R240"/>
  <c r="Q240"/>
  <c r="X240"/>
  <c r="V240"/>
  <c r="T240"/>
  <c r="P240"/>
  <c r="BK240"/>
  <c r="K240"/>
  <c r="BE240"/>
  <c r="BI227"/>
  <c r="BH227"/>
  <c r="BG227"/>
  <c r="BF227"/>
  <c r="R227"/>
  <c r="Q227"/>
  <c r="X227"/>
  <c r="V227"/>
  <c r="T227"/>
  <c r="P227"/>
  <c r="BK227"/>
  <c r="K227"/>
  <c r="BE227"/>
  <c r="BI191"/>
  <c r="BH191"/>
  <c r="BG191"/>
  <c r="BF191"/>
  <c r="R191"/>
  <c r="Q191"/>
  <c r="X191"/>
  <c r="V191"/>
  <c r="T191"/>
  <c r="P191"/>
  <c r="BK191"/>
  <c r="K191"/>
  <c r="BE191"/>
  <c r="BI175"/>
  <c r="BH175"/>
  <c r="BG175"/>
  <c r="BF175"/>
  <c r="R175"/>
  <c r="Q175"/>
  <c r="X175"/>
  <c r="V175"/>
  <c r="T175"/>
  <c r="P175"/>
  <c r="BK175"/>
  <c r="K175"/>
  <c r="BE175"/>
  <c r="BI159"/>
  <c r="BH159"/>
  <c r="BG159"/>
  <c r="BF159"/>
  <c r="R159"/>
  <c r="Q159"/>
  <c r="X159"/>
  <c r="V159"/>
  <c r="T159"/>
  <c r="P159"/>
  <c r="BK159"/>
  <c r="K159"/>
  <c r="BE159"/>
  <c r="BI147"/>
  <c r="BH147"/>
  <c r="BG147"/>
  <c r="BF147"/>
  <c r="R147"/>
  <c r="Q147"/>
  <c r="X147"/>
  <c r="V147"/>
  <c r="T147"/>
  <c r="P147"/>
  <c r="BK147"/>
  <c r="K147"/>
  <c r="BE147"/>
  <c r="BI135"/>
  <c r="BH135"/>
  <c r="BG135"/>
  <c r="BF135"/>
  <c r="R135"/>
  <c r="R134"/>
  <c r="R133"/>
  <c r="Q135"/>
  <c r="Q134"/>
  <c r="Q133"/>
  <c r="X135"/>
  <c r="X134"/>
  <c r="X133"/>
  <c r="V135"/>
  <c r="V134"/>
  <c r="V133"/>
  <c r="T135"/>
  <c r="T134"/>
  <c r="T133"/>
  <c r="P135"/>
  <c r="BK135"/>
  <c r="BK134"/>
  <c r="K134"/>
  <c r="BK133"/>
  <c r="K133"/>
  <c r="K135"/>
  <c r="BE135"/>
  <c r="K63"/>
  <c r="J63"/>
  <c r="I63"/>
  <c r="K62"/>
  <c r="J62"/>
  <c r="I62"/>
  <c r="BI132"/>
  <c r="BH132"/>
  <c r="BG132"/>
  <c r="BF132"/>
  <c r="R132"/>
  <c r="R131"/>
  <c r="Q132"/>
  <c r="Q131"/>
  <c r="X132"/>
  <c r="X131"/>
  <c r="V132"/>
  <c r="V131"/>
  <c r="T132"/>
  <c r="T131"/>
  <c r="P132"/>
  <c r="BK132"/>
  <c r="BK131"/>
  <c r="K131"/>
  <c r="K132"/>
  <c r="BE132"/>
  <c r="K61"/>
  <c r="J61"/>
  <c r="I61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Q129"/>
  <c r="X129"/>
  <c r="V129"/>
  <c r="T129"/>
  <c r="P129"/>
  <c r="BK129"/>
  <c r="K129"/>
  <c r="BE129"/>
  <c r="BI128"/>
  <c r="BH128"/>
  <c r="BG128"/>
  <c r="BF128"/>
  <c r="R128"/>
  <c r="R127"/>
  <c r="Q128"/>
  <c r="Q127"/>
  <c r="X128"/>
  <c r="X127"/>
  <c r="V128"/>
  <c r="V127"/>
  <c r="T128"/>
  <c r="T127"/>
  <c r="P128"/>
  <c r="BK128"/>
  <c r="BK127"/>
  <c r="K127"/>
  <c r="K128"/>
  <c r="BE128"/>
  <c r="K60"/>
  <c r="J60"/>
  <c r="I60"/>
  <c r="BI126"/>
  <c r="BH126"/>
  <c r="BG126"/>
  <c r="BF126"/>
  <c r="R126"/>
  <c r="Q126"/>
  <c r="X126"/>
  <c r="V126"/>
  <c r="T126"/>
  <c r="P126"/>
  <c r="BK126"/>
  <c r="K126"/>
  <c r="BE126"/>
  <c r="BI122"/>
  <c r="BH122"/>
  <c r="BG122"/>
  <c r="BF122"/>
  <c r="R122"/>
  <c r="Q122"/>
  <c r="X122"/>
  <c r="V122"/>
  <c r="T122"/>
  <c r="P122"/>
  <c r="BK122"/>
  <c r="K122"/>
  <c r="BE122"/>
  <c r="BI118"/>
  <c r="BH118"/>
  <c r="BG118"/>
  <c r="BF118"/>
  <c r="R118"/>
  <c r="Q118"/>
  <c r="X118"/>
  <c r="V118"/>
  <c r="T118"/>
  <c r="P118"/>
  <c r="BK118"/>
  <c r="K118"/>
  <c r="BE118"/>
  <c r="BI114"/>
  <c r="BH114"/>
  <c r="BG114"/>
  <c r="BF114"/>
  <c r="R114"/>
  <c r="Q114"/>
  <c r="X114"/>
  <c r="V114"/>
  <c r="T114"/>
  <c r="P114"/>
  <c r="BK114"/>
  <c r="K114"/>
  <c r="BE114"/>
  <c r="BI110"/>
  <c r="BH110"/>
  <c r="BG110"/>
  <c r="BF110"/>
  <c r="R110"/>
  <c r="Q110"/>
  <c r="X110"/>
  <c r="V110"/>
  <c r="T110"/>
  <c r="P110"/>
  <c r="BK110"/>
  <c r="K110"/>
  <c r="BE110"/>
  <c r="BI106"/>
  <c r="BH106"/>
  <c r="BG106"/>
  <c r="BF106"/>
  <c r="R106"/>
  <c r="Q106"/>
  <c r="X106"/>
  <c r="V106"/>
  <c r="T106"/>
  <c r="P106"/>
  <c r="BK106"/>
  <c r="K106"/>
  <c r="BE106"/>
  <c r="BI102"/>
  <c r="BH102"/>
  <c r="BG102"/>
  <c r="BF102"/>
  <c r="R102"/>
  <c r="Q102"/>
  <c r="X102"/>
  <c r="V102"/>
  <c r="T102"/>
  <c r="P102"/>
  <c r="BK102"/>
  <c r="K102"/>
  <c r="BE102"/>
  <c r="BI98"/>
  <c r="BH98"/>
  <c r="BG98"/>
  <c r="BF98"/>
  <c r="R98"/>
  <c r="Q98"/>
  <c r="X98"/>
  <c r="V98"/>
  <c r="T98"/>
  <c r="P98"/>
  <c r="BK98"/>
  <c r="K98"/>
  <c r="BE98"/>
  <c r="BI94"/>
  <c r="F37"/>
  <c i="1" r="BF55"/>
  <c i="2" r="BH94"/>
  <c r="F36"/>
  <c i="1" r="BE55"/>
  <c i="2" r="BG94"/>
  <c r="F35"/>
  <c i="1" r="BD55"/>
  <c i="2" r="BF94"/>
  <c r="K34"/>
  <c i="1" r="AY55"/>
  <c i="2" r="F34"/>
  <c i="1" r="BC55"/>
  <c i="2" r="R94"/>
  <c r="R93"/>
  <c r="R92"/>
  <c r="R91"/>
  <c r="J57"/>
  <c r="Q94"/>
  <c r="Q93"/>
  <c r="Q92"/>
  <c r="Q91"/>
  <c r="I57"/>
  <c r="X94"/>
  <c r="X93"/>
  <c r="X92"/>
  <c r="X91"/>
  <c r="V94"/>
  <c r="V93"/>
  <c r="V92"/>
  <c r="V91"/>
  <c r="T94"/>
  <c r="T93"/>
  <c r="T92"/>
  <c r="T91"/>
  <c i="1" r="AW55"/>
  <c i="2" r="P94"/>
  <c r="BK94"/>
  <c r="BK93"/>
  <c r="K93"/>
  <c r="BK92"/>
  <c r="K92"/>
  <c r="BK91"/>
  <c r="K91"/>
  <c r="K57"/>
  <c r="K30"/>
  <c i="1" r="AG55"/>
  <c i="2" r="K94"/>
  <c r="BE94"/>
  <c r="K33"/>
  <c i="1" r="AX55"/>
  <c i="2" r="F33"/>
  <c i="1" r="BB55"/>
  <c i="2" r="K59"/>
  <c r="J59"/>
  <c r="I59"/>
  <c r="K58"/>
  <c r="J58"/>
  <c r="I58"/>
  <c r="J88"/>
  <c r="J87"/>
  <c r="F85"/>
  <c r="E83"/>
  <c r="K29"/>
  <c i="1" r="AT55"/>
  <c i="2" r="K28"/>
  <c i="1" r="AS55"/>
  <c i="2" r="J53"/>
  <c r="J52"/>
  <c r="F50"/>
  <c r="E48"/>
  <c r="K39"/>
  <c r="J16"/>
  <c r="E16"/>
  <c r="F88"/>
  <c r="F53"/>
  <c r="J15"/>
  <c r="J13"/>
  <c r="E13"/>
  <c r="F87"/>
  <c r="F52"/>
  <c r="J12"/>
  <c r="J10"/>
  <c r="J85"/>
  <c r="J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<sst xmlns="http://schemas.openxmlformats.org/spreadsheetml/2006/main">
  <si>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</si>
  <si>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</si>
  <si>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</si>
  <si>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</si>
  <si>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</si>
  <si>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</si>
  <si>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{4975486d-d5b4-4285-8813-e7ce8ee1ef37}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</si>
  <si>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</si>
  <si>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</si>
  <si>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</si>
  <si>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</si>
  <si>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</si>
  <si>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</si>
  <si>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</si>
  <si>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</si>
  <si>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</si>
  <si>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</si>
  <si>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</si>
  <si>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ploché střechy SPŠ Dopravní Plzeň</t>
  </si>
  <si>
    <t>KSO:</t>
  </si>
  <si>
    <t>CC-CZ:</t>
  </si>
  <si>
    <t>Místo:</t>
  </si>
  <si>
    <t>Plzeň</t>
  </si>
  <si>
    <t>Datum:</t>
  </si>
  <si>
    <t>14. 5. 2019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</si>
  <si>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</si>
  <si>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</si>
  <si>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</si>
  <si>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</si>
  <si>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</si>
  <si>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</si>
  <si>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</si>
  <si>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Dekprojekt s.r.o.</t>
  </si>
  <si>
    <t>Zpracovatel:</t>
  </si>
  <si>
    <t>Ing. Kateřina Petlíková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</si>
  <si>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</si>
  <si>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</si>
  <si>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</si>
  <si>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</si>
  <si>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</si>
  <si>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</si>
  <si>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</si>
  <si>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</si>
  <si>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</si>
  <si>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</si>
  <si>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</si>
  <si>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</si>
  <si>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</si>
  <si>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</si>
  <si>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</si>
  <si>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</si>
  <si>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</si>
  <si>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</si>
  <si>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</si>
  <si>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</si>
  <si>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</si>
  <si>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</si>
  <si>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</si>
  <si>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</si>
  <si>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</si>
  <si>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</si>
  <si>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</si>
  <si>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</si>
  <si>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</si>
  <si>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</si>
  <si>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</si>
  <si>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</si>
  <si>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</si>
  <si>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</si>
  <si>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</si>
  <si>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</si>
  <si>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</si>
  <si>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</si>
  <si>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</si>
  <si>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</si>
  <si>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</si>
  <si>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</si>
  <si>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</si>
  <si>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</si>
  <si>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</si>
  <si>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</si>
  <si>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</si>
  <si>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</si>
  <si>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</si>
  <si>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</si>
  <si>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</si>
  <si>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</si>
  <si>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</si>
  <si>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</si>
  <si>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</si>
  <si>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</si>
  <si>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</si>
  <si>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</si>
  <si>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</si>
  <si>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</si>
  <si>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</si>
  <si>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</si>
  <si>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</si>
  <si>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</t>
  </si>
  <si>
    <t xml:space="preserve">    751 - Vzduchotechnika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</si>
  <si>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</si>
  <si>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</si>
  <si>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</si>
  <si>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</si>
  <si>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</si>
  <si>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VP -   Vícepráce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</si>
  <si>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</si>
  <si>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</si>
  <si>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</si>
  <si>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</si>
  <si>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</si>
  <si>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</si>
  <si>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</si>
  <si>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</si>
  <si>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</si>
  <si>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</si>
  <si>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</si>
  <si>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</si>
  <si>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</si>
  <si>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</si>
  <si>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</si>
  <si>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</si>
  <si>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</si>
  <si>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</si>
  <si>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</si>
  <si>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</si>
  <si>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</si>
  <si>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</si>
  <si>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48</t>
  </si>
  <si>
    <t>K</t>
  </si>
  <si>
    <t>622211021</t>
  </si>
  <si>
    <t>Montáž kontaktního zateplení vnějších stěn z polystyrénových desek tl do 120 mm</t>
  </si>
  <si>
    <t>m2</t>
  </si>
  <si>
    <t>CS ÚRS 2019 01</t>
  </si>
  <si>
    <t>4</t>
  </si>
  <si>
    <t>-774878022</t>
  </si>
  <si>
    <t>VV</t>
  </si>
  <si>
    <t>Detail B</t>
  </si>
  <si>
    <t>1,1*14,45</t>
  </si>
  <si>
    <t>Součet</t>
  </si>
  <si>
    <t>49</t>
  </si>
  <si>
    <t>M</t>
  </si>
  <si>
    <t>28375938</t>
  </si>
  <si>
    <t>deska EPS 70 fasádní λ=0,039 tl 100mm</t>
  </si>
  <si>
    <t>8</t>
  </si>
  <si>
    <t>3977410</t>
  </si>
  <si>
    <t>1,1*14,45*1,2</t>
  </si>
  <si>
    <t>50</t>
  </si>
  <si>
    <t>622251101</t>
  </si>
  <si>
    <t>Příplatek k cenám kontaktního zateplení stěn za použití tepelněizolačních zátek z polystyrenu</t>
  </si>
  <si>
    <t>-813669340</t>
  </si>
  <si>
    <t>53</t>
  </si>
  <si>
    <t>622252001</t>
  </si>
  <si>
    <t>Montáž zakládacích soklových lišt kontaktního zateplení</t>
  </si>
  <si>
    <t>m</t>
  </si>
  <si>
    <t>1766490179</t>
  </si>
  <si>
    <t>14,45</t>
  </si>
  <si>
    <t>54</t>
  </si>
  <si>
    <t>59051647</t>
  </si>
  <si>
    <t>lišta soklová Al s okapničkou zakládací U 10cm 0,95/200cm</t>
  </si>
  <si>
    <t>-2075694604</t>
  </si>
  <si>
    <t>51</t>
  </si>
  <si>
    <t>622R</t>
  </si>
  <si>
    <t>Montáž okenních a omítkových profilů a pásek</t>
  </si>
  <si>
    <t>807891237</t>
  </si>
  <si>
    <t>52</t>
  </si>
  <si>
    <t>590M5</t>
  </si>
  <si>
    <t>parapetní profil s výztužnou tkaninou</t>
  </si>
  <si>
    <t>-1344132045</t>
  </si>
  <si>
    <t>629995101</t>
  </si>
  <si>
    <t>Očištění vnějších ploch tlakovou vodou</t>
  </si>
  <si>
    <t>-2076519020</t>
  </si>
  <si>
    <t>113,4/0,999391</t>
  </si>
  <si>
    <t>23,4*1,6+18,4*0,5</t>
  </si>
  <si>
    <t>44</t>
  </si>
  <si>
    <t>6R1</t>
  </si>
  <si>
    <t>Zednické začištění vnější hrany atiky, zaslepení otvoru chrliče a vytvoření nového otvoru, zaslepení stávajících otvorů v atice a osazení mřížek dle dokumentace</t>
  </si>
  <si>
    <t>kpl</t>
  </si>
  <si>
    <t>295947959</t>
  </si>
  <si>
    <t>997</t>
  </si>
  <si>
    <t>Přesun sutě</t>
  </si>
  <si>
    <t>997002511</t>
  </si>
  <si>
    <t>Vodorovné přemístění suti a vybouraných hmot bez naložení ale se složením a urovnáním do 1 km</t>
  </si>
  <si>
    <t>t</t>
  </si>
  <si>
    <t>-1143831885</t>
  </si>
  <si>
    <t>3</t>
  </si>
  <si>
    <t>99700251R</t>
  </si>
  <si>
    <t>Příplatek za dalších 10 km přemístění suti a vybouraných hmot</t>
  </si>
  <si>
    <t>-1865207286</t>
  </si>
  <si>
    <t>997013831</t>
  </si>
  <si>
    <t>Poplatek za uložení na skládce (skládkovné) stavebního odpadu směsného kód odpadu 170 904</t>
  </si>
  <si>
    <t>130741114</t>
  </si>
  <si>
    <t>998</t>
  </si>
  <si>
    <t>Přesun hmot</t>
  </si>
  <si>
    <t>69</t>
  </si>
  <si>
    <t>998011001</t>
  </si>
  <si>
    <t>Přesun hmot pro budovy zděné v do 6 m</t>
  </si>
  <si>
    <t>1394471763</t>
  </si>
  <si>
    <t>PSV</t>
  </si>
  <si>
    <t>Práce a dodávky PSV</t>
  </si>
  <si>
    <t>712</t>
  </si>
  <si>
    <t>Povlakové krytiny</t>
  </si>
  <si>
    <t>5</t>
  </si>
  <si>
    <t>712311101</t>
  </si>
  <si>
    <t>Provedení povlakové krytiny střech do 10° za studena lakem penetračním nebo asfaltovým</t>
  </si>
  <si>
    <t>16</t>
  </si>
  <si>
    <t>-1434497367</t>
  </si>
  <si>
    <t>Detail A</t>
  </si>
  <si>
    <t>1,05*10,7</t>
  </si>
  <si>
    <t>1,95*14,45</t>
  </si>
  <si>
    <t>Detail C</t>
  </si>
  <si>
    <t>0,75*19,3</t>
  </si>
  <si>
    <t>Detail D</t>
  </si>
  <si>
    <t>0,5*10,8</t>
  </si>
  <si>
    <t>Detail E</t>
  </si>
  <si>
    <t>0,6*(0,55*2+1,2*2+0,4)*2</t>
  </si>
  <si>
    <t>11163153</t>
  </si>
  <si>
    <t>emulze asfaltová penetrační</t>
  </si>
  <si>
    <t>litr</t>
  </si>
  <si>
    <t>32</t>
  </si>
  <si>
    <t>764802219</t>
  </si>
  <si>
    <t>1,05*10,7*0,4</t>
  </si>
  <si>
    <t>1,95*14,45*0,4</t>
  </si>
  <si>
    <t>0,75*19,3*0,4</t>
  </si>
  <si>
    <t>0,5*10,8*0,4</t>
  </si>
  <si>
    <t>0,6*(0,55*2+1,2*2+0,4)*2*0,4</t>
  </si>
  <si>
    <t>7</t>
  </si>
  <si>
    <t>712331111</t>
  </si>
  <si>
    <t>Provedení povlakové krytiny střech do 10° podkladní vrstvy pásy na sucho samolepící</t>
  </si>
  <si>
    <t>-600300745</t>
  </si>
  <si>
    <t>S1</t>
  </si>
  <si>
    <t>(49,5-0,55*1,2*2)/0,999391</t>
  </si>
  <si>
    <t>S1´</t>
  </si>
  <si>
    <t>28,1/0,999391</t>
  </si>
  <si>
    <t>S2</t>
  </si>
  <si>
    <t>31,82/0,999391</t>
  </si>
  <si>
    <t>0,9*10,7</t>
  </si>
  <si>
    <t>0,6*14,45</t>
  </si>
  <si>
    <t>0,7*19,3</t>
  </si>
  <si>
    <t>0,4*(0,55*2+1,2*2+0,4)*2</t>
  </si>
  <si>
    <t>6286628M1</t>
  </si>
  <si>
    <t>pás asfaltový samolepicí modifikovaný SBS tl 3mm s vložkou ze skleněné tkaniny se spalitelnou fólií na horním povrchu</t>
  </si>
  <si>
    <t>2097508443</t>
  </si>
  <si>
    <t>(49,5-0,55*1,2*2)/0,999391*1,15</t>
  </si>
  <si>
    <t>28,1/0,999391*1,15</t>
  </si>
  <si>
    <t>31,82/0,999391*1,15</t>
  </si>
  <si>
    <t>0,9*10,7*1,15</t>
  </si>
  <si>
    <t>0,6*14,45*1,15</t>
  </si>
  <si>
    <t>0,7*19,3*1,15</t>
  </si>
  <si>
    <t>0,4*(0,55*2+1,2*2+0,4)*2*1,15</t>
  </si>
  <si>
    <t>9</t>
  </si>
  <si>
    <t>712341559</t>
  </si>
  <si>
    <t>Provedení povlakové krytiny střech do 10° pásy NAIP přitavením v plné ploše</t>
  </si>
  <si>
    <t>121055156</t>
  </si>
  <si>
    <t>SBS s PE rohoží vyztuženou skelnými vlákny s břidličným posypem</t>
  </si>
  <si>
    <t>pás s retardéry hoření</t>
  </si>
  <si>
    <t>SBS přířezy</t>
  </si>
  <si>
    <t>Vrchní pás s PE rohoží vyztuženou skelnými vlákny s břidličným posypem</t>
  </si>
  <si>
    <t>0,9*7,7</t>
  </si>
  <si>
    <t>0,7*4,8</t>
  </si>
  <si>
    <t>Vrchní pás s retardéry hoření</t>
  </si>
  <si>
    <t>0,9*3,0</t>
  </si>
  <si>
    <t>0,7*14,0</t>
  </si>
  <si>
    <t>43</t>
  </si>
  <si>
    <t>628361M1a</t>
  </si>
  <si>
    <t>pás asfaltový z SBS modifikovaného asfaltu pro přířezy v detailech, dle projektu</t>
  </si>
  <si>
    <t>952818192</t>
  </si>
  <si>
    <t>1,05*10,7*1,15</t>
  </si>
  <si>
    <t>1,95*14,45*1,15</t>
  </si>
  <si>
    <t>0,75*19,3*1,15</t>
  </si>
  <si>
    <t>0,5*10,8*1,15</t>
  </si>
  <si>
    <t>0,6*(0,55*2+1,2*2+0,4)*2*1,15</t>
  </si>
  <si>
    <t>11</t>
  </si>
  <si>
    <t>628361M2</t>
  </si>
  <si>
    <t>pás asfaltový 4,5 mm natavitelný z SBS modifikovaného asfaltu, nosná vložka je polyesterová rohož v podélném směru vyztužená skleněnými vlákny, na horním povrchu je pás opatřen břidličným ochranným posypem, na spodním separační PE fólií</t>
  </si>
  <si>
    <t>-813064776</t>
  </si>
  <si>
    <t>0,9*7,7*1,15</t>
  </si>
  <si>
    <t>0,7*4,8*1,15</t>
  </si>
  <si>
    <t>12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</si>
  <si>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</si>
  <si>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</si>
  <si>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-33558259</t>
  </si>
  <si>
    <t>0,9*3,0*1,15</t>
  </si>
  <si>
    <t>0,7*14,0*1,15</t>
  </si>
  <si>
    <t>40</t>
  </si>
  <si>
    <t>712R1</t>
  </si>
  <si>
    <t>Vyspravení povrchu pomocí SBS asfaltového pásu (předpoklad 50% plochy) včetně případného vyrovnání nerovností</t>
  </si>
  <si>
    <t>-332863025</t>
  </si>
  <si>
    <t>109,2/0,999391</t>
  </si>
  <si>
    <t>63</t>
  </si>
  <si>
    <t>998712202</t>
  </si>
  <si>
    <t>Přesun hmot procentní pro krytiny povlakové v objektech v do 12 m</t>
  </si>
  <si>
    <t>%</t>
  </si>
  <si>
    <t>440335888</t>
  </si>
  <si>
    <t>713</t>
  </si>
  <si>
    <t>Izolace tepelné</t>
  </si>
  <si>
    <t>45</t>
  </si>
  <si>
    <t>713131141</t>
  </si>
  <si>
    <t>Montáž izolace tepelné stěn a základů lepením celoplošně rohoží, pásů, dílců, desek</t>
  </si>
  <si>
    <t>-502384093</t>
  </si>
  <si>
    <t>XPS tl. 50 mm</t>
  </si>
  <si>
    <t>0,15*10,7</t>
  </si>
  <si>
    <t>0,25*14,45</t>
  </si>
  <si>
    <t>0,25*19,3</t>
  </si>
  <si>
    <t>EPS 100 S tl. 100 mm</t>
  </si>
  <si>
    <t>0,8*10,7</t>
  </si>
  <si>
    <t>0,4*19,3</t>
  </si>
  <si>
    <t>1,0*10,6</t>
  </si>
  <si>
    <t>EPS 100 S s nakašírovaným pásem</t>
  </si>
  <si>
    <t>0,5*2,5</t>
  </si>
  <si>
    <t>46</t>
  </si>
  <si>
    <t>28376366M1</t>
  </si>
  <si>
    <t>deska XPS hladký povrch λ=0,034 tl 50mm, seříznutá dle projektu</t>
  </si>
  <si>
    <t>-1897656152</t>
  </si>
  <si>
    <t>0,15*10,7*1,1</t>
  </si>
  <si>
    <t>0,25*14,45*1,1</t>
  </si>
  <si>
    <t>0,25*19,3*1,1</t>
  </si>
  <si>
    <t>47</t>
  </si>
  <si>
    <t>28372309</t>
  </si>
  <si>
    <t>deska EPS 100 pro trvalé zatížení v tlaku (max. 2000 kg/m2) tl 100mm</t>
  </si>
  <si>
    <t>325806736</t>
  </si>
  <si>
    <t>0,8*10,7*1,1</t>
  </si>
  <si>
    <t>0,4*19,3*1,1</t>
  </si>
  <si>
    <t>1,0*10,6*1,1</t>
  </si>
  <si>
    <t>55</t>
  </si>
  <si>
    <t>28372M1</t>
  </si>
  <si>
    <t>deska EPS 100 pro trvalé zatížení v tlaku (max. 2000 kg/m2) tl 100mm s nakašírovaným asfaltovým pásem</t>
  </si>
  <si>
    <t>-216895034</t>
  </si>
  <si>
    <t>0,5*2,5*1,15</t>
  </si>
  <si>
    <t>13</t>
  </si>
  <si>
    <t>713141136</t>
  </si>
  <si>
    <t>Montáž izolace tepelné střech plochých lepené za studena nízkoexpanzní (PUR) pěnou 1 vrstva desek</t>
  </si>
  <si>
    <t>2092444475</t>
  </si>
  <si>
    <t>(100 + 120 mm)</t>
  </si>
  <si>
    <t>(49,5-0,55*1,2*2)/0,999391*2</t>
  </si>
  <si>
    <t>(spádové klíny 20 až 160 mm + 100 + 120 mm)</t>
  </si>
  <si>
    <t>28,1/0,999391*3</t>
  </si>
  <si>
    <t>(100 + 60 mm)</t>
  </si>
  <si>
    <t>31,82/0,999391*2</t>
  </si>
  <si>
    <t>1,0*1,0*2</t>
  </si>
  <si>
    <t>41</t>
  </si>
  <si>
    <t>28372306</t>
  </si>
  <si>
    <t>deska EPS 100 pro trvalé zatížení v tlaku (max. 2000 kg/m2) tl 60mm</t>
  </si>
  <si>
    <t>-184602881</t>
  </si>
  <si>
    <t>31,82/0,999391*1,1</t>
  </si>
  <si>
    <t>28372312</t>
  </si>
  <si>
    <t>deska EPS 100 pro trvalé zatížení v tlaku (max. 2000 kg/m2) tl 120mm</t>
  </si>
  <si>
    <t>1799009225</t>
  </si>
  <si>
    <t>(49,5-0,55*1,2*2)/0,999391*1,1</t>
  </si>
  <si>
    <t>28,1/0,999391*1,1</t>
  </si>
  <si>
    <t>122413198</t>
  </si>
  <si>
    <t>17</t>
  </si>
  <si>
    <t>283M1</t>
  </si>
  <si>
    <t>Desky EPS 100 pro trvalé zatížení v tlaku (max. 2000 kg/m2) - spádové klíny</t>
  </si>
  <si>
    <t>m3</t>
  </si>
  <si>
    <t>-535846495</t>
  </si>
  <si>
    <t>28,1/0,999391*(0,02+0,16)/2*1,1</t>
  </si>
  <si>
    <t>18</t>
  </si>
  <si>
    <t>283763M1</t>
  </si>
  <si>
    <t>deska z polystyrénu XPS tl. 220 mm</t>
  </si>
  <si>
    <t>-1870749897</t>
  </si>
  <si>
    <t>1,0*1,0*2*1,15</t>
  </si>
  <si>
    <t>19</t>
  </si>
  <si>
    <t>713141151</t>
  </si>
  <si>
    <t>Montáž izolace tepelné střech plochých kladené volně 1 vrstva rohoží, pásů, dílců, desek</t>
  </si>
  <si>
    <t>1908092625</t>
  </si>
  <si>
    <t>60 mm</t>
  </si>
  <si>
    <t>20</t>
  </si>
  <si>
    <t>631514M2</t>
  </si>
  <si>
    <t>deska tepelně izolační minerální plochých střech tl. 60 mm dle projektu</t>
  </si>
  <si>
    <t>821822335</t>
  </si>
  <si>
    <t>713141211</t>
  </si>
  <si>
    <t>Montáž izolace tepelné střech plochých volně položené atikový klín</t>
  </si>
  <si>
    <t>1894763606</t>
  </si>
  <si>
    <t>10,7</t>
  </si>
  <si>
    <t>19,3</t>
  </si>
  <si>
    <t>((0,55*2+1,2*2)*2+0,4*2)</t>
  </si>
  <si>
    <t>22</t>
  </si>
  <si>
    <t>63152005</t>
  </si>
  <si>
    <t>klín atikový přechodný minerální plochých střech tl.50 x 50 mm</t>
  </si>
  <si>
    <t>1223297790</t>
  </si>
  <si>
    <t>10,7*1,05</t>
  </si>
  <si>
    <t>14,45*1,05</t>
  </si>
  <si>
    <t>19,3*1,05</t>
  </si>
  <si>
    <t>((0,55*2+1,2*2)*2+0,4*2)*1,05</t>
  </si>
  <si>
    <t>24</t>
  </si>
  <si>
    <t>713R2</t>
  </si>
  <si>
    <t>Mechanické kotvení tepelné izolace šrouby - vč. dodávky šroubů - počet kotev 4 ks/m2</t>
  </si>
  <si>
    <t>1274215704</t>
  </si>
  <si>
    <t>66,5-0,55*1,2*2</t>
  </si>
  <si>
    <t>26</t>
  </si>
  <si>
    <t>713R4</t>
  </si>
  <si>
    <t>Mechanické kotvení tepelné izolace šrouby - vč. dodávky šroubů - počet kotev 6 ks/m2</t>
  </si>
  <si>
    <t>-1568752617</t>
  </si>
  <si>
    <t>(1,15*4,74*2+1,15*4,9*2)</t>
  </si>
  <si>
    <t>42</t>
  </si>
  <si>
    <t>713R5</t>
  </si>
  <si>
    <t>Mechanické kotvení tepelné izolace šrouby - vč. dodávky šroubů počet kotev 7 ks/m2</t>
  </si>
  <si>
    <t>-764020732</t>
  </si>
  <si>
    <t>5,155*4</t>
  </si>
  <si>
    <t>64</t>
  </si>
  <si>
    <t>998713202</t>
  </si>
  <si>
    <t>Přesun hmot procentní pro izolace tepelné v objektech v do 12 m</t>
  </si>
  <si>
    <t>2144465536</t>
  </si>
  <si>
    <t>721</t>
  </si>
  <si>
    <t>Zdravotechnika - vnitřní kanalizace</t>
  </si>
  <si>
    <t>28</t>
  </si>
  <si>
    <t>721233R1</t>
  </si>
  <si>
    <t>D+M Střešní vtok, DN100, vodorovný, s integrovanými přířezy z asfaltových pásů, vč. integrovaného ochranného košíku, vč. kotvení - 4 ks/vtok, vč. těsnění pryží a PUR pěnou, včetně dešťového svodu osazeného do prostupu stěnou dle dokumentace</t>
  </si>
  <si>
    <t>kus</t>
  </si>
  <si>
    <t>1128591988</t>
  </si>
  <si>
    <t>65</t>
  </si>
  <si>
    <t>998721202</t>
  </si>
  <si>
    <t>Přesun hmot procentní pro vnitřní kanalizace v objektech v do 12 m</t>
  </si>
  <si>
    <t>-1484528781</t>
  </si>
  <si>
    <t>743</t>
  </si>
  <si>
    <t xml:space="preserve">Elektromontáže </t>
  </si>
  <si>
    <t>29</t>
  </si>
  <si>
    <t>7436R1</t>
  </si>
  <si>
    <t>Demontáž, uložení, repase a montáž nového hromosvodu - nový Pz drát na betonové podstavce, vč. napojení dle dokumentace dle platné legislativy, včetně revize</t>
  </si>
  <si>
    <t>616615769</t>
  </si>
  <si>
    <t>751</t>
  </si>
  <si>
    <t>Vzduchotechnika</t>
  </si>
  <si>
    <t>39</t>
  </si>
  <si>
    <t>751R1</t>
  </si>
  <si>
    <t>Demontáž větracích komínků DN 150, zaslepení otvorů</t>
  </si>
  <si>
    <t>-176936704</t>
  </si>
  <si>
    <t>66</t>
  </si>
  <si>
    <t>998751201</t>
  </si>
  <si>
    <t>Přesun hmot procentní pro vzduchotechniku v objektech v do 12 m</t>
  </si>
  <si>
    <t>-55650507</t>
  </si>
  <si>
    <t>762</t>
  </si>
  <si>
    <t>Konstrukce tesařské</t>
  </si>
  <si>
    <t>34</t>
  </si>
  <si>
    <t>762R3</t>
  </si>
  <si>
    <t>D+M Voděodolná překližka tl. 25 mm, včetně případného seříznutí, vč. kotvení, vč. případné separační a mikroventilační rohože dle dokumentace</t>
  </si>
  <si>
    <t>28547594</t>
  </si>
  <si>
    <t>0,28*10,7</t>
  </si>
  <si>
    <t>0,38*14,45</t>
  </si>
  <si>
    <t>0,38*19,3</t>
  </si>
  <si>
    <t>67</t>
  </si>
  <si>
    <t>998762201</t>
  </si>
  <si>
    <t>Přesun hmot procentní pro kce tesařské v objektech v do 6 m</t>
  </si>
  <si>
    <t>560812560</t>
  </si>
  <si>
    <t>764</t>
  </si>
  <si>
    <t>Konstrukce klempířské</t>
  </si>
  <si>
    <t>58</t>
  </si>
  <si>
    <t>764002841</t>
  </si>
  <si>
    <t>Demontáž oplechování horních ploch zdí a nadezdívek do suti</t>
  </si>
  <si>
    <t>712343860</t>
  </si>
  <si>
    <t>10,7+13,9</t>
  </si>
  <si>
    <t>59</t>
  </si>
  <si>
    <t>764002R</t>
  </si>
  <si>
    <t>Demontáž lišt do suti</t>
  </si>
  <si>
    <t>1714359976</t>
  </si>
  <si>
    <t>20,9+19,2+7</t>
  </si>
  <si>
    <t>60</t>
  </si>
  <si>
    <t>764011R3</t>
  </si>
  <si>
    <t>D+M přítlačná lišta z Pz bez PÚ včetně tmelení, kotvení dle dokumentace rš 50 mm</t>
  </si>
  <si>
    <t>1841075351</t>
  </si>
  <si>
    <t>K.03</t>
  </si>
  <si>
    <t>20,9</t>
  </si>
  <si>
    <t>61</t>
  </si>
  <si>
    <t>7642126R4</t>
  </si>
  <si>
    <t xml:space="preserve">D+M Oplechování  závětrnou lištou z Pz s povrchovou úpravou - dodatečný nátěr rš 250 mm, vč. kotvení a tmelení dle dokumentace</t>
  </si>
  <si>
    <t>435286975</t>
  </si>
  <si>
    <t>K.04</t>
  </si>
  <si>
    <t>19,2</t>
  </si>
  <si>
    <t>62</t>
  </si>
  <si>
    <t>7642126R5</t>
  </si>
  <si>
    <t xml:space="preserve">D+M Oplechování krycí lištou z Pz s povrchovou úpravou jednostranné lakování z výroby, vč. kotvení  a tmelení dle dokumentae rš 150 mm</t>
  </si>
  <si>
    <t>2006097176</t>
  </si>
  <si>
    <t>K.05</t>
  </si>
  <si>
    <t>7,0</t>
  </si>
  <si>
    <t>56</t>
  </si>
  <si>
    <t>7642146R1</t>
  </si>
  <si>
    <t>D+M Oplechování horních ploch a atik z Pz s povrch úpravou mechanicky kotvené, lakovaný plech RŠ 500mm, včetně kotvení, tmelení dle dokumentace</t>
  </si>
  <si>
    <t>-837983377</t>
  </si>
  <si>
    <t xml:space="preserve">K.01 </t>
  </si>
  <si>
    <t>57</t>
  </si>
  <si>
    <t>7642146R2</t>
  </si>
  <si>
    <t>D+M Oplechování horních ploch a atik z Pz s povrch úpravou mechanicky kotvené, lakovaný plech RŠ 540mm, včetně kotvení, tmelení dle dokumentace</t>
  </si>
  <si>
    <t>1277090750</t>
  </si>
  <si>
    <t>K.02</t>
  </si>
  <si>
    <t>13,9</t>
  </si>
  <si>
    <t>68</t>
  </si>
  <si>
    <t>998764201</t>
  </si>
  <si>
    <t>Přesun hmot procentní pro konstrukce klempířské v objektech v do 6 m</t>
  </si>
  <si>
    <t>1188816279</t>
  </si>
  <si>
    <t>VRN</t>
  </si>
  <si>
    <t>Vedlejší rozpočtové náklady</t>
  </si>
  <si>
    <t>VRN3</t>
  </si>
  <si>
    <t>Zařízení staveniště</t>
  </si>
  <si>
    <t>35</t>
  </si>
  <si>
    <t>030001R1</t>
  </si>
  <si>
    <t>Zařízení staveniště - stavební výtah - montáž, demontáž, pronájem</t>
  </si>
  <si>
    <t>1024</t>
  </si>
  <si>
    <t>-190616197</t>
  </si>
  <si>
    <t>37</t>
  </si>
  <si>
    <t>030001R3</t>
  </si>
  <si>
    <t>Zařízení staveniště - ostatní (ochranné konstrukce, zajištěné likvidace odpadů, zajištění BOZP, zázemí a další ZS jiinde neuvedené potřebné pro realizaci procesů uvedených v tomto rozpočtu, náklady na organizaci a zajištění realizace po etapách)</t>
  </si>
  <si>
    <t>337374434</t>
  </si>
  <si>
    <t>VRN4</t>
  </si>
  <si>
    <t>Inženýrská činnost</t>
  </si>
  <si>
    <t>38</t>
  </si>
  <si>
    <t>0430020R1</t>
  </si>
  <si>
    <t>Zkoušky a ostatní měření - výtažné zkoušky</t>
  </si>
  <si>
    <t>701338362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</si>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</sst>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protection locked="0"/>
    </xf>
    <xf numFmtId="4" fontId="5" fillId="0" borderId="0" xfId="0" applyNumberFormat="1" applyFont="1" applyAlignment="1" applyProtection="1"/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vertical="center"/>
    </xf>
    <xf numFmtId="0" fontId="1" fillId="2" borderId="22" xfId="0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7" fontId="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ht="36.96" customHeight="1">
      <c r="AR2"/>
      <c r="BS2" s="15" t="s">
        <v>7</v>
      </c>
      <c r="BT2" s="15" t="s">
        <v>8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G14" s="29"/>
      <c r="BS14" s="15" t="s">
        <v>7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</v>
      </c>
      <c r="AO16" s="20"/>
      <c r="AP16" s="20"/>
      <c r="AQ16" s="20"/>
      <c r="AR16" s="18"/>
      <c r="BG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G17" s="29"/>
      <c r="BS17" s="15" t="s">
        <v>5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G19" s="29"/>
      <c r="BS19" s="15" t="s">
        <v>7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G20" s="29"/>
      <c r="BS20" s="15" t="s">
        <v>5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G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29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29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29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29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9"/>
    </row>
    <row r="35" s="1" customFormat="1" ht="25.92" customHeight="1">
      <c r="B35" s="36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14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2019-05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17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Oprava ploché střechy SPŠ Dopravní Plzeň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5" t="str">
        <f>IF(AN8= "","",AN8)</f>
        <v>14. 5. 2019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>Dekprojekt s.r.o.</v>
      </c>
      <c r="AN49" s="37"/>
      <c r="AO49" s="37"/>
      <c r="AP49" s="37"/>
      <c r="AQ49" s="37"/>
      <c r="AR49" s="41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66" t="str">
        <f>IF(E20="","",E20)</f>
        <v>Ing. Kateřina Petlíková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8"/>
    </row>
    <row r="52" s="1" customFormat="1" ht="29.28" customHeight="1">
      <c r="B52" s="36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4"/>
      <c r="AQ52" s="85" t="s">
        <v>55</v>
      </c>
      <c r="AR52" s="41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7" t="s">
        <v>67</v>
      </c>
      <c r="BE52" s="87" t="s">
        <v>68</v>
      </c>
      <c r="BF52" s="88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SUM(AG54,AV54)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ROUND(AT55,2)</f>
        <v>0</v>
      </c>
      <c r="AU54" s="101">
        <f>ROUND(AU55,2)</f>
        <v>0</v>
      </c>
      <c r="AV54" s="101">
        <f>ROUND(SUM(AX54:AY54),2)</f>
        <v>0</v>
      </c>
      <c r="AW54" s="102">
        <f>ROUND(AW55,5)</f>
        <v>0</v>
      </c>
      <c r="AX54" s="101">
        <f>ROUND(BB54*L29,2)</f>
        <v>0</v>
      </c>
      <c r="AY54" s="101">
        <f>ROUND(BC54*L30,2)</f>
        <v>0</v>
      </c>
      <c r="AZ54" s="101">
        <f>ROUND(BD54*L29,2)</f>
        <v>0</v>
      </c>
      <c r="BA54" s="101">
        <f>ROUND(BE54*L30,2)</f>
        <v>0</v>
      </c>
      <c r="BB54" s="101">
        <f>ROUND(BB55,2)</f>
        <v>0</v>
      </c>
      <c r="BC54" s="101">
        <f>ROUND(BC55,2)</f>
        <v>0</v>
      </c>
      <c r="BD54" s="101">
        <f>ROUND(BD55,2)</f>
        <v>0</v>
      </c>
      <c r="BE54" s="101">
        <f>ROUND(BE55,2)</f>
        <v>0</v>
      </c>
      <c r="BF54" s="103">
        <f>ROUND(BF55,2)</f>
        <v>0</v>
      </c>
      <c r="BS54" s="104" t="s">
        <v>71</v>
      </c>
      <c r="BT54" s="104" t="s">
        <v>72</v>
      </c>
      <c r="BV54" s="104" t="s">
        <v>73</v>
      </c>
      <c r="BW54" s="104" t="s">
        <v>6</v>
      </c>
      <c r="BX54" s="104" t="s">
        <v>74</v>
      </c>
      <c r="CL54" s="104" t="s">
        <v>1</v>
      </c>
    </row>
    <row r="55" s="5" customFormat="1" ht="27" customHeight="1">
      <c r="A55" s="105" t="s">
        <v>75</v>
      </c>
      <c r="B55" s="106"/>
      <c r="C55" s="107"/>
      <c r="D55" s="108" t="s">
        <v>15</v>
      </c>
      <c r="E55" s="108"/>
      <c r="F55" s="108"/>
      <c r="G55" s="108"/>
      <c r="H55" s="108"/>
      <c r="I55" s="109"/>
      <c r="J55" s="108" t="s">
        <v>18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'2019-05 - Oprava ploché s...'!K30</f>
        <v>0</v>
      </c>
      <c r="AH55" s="109"/>
      <c r="AI55" s="109"/>
      <c r="AJ55" s="109"/>
      <c r="AK55" s="109"/>
      <c r="AL55" s="109"/>
      <c r="AM55" s="109"/>
      <c r="AN55" s="110">
        <f>SUM(AG55,AV55)</f>
        <v>0</v>
      </c>
      <c r="AO55" s="109"/>
      <c r="AP55" s="109"/>
      <c r="AQ55" s="111" t="s">
        <v>76</v>
      </c>
      <c r="AR55" s="112"/>
      <c r="AS55" s="113">
        <f>'2019-05 - Oprava ploché s...'!K28</f>
        <v>0</v>
      </c>
      <c r="AT55" s="114">
        <f>'2019-05 - Oprava ploché s...'!K29</f>
        <v>0</v>
      </c>
      <c r="AU55" s="114">
        <v>0</v>
      </c>
      <c r="AV55" s="114">
        <f>ROUND(SUM(AX55:AY55),2)</f>
        <v>0</v>
      </c>
      <c r="AW55" s="115">
        <f>'2019-05 - Oprava ploché s...'!T91</f>
        <v>0</v>
      </c>
      <c r="AX55" s="114">
        <f>'2019-05 - Oprava ploché s...'!K33</f>
        <v>0</v>
      </c>
      <c r="AY55" s="114">
        <f>'2019-05 - Oprava ploché s...'!K34</f>
        <v>0</v>
      </c>
      <c r="AZ55" s="114">
        <f>'2019-05 - Oprava ploché s...'!K35</f>
        <v>0</v>
      </c>
      <c r="BA55" s="114">
        <f>'2019-05 - Oprava ploché s...'!K36</f>
        <v>0</v>
      </c>
      <c r="BB55" s="114">
        <f>'2019-05 - Oprava ploché s...'!F33</f>
        <v>0</v>
      </c>
      <c r="BC55" s="114">
        <f>'2019-05 - Oprava ploché s...'!F34</f>
        <v>0</v>
      </c>
      <c r="BD55" s="114">
        <f>'2019-05 - Oprava ploché s...'!F35</f>
        <v>0</v>
      </c>
      <c r="BE55" s="114">
        <f>'2019-05 - Oprava ploché s...'!F36</f>
        <v>0</v>
      </c>
      <c r="BF55" s="116">
        <f>'2019-05 - Oprava ploché s...'!F37</f>
        <v>0</v>
      </c>
      <c r="BT55" s="117" t="s">
        <v>77</v>
      </c>
      <c r="BU55" s="117" t="s">
        <v>78</v>
      </c>
      <c r="BV55" s="117" t="s">
        <v>73</v>
      </c>
      <c r="BW55" s="117" t="s">
        <v>6</v>
      </c>
      <c r="BX55" s="117" t="s">
        <v>74</v>
      </c>
      <c r="CL55" s="117" t="s">
        <v>1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xbMy59AJsR+ckkxTV79axmPcMEymQMdgyQclet0z+iXgSaOPh9cE6sQf3LH0wsPKZLp8Q/dfjtnpyDhIfpDQcg==" hashValue="K+YjBAqX8TfWJrPL9iQEKTT+gl+0XzSkVDxlIvlQNQpjSQcwnBHZ8AN7oEspEDgqdRa0y5YRYBe3YF0y4HBn6g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9-05 - Oprava ploché 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23.5" style="118" customWidth="1"/>
    <col min="10" max="10" width="23.5" style="118" customWidth="1"/>
    <col min="11" max="11" width="23.5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5" t="s">
        <v>6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1"/>
      <c r="K3" s="120"/>
      <c r="L3" s="120"/>
      <c r="M3" s="18"/>
      <c r="AT3" s="15" t="s">
        <v>79</v>
      </c>
    </row>
    <row r="4" ht="24.96" customHeight="1">
      <c r="B4" s="18"/>
      <c r="D4" s="122" t="s">
        <v>80</v>
      </c>
      <c r="M4" s="18"/>
      <c r="N4" s="22" t="s">
        <v>11</v>
      </c>
      <c r="AT4" s="15" t="s">
        <v>4</v>
      </c>
    </row>
    <row r="5" ht="6.96" customHeight="1">
      <c r="B5" s="18"/>
      <c r="M5" s="18"/>
    </row>
    <row r="6" s="1" customFormat="1" ht="12" customHeight="1">
      <c r="B6" s="41"/>
      <c r="D6" s="123" t="s">
        <v>17</v>
      </c>
      <c r="I6" s="124"/>
      <c r="J6" s="124"/>
      <c r="M6" s="41"/>
    </row>
    <row r="7" s="1" customFormat="1" ht="36.96" customHeight="1">
      <c r="B7" s="41"/>
      <c r="E7" s="125" t="s">
        <v>18</v>
      </c>
      <c r="F7" s="1"/>
      <c r="G7" s="1"/>
      <c r="H7" s="1"/>
      <c r="I7" s="124"/>
      <c r="J7" s="124"/>
      <c r="M7" s="41"/>
    </row>
    <row r="8" s="1" customFormat="1">
      <c r="B8" s="41"/>
      <c r="I8" s="124"/>
      <c r="J8" s="124"/>
      <c r="M8" s="41"/>
    </row>
    <row r="9" s="1" customFormat="1" ht="12" customHeight="1">
      <c r="B9" s="41"/>
      <c r="D9" s="123" t="s">
        <v>19</v>
      </c>
      <c r="F9" s="15" t="s">
        <v>1</v>
      </c>
      <c r="I9" s="126" t="s">
        <v>20</v>
      </c>
      <c r="J9" s="127" t="s">
        <v>1</v>
      </c>
      <c r="M9" s="41"/>
    </row>
    <row r="10" s="1" customFormat="1" ht="12" customHeight="1">
      <c r="B10" s="41"/>
      <c r="D10" s="123" t="s">
        <v>21</v>
      </c>
      <c r="F10" s="15" t="s">
        <v>22</v>
      </c>
      <c r="I10" s="126" t="s">
        <v>23</v>
      </c>
      <c r="J10" s="128" t="str">
        <f>'Rekapitulace stavby'!AN8</f>
        <v>14. 5. 2019</v>
      </c>
      <c r="M10" s="41"/>
    </row>
    <row r="11" s="1" customFormat="1" ht="10.8" customHeight="1">
      <c r="B11" s="41"/>
      <c r="I11" s="124"/>
      <c r="J11" s="124"/>
      <c r="M11" s="41"/>
    </row>
    <row r="12" s="1" customFormat="1" ht="12" customHeight="1">
      <c r="B12" s="41"/>
      <c r="D12" s="123" t="s">
        <v>25</v>
      </c>
      <c r="I12" s="126" t="s">
        <v>26</v>
      </c>
      <c r="J12" s="127" t="str">
        <f>IF('Rekapitulace stavby'!AN10="","",'Rekapitulace stavby'!AN10)</f>
        <v/>
      </c>
      <c r="M12" s="41"/>
    </row>
    <row r="13" s="1" customFormat="1" ht="18" customHeight="1">
      <c r="B13" s="41"/>
      <c r="E13" s="15" t="str">
        <f>IF('Rekapitulace stavby'!E11="","",'Rekapitulace stavby'!E11)</f>
        <v xml:space="preserve"> </v>
      </c>
      <c r="I13" s="126" t="s">
        <v>28</v>
      </c>
      <c r="J13" s="127" t="str">
        <f>IF('Rekapitulace stavby'!AN11="","",'Rekapitulace stavby'!AN11)</f>
        <v/>
      </c>
      <c r="M13" s="41"/>
    </row>
    <row r="14" s="1" customFormat="1" ht="6.96" customHeight="1">
      <c r="B14" s="41"/>
      <c r="I14" s="124"/>
      <c r="J14" s="124"/>
      <c r="M14" s="41"/>
    </row>
    <row r="15" s="1" customFormat="1" ht="12" customHeight="1">
      <c r="B15" s="41"/>
      <c r="D15" s="123" t="s">
        <v>29</v>
      </c>
      <c r="I15" s="126" t="s">
        <v>26</v>
      </c>
      <c r="J15" s="31" t="str">
        <f>'Rekapitulace stavby'!AN13</f>
        <v>Vyplň údaj</v>
      </c>
      <c r="M15" s="41"/>
    </row>
    <row r="16" s="1" customFormat="1" ht="18" customHeight="1">
      <c r="B16" s="41"/>
      <c r="E16" s="31" t="str">
        <f>'Rekapitulace stavby'!E14</f>
        <v>Vyplň údaj</v>
      </c>
      <c r="F16" s="15"/>
      <c r="G16" s="15"/>
      <c r="H16" s="15"/>
      <c r="I16" s="126" t="s">
        <v>28</v>
      </c>
      <c r="J16" s="31" t="str">
        <f>'Rekapitulace stavby'!AN14</f>
        <v>Vyplň údaj</v>
      </c>
      <c r="M16" s="41"/>
    </row>
    <row r="17" s="1" customFormat="1" ht="6.96" customHeight="1">
      <c r="B17" s="41"/>
      <c r="I17" s="124"/>
      <c r="J17" s="124"/>
      <c r="M17" s="41"/>
    </row>
    <row r="18" s="1" customFormat="1" ht="12" customHeight="1">
      <c r="B18" s="41"/>
      <c r="D18" s="123" t="s">
        <v>31</v>
      </c>
      <c r="I18" s="126" t="s">
        <v>26</v>
      </c>
      <c r="J18" s="127" t="s">
        <v>1</v>
      </c>
      <c r="M18" s="41"/>
    </row>
    <row r="19" s="1" customFormat="1" ht="18" customHeight="1">
      <c r="B19" s="41"/>
      <c r="E19" s="15" t="s">
        <v>32</v>
      </c>
      <c r="I19" s="126" t="s">
        <v>28</v>
      </c>
      <c r="J19" s="127" t="s">
        <v>1</v>
      </c>
      <c r="M19" s="41"/>
    </row>
    <row r="20" s="1" customFormat="1" ht="6.96" customHeight="1">
      <c r="B20" s="41"/>
      <c r="I20" s="124"/>
      <c r="J20" s="124"/>
      <c r="M20" s="41"/>
    </row>
    <row r="21" s="1" customFormat="1" ht="12" customHeight="1">
      <c r="B21" s="41"/>
      <c r="D21" s="123" t="s">
        <v>33</v>
      </c>
      <c r="I21" s="126" t="s">
        <v>26</v>
      </c>
      <c r="J21" s="127" t="s">
        <v>1</v>
      </c>
      <c r="M21" s="41"/>
    </row>
    <row r="22" s="1" customFormat="1" ht="18" customHeight="1">
      <c r="B22" s="41"/>
      <c r="E22" s="15" t="s">
        <v>34</v>
      </c>
      <c r="I22" s="126" t="s">
        <v>28</v>
      </c>
      <c r="J22" s="127" t="s">
        <v>1</v>
      </c>
      <c r="M22" s="41"/>
    </row>
    <row r="23" s="1" customFormat="1" ht="6.96" customHeight="1">
      <c r="B23" s="41"/>
      <c r="I23" s="124"/>
      <c r="J23" s="124"/>
      <c r="M23" s="41"/>
    </row>
    <row r="24" s="1" customFormat="1" ht="12" customHeight="1">
      <c r="B24" s="41"/>
      <c r="D24" s="123" t="s">
        <v>35</v>
      </c>
      <c r="I24" s="124"/>
      <c r="J24" s="124"/>
      <c r="M24" s="41"/>
    </row>
    <row r="25" s="6" customFormat="1" ht="16.5" customHeight="1">
      <c r="B25" s="129"/>
      <c r="E25" s="130" t="s">
        <v>1</v>
      </c>
      <c r="F25" s="130"/>
      <c r="G25" s="130"/>
      <c r="H25" s="130"/>
      <c r="I25" s="131"/>
      <c r="J25" s="131"/>
      <c r="M25" s="129"/>
    </row>
    <row r="26" s="1" customFormat="1" ht="6.96" customHeight="1">
      <c r="B26" s="41"/>
      <c r="I26" s="124"/>
      <c r="J26" s="124"/>
      <c r="M26" s="41"/>
    </row>
    <row r="27" s="1" customFormat="1" ht="6.96" customHeight="1">
      <c r="B27" s="41"/>
      <c r="D27" s="69"/>
      <c r="E27" s="69"/>
      <c r="F27" s="69"/>
      <c r="G27" s="69"/>
      <c r="H27" s="69"/>
      <c r="I27" s="132"/>
      <c r="J27" s="132"/>
      <c r="K27" s="69"/>
      <c r="L27" s="69"/>
      <c r="M27" s="41"/>
    </row>
    <row r="28" s="1" customFormat="1">
      <c r="B28" s="41"/>
      <c r="E28" s="123" t="s">
        <v>81</v>
      </c>
      <c r="I28" s="124"/>
      <c r="J28" s="124"/>
      <c r="K28" s="133">
        <f>I57</f>
        <v>0</v>
      </c>
      <c r="M28" s="41"/>
    </row>
    <row r="29" s="1" customFormat="1">
      <c r="B29" s="41"/>
      <c r="E29" s="123" t="s">
        <v>82</v>
      </c>
      <c r="I29" s="124"/>
      <c r="J29" s="124"/>
      <c r="K29" s="133">
        <f>J57</f>
        <v>0</v>
      </c>
      <c r="M29" s="41"/>
    </row>
    <row r="30" s="1" customFormat="1" ht="25.44" customHeight="1">
      <c r="B30" s="41"/>
      <c r="D30" s="134" t="s">
        <v>36</v>
      </c>
      <c r="I30" s="124"/>
      <c r="J30" s="124"/>
      <c r="K30" s="135">
        <f>ROUND(K91, 2)</f>
        <v>0</v>
      </c>
      <c r="M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132"/>
      <c r="K31" s="69"/>
      <c r="L31" s="69"/>
      <c r="M31" s="41"/>
    </row>
    <row r="32" s="1" customFormat="1" ht="14.4" customHeight="1">
      <c r="B32" s="41"/>
      <c r="F32" s="136" t="s">
        <v>38</v>
      </c>
      <c r="I32" s="137" t="s">
        <v>37</v>
      </c>
      <c r="J32" s="124"/>
      <c r="K32" s="136" t="s">
        <v>39</v>
      </c>
      <c r="M32" s="41"/>
    </row>
    <row r="33" s="1" customFormat="1" ht="14.4" customHeight="1">
      <c r="B33" s="41"/>
      <c r="D33" s="123" t="s">
        <v>40</v>
      </c>
      <c r="E33" s="123" t="s">
        <v>41</v>
      </c>
      <c r="F33" s="133">
        <f>ROUND((ROUND((SUM(BE91:BE449)),  2) + SUM(BE451:BE460)), 2)</f>
        <v>0</v>
      </c>
      <c r="I33" s="138">
        <v>0.20999999999999999</v>
      </c>
      <c r="J33" s="124"/>
      <c r="K33" s="133">
        <f>ROUND((ROUND(((SUM(BE91:BE449))*I33),  2) + (SUM(BE451:BE460)*I33)), 2)</f>
        <v>0</v>
      </c>
      <c r="M33" s="41"/>
    </row>
    <row r="34" s="1" customFormat="1" ht="14.4" customHeight="1">
      <c r="B34" s="41"/>
      <c r="E34" s="123" t="s">
        <v>42</v>
      </c>
      <c r="F34" s="133">
        <f>ROUND((ROUND((SUM(BF91:BF449)),  2) + SUM(BF451:BF460)), 2)</f>
        <v>0</v>
      </c>
      <c r="I34" s="138">
        <v>0.14999999999999999</v>
      </c>
      <c r="J34" s="124"/>
      <c r="K34" s="133">
        <f>ROUND((ROUND(((SUM(BF91:BF449))*I34),  2) + (SUM(BF451:BF460)*I34)), 2)</f>
        <v>0</v>
      </c>
      <c r="M34" s="41"/>
    </row>
    <row r="35" hidden="1" s="1" customFormat="1" ht="14.4" customHeight="1">
      <c r="B35" s="41"/>
      <c r="E35" s="123" t="s">
        <v>43</v>
      </c>
      <c r="F35" s="133">
        <f>ROUND((ROUND((SUM(BG91:BG449)),  2) + SUM(BG451:BG460)), 2)</f>
        <v>0</v>
      </c>
      <c r="I35" s="138">
        <v>0.20999999999999999</v>
      </c>
      <c r="J35" s="124"/>
      <c r="K35" s="133">
        <f>0</f>
        <v>0</v>
      </c>
      <c r="M35" s="41"/>
    </row>
    <row r="36" hidden="1" s="1" customFormat="1" ht="14.4" customHeight="1">
      <c r="B36" s="41"/>
      <c r="E36" s="123" t="s">
        <v>44</v>
      </c>
      <c r="F36" s="133">
        <f>ROUND((ROUND((SUM(BH91:BH449)),  2) + SUM(BH451:BH460)), 2)</f>
        <v>0</v>
      </c>
      <c r="I36" s="138">
        <v>0.14999999999999999</v>
      </c>
      <c r="J36" s="124"/>
      <c r="K36" s="133">
        <f>0</f>
        <v>0</v>
      </c>
      <c r="M36" s="41"/>
    </row>
    <row r="37" hidden="1" s="1" customFormat="1" ht="14.4" customHeight="1">
      <c r="B37" s="41"/>
      <c r="E37" s="123" t="s">
        <v>45</v>
      </c>
      <c r="F37" s="133">
        <f>ROUND((ROUND((SUM(BI91:BI449)),  2) + SUM(BI451:BI460)), 2)</f>
        <v>0</v>
      </c>
      <c r="I37" s="138">
        <v>0</v>
      </c>
      <c r="J37" s="124"/>
      <c r="K37" s="133">
        <f>0</f>
        <v>0</v>
      </c>
      <c r="M37" s="41"/>
    </row>
    <row r="38" s="1" customFormat="1" ht="6.96" customHeight="1">
      <c r="B38" s="41"/>
      <c r="I38" s="124"/>
      <c r="J38" s="124"/>
      <c r="M38" s="41"/>
    </row>
    <row r="39" s="1" customFormat="1" ht="25.44" customHeight="1">
      <c r="B39" s="41"/>
      <c r="C39" s="139"/>
      <c r="D39" s="140" t="s">
        <v>46</v>
      </c>
      <c r="E39" s="141"/>
      <c r="F39" s="141"/>
      <c r="G39" s="142" t="s">
        <v>47</v>
      </c>
      <c r="H39" s="143" t="s">
        <v>48</v>
      </c>
      <c r="I39" s="144"/>
      <c r="J39" s="144"/>
      <c r="K39" s="145">
        <f>SUM(K30:K37)</f>
        <v>0</v>
      </c>
      <c r="L39" s="146"/>
      <c r="M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9"/>
      <c r="K40" s="148"/>
      <c r="L40" s="148"/>
      <c r="M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2"/>
      <c r="K44" s="151"/>
      <c r="L44" s="151"/>
      <c r="M44" s="41"/>
    </row>
    <row r="45" s="1" customFormat="1" ht="24.96" customHeight="1">
      <c r="B45" s="36"/>
      <c r="C45" s="21" t="s">
        <v>83</v>
      </c>
      <c r="D45" s="37"/>
      <c r="E45" s="37"/>
      <c r="F45" s="37"/>
      <c r="G45" s="37"/>
      <c r="H45" s="37"/>
      <c r="I45" s="124"/>
      <c r="J45" s="124"/>
      <c r="K45" s="37"/>
      <c r="L45" s="37"/>
      <c r="M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4"/>
      <c r="J46" s="124"/>
      <c r="K46" s="37"/>
      <c r="L46" s="37"/>
      <c r="M46" s="41"/>
    </row>
    <row r="47" s="1" customFormat="1" ht="12" customHeight="1">
      <c r="B47" s="36"/>
      <c r="C47" s="30" t="s">
        <v>17</v>
      </c>
      <c r="D47" s="37"/>
      <c r="E47" s="37"/>
      <c r="F47" s="37"/>
      <c r="G47" s="37"/>
      <c r="H47" s="37"/>
      <c r="I47" s="124"/>
      <c r="J47" s="124"/>
      <c r="K47" s="37"/>
      <c r="L47" s="37"/>
      <c r="M47" s="41"/>
    </row>
    <row r="48" s="1" customFormat="1" ht="16.5" customHeight="1">
      <c r="B48" s="36"/>
      <c r="C48" s="37"/>
      <c r="D48" s="37"/>
      <c r="E48" s="62" t="str">
        <f>E7</f>
        <v>Oprava ploché střechy SPŠ Dopravní Plzeň</v>
      </c>
      <c r="F48" s="37"/>
      <c r="G48" s="37"/>
      <c r="H48" s="37"/>
      <c r="I48" s="124"/>
      <c r="J48" s="124"/>
      <c r="K48" s="37"/>
      <c r="L48" s="37"/>
      <c r="M48" s="41"/>
    </row>
    <row r="49" s="1" customFormat="1" ht="6.96" customHeight="1">
      <c r="B49" s="36"/>
      <c r="C49" s="37"/>
      <c r="D49" s="37"/>
      <c r="E49" s="37"/>
      <c r="F49" s="37"/>
      <c r="G49" s="37"/>
      <c r="H49" s="37"/>
      <c r="I49" s="124"/>
      <c r="J49" s="124"/>
      <c r="K49" s="37"/>
      <c r="L49" s="37"/>
      <c r="M49" s="41"/>
    </row>
    <row r="50" s="1" customFormat="1" ht="12" customHeight="1">
      <c r="B50" s="36"/>
      <c r="C50" s="30" t="s">
        <v>21</v>
      </c>
      <c r="D50" s="37"/>
      <c r="E50" s="37"/>
      <c r="F50" s="25" t="str">
        <f>F10</f>
        <v>Plzeň</v>
      </c>
      <c r="G50" s="37"/>
      <c r="H50" s="37"/>
      <c r="I50" s="126" t="s">
        <v>23</v>
      </c>
      <c r="J50" s="128" t="str">
        <f>IF(J10="","",J10)</f>
        <v>14. 5. 2019</v>
      </c>
      <c r="K50" s="37"/>
      <c r="L50" s="37"/>
      <c r="M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4"/>
      <c r="J51" s="124"/>
      <c r="K51" s="37"/>
      <c r="L51" s="37"/>
      <c r="M51" s="41"/>
    </row>
    <row r="52" s="1" customFormat="1" ht="13.65" customHeight="1">
      <c r="B52" s="36"/>
      <c r="C52" s="30" t="s">
        <v>25</v>
      </c>
      <c r="D52" s="37"/>
      <c r="E52" s="37"/>
      <c r="F52" s="25" t="str">
        <f>E13</f>
        <v xml:space="preserve"> </v>
      </c>
      <c r="G52" s="37"/>
      <c r="H52" s="37"/>
      <c r="I52" s="126" t="s">
        <v>31</v>
      </c>
      <c r="J52" s="153" t="str">
        <f>E19</f>
        <v>Dekprojekt s.r.o.</v>
      </c>
      <c r="K52" s="37"/>
      <c r="L52" s="37"/>
      <c r="M52" s="41"/>
    </row>
    <row r="53" s="1" customFormat="1" ht="13.65" customHeight="1">
      <c r="B53" s="36"/>
      <c r="C53" s="30" t="s">
        <v>29</v>
      </c>
      <c r="D53" s="37"/>
      <c r="E53" s="37"/>
      <c r="F53" s="25" t="str">
        <f>IF(E16="","",E16)</f>
        <v>Vyplň údaj</v>
      </c>
      <c r="G53" s="37"/>
      <c r="H53" s="37"/>
      <c r="I53" s="126" t="s">
        <v>33</v>
      </c>
      <c r="J53" s="153" t="str">
        <f>E22</f>
        <v>Ing. Kateřina Petlíková</v>
      </c>
      <c r="K53" s="37"/>
      <c r="L53" s="37"/>
      <c r="M53" s="41"/>
    </row>
    <row r="54" s="1" customFormat="1" ht="10.32" customHeight="1">
      <c r="B54" s="36"/>
      <c r="C54" s="37"/>
      <c r="D54" s="37"/>
      <c r="E54" s="37"/>
      <c r="F54" s="37"/>
      <c r="G54" s="37"/>
      <c r="H54" s="37"/>
      <c r="I54" s="124"/>
      <c r="J54" s="124"/>
      <c r="K54" s="37"/>
      <c r="L54" s="37"/>
      <c r="M54" s="41"/>
    </row>
    <row r="55" s="1" customFormat="1" ht="29.28" customHeight="1">
      <c r="B55" s="36"/>
      <c r="C55" s="154" t="s">
        <v>84</v>
      </c>
      <c r="D55" s="155"/>
      <c r="E55" s="155"/>
      <c r="F55" s="155"/>
      <c r="G55" s="155"/>
      <c r="H55" s="155"/>
      <c r="I55" s="156" t="s">
        <v>85</v>
      </c>
      <c r="J55" s="156" t="s">
        <v>86</v>
      </c>
      <c r="K55" s="157" t="s">
        <v>87</v>
      </c>
      <c r="L55" s="155"/>
      <c r="M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4"/>
      <c r="J56" s="124"/>
      <c r="K56" s="37"/>
      <c r="L56" s="37"/>
      <c r="M56" s="41"/>
    </row>
    <row r="57" s="1" customFormat="1" ht="22.8" customHeight="1">
      <c r="B57" s="36"/>
      <c r="C57" s="158" t="s">
        <v>88</v>
      </c>
      <c r="D57" s="37"/>
      <c r="E57" s="37"/>
      <c r="F57" s="37"/>
      <c r="G57" s="37"/>
      <c r="H57" s="37"/>
      <c r="I57" s="159">
        <f>Q91</f>
        <v>0</v>
      </c>
      <c r="J57" s="159">
        <f>R91</f>
        <v>0</v>
      </c>
      <c r="K57" s="96">
        <f>K91</f>
        <v>0</v>
      </c>
      <c r="L57" s="37"/>
      <c r="M57" s="41"/>
      <c r="AU57" s="15" t="s">
        <v>89</v>
      </c>
    </row>
    <row r="58" s="7" customFormat="1" ht="24.96" customHeight="1">
      <c r="B58" s="160"/>
      <c r="C58" s="161"/>
      <c r="D58" s="162" t="s">
        <v>90</v>
      </c>
      <c r="E58" s="163"/>
      <c r="F58" s="163"/>
      <c r="G58" s="163"/>
      <c r="H58" s="163"/>
      <c r="I58" s="164">
        <f>Q92</f>
        <v>0</v>
      </c>
      <c r="J58" s="164">
        <f>R92</f>
        <v>0</v>
      </c>
      <c r="K58" s="165">
        <f>K92</f>
        <v>0</v>
      </c>
      <c r="L58" s="161"/>
      <c r="M58" s="166"/>
    </row>
    <row r="59" s="8" customFormat="1" ht="19.92" customHeight="1">
      <c r="B59" s="167"/>
      <c r="C59" s="168"/>
      <c r="D59" s="169" t="s">
        <v>91</v>
      </c>
      <c r="E59" s="170"/>
      <c r="F59" s="170"/>
      <c r="G59" s="170"/>
      <c r="H59" s="170"/>
      <c r="I59" s="171">
        <f>Q93</f>
        <v>0</v>
      </c>
      <c r="J59" s="171">
        <f>R93</f>
        <v>0</v>
      </c>
      <c r="K59" s="172">
        <f>K93</f>
        <v>0</v>
      </c>
      <c r="L59" s="168"/>
      <c r="M59" s="173"/>
    </row>
    <row r="60" s="8" customFormat="1" ht="19.92" customHeight="1">
      <c r="B60" s="167"/>
      <c r="C60" s="168"/>
      <c r="D60" s="169" t="s">
        <v>92</v>
      </c>
      <c r="E60" s="170"/>
      <c r="F60" s="170"/>
      <c r="G60" s="170"/>
      <c r="H60" s="170"/>
      <c r="I60" s="171">
        <f>Q127</f>
        <v>0</v>
      </c>
      <c r="J60" s="171">
        <f>R127</f>
        <v>0</v>
      </c>
      <c r="K60" s="172">
        <f>K127</f>
        <v>0</v>
      </c>
      <c r="L60" s="168"/>
      <c r="M60" s="173"/>
    </row>
    <row r="61" s="8" customFormat="1" ht="19.92" customHeight="1">
      <c r="B61" s="167"/>
      <c r="C61" s="168"/>
      <c r="D61" s="169" t="s">
        <v>93</v>
      </c>
      <c r="E61" s="170"/>
      <c r="F61" s="170"/>
      <c r="G61" s="170"/>
      <c r="H61" s="170"/>
      <c r="I61" s="171">
        <f>Q131</f>
        <v>0</v>
      </c>
      <c r="J61" s="171">
        <f>R131</f>
        <v>0</v>
      </c>
      <c r="K61" s="172">
        <f>K131</f>
        <v>0</v>
      </c>
      <c r="L61" s="168"/>
      <c r="M61" s="173"/>
    </row>
    <row r="62" s="7" customFormat="1" ht="24.96" customHeight="1">
      <c r="B62" s="160"/>
      <c r="C62" s="161"/>
      <c r="D62" s="162" t="s">
        <v>94</v>
      </c>
      <c r="E62" s="163"/>
      <c r="F62" s="163"/>
      <c r="G62" s="163"/>
      <c r="H62" s="163"/>
      <c r="I62" s="164">
        <f>Q133</f>
        <v>0</v>
      </c>
      <c r="J62" s="164">
        <f>R133</f>
        <v>0</v>
      </c>
      <c r="K62" s="165">
        <f>K133</f>
        <v>0</v>
      </c>
      <c r="L62" s="161"/>
      <c r="M62" s="166"/>
    </row>
    <row r="63" s="8" customFormat="1" ht="19.92" customHeight="1">
      <c r="B63" s="167"/>
      <c r="C63" s="168"/>
      <c r="D63" s="169" t="s">
        <v>95</v>
      </c>
      <c r="E63" s="170"/>
      <c r="F63" s="170"/>
      <c r="G63" s="170"/>
      <c r="H63" s="170"/>
      <c r="I63" s="171">
        <f>Q134</f>
        <v>0</v>
      </c>
      <c r="J63" s="171">
        <f>R134</f>
        <v>0</v>
      </c>
      <c r="K63" s="172">
        <f>K134</f>
        <v>0</v>
      </c>
      <c r="L63" s="168"/>
      <c r="M63" s="173"/>
    </row>
    <row r="64" s="8" customFormat="1" ht="19.92" customHeight="1">
      <c r="B64" s="167"/>
      <c r="C64" s="168"/>
      <c r="D64" s="169" t="s">
        <v>96</v>
      </c>
      <c r="E64" s="170"/>
      <c r="F64" s="170"/>
      <c r="G64" s="170"/>
      <c r="H64" s="170"/>
      <c r="I64" s="171">
        <f>Q271</f>
        <v>0</v>
      </c>
      <c r="J64" s="171">
        <f>R271</f>
        <v>0</v>
      </c>
      <c r="K64" s="172">
        <f>K271</f>
        <v>0</v>
      </c>
      <c r="L64" s="168"/>
      <c r="M64" s="173"/>
    </row>
    <row r="65" s="8" customFormat="1" ht="19.92" customHeight="1">
      <c r="B65" s="167"/>
      <c r="C65" s="168"/>
      <c r="D65" s="169" t="s">
        <v>97</v>
      </c>
      <c r="E65" s="170"/>
      <c r="F65" s="170"/>
      <c r="G65" s="170"/>
      <c r="H65" s="170"/>
      <c r="I65" s="171">
        <f>Q398</f>
        <v>0</v>
      </c>
      <c r="J65" s="171">
        <f>R398</f>
        <v>0</v>
      </c>
      <c r="K65" s="172">
        <f>K398</f>
        <v>0</v>
      </c>
      <c r="L65" s="168"/>
      <c r="M65" s="173"/>
    </row>
    <row r="66" s="8" customFormat="1" ht="19.92" customHeight="1">
      <c r="B66" s="167"/>
      <c r="C66" s="168"/>
      <c r="D66" s="169" t="s">
        <v>98</v>
      </c>
      <c r="E66" s="170"/>
      <c r="F66" s="170"/>
      <c r="G66" s="170"/>
      <c r="H66" s="170"/>
      <c r="I66" s="171">
        <f>Q401</f>
        <v>0</v>
      </c>
      <c r="J66" s="171">
        <f>R401</f>
        <v>0</v>
      </c>
      <c r="K66" s="172">
        <f>K401</f>
        <v>0</v>
      </c>
      <c r="L66" s="168"/>
      <c r="M66" s="173"/>
    </row>
    <row r="67" s="8" customFormat="1" ht="19.92" customHeight="1">
      <c r="B67" s="167"/>
      <c r="C67" s="168"/>
      <c r="D67" s="169" t="s">
        <v>99</v>
      </c>
      <c r="E67" s="170"/>
      <c r="F67" s="170"/>
      <c r="G67" s="170"/>
      <c r="H67" s="170"/>
      <c r="I67" s="171">
        <f>Q403</f>
        <v>0</v>
      </c>
      <c r="J67" s="171">
        <f>R403</f>
        <v>0</v>
      </c>
      <c r="K67" s="172">
        <f>K403</f>
        <v>0</v>
      </c>
      <c r="L67" s="168"/>
      <c r="M67" s="173"/>
    </row>
    <row r="68" s="8" customFormat="1" ht="19.92" customHeight="1">
      <c r="B68" s="167"/>
      <c r="C68" s="168"/>
      <c r="D68" s="169" t="s">
        <v>100</v>
      </c>
      <c r="E68" s="170"/>
      <c r="F68" s="170"/>
      <c r="G68" s="170"/>
      <c r="H68" s="170"/>
      <c r="I68" s="171">
        <f>Q406</f>
        <v>0</v>
      </c>
      <c r="J68" s="171">
        <f>R406</f>
        <v>0</v>
      </c>
      <c r="K68" s="172">
        <f>K406</f>
        <v>0</v>
      </c>
      <c r="L68" s="168"/>
      <c r="M68" s="173"/>
    </row>
    <row r="69" s="8" customFormat="1" ht="19.92" customHeight="1">
      <c r="B69" s="167"/>
      <c r="C69" s="168"/>
      <c r="D69" s="169" t="s">
        <v>101</v>
      </c>
      <c r="E69" s="170"/>
      <c r="F69" s="170"/>
      <c r="G69" s="170"/>
      <c r="H69" s="170"/>
      <c r="I69" s="171">
        <f>Q416</f>
        <v>0</v>
      </c>
      <c r="J69" s="171">
        <f>R416</f>
        <v>0</v>
      </c>
      <c r="K69" s="172">
        <f>K416</f>
        <v>0</v>
      </c>
      <c r="L69" s="168"/>
      <c r="M69" s="173"/>
    </row>
    <row r="70" s="7" customFormat="1" ht="24.96" customHeight="1">
      <c r="B70" s="160"/>
      <c r="C70" s="161"/>
      <c r="D70" s="162" t="s">
        <v>102</v>
      </c>
      <c r="E70" s="163"/>
      <c r="F70" s="163"/>
      <c r="G70" s="163"/>
      <c r="H70" s="163"/>
      <c r="I70" s="164">
        <f>Q444</f>
        <v>0</v>
      </c>
      <c r="J70" s="164">
        <f>R444</f>
        <v>0</v>
      </c>
      <c r="K70" s="165">
        <f>K444</f>
        <v>0</v>
      </c>
      <c r="L70" s="161"/>
      <c r="M70" s="166"/>
    </row>
    <row r="71" s="8" customFormat="1" ht="19.92" customHeight="1">
      <c r="B71" s="167"/>
      <c r="C71" s="168"/>
      <c r="D71" s="169" t="s">
        <v>103</v>
      </c>
      <c r="E71" s="170"/>
      <c r="F71" s="170"/>
      <c r="G71" s="170"/>
      <c r="H71" s="170"/>
      <c r="I71" s="171">
        <f>Q445</f>
        <v>0</v>
      </c>
      <c r="J71" s="171">
        <f>R445</f>
        <v>0</v>
      </c>
      <c r="K71" s="172">
        <f>K445</f>
        <v>0</v>
      </c>
      <c r="L71" s="168"/>
      <c r="M71" s="173"/>
    </row>
    <row r="72" s="8" customFormat="1" ht="19.92" customHeight="1">
      <c r="B72" s="167"/>
      <c r="C72" s="168"/>
      <c r="D72" s="169" t="s">
        <v>104</v>
      </c>
      <c r="E72" s="170"/>
      <c r="F72" s="170"/>
      <c r="G72" s="170"/>
      <c r="H72" s="170"/>
      <c r="I72" s="171">
        <f>Q448</f>
        <v>0</v>
      </c>
      <c r="J72" s="171">
        <f>R448</f>
        <v>0</v>
      </c>
      <c r="K72" s="172">
        <f>K448</f>
        <v>0</v>
      </c>
      <c r="L72" s="168"/>
      <c r="M72" s="173"/>
    </row>
    <row r="73" s="7" customFormat="1" ht="21.84" customHeight="1">
      <c r="B73" s="160"/>
      <c r="C73" s="161"/>
      <c r="D73" s="174" t="s">
        <v>105</v>
      </c>
      <c r="E73" s="161"/>
      <c r="F73" s="161"/>
      <c r="G73" s="161"/>
      <c r="H73" s="161"/>
      <c r="I73" s="175">
        <f>Q450</f>
        <v>0</v>
      </c>
      <c r="J73" s="175">
        <f>R450</f>
        <v>0</v>
      </c>
      <c r="K73" s="176">
        <f>K450</f>
        <v>0</v>
      </c>
      <c r="L73" s="161"/>
      <c r="M73" s="166"/>
    </row>
    <row r="74" s="1" customFormat="1" ht="21.84" customHeight="1">
      <c r="B74" s="36"/>
      <c r="C74" s="37"/>
      <c r="D74" s="37"/>
      <c r="E74" s="37"/>
      <c r="F74" s="37"/>
      <c r="G74" s="37"/>
      <c r="H74" s="37"/>
      <c r="I74" s="124"/>
      <c r="J74" s="124"/>
      <c r="K74" s="37"/>
      <c r="L74" s="37"/>
      <c r="M74" s="41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49"/>
      <c r="J75" s="149"/>
      <c r="K75" s="56"/>
      <c r="L75" s="56"/>
      <c r="M75" s="41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52"/>
      <c r="J79" s="152"/>
      <c r="K79" s="58"/>
      <c r="L79" s="58"/>
      <c r="M79" s="41"/>
    </row>
    <row r="80" s="1" customFormat="1" ht="24.96" customHeight="1">
      <c r="B80" s="36"/>
      <c r="C80" s="21" t="s">
        <v>106</v>
      </c>
      <c r="D80" s="37"/>
      <c r="E80" s="37"/>
      <c r="F80" s="37"/>
      <c r="G80" s="37"/>
      <c r="H80" s="37"/>
      <c r="I80" s="124"/>
      <c r="J80" s="124"/>
      <c r="K80" s="37"/>
      <c r="L80" s="37"/>
      <c r="M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4"/>
      <c r="J81" s="124"/>
      <c r="K81" s="37"/>
      <c r="L81" s="37"/>
      <c r="M81" s="41"/>
    </row>
    <row r="82" s="1" customFormat="1" ht="12" customHeight="1">
      <c r="B82" s="36"/>
      <c r="C82" s="30" t="s">
        <v>17</v>
      </c>
      <c r="D82" s="37"/>
      <c r="E82" s="37"/>
      <c r="F82" s="37"/>
      <c r="G82" s="37"/>
      <c r="H82" s="37"/>
      <c r="I82" s="124"/>
      <c r="J82" s="124"/>
      <c r="K82" s="37"/>
      <c r="L82" s="37"/>
      <c r="M82" s="41"/>
    </row>
    <row r="83" s="1" customFormat="1" ht="16.5" customHeight="1">
      <c r="B83" s="36"/>
      <c r="C83" s="37"/>
      <c r="D83" s="37"/>
      <c r="E83" s="62" t="str">
        <f>E7</f>
        <v>Oprava ploché střechy SPŠ Dopravní Plzeň</v>
      </c>
      <c r="F83" s="37"/>
      <c r="G83" s="37"/>
      <c r="H83" s="37"/>
      <c r="I83" s="124"/>
      <c r="J83" s="124"/>
      <c r="K83" s="37"/>
      <c r="L83" s="37"/>
      <c r="M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4"/>
      <c r="J84" s="124"/>
      <c r="K84" s="37"/>
      <c r="L84" s="37"/>
      <c r="M84" s="41"/>
    </row>
    <row r="85" s="1" customFormat="1" ht="12" customHeight="1">
      <c r="B85" s="36"/>
      <c r="C85" s="30" t="s">
        <v>21</v>
      </c>
      <c r="D85" s="37"/>
      <c r="E85" s="37"/>
      <c r="F85" s="25" t="str">
        <f>F10</f>
        <v>Plzeň</v>
      </c>
      <c r="G85" s="37"/>
      <c r="H85" s="37"/>
      <c r="I85" s="126" t="s">
        <v>23</v>
      </c>
      <c r="J85" s="128" t="str">
        <f>IF(J10="","",J10)</f>
        <v>14. 5. 2019</v>
      </c>
      <c r="K85" s="37"/>
      <c r="L85" s="37"/>
      <c r="M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4"/>
      <c r="J86" s="124"/>
      <c r="K86" s="37"/>
      <c r="L86" s="37"/>
      <c r="M86" s="41"/>
    </row>
    <row r="87" s="1" customFormat="1" ht="13.65" customHeight="1">
      <c r="B87" s="36"/>
      <c r="C87" s="30" t="s">
        <v>25</v>
      </c>
      <c r="D87" s="37"/>
      <c r="E87" s="37"/>
      <c r="F87" s="25" t="str">
        <f>E13</f>
        <v xml:space="preserve"> </v>
      </c>
      <c r="G87" s="37"/>
      <c r="H87" s="37"/>
      <c r="I87" s="126" t="s">
        <v>31</v>
      </c>
      <c r="J87" s="153" t="str">
        <f>E19</f>
        <v>Dekprojekt s.r.o.</v>
      </c>
      <c r="K87" s="37"/>
      <c r="L87" s="37"/>
      <c r="M87" s="41"/>
    </row>
    <row r="88" s="1" customFormat="1" ht="13.65" customHeight="1">
      <c r="B88" s="36"/>
      <c r="C88" s="30" t="s">
        <v>29</v>
      </c>
      <c r="D88" s="37"/>
      <c r="E88" s="37"/>
      <c r="F88" s="25" t="str">
        <f>IF(E16="","",E16)</f>
        <v>Vyplň údaj</v>
      </c>
      <c r="G88" s="37"/>
      <c r="H88" s="37"/>
      <c r="I88" s="126" t="s">
        <v>33</v>
      </c>
      <c r="J88" s="153" t="str">
        <f>E22</f>
        <v>Ing. Kateřina Petlíková</v>
      </c>
      <c r="K88" s="37"/>
      <c r="L88" s="37"/>
      <c r="M88" s="41"/>
    </row>
    <row r="89" s="1" customFormat="1" ht="10.32" customHeight="1">
      <c r="B89" s="36"/>
      <c r="C89" s="37"/>
      <c r="D89" s="37"/>
      <c r="E89" s="37"/>
      <c r="F89" s="37"/>
      <c r="G89" s="37"/>
      <c r="H89" s="37"/>
      <c r="I89" s="124"/>
      <c r="J89" s="124"/>
      <c r="K89" s="37"/>
      <c r="L89" s="37"/>
      <c r="M89" s="41"/>
    </row>
    <row r="90" s="9" customFormat="1" ht="29.28" customHeight="1">
      <c r="B90" s="177"/>
      <c r="C90" s="178" t="s">
        <v>107</v>
      </c>
      <c r="D90" s="179" t="s">
        <v>55</v>
      </c>
      <c r="E90" s="179" t="s">
        <v>51</v>
      </c>
      <c r="F90" s="179" t="s">
        <v>52</v>
      </c>
      <c r="G90" s="179" t="s">
        <v>108</v>
      </c>
      <c r="H90" s="179" t="s">
        <v>109</v>
      </c>
      <c r="I90" s="180" t="s">
        <v>110</v>
      </c>
      <c r="J90" s="180" t="s">
        <v>111</v>
      </c>
      <c r="K90" s="179" t="s">
        <v>87</v>
      </c>
      <c r="L90" s="181" t="s">
        <v>112</v>
      </c>
      <c r="M90" s="182"/>
      <c r="N90" s="86" t="s">
        <v>1</v>
      </c>
      <c r="O90" s="87" t="s">
        <v>40</v>
      </c>
      <c r="P90" s="87" t="s">
        <v>113</v>
      </c>
      <c r="Q90" s="87" t="s">
        <v>114</v>
      </c>
      <c r="R90" s="87" t="s">
        <v>115</v>
      </c>
      <c r="S90" s="87" t="s">
        <v>116</v>
      </c>
      <c r="T90" s="87" t="s">
        <v>117</v>
      </c>
      <c r="U90" s="87" t="s">
        <v>118</v>
      </c>
      <c r="V90" s="87" t="s">
        <v>119</v>
      </c>
      <c r="W90" s="87" t="s">
        <v>120</v>
      </c>
      <c r="X90" s="88" t="s">
        <v>121</v>
      </c>
    </row>
    <row r="91" s="1" customFormat="1" ht="22.8" customHeight="1">
      <c r="B91" s="36"/>
      <c r="C91" s="93" t="s">
        <v>122</v>
      </c>
      <c r="D91" s="37"/>
      <c r="E91" s="37"/>
      <c r="F91" s="37"/>
      <c r="G91" s="37"/>
      <c r="H91" s="37"/>
      <c r="I91" s="124"/>
      <c r="J91" s="124"/>
      <c r="K91" s="183">
        <f>BK91</f>
        <v>0</v>
      </c>
      <c r="L91" s="37"/>
      <c r="M91" s="41"/>
      <c r="N91" s="89"/>
      <c r="O91" s="90"/>
      <c r="P91" s="90"/>
      <c r="Q91" s="184">
        <f>Q92+Q133+Q444+Q450</f>
        <v>0</v>
      </c>
      <c r="R91" s="184">
        <f>R92+R133+R444+R450</f>
        <v>0</v>
      </c>
      <c r="S91" s="90"/>
      <c r="T91" s="185">
        <f>T92+T133+T444+T450</f>
        <v>0</v>
      </c>
      <c r="U91" s="90"/>
      <c r="V91" s="185">
        <f>V92+V133+V444+V450</f>
        <v>3.3787814900000006</v>
      </c>
      <c r="W91" s="90"/>
      <c r="X91" s="186">
        <f>X92+X133+X444+X450</f>
        <v>0.127056</v>
      </c>
      <c r="AT91" s="15" t="s">
        <v>71</v>
      </c>
      <c r="AU91" s="15" t="s">
        <v>89</v>
      </c>
      <c r="BK91" s="187">
        <f>BK92+BK133+BK444+BK450</f>
        <v>0</v>
      </c>
    </row>
    <row r="92" s="10" customFormat="1" ht="25.92" customHeight="1">
      <c r="B92" s="188"/>
      <c r="C92" s="189"/>
      <c r="D92" s="190" t="s">
        <v>71</v>
      </c>
      <c r="E92" s="191" t="s">
        <v>123</v>
      </c>
      <c r="F92" s="191" t="s">
        <v>124</v>
      </c>
      <c r="G92" s="189"/>
      <c r="H92" s="189"/>
      <c r="I92" s="192"/>
      <c r="J92" s="192"/>
      <c r="K92" s="176">
        <f>BK92</f>
        <v>0</v>
      </c>
      <c r="L92" s="189"/>
      <c r="M92" s="193"/>
      <c r="N92" s="194"/>
      <c r="O92" s="195"/>
      <c r="P92" s="195"/>
      <c r="Q92" s="196">
        <f>Q93+Q127+Q131</f>
        <v>0</v>
      </c>
      <c r="R92" s="196">
        <f>R93+R127+R131</f>
        <v>0</v>
      </c>
      <c r="S92" s="195"/>
      <c r="T92" s="197">
        <f>T93+T127+T131</f>
        <v>0</v>
      </c>
      <c r="U92" s="195"/>
      <c r="V92" s="197">
        <f>V93+V127+V131</f>
        <v>0.17205614999999999</v>
      </c>
      <c r="W92" s="195"/>
      <c r="X92" s="198">
        <f>X93+X127+X131</f>
        <v>0</v>
      </c>
      <c r="AR92" s="199" t="s">
        <v>77</v>
      </c>
      <c r="AT92" s="200" t="s">
        <v>71</v>
      </c>
      <c r="AU92" s="200" t="s">
        <v>72</v>
      </c>
      <c r="AY92" s="199" t="s">
        <v>125</v>
      </c>
      <c r="BK92" s="201">
        <f>BK93+BK127+BK131</f>
        <v>0</v>
      </c>
    </row>
    <row r="93" s="10" customFormat="1" ht="22.8" customHeight="1">
      <c r="B93" s="188"/>
      <c r="C93" s="189"/>
      <c r="D93" s="190" t="s">
        <v>71</v>
      </c>
      <c r="E93" s="202" t="s">
        <v>126</v>
      </c>
      <c r="F93" s="202" t="s">
        <v>127</v>
      </c>
      <c r="G93" s="189"/>
      <c r="H93" s="189"/>
      <c r="I93" s="192"/>
      <c r="J93" s="192"/>
      <c r="K93" s="203">
        <f>BK93</f>
        <v>0</v>
      </c>
      <c r="L93" s="189"/>
      <c r="M93" s="193"/>
      <c r="N93" s="194"/>
      <c r="O93" s="195"/>
      <c r="P93" s="195"/>
      <c r="Q93" s="196">
        <f>SUM(Q94:Q126)</f>
        <v>0</v>
      </c>
      <c r="R93" s="196">
        <f>SUM(R94:R126)</f>
        <v>0</v>
      </c>
      <c r="S93" s="195"/>
      <c r="T93" s="197">
        <f>SUM(T94:T126)</f>
        <v>0</v>
      </c>
      <c r="U93" s="195"/>
      <c r="V93" s="197">
        <f>SUM(V94:V126)</f>
        <v>0.17205614999999999</v>
      </c>
      <c r="W93" s="195"/>
      <c r="X93" s="198">
        <f>SUM(X94:X126)</f>
        <v>0</v>
      </c>
      <c r="AR93" s="199" t="s">
        <v>77</v>
      </c>
      <c r="AT93" s="200" t="s">
        <v>71</v>
      </c>
      <c r="AU93" s="200" t="s">
        <v>77</v>
      </c>
      <c r="AY93" s="199" t="s">
        <v>125</v>
      </c>
      <c r="BK93" s="201">
        <f>SUM(BK94:BK126)</f>
        <v>0</v>
      </c>
    </row>
    <row r="94" s="1" customFormat="1" ht="16.5" customHeight="1">
      <c r="B94" s="36"/>
      <c r="C94" s="204" t="s">
        <v>128</v>
      </c>
      <c r="D94" s="204" t="s">
        <v>129</v>
      </c>
      <c r="E94" s="205" t="s">
        <v>130</v>
      </c>
      <c r="F94" s="206" t="s">
        <v>131</v>
      </c>
      <c r="G94" s="207" t="s">
        <v>132</v>
      </c>
      <c r="H94" s="208">
        <v>15.895</v>
      </c>
      <c r="I94" s="209"/>
      <c r="J94" s="209"/>
      <c r="K94" s="210">
        <f>ROUND(P94*H94,2)</f>
        <v>0</v>
      </c>
      <c r="L94" s="206" t="s">
        <v>133</v>
      </c>
      <c r="M94" s="41"/>
      <c r="N94" s="211" t="s">
        <v>1</v>
      </c>
      <c r="O94" s="212" t="s">
        <v>41</v>
      </c>
      <c r="P94" s="213">
        <f>I94+J94</f>
        <v>0</v>
      </c>
      <c r="Q94" s="213">
        <f>ROUND(I94*H94,2)</f>
        <v>0</v>
      </c>
      <c r="R94" s="213">
        <f>ROUND(J94*H94,2)</f>
        <v>0</v>
      </c>
      <c r="S94" s="77"/>
      <c r="T94" s="214">
        <f>S94*H94</f>
        <v>0</v>
      </c>
      <c r="U94" s="214">
        <v>0.0083199999999999993</v>
      </c>
      <c r="V94" s="214">
        <f>U94*H94</f>
        <v>0.13224639999999999</v>
      </c>
      <c r="W94" s="214">
        <v>0</v>
      </c>
      <c r="X94" s="215">
        <f>W94*H94</f>
        <v>0</v>
      </c>
      <c r="AR94" s="15" t="s">
        <v>134</v>
      </c>
      <c r="AT94" s="15" t="s">
        <v>129</v>
      </c>
      <c r="AU94" s="15" t="s">
        <v>79</v>
      </c>
      <c r="AY94" s="15" t="s">
        <v>125</v>
      </c>
      <c r="BE94" s="216">
        <f>IF(O94="základní",K94,0)</f>
        <v>0</v>
      </c>
      <c r="BF94" s="216">
        <f>IF(O94="snížená",K94,0)</f>
        <v>0</v>
      </c>
      <c r="BG94" s="216">
        <f>IF(O94="zákl. přenesená",K94,0)</f>
        <v>0</v>
      </c>
      <c r="BH94" s="216">
        <f>IF(O94="sníž. přenesená",K94,0)</f>
        <v>0</v>
      </c>
      <c r="BI94" s="216">
        <f>IF(O94="nulová",K94,0)</f>
        <v>0</v>
      </c>
      <c r="BJ94" s="15" t="s">
        <v>77</v>
      </c>
      <c r="BK94" s="216">
        <f>ROUND(P94*H94,2)</f>
        <v>0</v>
      </c>
      <c r="BL94" s="15" t="s">
        <v>134</v>
      </c>
      <c r="BM94" s="15" t="s">
        <v>135</v>
      </c>
    </row>
    <row r="95" s="11" customFormat="1">
      <c r="B95" s="217"/>
      <c r="C95" s="218"/>
      <c r="D95" s="219" t="s">
        <v>136</v>
      </c>
      <c r="E95" s="220" t="s">
        <v>1</v>
      </c>
      <c r="F95" s="221" t="s">
        <v>137</v>
      </c>
      <c r="G95" s="218"/>
      <c r="H95" s="220" t="s">
        <v>1</v>
      </c>
      <c r="I95" s="222"/>
      <c r="J95" s="222"/>
      <c r="K95" s="218"/>
      <c r="L95" s="218"/>
      <c r="M95" s="223"/>
      <c r="N95" s="224"/>
      <c r="O95" s="225"/>
      <c r="P95" s="225"/>
      <c r="Q95" s="225"/>
      <c r="R95" s="225"/>
      <c r="S95" s="225"/>
      <c r="T95" s="225"/>
      <c r="U95" s="225"/>
      <c r="V95" s="225"/>
      <c r="W95" s="225"/>
      <c r="X95" s="226"/>
      <c r="AT95" s="227" t="s">
        <v>136</v>
      </c>
      <c r="AU95" s="227" t="s">
        <v>79</v>
      </c>
      <c r="AV95" s="11" t="s">
        <v>77</v>
      </c>
      <c r="AW95" s="11" t="s">
        <v>5</v>
      </c>
      <c r="AX95" s="11" t="s">
        <v>72</v>
      </c>
      <c r="AY95" s="227" t="s">
        <v>125</v>
      </c>
    </row>
    <row r="96" s="12" customFormat="1">
      <c r="B96" s="228"/>
      <c r="C96" s="229"/>
      <c r="D96" s="219" t="s">
        <v>136</v>
      </c>
      <c r="E96" s="230" t="s">
        <v>1</v>
      </c>
      <c r="F96" s="231" t="s">
        <v>138</v>
      </c>
      <c r="G96" s="229"/>
      <c r="H96" s="232">
        <v>15.895</v>
      </c>
      <c r="I96" s="233"/>
      <c r="J96" s="233"/>
      <c r="K96" s="229"/>
      <c r="L96" s="229"/>
      <c r="M96" s="234"/>
      <c r="N96" s="235"/>
      <c r="O96" s="236"/>
      <c r="P96" s="236"/>
      <c r="Q96" s="236"/>
      <c r="R96" s="236"/>
      <c r="S96" s="236"/>
      <c r="T96" s="236"/>
      <c r="U96" s="236"/>
      <c r="V96" s="236"/>
      <c r="W96" s="236"/>
      <c r="X96" s="237"/>
      <c r="AT96" s="238" t="s">
        <v>136</v>
      </c>
      <c r="AU96" s="238" t="s">
        <v>79</v>
      </c>
      <c r="AV96" s="12" t="s">
        <v>79</v>
      </c>
      <c r="AW96" s="12" t="s">
        <v>5</v>
      </c>
      <c r="AX96" s="12" t="s">
        <v>72</v>
      </c>
      <c r="AY96" s="238" t="s">
        <v>125</v>
      </c>
    </row>
    <row r="97" s="13" customFormat="1">
      <c r="B97" s="239"/>
      <c r="C97" s="240"/>
      <c r="D97" s="219" t="s">
        <v>136</v>
      </c>
      <c r="E97" s="241" t="s">
        <v>1</v>
      </c>
      <c r="F97" s="242" t="s">
        <v>139</v>
      </c>
      <c r="G97" s="240"/>
      <c r="H97" s="243">
        <v>15.895</v>
      </c>
      <c r="I97" s="244"/>
      <c r="J97" s="244"/>
      <c r="K97" s="240"/>
      <c r="L97" s="240"/>
      <c r="M97" s="245"/>
      <c r="N97" s="246"/>
      <c r="O97" s="247"/>
      <c r="P97" s="247"/>
      <c r="Q97" s="247"/>
      <c r="R97" s="247"/>
      <c r="S97" s="247"/>
      <c r="T97" s="247"/>
      <c r="U97" s="247"/>
      <c r="V97" s="247"/>
      <c r="W97" s="247"/>
      <c r="X97" s="248"/>
      <c r="AT97" s="249" t="s">
        <v>136</v>
      </c>
      <c r="AU97" s="249" t="s">
        <v>79</v>
      </c>
      <c r="AV97" s="13" t="s">
        <v>134</v>
      </c>
      <c r="AW97" s="13" t="s">
        <v>5</v>
      </c>
      <c r="AX97" s="13" t="s">
        <v>77</v>
      </c>
      <c r="AY97" s="249" t="s">
        <v>125</v>
      </c>
    </row>
    <row r="98" s="1" customFormat="1" ht="16.5" customHeight="1">
      <c r="B98" s="36"/>
      <c r="C98" s="250" t="s">
        <v>140</v>
      </c>
      <c r="D98" s="250" t="s">
        <v>141</v>
      </c>
      <c r="E98" s="251" t="s">
        <v>142</v>
      </c>
      <c r="F98" s="252" t="s">
        <v>143</v>
      </c>
      <c r="G98" s="253" t="s">
        <v>132</v>
      </c>
      <c r="H98" s="254">
        <v>19.074000000000002</v>
      </c>
      <c r="I98" s="255"/>
      <c r="J98" s="256"/>
      <c r="K98" s="257">
        <f>ROUND(P98*H98,2)</f>
        <v>0</v>
      </c>
      <c r="L98" s="252" t="s">
        <v>133</v>
      </c>
      <c r="M98" s="258"/>
      <c r="N98" s="259" t="s">
        <v>1</v>
      </c>
      <c r="O98" s="212" t="s">
        <v>41</v>
      </c>
      <c r="P98" s="213">
        <f>I98+J98</f>
        <v>0</v>
      </c>
      <c r="Q98" s="213">
        <f>ROUND(I98*H98,2)</f>
        <v>0</v>
      </c>
      <c r="R98" s="213">
        <f>ROUND(J98*H98,2)</f>
        <v>0</v>
      </c>
      <c r="S98" s="77"/>
      <c r="T98" s="214">
        <f>S98*H98</f>
        <v>0</v>
      </c>
      <c r="U98" s="214">
        <v>0.0016999999999999999</v>
      </c>
      <c r="V98" s="214">
        <f>U98*H98</f>
        <v>0.032425799999999998</v>
      </c>
      <c r="W98" s="214">
        <v>0</v>
      </c>
      <c r="X98" s="215">
        <f>W98*H98</f>
        <v>0</v>
      </c>
      <c r="AR98" s="15" t="s">
        <v>144</v>
      </c>
      <c r="AT98" s="15" t="s">
        <v>141</v>
      </c>
      <c r="AU98" s="15" t="s">
        <v>79</v>
      </c>
      <c r="AY98" s="15" t="s">
        <v>125</v>
      </c>
      <c r="BE98" s="216">
        <f>IF(O98="základní",K98,0)</f>
        <v>0</v>
      </c>
      <c r="BF98" s="216">
        <f>IF(O98="snížená",K98,0)</f>
        <v>0</v>
      </c>
      <c r="BG98" s="216">
        <f>IF(O98="zákl. přenesená",K98,0)</f>
        <v>0</v>
      </c>
      <c r="BH98" s="216">
        <f>IF(O98="sníž. přenesená",K98,0)</f>
        <v>0</v>
      </c>
      <c r="BI98" s="216">
        <f>IF(O98="nulová",K98,0)</f>
        <v>0</v>
      </c>
      <c r="BJ98" s="15" t="s">
        <v>77</v>
      </c>
      <c r="BK98" s="216">
        <f>ROUND(P98*H98,2)</f>
        <v>0</v>
      </c>
      <c r="BL98" s="15" t="s">
        <v>134</v>
      </c>
      <c r="BM98" s="15" t="s">
        <v>145</v>
      </c>
    </row>
    <row r="99" s="11" customFormat="1">
      <c r="B99" s="217"/>
      <c r="C99" s="218"/>
      <c r="D99" s="219" t="s">
        <v>136</v>
      </c>
      <c r="E99" s="220" t="s">
        <v>1</v>
      </c>
      <c r="F99" s="221" t="s">
        <v>137</v>
      </c>
      <c r="G99" s="218"/>
      <c r="H99" s="220" t="s">
        <v>1</v>
      </c>
      <c r="I99" s="222"/>
      <c r="J99" s="222"/>
      <c r="K99" s="218"/>
      <c r="L99" s="218"/>
      <c r="M99" s="223"/>
      <c r="N99" s="224"/>
      <c r="O99" s="225"/>
      <c r="P99" s="225"/>
      <c r="Q99" s="225"/>
      <c r="R99" s="225"/>
      <c r="S99" s="225"/>
      <c r="T99" s="225"/>
      <c r="U99" s="225"/>
      <c r="V99" s="225"/>
      <c r="W99" s="225"/>
      <c r="X99" s="226"/>
      <c r="AT99" s="227" t="s">
        <v>136</v>
      </c>
      <c r="AU99" s="227" t="s">
        <v>79</v>
      </c>
      <c r="AV99" s="11" t="s">
        <v>77</v>
      </c>
      <c r="AW99" s="11" t="s">
        <v>5</v>
      </c>
      <c r="AX99" s="11" t="s">
        <v>72</v>
      </c>
      <c r="AY99" s="227" t="s">
        <v>125</v>
      </c>
    </row>
    <row r="100" s="12" customFormat="1">
      <c r="B100" s="228"/>
      <c r="C100" s="229"/>
      <c r="D100" s="219" t="s">
        <v>136</v>
      </c>
      <c r="E100" s="230" t="s">
        <v>1</v>
      </c>
      <c r="F100" s="231" t="s">
        <v>146</v>
      </c>
      <c r="G100" s="229"/>
      <c r="H100" s="232">
        <v>19.074000000000002</v>
      </c>
      <c r="I100" s="233"/>
      <c r="J100" s="233"/>
      <c r="K100" s="229"/>
      <c r="L100" s="229"/>
      <c r="M100" s="234"/>
      <c r="N100" s="235"/>
      <c r="O100" s="236"/>
      <c r="P100" s="236"/>
      <c r="Q100" s="236"/>
      <c r="R100" s="236"/>
      <c r="S100" s="236"/>
      <c r="T100" s="236"/>
      <c r="U100" s="236"/>
      <c r="V100" s="236"/>
      <c r="W100" s="236"/>
      <c r="X100" s="237"/>
      <c r="AT100" s="238" t="s">
        <v>136</v>
      </c>
      <c r="AU100" s="238" t="s">
        <v>79</v>
      </c>
      <c r="AV100" s="12" t="s">
        <v>79</v>
      </c>
      <c r="AW100" s="12" t="s">
        <v>5</v>
      </c>
      <c r="AX100" s="12" t="s">
        <v>72</v>
      </c>
      <c r="AY100" s="238" t="s">
        <v>125</v>
      </c>
    </row>
    <row r="101" s="13" customFormat="1">
      <c r="B101" s="239"/>
      <c r="C101" s="240"/>
      <c r="D101" s="219" t="s">
        <v>136</v>
      </c>
      <c r="E101" s="241" t="s">
        <v>1</v>
      </c>
      <c r="F101" s="242" t="s">
        <v>139</v>
      </c>
      <c r="G101" s="240"/>
      <c r="H101" s="243">
        <v>19.074000000000002</v>
      </c>
      <c r="I101" s="244"/>
      <c r="J101" s="244"/>
      <c r="K101" s="240"/>
      <c r="L101" s="240"/>
      <c r="M101" s="245"/>
      <c r="N101" s="246"/>
      <c r="O101" s="247"/>
      <c r="P101" s="247"/>
      <c r="Q101" s="247"/>
      <c r="R101" s="247"/>
      <c r="S101" s="247"/>
      <c r="T101" s="247"/>
      <c r="U101" s="247"/>
      <c r="V101" s="247"/>
      <c r="W101" s="247"/>
      <c r="X101" s="248"/>
      <c r="AT101" s="249" t="s">
        <v>136</v>
      </c>
      <c r="AU101" s="249" t="s">
        <v>79</v>
      </c>
      <c r="AV101" s="13" t="s">
        <v>134</v>
      </c>
      <c r="AW101" s="13" t="s">
        <v>5</v>
      </c>
      <c r="AX101" s="13" t="s">
        <v>77</v>
      </c>
      <c r="AY101" s="249" t="s">
        <v>125</v>
      </c>
    </row>
    <row r="102" s="1" customFormat="1" ht="16.5" customHeight="1">
      <c r="B102" s="36"/>
      <c r="C102" s="204" t="s">
        <v>147</v>
      </c>
      <c r="D102" s="204" t="s">
        <v>129</v>
      </c>
      <c r="E102" s="205" t="s">
        <v>148</v>
      </c>
      <c r="F102" s="206" t="s">
        <v>149</v>
      </c>
      <c r="G102" s="207" t="s">
        <v>132</v>
      </c>
      <c r="H102" s="208">
        <v>15.895</v>
      </c>
      <c r="I102" s="209"/>
      <c r="J102" s="209"/>
      <c r="K102" s="210">
        <f>ROUND(P102*H102,2)</f>
        <v>0</v>
      </c>
      <c r="L102" s="206" t="s">
        <v>133</v>
      </c>
      <c r="M102" s="41"/>
      <c r="N102" s="211" t="s">
        <v>1</v>
      </c>
      <c r="O102" s="212" t="s">
        <v>41</v>
      </c>
      <c r="P102" s="213">
        <f>I102+J102</f>
        <v>0</v>
      </c>
      <c r="Q102" s="213">
        <f>ROUND(I102*H102,2)</f>
        <v>0</v>
      </c>
      <c r="R102" s="213">
        <f>ROUND(J102*H102,2)</f>
        <v>0</v>
      </c>
      <c r="S102" s="77"/>
      <c r="T102" s="214">
        <f>S102*H102</f>
        <v>0</v>
      </c>
      <c r="U102" s="214">
        <v>6.0000000000000002E-05</v>
      </c>
      <c r="V102" s="214">
        <f>U102*H102</f>
        <v>0.00095370000000000003</v>
      </c>
      <c r="W102" s="214">
        <v>0</v>
      </c>
      <c r="X102" s="215">
        <f>W102*H102</f>
        <v>0</v>
      </c>
      <c r="AR102" s="15" t="s">
        <v>134</v>
      </c>
      <c r="AT102" s="15" t="s">
        <v>129</v>
      </c>
      <c r="AU102" s="15" t="s">
        <v>79</v>
      </c>
      <c r="AY102" s="15" t="s">
        <v>125</v>
      </c>
      <c r="BE102" s="216">
        <f>IF(O102="základní",K102,0)</f>
        <v>0</v>
      </c>
      <c r="BF102" s="216">
        <f>IF(O102="snížená",K102,0)</f>
        <v>0</v>
      </c>
      <c r="BG102" s="216">
        <f>IF(O102="zákl. přenesená",K102,0)</f>
        <v>0</v>
      </c>
      <c r="BH102" s="216">
        <f>IF(O102="sníž. přenesená",K102,0)</f>
        <v>0</v>
      </c>
      <c r="BI102" s="216">
        <f>IF(O102="nulová",K102,0)</f>
        <v>0</v>
      </c>
      <c r="BJ102" s="15" t="s">
        <v>77</v>
      </c>
      <c r="BK102" s="216">
        <f>ROUND(P102*H102,2)</f>
        <v>0</v>
      </c>
      <c r="BL102" s="15" t="s">
        <v>134</v>
      </c>
      <c r="BM102" s="15" t="s">
        <v>150</v>
      </c>
    </row>
    <row r="103" s="11" customFormat="1">
      <c r="B103" s="217"/>
      <c r="C103" s="218"/>
      <c r="D103" s="219" t="s">
        <v>136</v>
      </c>
      <c r="E103" s="220" t="s">
        <v>1</v>
      </c>
      <c r="F103" s="221" t="s">
        <v>137</v>
      </c>
      <c r="G103" s="218"/>
      <c r="H103" s="220" t="s">
        <v>1</v>
      </c>
      <c r="I103" s="222"/>
      <c r="J103" s="222"/>
      <c r="K103" s="218"/>
      <c r="L103" s="218"/>
      <c r="M103" s="223"/>
      <c r="N103" s="224"/>
      <c r="O103" s="225"/>
      <c r="P103" s="225"/>
      <c r="Q103" s="225"/>
      <c r="R103" s="225"/>
      <c r="S103" s="225"/>
      <c r="T103" s="225"/>
      <c r="U103" s="225"/>
      <c r="V103" s="225"/>
      <c r="W103" s="225"/>
      <c r="X103" s="226"/>
      <c r="AT103" s="227" t="s">
        <v>136</v>
      </c>
      <c r="AU103" s="227" t="s">
        <v>79</v>
      </c>
      <c r="AV103" s="11" t="s">
        <v>77</v>
      </c>
      <c r="AW103" s="11" t="s">
        <v>5</v>
      </c>
      <c r="AX103" s="11" t="s">
        <v>72</v>
      </c>
      <c r="AY103" s="227" t="s">
        <v>125</v>
      </c>
    </row>
    <row r="104" s="12" customFormat="1">
      <c r="B104" s="228"/>
      <c r="C104" s="229"/>
      <c r="D104" s="219" t="s">
        <v>136</v>
      </c>
      <c r="E104" s="230" t="s">
        <v>1</v>
      </c>
      <c r="F104" s="231" t="s">
        <v>138</v>
      </c>
      <c r="G104" s="229"/>
      <c r="H104" s="232">
        <v>15.895</v>
      </c>
      <c r="I104" s="233"/>
      <c r="J104" s="233"/>
      <c r="K104" s="229"/>
      <c r="L104" s="229"/>
      <c r="M104" s="234"/>
      <c r="N104" s="235"/>
      <c r="O104" s="236"/>
      <c r="P104" s="236"/>
      <c r="Q104" s="236"/>
      <c r="R104" s="236"/>
      <c r="S104" s="236"/>
      <c r="T104" s="236"/>
      <c r="U104" s="236"/>
      <c r="V104" s="236"/>
      <c r="W104" s="236"/>
      <c r="X104" s="237"/>
      <c r="AT104" s="238" t="s">
        <v>136</v>
      </c>
      <c r="AU104" s="238" t="s">
        <v>79</v>
      </c>
      <c r="AV104" s="12" t="s">
        <v>79</v>
      </c>
      <c r="AW104" s="12" t="s">
        <v>5</v>
      </c>
      <c r="AX104" s="12" t="s">
        <v>72</v>
      </c>
      <c r="AY104" s="238" t="s">
        <v>125</v>
      </c>
    </row>
    <row r="105" s="13" customFormat="1">
      <c r="B105" s="239"/>
      <c r="C105" s="240"/>
      <c r="D105" s="219" t="s">
        <v>136</v>
      </c>
      <c r="E105" s="241" t="s">
        <v>1</v>
      </c>
      <c r="F105" s="242" t="s">
        <v>139</v>
      </c>
      <c r="G105" s="240"/>
      <c r="H105" s="243">
        <v>15.895</v>
      </c>
      <c r="I105" s="244"/>
      <c r="J105" s="244"/>
      <c r="K105" s="240"/>
      <c r="L105" s="240"/>
      <c r="M105" s="245"/>
      <c r="N105" s="246"/>
      <c r="O105" s="247"/>
      <c r="P105" s="247"/>
      <c r="Q105" s="247"/>
      <c r="R105" s="247"/>
      <c r="S105" s="247"/>
      <c r="T105" s="247"/>
      <c r="U105" s="247"/>
      <c r="V105" s="247"/>
      <c r="W105" s="247"/>
      <c r="X105" s="248"/>
      <c r="AT105" s="249" t="s">
        <v>136</v>
      </c>
      <c r="AU105" s="249" t="s">
        <v>79</v>
      </c>
      <c r="AV105" s="13" t="s">
        <v>134</v>
      </c>
      <c r="AW105" s="13" t="s">
        <v>5</v>
      </c>
      <c r="AX105" s="13" t="s">
        <v>77</v>
      </c>
      <c r="AY105" s="249" t="s">
        <v>125</v>
      </c>
    </row>
    <row r="106" s="1" customFormat="1" ht="16.5" customHeight="1">
      <c r="B106" s="36"/>
      <c r="C106" s="204" t="s">
        <v>151</v>
      </c>
      <c r="D106" s="204" t="s">
        <v>129</v>
      </c>
      <c r="E106" s="205" t="s">
        <v>152</v>
      </c>
      <c r="F106" s="206" t="s">
        <v>153</v>
      </c>
      <c r="G106" s="207" t="s">
        <v>154</v>
      </c>
      <c r="H106" s="208">
        <v>14.449999999999999</v>
      </c>
      <c r="I106" s="209"/>
      <c r="J106" s="209"/>
      <c r="K106" s="210">
        <f>ROUND(P106*H106,2)</f>
        <v>0</v>
      </c>
      <c r="L106" s="206" t="s">
        <v>133</v>
      </c>
      <c r="M106" s="41"/>
      <c r="N106" s="211" t="s">
        <v>1</v>
      </c>
      <c r="O106" s="212" t="s">
        <v>41</v>
      </c>
      <c r="P106" s="213">
        <f>I106+J106</f>
        <v>0</v>
      </c>
      <c r="Q106" s="213">
        <f>ROUND(I106*H106,2)</f>
        <v>0</v>
      </c>
      <c r="R106" s="213">
        <f>ROUND(J106*H106,2)</f>
        <v>0</v>
      </c>
      <c r="S106" s="77"/>
      <c r="T106" s="214">
        <f>S106*H106</f>
        <v>0</v>
      </c>
      <c r="U106" s="214">
        <v>6.0000000000000002E-05</v>
      </c>
      <c r="V106" s="214">
        <f>U106*H106</f>
        <v>0.00086699999999999993</v>
      </c>
      <c r="W106" s="214">
        <v>0</v>
      </c>
      <c r="X106" s="215">
        <f>W106*H106</f>
        <v>0</v>
      </c>
      <c r="AR106" s="15" t="s">
        <v>134</v>
      </c>
      <c r="AT106" s="15" t="s">
        <v>129</v>
      </c>
      <c r="AU106" s="15" t="s">
        <v>79</v>
      </c>
      <c r="AY106" s="15" t="s">
        <v>125</v>
      </c>
      <c r="BE106" s="216">
        <f>IF(O106="základní",K106,0)</f>
        <v>0</v>
      </c>
      <c r="BF106" s="216">
        <f>IF(O106="snížená",K106,0)</f>
        <v>0</v>
      </c>
      <c r="BG106" s="216">
        <f>IF(O106="zákl. přenesená",K106,0)</f>
        <v>0</v>
      </c>
      <c r="BH106" s="216">
        <f>IF(O106="sníž. přenesená",K106,0)</f>
        <v>0</v>
      </c>
      <c r="BI106" s="216">
        <f>IF(O106="nulová",K106,0)</f>
        <v>0</v>
      </c>
      <c r="BJ106" s="15" t="s">
        <v>77</v>
      </c>
      <c r="BK106" s="216">
        <f>ROUND(P106*H106,2)</f>
        <v>0</v>
      </c>
      <c r="BL106" s="15" t="s">
        <v>134</v>
      </c>
      <c r="BM106" s="15" t="s">
        <v>155</v>
      </c>
    </row>
    <row r="107" s="11" customFormat="1">
      <c r="B107" s="217"/>
      <c r="C107" s="218"/>
      <c r="D107" s="219" t="s">
        <v>136</v>
      </c>
      <c r="E107" s="220" t="s">
        <v>1</v>
      </c>
      <c r="F107" s="221" t="s">
        <v>137</v>
      </c>
      <c r="G107" s="218"/>
      <c r="H107" s="220" t="s">
        <v>1</v>
      </c>
      <c r="I107" s="222"/>
      <c r="J107" s="222"/>
      <c r="K107" s="218"/>
      <c r="L107" s="218"/>
      <c r="M107" s="223"/>
      <c r="N107" s="224"/>
      <c r="O107" s="225"/>
      <c r="P107" s="225"/>
      <c r="Q107" s="225"/>
      <c r="R107" s="225"/>
      <c r="S107" s="225"/>
      <c r="T107" s="225"/>
      <c r="U107" s="225"/>
      <c r="V107" s="225"/>
      <c r="W107" s="225"/>
      <c r="X107" s="226"/>
      <c r="AT107" s="227" t="s">
        <v>136</v>
      </c>
      <c r="AU107" s="227" t="s">
        <v>79</v>
      </c>
      <c r="AV107" s="11" t="s">
        <v>77</v>
      </c>
      <c r="AW107" s="11" t="s">
        <v>5</v>
      </c>
      <c r="AX107" s="11" t="s">
        <v>72</v>
      </c>
      <c r="AY107" s="227" t="s">
        <v>125</v>
      </c>
    </row>
    <row r="108" s="12" customFormat="1">
      <c r="B108" s="228"/>
      <c r="C108" s="229"/>
      <c r="D108" s="219" t="s">
        <v>136</v>
      </c>
      <c r="E108" s="230" t="s">
        <v>1</v>
      </c>
      <c r="F108" s="231" t="s">
        <v>156</v>
      </c>
      <c r="G108" s="229"/>
      <c r="H108" s="232">
        <v>14.449999999999999</v>
      </c>
      <c r="I108" s="233"/>
      <c r="J108" s="233"/>
      <c r="K108" s="229"/>
      <c r="L108" s="229"/>
      <c r="M108" s="234"/>
      <c r="N108" s="235"/>
      <c r="O108" s="236"/>
      <c r="P108" s="236"/>
      <c r="Q108" s="236"/>
      <c r="R108" s="236"/>
      <c r="S108" s="236"/>
      <c r="T108" s="236"/>
      <c r="U108" s="236"/>
      <c r="V108" s="236"/>
      <c r="W108" s="236"/>
      <c r="X108" s="237"/>
      <c r="AT108" s="238" t="s">
        <v>136</v>
      </c>
      <c r="AU108" s="238" t="s">
        <v>79</v>
      </c>
      <c r="AV108" s="12" t="s">
        <v>79</v>
      </c>
      <c r="AW108" s="12" t="s">
        <v>5</v>
      </c>
      <c r="AX108" s="12" t="s">
        <v>72</v>
      </c>
      <c r="AY108" s="238" t="s">
        <v>125</v>
      </c>
    </row>
    <row r="109" s="13" customFormat="1">
      <c r="B109" s="239"/>
      <c r="C109" s="240"/>
      <c r="D109" s="219" t="s">
        <v>136</v>
      </c>
      <c r="E109" s="241" t="s">
        <v>1</v>
      </c>
      <c r="F109" s="242" t="s">
        <v>139</v>
      </c>
      <c r="G109" s="240"/>
      <c r="H109" s="243">
        <v>14.449999999999999</v>
      </c>
      <c r="I109" s="244"/>
      <c r="J109" s="244"/>
      <c r="K109" s="240"/>
      <c r="L109" s="240"/>
      <c r="M109" s="245"/>
      <c r="N109" s="246"/>
      <c r="O109" s="247"/>
      <c r="P109" s="247"/>
      <c r="Q109" s="247"/>
      <c r="R109" s="247"/>
      <c r="S109" s="247"/>
      <c r="T109" s="247"/>
      <c r="U109" s="247"/>
      <c r="V109" s="247"/>
      <c r="W109" s="247"/>
      <c r="X109" s="248"/>
      <c r="AT109" s="249" t="s">
        <v>136</v>
      </c>
      <c r="AU109" s="249" t="s">
        <v>79</v>
      </c>
      <c r="AV109" s="13" t="s">
        <v>134</v>
      </c>
      <c r="AW109" s="13" t="s">
        <v>5</v>
      </c>
      <c r="AX109" s="13" t="s">
        <v>77</v>
      </c>
      <c r="AY109" s="249" t="s">
        <v>125</v>
      </c>
    </row>
    <row r="110" s="1" customFormat="1" ht="16.5" customHeight="1">
      <c r="B110" s="36"/>
      <c r="C110" s="250" t="s">
        <v>157</v>
      </c>
      <c r="D110" s="250" t="s">
        <v>141</v>
      </c>
      <c r="E110" s="251" t="s">
        <v>158</v>
      </c>
      <c r="F110" s="252" t="s">
        <v>159</v>
      </c>
      <c r="G110" s="253" t="s">
        <v>154</v>
      </c>
      <c r="H110" s="254">
        <v>15.895</v>
      </c>
      <c r="I110" s="255"/>
      <c r="J110" s="256"/>
      <c r="K110" s="257">
        <f>ROUND(P110*H110,2)</f>
        <v>0</v>
      </c>
      <c r="L110" s="252" t="s">
        <v>133</v>
      </c>
      <c r="M110" s="258"/>
      <c r="N110" s="259" t="s">
        <v>1</v>
      </c>
      <c r="O110" s="212" t="s">
        <v>41</v>
      </c>
      <c r="P110" s="213">
        <f>I110+J110</f>
        <v>0</v>
      </c>
      <c r="Q110" s="213">
        <f>ROUND(I110*H110,2)</f>
        <v>0</v>
      </c>
      <c r="R110" s="213">
        <f>ROUND(J110*H110,2)</f>
        <v>0</v>
      </c>
      <c r="S110" s="77"/>
      <c r="T110" s="214">
        <f>S110*H110</f>
        <v>0</v>
      </c>
      <c r="U110" s="214">
        <v>0.00032000000000000003</v>
      </c>
      <c r="V110" s="214">
        <f>U110*H110</f>
        <v>0.0050864000000000005</v>
      </c>
      <c r="W110" s="214">
        <v>0</v>
      </c>
      <c r="X110" s="215">
        <f>W110*H110</f>
        <v>0</v>
      </c>
      <c r="AR110" s="15" t="s">
        <v>144</v>
      </c>
      <c r="AT110" s="15" t="s">
        <v>141</v>
      </c>
      <c r="AU110" s="15" t="s">
        <v>79</v>
      </c>
      <c r="AY110" s="15" t="s">
        <v>125</v>
      </c>
      <c r="BE110" s="216">
        <f>IF(O110="základní",K110,0)</f>
        <v>0</v>
      </c>
      <c r="BF110" s="216">
        <f>IF(O110="snížená",K110,0)</f>
        <v>0</v>
      </c>
      <c r="BG110" s="216">
        <f>IF(O110="zákl. přenesená",K110,0)</f>
        <v>0</v>
      </c>
      <c r="BH110" s="216">
        <f>IF(O110="sníž. přenesená",K110,0)</f>
        <v>0</v>
      </c>
      <c r="BI110" s="216">
        <f>IF(O110="nulová",K110,0)</f>
        <v>0</v>
      </c>
      <c r="BJ110" s="15" t="s">
        <v>77</v>
      </c>
      <c r="BK110" s="216">
        <f>ROUND(P110*H110,2)</f>
        <v>0</v>
      </c>
      <c r="BL110" s="15" t="s">
        <v>134</v>
      </c>
      <c r="BM110" s="15" t="s">
        <v>160</v>
      </c>
    </row>
    <row r="111" s="11" customFormat="1">
      <c r="B111" s="217"/>
      <c r="C111" s="218"/>
      <c r="D111" s="219" t="s">
        <v>136</v>
      </c>
      <c r="E111" s="220" t="s">
        <v>1</v>
      </c>
      <c r="F111" s="221" t="s">
        <v>137</v>
      </c>
      <c r="G111" s="218"/>
      <c r="H111" s="220" t="s">
        <v>1</v>
      </c>
      <c r="I111" s="222"/>
      <c r="J111" s="222"/>
      <c r="K111" s="218"/>
      <c r="L111" s="218"/>
      <c r="M111" s="223"/>
      <c r="N111" s="224"/>
      <c r="O111" s="225"/>
      <c r="P111" s="225"/>
      <c r="Q111" s="225"/>
      <c r="R111" s="225"/>
      <c r="S111" s="225"/>
      <c r="T111" s="225"/>
      <c r="U111" s="225"/>
      <c r="V111" s="225"/>
      <c r="W111" s="225"/>
      <c r="X111" s="226"/>
      <c r="AT111" s="227" t="s">
        <v>136</v>
      </c>
      <c r="AU111" s="227" t="s">
        <v>79</v>
      </c>
      <c r="AV111" s="11" t="s">
        <v>77</v>
      </c>
      <c r="AW111" s="11" t="s">
        <v>5</v>
      </c>
      <c r="AX111" s="11" t="s">
        <v>72</v>
      </c>
      <c r="AY111" s="227" t="s">
        <v>125</v>
      </c>
    </row>
    <row r="112" s="12" customFormat="1">
      <c r="B112" s="228"/>
      <c r="C112" s="229"/>
      <c r="D112" s="219" t="s">
        <v>136</v>
      </c>
      <c r="E112" s="230" t="s">
        <v>1</v>
      </c>
      <c r="F112" s="231" t="s">
        <v>138</v>
      </c>
      <c r="G112" s="229"/>
      <c r="H112" s="232">
        <v>15.895</v>
      </c>
      <c r="I112" s="233"/>
      <c r="J112" s="233"/>
      <c r="K112" s="229"/>
      <c r="L112" s="229"/>
      <c r="M112" s="234"/>
      <c r="N112" s="235"/>
      <c r="O112" s="236"/>
      <c r="P112" s="236"/>
      <c r="Q112" s="236"/>
      <c r="R112" s="236"/>
      <c r="S112" s="236"/>
      <c r="T112" s="236"/>
      <c r="U112" s="236"/>
      <c r="V112" s="236"/>
      <c r="W112" s="236"/>
      <c r="X112" s="237"/>
      <c r="AT112" s="238" t="s">
        <v>136</v>
      </c>
      <c r="AU112" s="238" t="s">
        <v>79</v>
      </c>
      <c r="AV112" s="12" t="s">
        <v>79</v>
      </c>
      <c r="AW112" s="12" t="s">
        <v>5</v>
      </c>
      <c r="AX112" s="12" t="s">
        <v>72</v>
      </c>
      <c r="AY112" s="238" t="s">
        <v>125</v>
      </c>
    </row>
    <row r="113" s="13" customFormat="1">
      <c r="B113" s="239"/>
      <c r="C113" s="240"/>
      <c r="D113" s="219" t="s">
        <v>136</v>
      </c>
      <c r="E113" s="241" t="s">
        <v>1</v>
      </c>
      <c r="F113" s="242" t="s">
        <v>139</v>
      </c>
      <c r="G113" s="240"/>
      <c r="H113" s="243">
        <v>15.895</v>
      </c>
      <c r="I113" s="244"/>
      <c r="J113" s="244"/>
      <c r="K113" s="240"/>
      <c r="L113" s="240"/>
      <c r="M113" s="245"/>
      <c r="N113" s="246"/>
      <c r="O113" s="247"/>
      <c r="P113" s="247"/>
      <c r="Q113" s="247"/>
      <c r="R113" s="247"/>
      <c r="S113" s="247"/>
      <c r="T113" s="247"/>
      <c r="U113" s="247"/>
      <c r="V113" s="247"/>
      <c r="W113" s="247"/>
      <c r="X113" s="248"/>
      <c r="AT113" s="249" t="s">
        <v>136</v>
      </c>
      <c r="AU113" s="249" t="s">
        <v>79</v>
      </c>
      <c r="AV113" s="13" t="s">
        <v>134</v>
      </c>
      <c r="AW113" s="13" t="s">
        <v>5</v>
      </c>
      <c r="AX113" s="13" t="s">
        <v>77</v>
      </c>
      <c r="AY113" s="249" t="s">
        <v>125</v>
      </c>
    </row>
    <row r="114" s="1" customFormat="1" ht="16.5" customHeight="1">
      <c r="B114" s="36"/>
      <c r="C114" s="204" t="s">
        <v>161</v>
      </c>
      <c r="D114" s="204" t="s">
        <v>129</v>
      </c>
      <c r="E114" s="205" t="s">
        <v>162</v>
      </c>
      <c r="F114" s="206" t="s">
        <v>163</v>
      </c>
      <c r="G114" s="207" t="s">
        <v>154</v>
      </c>
      <c r="H114" s="208">
        <v>14.449999999999999</v>
      </c>
      <c r="I114" s="209"/>
      <c r="J114" s="209"/>
      <c r="K114" s="210">
        <f>ROUND(P114*H114,2)</f>
        <v>0</v>
      </c>
      <c r="L114" s="206" t="s">
        <v>1</v>
      </c>
      <c r="M114" s="41"/>
      <c r="N114" s="211" t="s">
        <v>1</v>
      </c>
      <c r="O114" s="212" t="s">
        <v>41</v>
      </c>
      <c r="P114" s="213">
        <f>I114+J114</f>
        <v>0</v>
      </c>
      <c r="Q114" s="213">
        <f>ROUND(I114*H114,2)</f>
        <v>0</v>
      </c>
      <c r="R114" s="213">
        <f>ROUND(J114*H114,2)</f>
        <v>0</v>
      </c>
      <c r="S114" s="77"/>
      <c r="T114" s="214">
        <f>S114*H114</f>
        <v>0</v>
      </c>
      <c r="U114" s="214">
        <v>0</v>
      </c>
      <c r="V114" s="214">
        <f>U114*H114</f>
        <v>0</v>
      </c>
      <c r="W114" s="214">
        <v>0</v>
      </c>
      <c r="X114" s="215">
        <f>W114*H114</f>
        <v>0</v>
      </c>
      <c r="AR114" s="15" t="s">
        <v>134</v>
      </c>
      <c r="AT114" s="15" t="s">
        <v>129</v>
      </c>
      <c r="AU114" s="15" t="s">
        <v>79</v>
      </c>
      <c r="AY114" s="15" t="s">
        <v>125</v>
      </c>
      <c r="BE114" s="216">
        <f>IF(O114="základní",K114,0)</f>
        <v>0</v>
      </c>
      <c r="BF114" s="216">
        <f>IF(O114="snížená",K114,0)</f>
        <v>0</v>
      </c>
      <c r="BG114" s="216">
        <f>IF(O114="zákl. přenesená",K114,0)</f>
        <v>0</v>
      </c>
      <c r="BH114" s="216">
        <f>IF(O114="sníž. přenesená",K114,0)</f>
        <v>0</v>
      </c>
      <c r="BI114" s="216">
        <f>IF(O114="nulová",K114,0)</f>
        <v>0</v>
      </c>
      <c r="BJ114" s="15" t="s">
        <v>77</v>
      </c>
      <c r="BK114" s="216">
        <f>ROUND(P114*H114,2)</f>
        <v>0</v>
      </c>
      <c r="BL114" s="15" t="s">
        <v>134</v>
      </c>
      <c r="BM114" s="15" t="s">
        <v>164</v>
      </c>
    </row>
    <row r="115" s="11" customFormat="1">
      <c r="B115" s="217"/>
      <c r="C115" s="218"/>
      <c r="D115" s="219" t="s">
        <v>136</v>
      </c>
      <c r="E115" s="220" t="s">
        <v>1</v>
      </c>
      <c r="F115" s="221" t="s">
        <v>137</v>
      </c>
      <c r="G115" s="218"/>
      <c r="H115" s="220" t="s">
        <v>1</v>
      </c>
      <c r="I115" s="222"/>
      <c r="J115" s="222"/>
      <c r="K115" s="218"/>
      <c r="L115" s="218"/>
      <c r="M115" s="223"/>
      <c r="N115" s="224"/>
      <c r="O115" s="225"/>
      <c r="P115" s="225"/>
      <c r="Q115" s="225"/>
      <c r="R115" s="225"/>
      <c r="S115" s="225"/>
      <c r="T115" s="225"/>
      <c r="U115" s="225"/>
      <c r="V115" s="225"/>
      <c r="W115" s="225"/>
      <c r="X115" s="226"/>
      <c r="AT115" s="227" t="s">
        <v>136</v>
      </c>
      <c r="AU115" s="227" t="s">
        <v>79</v>
      </c>
      <c r="AV115" s="11" t="s">
        <v>77</v>
      </c>
      <c r="AW115" s="11" t="s">
        <v>5</v>
      </c>
      <c r="AX115" s="11" t="s">
        <v>72</v>
      </c>
      <c r="AY115" s="227" t="s">
        <v>125</v>
      </c>
    </row>
    <row r="116" s="12" customFormat="1">
      <c r="B116" s="228"/>
      <c r="C116" s="229"/>
      <c r="D116" s="219" t="s">
        <v>136</v>
      </c>
      <c r="E116" s="230" t="s">
        <v>1</v>
      </c>
      <c r="F116" s="231" t="s">
        <v>156</v>
      </c>
      <c r="G116" s="229"/>
      <c r="H116" s="232">
        <v>14.449999999999999</v>
      </c>
      <c r="I116" s="233"/>
      <c r="J116" s="233"/>
      <c r="K116" s="229"/>
      <c r="L116" s="229"/>
      <c r="M116" s="234"/>
      <c r="N116" s="235"/>
      <c r="O116" s="236"/>
      <c r="P116" s="236"/>
      <c r="Q116" s="236"/>
      <c r="R116" s="236"/>
      <c r="S116" s="236"/>
      <c r="T116" s="236"/>
      <c r="U116" s="236"/>
      <c r="V116" s="236"/>
      <c r="W116" s="236"/>
      <c r="X116" s="237"/>
      <c r="AT116" s="238" t="s">
        <v>136</v>
      </c>
      <c r="AU116" s="238" t="s">
        <v>79</v>
      </c>
      <c r="AV116" s="12" t="s">
        <v>79</v>
      </c>
      <c r="AW116" s="12" t="s">
        <v>5</v>
      </c>
      <c r="AX116" s="12" t="s">
        <v>72</v>
      </c>
      <c r="AY116" s="238" t="s">
        <v>125</v>
      </c>
    </row>
    <row r="117" s="13" customFormat="1">
      <c r="B117" s="239"/>
      <c r="C117" s="240"/>
      <c r="D117" s="219" t="s">
        <v>136</v>
      </c>
      <c r="E117" s="241" t="s">
        <v>1</v>
      </c>
      <c r="F117" s="242" t="s">
        <v>139</v>
      </c>
      <c r="G117" s="240"/>
      <c r="H117" s="243">
        <v>14.449999999999999</v>
      </c>
      <c r="I117" s="244"/>
      <c r="J117" s="244"/>
      <c r="K117" s="240"/>
      <c r="L117" s="240"/>
      <c r="M117" s="245"/>
      <c r="N117" s="246"/>
      <c r="O117" s="247"/>
      <c r="P117" s="247"/>
      <c r="Q117" s="247"/>
      <c r="R117" s="247"/>
      <c r="S117" s="247"/>
      <c r="T117" s="247"/>
      <c r="U117" s="247"/>
      <c r="V117" s="247"/>
      <c r="W117" s="247"/>
      <c r="X117" s="248"/>
      <c r="AT117" s="249" t="s">
        <v>136</v>
      </c>
      <c r="AU117" s="249" t="s">
        <v>79</v>
      </c>
      <c r="AV117" s="13" t="s">
        <v>134</v>
      </c>
      <c r="AW117" s="13" t="s">
        <v>5</v>
      </c>
      <c r="AX117" s="13" t="s">
        <v>77</v>
      </c>
      <c r="AY117" s="249" t="s">
        <v>125</v>
      </c>
    </row>
    <row r="118" s="1" customFormat="1" ht="16.5" customHeight="1">
      <c r="B118" s="36"/>
      <c r="C118" s="250" t="s">
        <v>165</v>
      </c>
      <c r="D118" s="250" t="s">
        <v>141</v>
      </c>
      <c r="E118" s="251" t="s">
        <v>166</v>
      </c>
      <c r="F118" s="252" t="s">
        <v>167</v>
      </c>
      <c r="G118" s="253" t="s">
        <v>154</v>
      </c>
      <c r="H118" s="254">
        <v>15.895</v>
      </c>
      <c r="I118" s="255"/>
      <c r="J118" s="256"/>
      <c r="K118" s="257">
        <f>ROUND(P118*H118,2)</f>
        <v>0</v>
      </c>
      <c r="L118" s="252" t="s">
        <v>1</v>
      </c>
      <c r="M118" s="258"/>
      <c r="N118" s="259" t="s">
        <v>1</v>
      </c>
      <c r="O118" s="212" t="s">
        <v>41</v>
      </c>
      <c r="P118" s="213">
        <f>I118+J118</f>
        <v>0</v>
      </c>
      <c r="Q118" s="213">
        <f>ROUND(I118*H118,2)</f>
        <v>0</v>
      </c>
      <c r="R118" s="213">
        <f>ROUND(J118*H118,2)</f>
        <v>0</v>
      </c>
      <c r="S118" s="77"/>
      <c r="T118" s="214">
        <f>S118*H118</f>
        <v>0</v>
      </c>
      <c r="U118" s="214">
        <v>3.0000000000000001E-05</v>
      </c>
      <c r="V118" s="214">
        <f>U118*H118</f>
        <v>0.00047685000000000002</v>
      </c>
      <c r="W118" s="214">
        <v>0</v>
      </c>
      <c r="X118" s="215">
        <f>W118*H118</f>
        <v>0</v>
      </c>
      <c r="AR118" s="15" t="s">
        <v>144</v>
      </c>
      <c r="AT118" s="15" t="s">
        <v>141</v>
      </c>
      <c r="AU118" s="15" t="s">
        <v>79</v>
      </c>
      <c r="AY118" s="15" t="s">
        <v>125</v>
      </c>
      <c r="BE118" s="216">
        <f>IF(O118="základní",K118,0)</f>
        <v>0</v>
      </c>
      <c r="BF118" s="216">
        <f>IF(O118="snížená",K118,0)</f>
        <v>0</v>
      </c>
      <c r="BG118" s="216">
        <f>IF(O118="zákl. přenesená",K118,0)</f>
        <v>0</v>
      </c>
      <c r="BH118" s="216">
        <f>IF(O118="sníž. přenesená",K118,0)</f>
        <v>0</v>
      </c>
      <c r="BI118" s="216">
        <f>IF(O118="nulová",K118,0)</f>
        <v>0</v>
      </c>
      <c r="BJ118" s="15" t="s">
        <v>77</v>
      </c>
      <c r="BK118" s="216">
        <f>ROUND(P118*H118,2)</f>
        <v>0</v>
      </c>
      <c r="BL118" s="15" t="s">
        <v>134</v>
      </c>
      <c r="BM118" s="15" t="s">
        <v>168</v>
      </c>
    </row>
    <row r="119" s="11" customFormat="1">
      <c r="B119" s="217"/>
      <c r="C119" s="218"/>
      <c r="D119" s="219" t="s">
        <v>136</v>
      </c>
      <c r="E119" s="220" t="s">
        <v>1</v>
      </c>
      <c r="F119" s="221" t="s">
        <v>137</v>
      </c>
      <c r="G119" s="218"/>
      <c r="H119" s="220" t="s">
        <v>1</v>
      </c>
      <c r="I119" s="222"/>
      <c r="J119" s="222"/>
      <c r="K119" s="218"/>
      <c r="L119" s="218"/>
      <c r="M119" s="223"/>
      <c r="N119" s="224"/>
      <c r="O119" s="225"/>
      <c r="P119" s="225"/>
      <c r="Q119" s="225"/>
      <c r="R119" s="225"/>
      <c r="S119" s="225"/>
      <c r="T119" s="225"/>
      <c r="U119" s="225"/>
      <c r="V119" s="225"/>
      <c r="W119" s="225"/>
      <c r="X119" s="226"/>
      <c r="AT119" s="227" t="s">
        <v>136</v>
      </c>
      <c r="AU119" s="227" t="s">
        <v>79</v>
      </c>
      <c r="AV119" s="11" t="s">
        <v>77</v>
      </c>
      <c r="AW119" s="11" t="s">
        <v>5</v>
      </c>
      <c r="AX119" s="11" t="s">
        <v>72</v>
      </c>
      <c r="AY119" s="227" t="s">
        <v>125</v>
      </c>
    </row>
    <row r="120" s="12" customFormat="1">
      <c r="B120" s="228"/>
      <c r="C120" s="229"/>
      <c r="D120" s="219" t="s">
        <v>136</v>
      </c>
      <c r="E120" s="230" t="s">
        <v>1</v>
      </c>
      <c r="F120" s="231" t="s">
        <v>138</v>
      </c>
      <c r="G120" s="229"/>
      <c r="H120" s="232">
        <v>15.895</v>
      </c>
      <c r="I120" s="233"/>
      <c r="J120" s="233"/>
      <c r="K120" s="229"/>
      <c r="L120" s="229"/>
      <c r="M120" s="234"/>
      <c r="N120" s="235"/>
      <c r="O120" s="236"/>
      <c r="P120" s="236"/>
      <c r="Q120" s="236"/>
      <c r="R120" s="236"/>
      <c r="S120" s="236"/>
      <c r="T120" s="236"/>
      <c r="U120" s="236"/>
      <c r="V120" s="236"/>
      <c r="W120" s="236"/>
      <c r="X120" s="237"/>
      <c r="AT120" s="238" t="s">
        <v>136</v>
      </c>
      <c r="AU120" s="238" t="s">
        <v>79</v>
      </c>
      <c r="AV120" s="12" t="s">
        <v>79</v>
      </c>
      <c r="AW120" s="12" t="s">
        <v>5</v>
      </c>
      <c r="AX120" s="12" t="s">
        <v>72</v>
      </c>
      <c r="AY120" s="238" t="s">
        <v>125</v>
      </c>
    </row>
    <row r="121" s="13" customFormat="1">
      <c r="B121" s="239"/>
      <c r="C121" s="240"/>
      <c r="D121" s="219" t="s">
        <v>136</v>
      </c>
      <c r="E121" s="241" t="s">
        <v>1</v>
      </c>
      <c r="F121" s="242" t="s">
        <v>139</v>
      </c>
      <c r="G121" s="240"/>
      <c r="H121" s="243">
        <v>15.895</v>
      </c>
      <c r="I121" s="244"/>
      <c r="J121" s="244"/>
      <c r="K121" s="240"/>
      <c r="L121" s="240"/>
      <c r="M121" s="245"/>
      <c r="N121" s="246"/>
      <c r="O121" s="247"/>
      <c r="P121" s="247"/>
      <c r="Q121" s="247"/>
      <c r="R121" s="247"/>
      <c r="S121" s="247"/>
      <c r="T121" s="247"/>
      <c r="U121" s="247"/>
      <c r="V121" s="247"/>
      <c r="W121" s="247"/>
      <c r="X121" s="248"/>
      <c r="AT121" s="249" t="s">
        <v>136</v>
      </c>
      <c r="AU121" s="249" t="s">
        <v>79</v>
      </c>
      <c r="AV121" s="13" t="s">
        <v>134</v>
      </c>
      <c r="AW121" s="13" t="s">
        <v>5</v>
      </c>
      <c r="AX121" s="13" t="s">
        <v>77</v>
      </c>
      <c r="AY121" s="249" t="s">
        <v>125</v>
      </c>
    </row>
    <row r="122" s="1" customFormat="1" ht="16.5" customHeight="1">
      <c r="B122" s="36"/>
      <c r="C122" s="204" t="s">
        <v>77</v>
      </c>
      <c r="D122" s="204" t="s">
        <v>129</v>
      </c>
      <c r="E122" s="205" t="s">
        <v>169</v>
      </c>
      <c r="F122" s="206" t="s">
        <v>170</v>
      </c>
      <c r="G122" s="207" t="s">
        <v>132</v>
      </c>
      <c r="H122" s="208">
        <v>160.10900000000001</v>
      </c>
      <c r="I122" s="209"/>
      <c r="J122" s="209"/>
      <c r="K122" s="210">
        <f>ROUND(P122*H122,2)</f>
        <v>0</v>
      </c>
      <c r="L122" s="206" t="s">
        <v>133</v>
      </c>
      <c r="M122" s="41"/>
      <c r="N122" s="211" t="s">
        <v>1</v>
      </c>
      <c r="O122" s="212" t="s">
        <v>41</v>
      </c>
      <c r="P122" s="213">
        <f>I122+J122</f>
        <v>0</v>
      </c>
      <c r="Q122" s="213">
        <f>ROUND(I122*H122,2)</f>
        <v>0</v>
      </c>
      <c r="R122" s="213">
        <f>ROUND(J122*H122,2)</f>
        <v>0</v>
      </c>
      <c r="S122" s="77"/>
      <c r="T122" s="214">
        <f>S122*H122</f>
        <v>0</v>
      </c>
      <c r="U122" s="214">
        <v>0</v>
      </c>
      <c r="V122" s="214">
        <f>U122*H122</f>
        <v>0</v>
      </c>
      <c r="W122" s="214">
        <v>0</v>
      </c>
      <c r="X122" s="215">
        <f>W122*H122</f>
        <v>0</v>
      </c>
      <c r="AR122" s="15" t="s">
        <v>134</v>
      </c>
      <c r="AT122" s="15" t="s">
        <v>129</v>
      </c>
      <c r="AU122" s="15" t="s">
        <v>79</v>
      </c>
      <c r="AY122" s="15" t="s">
        <v>125</v>
      </c>
      <c r="BE122" s="216">
        <f>IF(O122="základní",K122,0)</f>
        <v>0</v>
      </c>
      <c r="BF122" s="216">
        <f>IF(O122="snížená",K122,0)</f>
        <v>0</v>
      </c>
      <c r="BG122" s="216">
        <f>IF(O122="zákl. přenesená",K122,0)</f>
        <v>0</v>
      </c>
      <c r="BH122" s="216">
        <f>IF(O122="sníž. přenesená",K122,0)</f>
        <v>0</v>
      </c>
      <c r="BI122" s="216">
        <f>IF(O122="nulová",K122,0)</f>
        <v>0</v>
      </c>
      <c r="BJ122" s="15" t="s">
        <v>77</v>
      </c>
      <c r="BK122" s="216">
        <f>ROUND(P122*H122,2)</f>
        <v>0</v>
      </c>
      <c r="BL122" s="15" t="s">
        <v>134</v>
      </c>
      <c r="BM122" s="15" t="s">
        <v>171</v>
      </c>
    </row>
    <row r="123" s="12" customFormat="1">
      <c r="B123" s="228"/>
      <c r="C123" s="229"/>
      <c r="D123" s="219" t="s">
        <v>136</v>
      </c>
      <c r="E123" s="230" t="s">
        <v>1</v>
      </c>
      <c r="F123" s="231" t="s">
        <v>172</v>
      </c>
      <c r="G123" s="229"/>
      <c r="H123" s="232">
        <v>113.46899999999999</v>
      </c>
      <c r="I123" s="233"/>
      <c r="J123" s="233"/>
      <c r="K123" s="229"/>
      <c r="L123" s="229"/>
      <c r="M123" s="234"/>
      <c r="N123" s="235"/>
      <c r="O123" s="236"/>
      <c r="P123" s="236"/>
      <c r="Q123" s="236"/>
      <c r="R123" s="236"/>
      <c r="S123" s="236"/>
      <c r="T123" s="236"/>
      <c r="U123" s="236"/>
      <c r="V123" s="236"/>
      <c r="W123" s="236"/>
      <c r="X123" s="237"/>
      <c r="AT123" s="238" t="s">
        <v>136</v>
      </c>
      <c r="AU123" s="238" t="s">
        <v>79</v>
      </c>
      <c r="AV123" s="12" t="s">
        <v>79</v>
      </c>
      <c r="AW123" s="12" t="s">
        <v>5</v>
      </c>
      <c r="AX123" s="12" t="s">
        <v>72</v>
      </c>
      <c r="AY123" s="238" t="s">
        <v>125</v>
      </c>
    </row>
    <row r="124" s="12" customFormat="1">
      <c r="B124" s="228"/>
      <c r="C124" s="229"/>
      <c r="D124" s="219" t="s">
        <v>136</v>
      </c>
      <c r="E124" s="230" t="s">
        <v>1</v>
      </c>
      <c r="F124" s="231" t="s">
        <v>173</v>
      </c>
      <c r="G124" s="229"/>
      <c r="H124" s="232">
        <v>46.640000000000001</v>
      </c>
      <c r="I124" s="233"/>
      <c r="J124" s="233"/>
      <c r="K124" s="229"/>
      <c r="L124" s="229"/>
      <c r="M124" s="234"/>
      <c r="N124" s="235"/>
      <c r="O124" s="236"/>
      <c r="P124" s="236"/>
      <c r="Q124" s="236"/>
      <c r="R124" s="236"/>
      <c r="S124" s="236"/>
      <c r="T124" s="236"/>
      <c r="U124" s="236"/>
      <c r="V124" s="236"/>
      <c r="W124" s="236"/>
      <c r="X124" s="237"/>
      <c r="AT124" s="238" t="s">
        <v>136</v>
      </c>
      <c r="AU124" s="238" t="s">
        <v>79</v>
      </c>
      <c r="AV124" s="12" t="s">
        <v>79</v>
      </c>
      <c r="AW124" s="12" t="s">
        <v>5</v>
      </c>
      <c r="AX124" s="12" t="s">
        <v>72</v>
      </c>
      <c r="AY124" s="238" t="s">
        <v>125</v>
      </c>
    </row>
    <row r="125" s="13" customFormat="1">
      <c r="B125" s="239"/>
      <c r="C125" s="240"/>
      <c r="D125" s="219" t="s">
        <v>136</v>
      </c>
      <c r="E125" s="241" t="s">
        <v>1</v>
      </c>
      <c r="F125" s="242" t="s">
        <v>139</v>
      </c>
      <c r="G125" s="240"/>
      <c r="H125" s="243">
        <v>160.10899999999998</v>
      </c>
      <c r="I125" s="244"/>
      <c r="J125" s="244"/>
      <c r="K125" s="240"/>
      <c r="L125" s="240"/>
      <c r="M125" s="245"/>
      <c r="N125" s="246"/>
      <c r="O125" s="247"/>
      <c r="P125" s="247"/>
      <c r="Q125" s="247"/>
      <c r="R125" s="247"/>
      <c r="S125" s="247"/>
      <c r="T125" s="247"/>
      <c r="U125" s="247"/>
      <c r="V125" s="247"/>
      <c r="W125" s="247"/>
      <c r="X125" s="248"/>
      <c r="AT125" s="249" t="s">
        <v>136</v>
      </c>
      <c r="AU125" s="249" t="s">
        <v>79</v>
      </c>
      <c r="AV125" s="13" t="s">
        <v>134</v>
      </c>
      <c r="AW125" s="13" t="s">
        <v>5</v>
      </c>
      <c r="AX125" s="13" t="s">
        <v>77</v>
      </c>
      <c r="AY125" s="249" t="s">
        <v>125</v>
      </c>
    </row>
    <row r="126" s="1" customFormat="1" ht="22.5" customHeight="1">
      <c r="B126" s="36"/>
      <c r="C126" s="204" t="s">
        <v>174</v>
      </c>
      <c r="D126" s="204" t="s">
        <v>129</v>
      </c>
      <c r="E126" s="205" t="s">
        <v>175</v>
      </c>
      <c r="F126" s="206" t="s">
        <v>176</v>
      </c>
      <c r="G126" s="207" t="s">
        <v>177</v>
      </c>
      <c r="H126" s="208">
        <v>1</v>
      </c>
      <c r="I126" s="209"/>
      <c r="J126" s="209"/>
      <c r="K126" s="210">
        <f>ROUND(P126*H126,2)</f>
        <v>0</v>
      </c>
      <c r="L126" s="206" t="s">
        <v>1</v>
      </c>
      <c r="M126" s="41"/>
      <c r="N126" s="211" t="s">
        <v>1</v>
      </c>
      <c r="O126" s="212" t="s">
        <v>41</v>
      </c>
      <c r="P126" s="213">
        <f>I126+J126</f>
        <v>0</v>
      </c>
      <c r="Q126" s="213">
        <f>ROUND(I126*H126,2)</f>
        <v>0</v>
      </c>
      <c r="R126" s="213">
        <f>ROUND(J126*H126,2)</f>
        <v>0</v>
      </c>
      <c r="S126" s="77"/>
      <c r="T126" s="214">
        <f>S126*H126</f>
        <v>0</v>
      </c>
      <c r="U126" s="214">
        <v>0</v>
      </c>
      <c r="V126" s="214">
        <f>U126*H126</f>
        <v>0</v>
      </c>
      <c r="W126" s="214">
        <v>0</v>
      </c>
      <c r="X126" s="215">
        <f>W126*H126</f>
        <v>0</v>
      </c>
      <c r="AR126" s="15" t="s">
        <v>134</v>
      </c>
      <c r="AT126" s="15" t="s">
        <v>129</v>
      </c>
      <c r="AU126" s="15" t="s">
        <v>79</v>
      </c>
      <c r="AY126" s="15" t="s">
        <v>125</v>
      </c>
      <c r="BE126" s="216">
        <f>IF(O126="základní",K126,0)</f>
        <v>0</v>
      </c>
      <c r="BF126" s="216">
        <f>IF(O126="snížená",K126,0)</f>
        <v>0</v>
      </c>
      <c r="BG126" s="216">
        <f>IF(O126="zákl. přenesená",K126,0)</f>
        <v>0</v>
      </c>
      <c r="BH126" s="216">
        <f>IF(O126="sníž. přenesená",K126,0)</f>
        <v>0</v>
      </c>
      <c r="BI126" s="216">
        <f>IF(O126="nulová",K126,0)</f>
        <v>0</v>
      </c>
      <c r="BJ126" s="15" t="s">
        <v>77</v>
      </c>
      <c r="BK126" s="216">
        <f>ROUND(P126*H126,2)</f>
        <v>0</v>
      </c>
      <c r="BL126" s="15" t="s">
        <v>134</v>
      </c>
      <c r="BM126" s="15" t="s">
        <v>178</v>
      </c>
    </row>
    <row r="127" s="10" customFormat="1" ht="22.8" customHeight="1">
      <c r="B127" s="188"/>
      <c r="C127" s="189"/>
      <c r="D127" s="190" t="s">
        <v>71</v>
      </c>
      <c r="E127" s="202" t="s">
        <v>179</v>
      </c>
      <c r="F127" s="202" t="s">
        <v>180</v>
      </c>
      <c r="G127" s="189"/>
      <c r="H127" s="189"/>
      <c r="I127" s="192"/>
      <c r="J127" s="192"/>
      <c r="K127" s="203">
        <f>BK127</f>
        <v>0</v>
      </c>
      <c r="L127" s="189"/>
      <c r="M127" s="193"/>
      <c r="N127" s="194"/>
      <c r="O127" s="195"/>
      <c r="P127" s="195"/>
      <c r="Q127" s="196">
        <f>SUM(Q128:Q130)</f>
        <v>0</v>
      </c>
      <c r="R127" s="196">
        <f>SUM(R128:R130)</f>
        <v>0</v>
      </c>
      <c r="S127" s="195"/>
      <c r="T127" s="197">
        <f>SUM(T128:T130)</f>
        <v>0</v>
      </c>
      <c r="U127" s="195"/>
      <c r="V127" s="197">
        <f>SUM(V128:V130)</f>
        <v>0</v>
      </c>
      <c r="W127" s="195"/>
      <c r="X127" s="198">
        <f>SUM(X128:X130)</f>
        <v>0</v>
      </c>
      <c r="AR127" s="199" t="s">
        <v>77</v>
      </c>
      <c r="AT127" s="200" t="s">
        <v>71</v>
      </c>
      <c r="AU127" s="200" t="s">
        <v>77</v>
      </c>
      <c r="AY127" s="199" t="s">
        <v>125</v>
      </c>
      <c r="BK127" s="201">
        <f>SUM(BK128:BK130)</f>
        <v>0</v>
      </c>
    </row>
    <row r="128" s="1" customFormat="1" ht="16.5" customHeight="1">
      <c r="B128" s="36"/>
      <c r="C128" s="204" t="s">
        <v>79</v>
      </c>
      <c r="D128" s="204" t="s">
        <v>129</v>
      </c>
      <c r="E128" s="205" t="s">
        <v>181</v>
      </c>
      <c r="F128" s="206" t="s">
        <v>182</v>
      </c>
      <c r="G128" s="207" t="s">
        <v>183</v>
      </c>
      <c r="H128" s="208">
        <v>1.5</v>
      </c>
      <c r="I128" s="209"/>
      <c r="J128" s="209"/>
      <c r="K128" s="210">
        <f>ROUND(P128*H128,2)</f>
        <v>0</v>
      </c>
      <c r="L128" s="206" t="s">
        <v>133</v>
      </c>
      <c r="M128" s="41"/>
      <c r="N128" s="211" t="s">
        <v>1</v>
      </c>
      <c r="O128" s="212" t="s">
        <v>41</v>
      </c>
      <c r="P128" s="213">
        <f>I128+J128</f>
        <v>0</v>
      </c>
      <c r="Q128" s="213">
        <f>ROUND(I128*H128,2)</f>
        <v>0</v>
      </c>
      <c r="R128" s="213">
        <f>ROUND(J128*H128,2)</f>
        <v>0</v>
      </c>
      <c r="S128" s="77"/>
      <c r="T128" s="214">
        <f>S128*H128</f>
        <v>0</v>
      </c>
      <c r="U128" s="214">
        <v>0</v>
      </c>
      <c r="V128" s="214">
        <f>U128*H128</f>
        <v>0</v>
      </c>
      <c r="W128" s="214">
        <v>0</v>
      </c>
      <c r="X128" s="215">
        <f>W128*H128</f>
        <v>0</v>
      </c>
      <c r="AR128" s="15" t="s">
        <v>134</v>
      </c>
      <c r="AT128" s="15" t="s">
        <v>129</v>
      </c>
      <c r="AU128" s="15" t="s">
        <v>79</v>
      </c>
      <c r="AY128" s="15" t="s">
        <v>125</v>
      </c>
      <c r="BE128" s="216">
        <f>IF(O128="základní",K128,0)</f>
        <v>0</v>
      </c>
      <c r="BF128" s="216">
        <f>IF(O128="snížená",K128,0)</f>
        <v>0</v>
      </c>
      <c r="BG128" s="216">
        <f>IF(O128="zákl. přenesená",K128,0)</f>
        <v>0</v>
      </c>
      <c r="BH128" s="216">
        <f>IF(O128="sníž. přenesená",K128,0)</f>
        <v>0</v>
      </c>
      <c r="BI128" s="216">
        <f>IF(O128="nulová",K128,0)</f>
        <v>0</v>
      </c>
      <c r="BJ128" s="15" t="s">
        <v>77</v>
      </c>
      <c r="BK128" s="216">
        <f>ROUND(P128*H128,2)</f>
        <v>0</v>
      </c>
      <c r="BL128" s="15" t="s">
        <v>134</v>
      </c>
      <c r="BM128" s="15" t="s">
        <v>184</v>
      </c>
    </row>
    <row r="129" s="1" customFormat="1" ht="16.5" customHeight="1">
      <c r="B129" s="36"/>
      <c r="C129" s="204" t="s">
        <v>185</v>
      </c>
      <c r="D129" s="204" t="s">
        <v>129</v>
      </c>
      <c r="E129" s="205" t="s">
        <v>186</v>
      </c>
      <c r="F129" s="206" t="s">
        <v>187</v>
      </c>
      <c r="G129" s="207" t="s">
        <v>183</v>
      </c>
      <c r="H129" s="208">
        <v>1.5</v>
      </c>
      <c r="I129" s="209"/>
      <c r="J129" s="209"/>
      <c r="K129" s="210">
        <f>ROUND(P129*H129,2)</f>
        <v>0</v>
      </c>
      <c r="L129" s="206" t="s">
        <v>1</v>
      </c>
      <c r="M129" s="41"/>
      <c r="N129" s="211" t="s">
        <v>1</v>
      </c>
      <c r="O129" s="212" t="s">
        <v>41</v>
      </c>
      <c r="P129" s="213">
        <f>I129+J129</f>
        <v>0</v>
      </c>
      <c r="Q129" s="213">
        <f>ROUND(I129*H129,2)</f>
        <v>0</v>
      </c>
      <c r="R129" s="213">
        <f>ROUND(J129*H129,2)</f>
        <v>0</v>
      </c>
      <c r="S129" s="77"/>
      <c r="T129" s="214">
        <f>S129*H129</f>
        <v>0</v>
      </c>
      <c r="U129" s="214">
        <v>0</v>
      </c>
      <c r="V129" s="214">
        <f>U129*H129</f>
        <v>0</v>
      </c>
      <c r="W129" s="214">
        <v>0</v>
      </c>
      <c r="X129" s="215">
        <f>W129*H129</f>
        <v>0</v>
      </c>
      <c r="AR129" s="15" t="s">
        <v>134</v>
      </c>
      <c r="AT129" s="15" t="s">
        <v>129</v>
      </c>
      <c r="AU129" s="15" t="s">
        <v>79</v>
      </c>
      <c r="AY129" s="15" t="s">
        <v>125</v>
      </c>
      <c r="BE129" s="216">
        <f>IF(O129="základní",K129,0)</f>
        <v>0</v>
      </c>
      <c r="BF129" s="216">
        <f>IF(O129="snížená",K129,0)</f>
        <v>0</v>
      </c>
      <c r="BG129" s="216">
        <f>IF(O129="zákl. přenesená",K129,0)</f>
        <v>0</v>
      </c>
      <c r="BH129" s="216">
        <f>IF(O129="sníž. přenesená",K129,0)</f>
        <v>0</v>
      </c>
      <c r="BI129" s="216">
        <f>IF(O129="nulová",K129,0)</f>
        <v>0</v>
      </c>
      <c r="BJ129" s="15" t="s">
        <v>77</v>
      </c>
      <c r="BK129" s="216">
        <f>ROUND(P129*H129,2)</f>
        <v>0</v>
      </c>
      <c r="BL129" s="15" t="s">
        <v>134</v>
      </c>
      <c r="BM129" s="15" t="s">
        <v>188</v>
      </c>
    </row>
    <row r="130" s="1" customFormat="1" ht="16.5" customHeight="1">
      <c r="B130" s="36"/>
      <c r="C130" s="204" t="s">
        <v>134</v>
      </c>
      <c r="D130" s="204" t="s">
        <v>129</v>
      </c>
      <c r="E130" s="205" t="s">
        <v>189</v>
      </c>
      <c r="F130" s="206" t="s">
        <v>190</v>
      </c>
      <c r="G130" s="207" t="s">
        <v>183</v>
      </c>
      <c r="H130" s="208">
        <v>1.5</v>
      </c>
      <c r="I130" s="209"/>
      <c r="J130" s="209"/>
      <c r="K130" s="210">
        <f>ROUND(P130*H130,2)</f>
        <v>0</v>
      </c>
      <c r="L130" s="206" t="s">
        <v>133</v>
      </c>
      <c r="M130" s="41"/>
      <c r="N130" s="211" t="s">
        <v>1</v>
      </c>
      <c r="O130" s="212" t="s">
        <v>41</v>
      </c>
      <c r="P130" s="213">
        <f>I130+J130</f>
        <v>0</v>
      </c>
      <c r="Q130" s="213">
        <f>ROUND(I130*H130,2)</f>
        <v>0</v>
      </c>
      <c r="R130" s="213">
        <f>ROUND(J130*H130,2)</f>
        <v>0</v>
      </c>
      <c r="S130" s="77"/>
      <c r="T130" s="214">
        <f>S130*H130</f>
        <v>0</v>
      </c>
      <c r="U130" s="214">
        <v>0</v>
      </c>
      <c r="V130" s="214">
        <f>U130*H130</f>
        <v>0</v>
      </c>
      <c r="W130" s="214">
        <v>0</v>
      </c>
      <c r="X130" s="215">
        <f>W130*H130</f>
        <v>0</v>
      </c>
      <c r="AR130" s="15" t="s">
        <v>134</v>
      </c>
      <c r="AT130" s="15" t="s">
        <v>129</v>
      </c>
      <c r="AU130" s="15" t="s">
        <v>79</v>
      </c>
      <c r="AY130" s="15" t="s">
        <v>125</v>
      </c>
      <c r="BE130" s="216">
        <f>IF(O130="základní",K130,0)</f>
        <v>0</v>
      </c>
      <c r="BF130" s="216">
        <f>IF(O130="snížená",K130,0)</f>
        <v>0</v>
      </c>
      <c r="BG130" s="216">
        <f>IF(O130="zákl. přenesená",K130,0)</f>
        <v>0</v>
      </c>
      <c r="BH130" s="216">
        <f>IF(O130="sníž. přenesená",K130,0)</f>
        <v>0</v>
      </c>
      <c r="BI130" s="216">
        <f>IF(O130="nulová",K130,0)</f>
        <v>0</v>
      </c>
      <c r="BJ130" s="15" t="s">
        <v>77</v>
      </c>
      <c r="BK130" s="216">
        <f>ROUND(P130*H130,2)</f>
        <v>0</v>
      </c>
      <c r="BL130" s="15" t="s">
        <v>134</v>
      </c>
      <c r="BM130" s="15" t="s">
        <v>191</v>
      </c>
    </row>
    <row r="131" s="10" customFormat="1" ht="22.8" customHeight="1">
      <c r="B131" s="188"/>
      <c r="C131" s="189"/>
      <c r="D131" s="190" t="s">
        <v>71</v>
      </c>
      <c r="E131" s="202" t="s">
        <v>192</v>
      </c>
      <c r="F131" s="202" t="s">
        <v>193</v>
      </c>
      <c r="G131" s="189"/>
      <c r="H131" s="189"/>
      <c r="I131" s="192"/>
      <c r="J131" s="192"/>
      <c r="K131" s="203">
        <f>BK131</f>
        <v>0</v>
      </c>
      <c r="L131" s="189"/>
      <c r="M131" s="193"/>
      <c r="N131" s="194"/>
      <c r="O131" s="195"/>
      <c r="P131" s="195"/>
      <c r="Q131" s="196">
        <f>Q132</f>
        <v>0</v>
      </c>
      <c r="R131" s="196">
        <f>R132</f>
        <v>0</v>
      </c>
      <c r="S131" s="195"/>
      <c r="T131" s="197">
        <f>T132</f>
        <v>0</v>
      </c>
      <c r="U131" s="195"/>
      <c r="V131" s="197">
        <f>V132</f>
        <v>0</v>
      </c>
      <c r="W131" s="195"/>
      <c r="X131" s="198">
        <f>X132</f>
        <v>0</v>
      </c>
      <c r="AR131" s="199" t="s">
        <v>77</v>
      </c>
      <c r="AT131" s="200" t="s">
        <v>71</v>
      </c>
      <c r="AU131" s="200" t="s">
        <v>77</v>
      </c>
      <c r="AY131" s="199" t="s">
        <v>125</v>
      </c>
      <c r="BK131" s="201">
        <f>BK132</f>
        <v>0</v>
      </c>
    </row>
    <row r="132" s="1" customFormat="1" ht="16.5" customHeight="1">
      <c r="B132" s="36"/>
      <c r="C132" s="204" t="s">
        <v>194</v>
      </c>
      <c r="D132" s="204" t="s">
        <v>129</v>
      </c>
      <c r="E132" s="205" t="s">
        <v>195</v>
      </c>
      <c r="F132" s="206" t="s">
        <v>196</v>
      </c>
      <c r="G132" s="207" t="s">
        <v>183</v>
      </c>
      <c r="H132" s="208">
        <v>0.17199999999999999</v>
      </c>
      <c r="I132" s="209"/>
      <c r="J132" s="209"/>
      <c r="K132" s="210">
        <f>ROUND(P132*H132,2)</f>
        <v>0</v>
      </c>
      <c r="L132" s="206" t="s">
        <v>133</v>
      </c>
      <c r="M132" s="41"/>
      <c r="N132" s="211" t="s">
        <v>1</v>
      </c>
      <c r="O132" s="212" t="s">
        <v>41</v>
      </c>
      <c r="P132" s="213">
        <f>I132+J132</f>
        <v>0</v>
      </c>
      <c r="Q132" s="213">
        <f>ROUND(I132*H132,2)</f>
        <v>0</v>
      </c>
      <c r="R132" s="213">
        <f>ROUND(J132*H132,2)</f>
        <v>0</v>
      </c>
      <c r="S132" s="77"/>
      <c r="T132" s="214">
        <f>S132*H132</f>
        <v>0</v>
      </c>
      <c r="U132" s="214">
        <v>0</v>
      </c>
      <c r="V132" s="214">
        <f>U132*H132</f>
        <v>0</v>
      </c>
      <c r="W132" s="214">
        <v>0</v>
      </c>
      <c r="X132" s="215">
        <f>W132*H132</f>
        <v>0</v>
      </c>
      <c r="AR132" s="15" t="s">
        <v>134</v>
      </c>
      <c r="AT132" s="15" t="s">
        <v>129</v>
      </c>
      <c r="AU132" s="15" t="s">
        <v>79</v>
      </c>
      <c r="AY132" s="15" t="s">
        <v>125</v>
      </c>
      <c r="BE132" s="216">
        <f>IF(O132="základní",K132,0)</f>
        <v>0</v>
      </c>
      <c r="BF132" s="216">
        <f>IF(O132="snížená",K132,0)</f>
        <v>0</v>
      </c>
      <c r="BG132" s="216">
        <f>IF(O132="zákl. přenesená",K132,0)</f>
        <v>0</v>
      </c>
      <c r="BH132" s="216">
        <f>IF(O132="sníž. přenesená",K132,0)</f>
        <v>0</v>
      </c>
      <c r="BI132" s="216">
        <f>IF(O132="nulová",K132,0)</f>
        <v>0</v>
      </c>
      <c r="BJ132" s="15" t="s">
        <v>77</v>
      </c>
      <c r="BK132" s="216">
        <f>ROUND(P132*H132,2)</f>
        <v>0</v>
      </c>
      <c r="BL132" s="15" t="s">
        <v>134</v>
      </c>
      <c r="BM132" s="15" t="s">
        <v>197</v>
      </c>
    </row>
    <row r="133" s="10" customFormat="1" ht="25.92" customHeight="1">
      <c r="B133" s="188"/>
      <c r="C133" s="189"/>
      <c r="D133" s="190" t="s">
        <v>71</v>
      </c>
      <c r="E133" s="191" t="s">
        <v>198</v>
      </c>
      <c r="F133" s="191" t="s">
        <v>199</v>
      </c>
      <c r="G133" s="189"/>
      <c r="H133" s="189"/>
      <c r="I133" s="192"/>
      <c r="J133" s="192"/>
      <c r="K133" s="176">
        <f>BK133</f>
        <v>0</v>
      </c>
      <c r="L133" s="189"/>
      <c r="M133" s="193"/>
      <c r="N133" s="194"/>
      <c r="O133" s="195"/>
      <c r="P133" s="195"/>
      <c r="Q133" s="196">
        <f>Q134+Q271+Q398+Q401+Q403+Q406+Q416</f>
        <v>0</v>
      </c>
      <c r="R133" s="196">
        <f>R134+R271+R398+R401+R403+R406+R416</f>
        <v>0</v>
      </c>
      <c r="S133" s="195"/>
      <c r="T133" s="197">
        <f>T134+T271+T398+T401+T403+T406+T416</f>
        <v>0</v>
      </c>
      <c r="U133" s="195"/>
      <c r="V133" s="197">
        <f>V134+V271+V398+V401+V403+V406+V416</f>
        <v>3.2067253400000006</v>
      </c>
      <c r="W133" s="195"/>
      <c r="X133" s="198">
        <f>X134+X271+X398+X401+X403+X406+X416</f>
        <v>0.127056</v>
      </c>
      <c r="AR133" s="199" t="s">
        <v>79</v>
      </c>
      <c r="AT133" s="200" t="s">
        <v>71</v>
      </c>
      <c r="AU133" s="200" t="s">
        <v>72</v>
      </c>
      <c r="AY133" s="199" t="s">
        <v>125</v>
      </c>
      <c r="BK133" s="201">
        <f>BK134+BK271+BK398+BK401+BK403+BK406+BK416</f>
        <v>0</v>
      </c>
    </row>
    <row r="134" s="10" customFormat="1" ht="22.8" customHeight="1">
      <c r="B134" s="188"/>
      <c r="C134" s="189"/>
      <c r="D134" s="190" t="s">
        <v>71</v>
      </c>
      <c r="E134" s="202" t="s">
        <v>200</v>
      </c>
      <c r="F134" s="202" t="s">
        <v>201</v>
      </c>
      <c r="G134" s="189"/>
      <c r="H134" s="189"/>
      <c r="I134" s="192"/>
      <c r="J134" s="192"/>
      <c r="K134" s="203">
        <f>BK134</f>
        <v>0</v>
      </c>
      <c r="L134" s="189"/>
      <c r="M134" s="193"/>
      <c r="N134" s="194"/>
      <c r="O134" s="195"/>
      <c r="P134" s="195"/>
      <c r="Q134" s="196">
        <f>SUM(Q135:Q270)</f>
        <v>0</v>
      </c>
      <c r="R134" s="196">
        <f>SUM(R135:R270)</f>
        <v>0</v>
      </c>
      <c r="S134" s="195"/>
      <c r="T134" s="197">
        <f>SUM(T135:T270)</f>
        <v>0</v>
      </c>
      <c r="U134" s="195"/>
      <c r="V134" s="197">
        <f>SUM(V135:V270)</f>
        <v>1.6823295400000002</v>
      </c>
      <c r="W134" s="195"/>
      <c r="X134" s="198">
        <f>SUM(X135:X270)</f>
        <v>0</v>
      </c>
      <c r="AR134" s="199" t="s">
        <v>79</v>
      </c>
      <c r="AT134" s="200" t="s">
        <v>71</v>
      </c>
      <c r="AU134" s="200" t="s">
        <v>77</v>
      </c>
      <c r="AY134" s="199" t="s">
        <v>125</v>
      </c>
      <c r="BK134" s="201">
        <f>SUM(BK135:BK270)</f>
        <v>0</v>
      </c>
    </row>
    <row r="135" s="1" customFormat="1" ht="16.5" customHeight="1">
      <c r="B135" s="36"/>
      <c r="C135" s="204" t="s">
        <v>202</v>
      </c>
      <c r="D135" s="204" t="s">
        <v>129</v>
      </c>
      <c r="E135" s="205" t="s">
        <v>203</v>
      </c>
      <c r="F135" s="206" t="s">
        <v>204</v>
      </c>
      <c r="G135" s="207" t="s">
        <v>132</v>
      </c>
      <c r="H135" s="208">
        <v>63.968000000000004</v>
      </c>
      <c r="I135" s="209"/>
      <c r="J135" s="209"/>
      <c r="K135" s="210">
        <f>ROUND(P135*H135,2)</f>
        <v>0</v>
      </c>
      <c r="L135" s="206" t="s">
        <v>133</v>
      </c>
      <c r="M135" s="41"/>
      <c r="N135" s="211" t="s">
        <v>1</v>
      </c>
      <c r="O135" s="212" t="s">
        <v>41</v>
      </c>
      <c r="P135" s="213">
        <f>I135+J135</f>
        <v>0</v>
      </c>
      <c r="Q135" s="213">
        <f>ROUND(I135*H135,2)</f>
        <v>0</v>
      </c>
      <c r="R135" s="213">
        <f>ROUND(J135*H135,2)</f>
        <v>0</v>
      </c>
      <c r="S135" s="77"/>
      <c r="T135" s="214">
        <f>S135*H135</f>
        <v>0</v>
      </c>
      <c r="U135" s="214">
        <v>0</v>
      </c>
      <c r="V135" s="214">
        <f>U135*H135</f>
        <v>0</v>
      </c>
      <c r="W135" s="214">
        <v>0</v>
      </c>
      <c r="X135" s="215">
        <f>W135*H135</f>
        <v>0</v>
      </c>
      <c r="AR135" s="15" t="s">
        <v>205</v>
      </c>
      <c r="AT135" s="15" t="s">
        <v>129</v>
      </c>
      <c r="AU135" s="15" t="s">
        <v>79</v>
      </c>
      <c r="AY135" s="15" t="s">
        <v>125</v>
      </c>
      <c r="BE135" s="216">
        <f>IF(O135="základní",K135,0)</f>
        <v>0</v>
      </c>
      <c r="BF135" s="216">
        <f>IF(O135="snížená",K135,0)</f>
        <v>0</v>
      </c>
      <c r="BG135" s="216">
        <f>IF(O135="zákl. přenesená",K135,0)</f>
        <v>0</v>
      </c>
      <c r="BH135" s="216">
        <f>IF(O135="sníž. přenesená",K135,0)</f>
        <v>0</v>
      </c>
      <c r="BI135" s="216">
        <f>IF(O135="nulová",K135,0)</f>
        <v>0</v>
      </c>
      <c r="BJ135" s="15" t="s">
        <v>77</v>
      </c>
      <c r="BK135" s="216">
        <f>ROUND(P135*H135,2)</f>
        <v>0</v>
      </c>
      <c r="BL135" s="15" t="s">
        <v>205</v>
      </c>
      <c r="BM135" s="15" t="s">
        <v>206</v>
      </c>
    </row>
    <row r="136" s="11" customFormat="1">
      <c r="B136" s="217"/>
      <c r="C136" s="218"/>
      <c r="D136" s="219" t="s">
        <v>136</v>
      </c>
      <c r="E136" s="220" t="s">
        <v>1</v>
      </c>
      <c r="F136" s="221" t="s">
        <v>207</v>
      </c>
      <c r="G136" s="218"/>
      <c r="H136" s="220" t="s">
        <v>1</v>
      </c>
      <c r="I136" s="222"/>
      <c r="J136" s="222"/>
      <c r="K136" s="218"/>
      <c r="L136" s="218"/>
      <c r="M136" s="223"/>
      <c r="N136" s="224"/>
      <c r="O136" s="225"/>
      <c r="P136" s="225"/>
      <c r="Q136" s="225"/>
      <c r="R136" s="225"/>
      <c r="S136" s="225"/>
      <c r="T136" s="225"/>
      <c r="U136" s="225"/>
      <c r="V136" s="225"/>
      <c r="W136" s="225"/>
      <c r="X136" s="226"/>
      <c r="AT136" s="227" t="s">
        <v>136</v>
      </c>
      <c r="AU136" s="227" t="s">
        <v>79</v>
      </c>
      <c r="AV136" s="11" t="s">
        <v>77</v>
      </c>
      <c r="AW136" s="11" t="s">
        <v>5</v>
      </c>
      <c r="AX136" s="11" t="s">
        <v>72</v>
      </c>
      <c r="AY136" s="227" t="s">
        <v>125</v>
      </c>
    </row>
    <row r="137" s="12" customFormat="1">
      <c r="B137" s="228"/>
      <c r="C137" s="229"/>
      <c r="D137" s="219" t="s">
        <v>136</v>
      </c>
      <c r="E137" s="230" t="s">
        <v>1</v>
      </c>
      <c r="F137" s="231" t="s">
        <v>208</v>
      </c>
      <c r="G137" s="229"/>
      <c r="H137" s="232">
        <v>11.234999999999999</v>
      </c>
      <c r="I137" s="233"/>
      <c r="J137" s="233"/>
      <c r="K137" s="229"/>
      <c r="L137" s="229"/>
      <c r="M137" s="234"/>
      <c r="N137" s="235"/>
      <c r="O137" s="236"/>
      <c r="P137" s="236"/>
      <c r="Q137" s="236"/>
      <c r="R137" s="236"/>
      <c r="S137" s="236"/>
      <c r="T137" s="236"/>
      <c r="U137" s="236"/>
      <c r="V137" s="236"/>
      <c r="W137" s="236"/>
      <c r="X137" s="237"/>
      <c r="AT137" s="238" t="s">
        <v>136</v>
      </c>
      <c r="AU137" s="238" t="s">
        <v>79</v>
      </c>
      <c r="AV137" s="12" t="s">
        <v>79</v>
      </c>
      <c r="AW137" s="12" t="s">
        <v>5</v>
      </c>
      <c r="AX137" s="12" t="s">
        <v>72</v>
      </c>
      <c r="AY137" s="238" t="s">
        <v>125</v>
      </c>
    </row>
    <row r="138" s="11" customFormat="1">
      <c r="B138" s="217"/>
      <c r="C138" s="218"/>
      <c r="D138" s="219" t="s">
        <v>136</v>
      </c>
      <c r="E138" s="220" t="s">
        <v>1</v>
      </c>
      <c r="F138" s="221" t="s">
        <v>137</v>
      </c>
      <c r="G138" s="218"/>
      <c r="H138" s="220" t="s">
        <v>1</v>
      </c>
      <c r="I138" s="222"/>
      <c r="J138" s="222"/>
      <c r="K138" s="218"/>
      <c r="L138" s="218"/>
      <c r="M138" s="223"/>
      <c r="N138" s="224"/>
      <c r="O138" s="225"/>
      <c r="P138" s="225"/>
      <c r="Q138" s="225"/>
      <c r="R138" s="225"/>
      <c r="S138" s="225"/>
      <c r="T138" s="225"/>
      <c r="U138" s="225"/>
      <c r="V138" s="225"/>
      <c r="W138" s="225"/>
      <c r="X138" s="226"/>
      <c r="AT138" s="227" t="s">
        <v>136</v>
      </c>
      <c r="AU138" s="227" t="s">
        <v>79</v>
      </c>
      <c r="AV138" s="11" t="s">
        <v>77</v>
      </c>
      <c r="AW138" s="11" t="s">
        <v>5</v>
      </c>
      <c r="AX138" s="11" t="s">
        <v>72</v>
      </c>
      <c r="AY138" s="227" t="s">
        <v>125</v>
      </c>
    </row>
    <row r="139" s="12" customFormat="1">
      <c r="B139" s="228"/>
      <c r="C139" s="229"/>
      <c r="D139" s="219" t="s">
        <v>136</v>
      </c>
      <c r="E139" s="230" t="s">
        <v>1</v>
      </c>
      <c r="F139" s="231" t="s">
        <v>209</v>
      </c>
      <c r="G139" s="229"/>
      <c r="H139" s="232">
        <v>28.178000000000001</v>
      </c>
      <c r="I139" s="233"/>
      <c r="J139" s="233"/>
      <c r="K139" s="229"/>
      <c r="L139" s="229"/>
      <c r="M139" s="234"/>
      <c r="N139" s="235"/>
      <c r="O139" s="236"/>
      <c r="P139" s="236"/>
      <c r="Q139" s="236"/>
      <c r="R139" s="236"/>
      <c r="S139" s="236"/>
      <c r="T139" s="236"/>
      <c r="U139" s="236"/>
      <c r="V139" s="236"/>
      <c r="W139" s="236"/>
      <c r="X139" s="237"/>
      <c r="AT139" s="238" t="s">
        <v>136</v>
      </c>
      <c r="AU139" s="238" t="s">
        <v>79</v>
      </c>
      <c r="AV139" s="12" t="s">
        <v>79</v>
      </c>
      <c r="AW139" s="12" t="s">
        <v>5</v>
      </c>
      <c r="AX139" s="12" t="s">
        <v>72</v>
      </c>
      <c r="AY139" s="238" t="s">
        <v>125</v>
      </c>
    </row>
    <row r="140" s="11" customFormat="1">
      <c r="B140" s="217"/>
      <c r="C140" s="218"/>
      <c r="D140" s="219" t="s">
        <v>136</v>
      </c>
      <c r="E140" s="220" t="s">
        <v>1</v>
      </c>
      <c r="F140" s="221" t="s">
        <v>210</v>
      </c>
      <c r="G140" s="218"/>
      <c r="H140" s="220" t="s">
        <v>1</v>
      </c>
      <c r="I140" s="222"/>
      <c r="J140" s="222"/>
      <c r="K140" s="218"/>
      <c r="L140" s="218"/>
      <c r="M140" s="223"/>
      <c r="N140" s="224"/>
      <c r="O140" s="225"/>
      <c r="P140" s="225"/>
      <c r="Q140" s="225"/>
      <c r="R140" s="225"/>
      <c r="S140" s="225"/>
      <c r="T140" s="225"/>
      <c r="U140" s="225"/>
      <c r="V140" s="225"/>
      <c r="W140" s="225"/>
      <c r="X140" s="226"/>
      <c r="AT140" s="227" t="s">
        <v>136</v>
      </c>
      <c r="AU140" s="227" t="s">
        <v>79</v>
      </c>
      <c r="AV140" s="11" t="s">
        <v>77</v>
      </c>
      <c r="AW140" s="11" t="s">
        <v>5</v>
      </c>
      <c r="AX140" s="11" t="s">
        <v>72</v>
      </c>
      <c r="AY140" s="227" t="s">
        <v>125</v>
      </c>
    </row>
    <row r="141" s="12" customFormat="1">
      <c r="B141" s="228"/>
      <c r="C141" s="229"/>
      <c r="D141" s="219" t="s">
        <v>136</v>
      </c>
      <c r="E141" s="230" t="s">
        <v>1</v>
      </c>
      <c r="F141" s="231" t="s">
        <v>211</v>
      </c>
      <c r="G141" s="229"/>
      <c r="H141" s="232">
        <v>14.475</v>
      </c>
      <c r="I141" s="233"/>
      <c r="J141" s="233"/>
      <c r="K141" s="229"/>
      <c r="L141" s="229"/>
      <c r="M141" s="234"/>
      <c r="N141" s="235"/>
      <c r="O141" s="236"/>
      <c r="P141" s="236"/>
      <c r="Q141" s="236"/>
      <c r="R141" s="236"/>
      <c r="S141" s="236"/>
      <c r="T141" s="236"/>
      <c r="U141" s="236"/>
      <c r="V141" s="236"/>
      <c r="W141" s="236"/>
      <c r="X141" s="237"/>
      <c r="AT141" s="238" t="s">
        <v>136</v>
      </c>
      <c r="AU141" s="238" t="s">
        <v>79</v>
      </c>
      <c r="AV141" s="12" t="s">
        <v>79</v>
      </c>
      <c r="AW141" s="12" t="s">
        <v>5</v>
      </c>
      <c r="AX141" s="12" t="s">
        <v>72</v>
      </c>
      <c r="AY141" s="238" t="s">
        <v>125</v>
      </c>
    </row>
    <row r="142" s="11" customFormat="1">
      <c r="B142" s="217"/>
      <c r="C142" s="218"/>
      <c r="D142" s="219" t="s">
        <v>136</v>
      </c>
      <c r="E142" s="220" t="s">
        <v>1</v>
      </c>
      <c r="F142" s="221" t="s">
        <v>212</v>
      </c>
      <c r="G142" s="218"/>
      <c r="H142" s="220" t="s">
        <v>1</v>
      </c>
      <c r="I142" s="222"/>
      <c r="J142" s="222"/>
      <c r="K142" s="218"/>
      <c r="L142" s="218"/>
      <c r="M142" s="223"/>
      <c r="N142" s="224"/>
      <c r="O142" s="225"/>
      <c r="P142" s="225"/>
      <c r="Q142" s="225"/>
      <c r="R142" s="225"/>
      <c r="S142" s="225"/>
      <c r="T142" s="225"/>
      <c r="U142" s="225"/>
      <c r="V142" s="225"/>
      <c r="W142" s="225"/>
      <c r="X142" s="226"/>
      <c r="AT142" s="227" t="s">
        <v>136</v>
      </c>
      <c r="AU142" s="227" t="s">
        <v>79</v>
      </c>
      <c r="AV142" s="11" t="s">
        <v>77</v>
      </c>
      <c r="AW142" s="11" t="s">
        <v>5</v>
      </c>
      <c r="AX142" s="11" t="s">
        <v>72</v>
      </c>
      <c r="AY142" s="227" t="s">
        <v>125</v>
      </c>
    </row>
    <row r="143" s="12" customFormat="1">
      <c r="B143" s="228"/>
      <c r="C143" s="229"/>
      <c r="D143" s="219" t="s">
        <v>136</v>
      </c>
      <c r="E143" s="230" t="s">
        <v>1</v>
      </c>
      <c r="F143" s="231" t="s">
        <v>213</v>
      </c>
      <c r="G143" s="229"/>
      <c r="H143" s="232">
        <v>5.4000000000000004</v>
      </c>
      <c r="I143" s="233"/>
      <c r="J143" s="233"/>
      <c r="K143" s="229"/>
      <c r="L143" s="229"/>
      <c r="M143" s="234"/>
      <c r="N143" s="235"/>
      <c r="O143" s="236"/>
      <c r="P143" s="236"/>
      <c r="Q143" s="236"/>
      <c r="R143" s="236"/>
      <c r="S143" s="236"/>
      <c r="T143" s="236"/>
      <c r="U143" s="236"/>
      <c r="V143" s="236"/>
      <c r="W143" s="236"/>
      <c r="X143" s="237"/>
      <c r="AT143" s="238" t="s">
        <v>136</v>
      </c>
      <c r="AU143" s="238" t="s">
        <v>79</v>
      </c>
      <c r="AV143" s="12" t="s">
        <v>79</v>
      </c>
      <c r="AW143" s="12" t="s">
        <v>5</v>
      </c>
      <c r="AX143" s="12" t="s">
        <v>72</v>
      </c>
      <c r="AY143" s="238" t="s">
        <v>125</v>
      </c>
    </row>
    <row r="144" s="11" customFormat="1">
      <c r="B144" s="217"/>
      <c r="C144" s="218"/>
      <c r="D144" s="219" t="s">
        <v>136</v>
      </c>
      <c r="E144" s="220" t="s">
        <v>1</v>
      </c>
      <c r="F144" s="221" t="s">
        <v>214</v>
      </c>
      <c r="G144" s="218"/>
      <c r="H144" s="220" t="s">
        <v>1</v>
      </c>
      <c r="I144" s="222"/>
      <c r="J144" s="222"/>
      <c r="K144" s="218"/>
      <c r="L144" s="218"/>
      <c r="M144" s="223"/>
      <c r="N144" s="224"/>
      <c r="O144" s="225"/>
      <c r="P144" s="225"/>
      <c r="Q144" s="225"/>
      <c r="R144" s="225"/>
      <c r="S144" s="225"/>
      <c r="T144" s="225"/>
      <c r="U144" s="225"/>
      <c r="V144" s="225"/>
      <c r="W144" s="225"/>
      <c r="X144" s="226"/>
      <c r="AT144" s="227" t="s">
        <v>136</v>
      </c>
      <c r="AU144" s="227" t="s">
        <v>79</v>
      </c>
      <c r="AV144" s="11" t="s">
        <v>77</v>
      </c>
      <c r="AW144" s="11" t="s">
        <v>5</v>
      </c>
      <c r="AX144" s="11" t="s">
        <v>72</v>
      </c>
      <c r="AY144" s="227" t="s">
        <v>125</v>
      </c>
    </row>
    <row r="145" s="12" customFormat="1">
      <c r="B145" s="228"/>
      <c r="C145" s="229"/>
      <c r="D145" s="219" t="s">
        <v>136</v>
      </c>
      <c r="E145" s="230" t="s">
        <v>1</v>
      </c>
      <c r="F145" s="231" t="s">
        <v>215</v>
      </c>
      <c r="G145" s="229"/>
      <c r="H145" s="232">
        <v>4.6799999999999997</v>
      </c>
      <c r="I145" s="233"/>
      <c r="J145" s="233"/>
      <c r="K145" s="229"/>
      <c r="L145" s="229"/>
      <c r="M145" s="234"/>
      <c r="N145" s="235"/>
      <c r="O145" s="236"/>
      <c r="P145" s="236"/>
      <c r="Q145" s="236"/>
      <c r="R145" s="236"/>
      <c r="S145" s="236"/>
      <c r="T145" s="236"/>
      <c r="U145" s="236"/>
      <c r="V145" s="236"/>
      <c r="W145" s="236"/>
      <c r="X145" s="237"/>
      <c r="AT145" s="238" t="s">
        <v>136</v>
      </c>
      <c r="AU145" s="238" t="s">
        <v>79</v>
      </c>
      <c r="AV145" s="12" t="s">
        <v>79</v>
      </c>
      <c r="AW145" s="12" t="s">
        <v>5</v>
      </c>
      <c r="AX145" s="12" t="s">
        <v>72</v>
      </c>
      <c r="AY145" s="238" t="s">
        <v>125</v>
      </c>
    </row>
    <row r="146" s="13" customFormat="1">
      <c r="B146" s="239"/>
      <c r="C146" s="240"/>
      <c r="D146" s="219" t="s">
        <v>136</v>
      </c>
      <c r="E146" s="241" t="s">
        <v>1</v>
      </c>
      <c r="F146" s="242" t="s">
        <v>139</v>
      </c>
      <c r="G146" s="240"/>
      <c r="H146" s="243">
        <v>63.967999999999996</v>
      </c>
      <c r="I146" s="244"/>
      <c r="J146" s="244"/>
      <c r="K146" s="240"/>
      <c r="L146" s="240"/>
      <c r="M146" s="245"/>
      <c r="N146" s="246"/>
      <c r="O146" s="247"/>
      <c r="P146" s="247"/>
      <c r="Q146" s="247"/>
      <c r="R146" s="247"/>
      <c r="S146" s="247"/>
      <c r="T146" s="247"/>
      <c r="U146" s="247"/>
      <c r="V146" s="247"/>
      <c r="W146" s="247"/>
      <c r="X146" s="248"/>
      <c r="AT146" s="249" t="s">
        <v>136</v>
      </c>
      <c r="AU146" s="249" t="s">
        <v>79</v>
      </c>
      <c r="AV146" s="13" t="s">
        <v>134</v>
      </c>
      <c r="AW146" s="13" t="s">
        <v>5</v>
      </c>
      <c r="AX146" s="13" t="s">
        <v>77</v>
      </c>
      <c r="AY146" s="249" t="s">
        <v>125</v>
      </c>
    </row>
    <row r="147" s="1" customFormat="1" ht="16.5" customHeight="1">
      <c r="B147" s="36"/>
      <c r="C147" s="250" t="s">
        <v>126</v>
      </c>
      <c r="D147" s="250" t="s">
        <v>141</v>
      </c>
      <c r="E147" s="251" t="s">
        <v>216</v>
      </c>
      <c r="F147" s="252" t="s">
        <v>217</v>
      </c>
      <c r="G147" s="253" t="s">
        <v>218</v>
      </c>
      <c r="H147" s="254">
        <v>25.587</v>
      </c>
      <c r="I147" s="255"/>
      <c r="J147" s="256"/>
      <c r="K147" s="257">
        <f>ROUND(P147*H147,2)</f>
        <v>0</v>
      </c>
      <c r="L147" s="252" t="s">
        <v>133</v>
      </c>
      <c r="M147" s="258"/>
      <c r="N147" s="259" t="s">
        <v>1</v>
      </c>
      <c r="O147" s="212" t="s">
        <v>41</v>
      </c>
      <c r="P147" s="213">
        <f>I147+J147</f>
        <v>0</v>
      </c>
      <c r="Q147" s="213">
        <f>ROUND(I147*H147,2)</f>
        <v>0</v>
      </c>
      <c r="R147" s="213">
        <f>ROUND(J147*H147,2)</f>
        <v>0</v>
      </c>
      <c r="S147" s="77"/>
      <c r="T147" s="214">
        <f>S147*H147</f>
        <v>0</v>
      </c>
      <c r="U147" s="214">
        <v>0.001</v>
      </c>
      <c r="V147" s="214">
        <f>U147*H147</f>
        <v>0.025586999999999999</v>
      </c>
      <c r="W147" s="214">
        <v>0</v>
      </c>
      <c r="X147" s="215">
        <f>W147*H147</f>
        <v>0</v>
      </c>
      <c r="AR147" s="15" t="s">
        <v>219</v>
      </c>
      <c r="AT147" s="15" t="s">
        <v>141</v>
      </c>
      <c r="AU147" s="15" t="s">
        <v>79</v>
      </c>
      <c r="AY147" s="15" t="s">
        <v>125</v>
      </c>
      <c r="BE147" s="216">
        <f>IF(O147="základní",K147,0)</f>
        <v>0</v>
      </c>
      <c r="BF147" s="216">
        <f>IF(O147="snížená",K147,0)</f>
        <v>0</v>
      </c>
      <c r="BG147" s="216">
        <f>IF(O147="zákl. přenesená",K147,0)</f>
        <v>0</v>
      </c>
      <c r="BH147" s="216">
        <f>IF(O147="sníž. přenesená",K147,0)</f>
        <v>0</v>
      </c>
      <c r="BI147" s="216">
        <f>IF(O147="nulová",K147,0)</f>
        <v>0</v>
      </c>
      <c r="BJ147" s="15" t="s">
        <v>77</v>
      </c>
      <c r="BK147" s="216">
        <f>ROUND(P147*H147,2)</f>
        <v>0</v>
      </c>
      <c r="BL147" s="15" t="s">
        <v>205</v>
      </c>
      <c r="BM147" s="15" t="s">
        <v>220</v>
      </c>
    </row>
    <row r="148" s="11" customFormat="1">
      <c r="B148" s="217"/>
      <c r="C148" s="218"/>
      <c r="D148" s="219" t="s">
        <v>136</v>
      </c>
      <c r="E148" s="220" t="s">
        <v>1</v>
      </c>
      <c r="F148" s="221" t="s">
        <v>207</v>
      </c>
      <c r="G148" s="218"/>
      <c r="H148" s="220" t="s">
        <v>1</v>
      </c>
      <c r="I148" s="222"/>
      <c r="J148" s="222"/>
      <c r="K148" s="218"/>
      <c r="L148" s="218"/>
      <c r="M148" s="223"/>
      <c r="N148" s="224"/>
      <c r="O148" s="225"/>
      <c r="P148" s="225"/>
      <c r="Q148" s="225"/>
      <c r="R148" s="225"/>
      <c r="S148" s="225"/>
      <c r="T148" s="225"/>
      <c r="U148" s="225"/>
      <c r="V148" s="225"/>
      <c r="W148" s="225"/>
      <c r="X148" s="226"/>
      <c r="AT148" s="227" t="s">
        <v>136</v>
      </c>
      <c r="AU148" s="227" t="s">
        <v>79</v>
      </c>
      <c r="AV148" s="11" t="s">
        <v>77</v>
      </c>
      <c r="AW148" s="11" t="s">
        <v>5</v>
      </c>
      <c r="AX148" s="11" t="s">
        <v>72</v>
      </c>
      <c r="AY148" s="227" t="s">
        <v>125</v>
      </c>
    </row>
    <row r="149" s="12" customFormat="1">
      <c r="B149" s="228"/>
      <c r="C149" s="229"/>
      <c r="D149" s="219" t="s">
        <v>136</v>
      </c>
      <c r="E149" s="230" t="s">
        <v>1</v>
      </c>
      <c r="F149" s="231" t="s">
        <v>221</v>
      </c>
      <c r="G149" s="229"/>
      <c r="H149" s="232">
        <v>4.4939999999999998</v>
      </c>
      <c r="I149" s="233"/>
      <c r="J149" s="233"/>
      <c r="K149" s="229"/>
      <c r="L149" s="229"/>
      <c r="M149" s="234"/>
      <c r="N149" s="235"/>
      <c r="O149" s="236"/>
      <c r="P149" s="236"/>
      <c r="Q149" s="236"/>
      <c r="R149" s="236"/>
      <c r="S149" s="236"/>
      <c r="T149" s="236"/>
      <c r="U149" s="236"/>
      <c r="V149" s="236"/>
      <c r="W149" s="236"/>
      <c r="X149" s="237"/>
      <c r="AT149" s="238" t="s">
        <v>136</v>
      </c>
      <c r="AU149" s="238" t="s">
        <v>79</v>
      </c>
      <c r="AV149" s="12" t="s">
        <v>79</v>
      </c>
      <c r="AW149" s="12" t="s">
        <v>5</v>
      </c>
      <c r="AX149" s="12" t="s">
        <v>72</v>
      </c>
      <c r="AY149" s="238" t="s">
        <v>125</v>
      </c>
    </row>
    <row r="150" s="11" customFormat="1">
      <c r="B150" s="217"/>
      <c r="C150" s="218"/>
      <c r="D150" s="219" t="s">
        <v>136</v>
      </c>
      <c r="E150" s="220" t="s">
        <v>1</v>
      </c>
      <c r="F150" s="221" t="s">
        <v>137</v>
      </c>
      <c r="G150" s="218"/>
      <c r="H150" s="220" t="s">
        <v>1</v>
      </c>
      <c r="I150" s="222"/>
      <c r="J150" s="222"/>
      <c r="K150" s="218"/>
      <c r="L150" s="218"/>
      <c r="M150" s="223"/>
      <c r="N150" s="224"/>
      <c r="O150" s="225"/>
      <c r="P150" s="225"/>
      <c r="Q150" s="225"/>
      <c r="R150" s="225"/>
      <c r="S150" s="225"/>
      <c r="T150" s="225"/>
      <c r="U150" s="225"/>
      <c r="V150" s="225"/>
      <c r="W150" s="225"/>
      <c r="X150" s="226"/>
      <c r="AT150" s="227" t="s">
        <v>136</v>
      </c>
      <c r="AU150" s="227" t="s">
        <v>79</v>
      </c>
      <c r="AV150" s="11" t="s">
        <v>77</v>
      </c>
      <c r="AW150" s="11" t="s">
        <v>5</v>
      </c>
      <c r="AX150" s="11" t="s">
        <v>72</v>
      </c>
      <c r="AY150" s="227" t="s">
        <v>125</v>
      </c>
    </row>
    <row r="151" s="12" customFormat="1">
      <c r="B151" s="228"/>
      <c r="C151" s="229"/>
      <c r="D151" s="219" t="s">
        <v>136</v>
      </c>
      <c r="E151" s="230" t="s">
        <v>1</v>
      </c>
      <c r="F151" s="231" t="s">
        <v>222</v>
      </c>
      <c r="G151" s="229"/>
      <c r="H151" s="232">
        <v>11.271000000000001</v>
      </c>
      <c r="I151" s="233"/>
      <c r="J151" s="233"/>
      <c r="K151" s="229"/>
      <c r="L151" s="229"/>
      <c r="M151" s="234"/>
      <c r="N151" s="235"/>
      <c r="O151" s="236"/>
      <c r="P151" s="236"/>
      <c r="Q151" s="236"/>
      <c r="R151" s="236"/>
      <c r="S151" s="236"/>
      <c r="T151" s="236"/>
      <c r="U151" s="236"/>
      <c r="V151" s="236"/>
      <c r="W151" s="236"/>
      <c r="X151" s="237"/>
      <c r="AT151" s="238" t="s">
        <v>136</v>
      </c>
      <c r="AU151" s="238" t="s">
        <v>79</v>
      </c>
      <c r="AV151" s="12" t="s">
        <v>79</v>
      </c>
      <c r="AW151" s="12" t="s">
        <v>5</v>
      </c>
      <c r="AX151" s="12" t="s">
        <v>72</v>
      </c>
      <c r="AY151" s="238" t="s">
        <v>125</v>
      </c>
    </row>
    <row r="152" s="11" customFormat="1">
      <c r="B152" s="217"/>
      <c r="C152" s="218"/>
      <c r="D152" s="219" t="s">
        <v>136</v>
      </c>
      <c r="E152" s="220" t="s">
        <v>1</v>
      </c>
      <c r="F152" s="221" t="s">
        <v>210</v>
      </c>
      <c r="G152" s="218"/>
      <c r="H152" s="220" t="s">
        <v>1</v>
      </c>
      <c r="I152" s="222"/>
      <c r="J152" s="222"/>
      <c r="K152" s="218"/>
      <c r="L152" s="218"/>
      <c r="M152" s="223"/>
      <c r="N152" s="224"/>
      <c r="O152" s="225"/>
      <c r="P152" s="225"/>
      <c r="Q152" s="225"/>
      <c r="R152" s="225"/>
      <c r="S152" s="225"/>
      <c r="T152" s="225"/>
      <c r="U152" s="225"/>
      <c r="V152" s="225"/>
      <c r="W152" s="225"/>
      <c r="X152" s="226"/>
      <c r="AT152" s="227" t="s">
        <v>136</v>
      </c>
      <c r="AU152" s="227" t="s">
        <v>79</v>
      </c>
      <c r="AV152" s="11" t="s">
        <v>77</v>
      </c>
      <c r="AW152" s="11" t="s">
        <v>5</v>
      </c>
      <c r="AX152" s="11" t="s">
        <v>72</v>
      </c>
      <c r="AY152" s="227" t="s">
        <v>125</v>
      </c>
    </row>
    <row r="153" s="12" customFormat="1">
      <c r="B153" s="228"/>
      <c r="C153" s="229"/>
      <c r="D153" s="219" t="s">
        <v>136</v>
      </c>
      <c r="E153" s="230" t="s">
        <v>1</v>
      </c>
      <c r="F153" s="231" t="s">
        <v>223</v>
      </c>
      <c r="G153" s="229"/>
      <c r="H153" s="232">
        <v>5.79</v>
      </c>
      <c r="I153" s="233"/>
      <c r="J153" s="233"/>
      <c r="K153" s="229"/>
      <c r="L153" s="229"/>
      <c r="M153" s="234"/>
      <c r="N153" s="235"/>
      <c r="O153" s="236"/>
      <c r="P153" s="236"/>
      <c r="Q153" s="236"/>
      <c r="R153" s="236"/>
      <c r="S153" s="236"/>
      <c r="T153" s="236"/>
      <c r="U153" s="236"/>
      <c r="V153" s="236"/>
      <c r="W153" s="236"/>
      <c r="X153" s="237"/>
      <c r="AT153" s="238" t="s">
        <v>136</v>
      </c>
      <c r="AU153" s="238" t="s">
        <v>79</v>
      </c>
      <c r="AV153" s="12" t="s">
        <v>79</v>
      </c>
      <c r="AW153" s="12" t="s">
        <v>5</v>
      </c>
      <c r="AX153" s="12" t="s">
        <v>72</v>
      </c>
      <c r="AY153" s="238" t="s">
        <v>125</v>
      </c>
    </row>
    <row r="154" s="11" customFormat="1">
      <c r="B154" s="217"/>
      <c r="C154" s="218"/>
      <c r="D154" s="219" t="s">
        <v>136</v>
      </c>
      <c r="E154" s="220" t="s">
        <v>1</v>
      </c>
      <c r="F154" s="221" t="s">
        <v>212</v>
      </c>
      <c r="G154" s="218"/>
      <c r="H154" s="220" t="s">
        <v>1</v>
      </c>
      <c r="I154" s="222"/>
      <c r="J154" s="222"/>
      <c r="K154" s="218"/>
      <c r="L154" s="218"/>
      <c r="M154" s="223"/>
      <c r="N154" s="224"/>
      <c r="O154" s="225"/>
      <c r="P154" s="225"/>
      <c r="Q154" s="225"/>
      <c r="R154" s="225"/>
      <c r="S154" s="225"/>
      <c r="T154" s="225"/>
      <c r="U154" s="225"/>
      <c r="V154" s="225"/>
      <c r="W154" s="225"/>
      <c r="X154" s="226"/>
      <c r="AT154" s="227" t="s">
        <v>136</v>
      </c>
      <c r="AU154" s="227" t="s">
        <v>79</v>
      </c>
      <c r="AV154" s="11" t="s">
        <v>77</v>
      </c>
      <c r="AW154" s="11" t="s">
        <v>5</v>
      </c>
      <c r="AX154" s="11" t="s">
        <v>72</v>
      </c>
      <c r="AY154" s="227" t="s">
        <v>125</v>
      </c>
    </row>
    <row r="155" s="12" customFormat="1">
      <c r="B155" s="228"/>
      <c r="C155" s="229"/>
      <c r="D155" s="219" t="s">
        <v>136</v>
      </c>
      <c r="E155" s="230" t="s">
        <v>1</v>
      </c>
      <c r="F155" s="231" t="s">
        <v>224</v>
      </c>
      <c r="G155" s="229"/>
      <c r="H155" s="232">
        <v>2.1600000000000001</v>
      </c>
      <c r="I155" s="233"/>
      <c r="J155" s="233"/>
      <c r="K155" s="229"/>
      <c r="L155" s="229"/>
      <c r="M155" s="234"/>
      <c r="N155" s="235"/>
      <c r="O155" s="236"/>
      <c r="P155" s="236"/>
      <c r="Q155" s="236"/>
      <c r="R155" s="236"/>
      <c r="S155" s="236"/>
      <c r="T155" s="236"/>
      <c r="U155" s="236"/>
      <c r="V155" s="236"/>
      <c r="W155" s="236"/>
      <c r="X155" s="237"/>
      <c r="AT155" s="238" t="s">
        <v>136</v>
      </c>
      <c r="AU155" s="238" t="s">
        <v>79</v>
      </c>
      <c r="AV155" s="12" t="s">
        <v>79</v>
      </c>
      <c r="AW155" s="12" t="s">
        <v>5</v>
      </c>
      <c r="AX155" s="12" t="s">
        <v>72</v>
      </c>
      <c r="AY155" s="238" t="s">
        <v>125</v>
      </c>
    </row>
    <row r="156" s="11" customFormat="1">
      <c r="B156" s="217"/>
      <c r="C156" s="218"/>
      <c r="D156" s="219" t="s">
        <v>136</v>
      </c>
      <c r="E156" s="220" t="s">
        <v>1</v>
      </c>
      <c r="F156" s="221" t="s">
        <v>214</v>
      </c>
      <c r="G156" s="218"/>
      <c r="H156" s="220" t="s">
        <v>1</v>
      </c>
      <c r="I156" s="222"/>
      <c r="J156" s="222"/>
      <c r="K156" s="218"/>
      <c r="L156" s="218"/>
      <c r="M156" s="223"/>
      <c r="N156" s="224"/>
      <c r="O156" s="225"/>
      <c r="P156" s="225"/>
      <c r="Q156" s="225"/>
      <c r="R156" s="225"/>
      <c r="S156" s="225"/>
      <c r="T156" s="225"/>
      <c r="U156" s="225"/>
      <c r="V156" s="225"/>
      <c r="W156" s="225"/>
      <c r="X156" s="226"/>
      <c r="AT156" s="227" t="s">
        <v>136</v>
      </c>
      <c r="AU156" s="227" t="s">
        <v>79</v>
      </c>
      <c r="AV156" s="11" t="s">
        <v>77</v>
      </c>
      <c r="AW156" s="11" t="s">
        <v>5</v>
      </c>
      <c r="AX156" s="11" t="s">
        <v>72</v>
      </c>
      <c r="AY156" s="227" t="s">
        <v>125</v>
      </c>
    </row>
    <row r="157" s="12" customFormat="1">
      <c r="B157" s="228"/>
      <c r="C157" s="229"/>
      <c r="D157" s="219" t="s">
        <v>136</v>
      </c>
      <c r="E157" s="230" t="s">
        <v>1</v>
      </c>
      <c r="F157" s="231" t="s">
        <v>225</v>
      </c>
      <c r="G157" s="229"/>
      <c r="H157" s="232">
        <v>1.8720000000000001</v>
      </c>
      <c r="I157" s="233"/>
      <c r="J157" s="233"/>
      <c r="K157" s="229"/>
      <c r="L157" s="229"/>
      <c r="M157" s="234"/>
      <c r="N157" s="235"/>
      <c r="O157" s="236"/>
      <c r="P157" s="236"/>
      <c r="Q157" s="236"/>
      <c r="R157" s="236"/>
      <c r="S157" s="236"/>
      <c r="T157" s="236"/>
      <c r="U157" s="236"/>
      <c r="V157" s="236"/>
      <c r="W157" s="236"/>
      <c r="X157" s="237"/>
      <c r="AT157" s="238" t="s">
        <v>136</v>
      </c>
      <c r="AU157" s="238" t="s">
        <v>79</v>
      </c>
      <c r="AV157" s="12" t="s">
        <v>79</v>
      </c>
      <c r="AW157" s="12" t="s">
        <v>5</v>
      </c>
      <c r="AX157" s="12" t="s">
        <v>72</v>
      </c>
      <c r="AY157" s="238" t="s">
        <v>125</v>
      </c>
    </row>
    <row r="158" s="13" customFormat="1">
      <c r="B158" s="239"/>
      <c r="C158" s="240"/>
      <c r="D158" s="219" t="s">
        <v>136</v>
      </c>
      <c r="E158" s="241" t="s">
        <v>1</v>
      </c>
      <c r="F158" s="242" t="s">
        <v>139</v>
      </c>
      <c r="G158" s="240"/>
      <c r="H158" s="243">
        <v>25.587</v>
      </c>
      <c r="I158" s="244"/>
      <c r="J158" s="244"/>
      <c r="K158" s="240"/>
      <c r="L158" s="240"/>
      <c r="M158" s="245"/>
      <c r="N158" s="246"/>
      <c r="O158" s="247"/>
      <c r="P158" s="247"/>
      <c r="Q158" s="247"/>
      <c r="R158" s="247"/>
      <c r="S158" s="247"/>
      <c r="T158" s="247"/>
      <c r="U158" s="247"/>
      <c r="V158" s="247"/>
      <c r="W158" s="247"/>
      <c r="X158" s="248"/>
      <c r="AT158" s="249" t="s">
        <v>136</v>
      </c>
      <c r="AU158" s="249" t="s">
        <v>79</v>
      </c>
      <c r="AV158" s="13" t="s">
        <v>134</v>
      </c>
      <c r="AW158" s="13" t="s">
        <v>5</v>
      </c>
      <c r="AX158" s="13" t="s">
        <v>77</v>
      </c>
      <c r="AY158" s="249" t="s">
        <v>125</v>
      </c>
    </row>
    <row r="159" s="1" customFormat="1" ht="16.5" customHeight="1">
      <c r="B159" s="36"/>
      <c r="C159" s="204" t="s">
        <v>226</v>
      </c>
      <c r="D159" s="204" t="s">
        <v>129</v>
      </c>
      <c r="E159" s="205" t="s">
        <v>227</v>
      </c>
      <c r="F159" s="206" t="s">
        <v>228</v>
      </c>
      <c r="G159" s="207" t="s">
        <v>132</v>
      </c>
      <c r="H159" s="208">
        <v>143.095</v>
      </c>
      <c r="I159" s="209"/>
      <c r="J159" s="209"/>
      <c r="K159" s="210">
        <f>ROUND(P159*H159,2)</f>
        <v>0</v>
      </c>
      <c r="L159" s="206" t="s">
        <v>133</v>
      </c>
      <c r="M159" s="41"/>
      <c r="N159" s="211" t="s">
        <v>1</v>
      </c>
      <c r="O159" s="212" t="s">
        <v>41</v>
      </c>
      <c r="P159" s="213">
        <f>I159+J159</f>
        <v>0</v>
      </c>
      <c r="Q159" s="213">
        <f>ROUND(I159*H159,2)</f>
        <v>0</v>
      </c>
      <c r="R159" s="213">
        <f>ROUND(J159*H159,2)</f>
        <v>0</v>
      </c>
      <c r="S159" s="77"/>
      <c r="T159" s="214">
        <f>S159*H159</f>
        <v>0</v>
      </c>
      <c r="U159" s="214">
        <v>0</v>
      </c>
      <c r="V159" s="214">
        <f>U159*H159</f>
        <v>0</v>
      </c>
      <c r="W159" s="214">
        <v>0</v>
      </c>
      <c r="X159" s="215">
        <f>W159*H159</f>
        <v>0</v>
      </c>
      <c r="AR159" s="15" t="s">
        <v>205</v>
      </c>
      <c r="AT159" s="15" t="s">
        <v>129</v>
      </c>
      <c r="AU159" s="15" t="s">
        <v>79</v>
      </c>
      <c r="AY159" s="15" t="s">
        <v>125</v>
      </c>
      <c r="BE159" s="216">
        <f>IF(O159="základní",K159,0)</f>
        <v>0</v>
      </c>
      <c r="BF159" s="216">
        <f>IF(O159="snížená",K159,0)</f>
        <v>0</v>
      </c>
      <c r="BG159" s="216">
        <f>IF(O159="zákl. přenesená",K159,0)</f>
        <v>0</v>
      </c>
      <c r="BH159" s="216">
        <f>IF(O159="sníž. přenesená",K159,0)</f>
        <v>0</v>
      </c>
      <c r="BI159" s="216">
        <f>IF(O159="nulová",K159,0)</f>
        <v>0</v>
      </c>
      <c r="BJ159" s="15" t="s">
        <v>77</v>
      </c>
      <c r="BK159" s="216">
        <f>ROUND(P159*H159,2)</f>
        <v>0</v>
      </c>
      <c r="BL159" s="15" t="s">
        <v>205</v>
      </c>
      <c r="BM159" s="15" t="s">
        <v>229</v>
      </c>
    </row>
    <row r="160" s="11" customFormat="1">
      <c r="B160" s="217"/>
      <c r="C160" s="218"/>
      <c r="D160" s="219" t="s">
        <v>136</v>
      </c>
      <c r="E160" s="220" t="s">
        <v>1</v>
      </c>
      <c r="F160" s="221" t="s">
        <v>230</v>
      </c>
      <c r="G160" s="218"/>
      <c r="H160" s="220" t="s">
        <v>1</v>
      </c>
      <c r="I160" s="222"/>
      <c r="J160" s="222"/>
      <c r="K160" s="218"/>
      <c r="L160" s="218"/>
      <c r="M160" s="223"/>
      <c r="N160" s="224"/>
      <c r="O160" s="225"/>
      <c r="P160" s="225"/>
      <c r="Q160" s="225"/>
      <c r="R160" s="225"/>
      <c r="S160" s="225"/>
      <c r="T160" s="225"/>
      <c r="U160" s="225"/>
      <c r="V160" s="225"/>
      <c r="W160" s="225"/>
      <c r="X160" s="226"/>
      <c r="AT160" s="227" t="s">
        <v>136</v>
      </c>
      <c r="AU160" s="227" t="s">
        <v>79</v>
      </c>
      <c r="AV160" s="11" t="s">
        <v>77</v>
      </c>
      <c r="AW160" s="11" t="s">
        <v>5</v>
      </c>
      <c r="AX160" s="11" t="s">
        <v>72</v>
      </c>
      <c r="AY160" s="227" t="s">
        <v>125</v>
      </c>
    </row>
    <row r="161" s="12" customFormat="1">
      <c r="B161" s="228"/>
      <c r="C161" s="229"/>
      <c r="D161" s="219" t="s">
        <v>136</v>
      </c>
      <c r="E161" s="230" t="s">
        <v>1</v>
      </c>
      <c r="F161" s="231" t="s">
        <v>231</v>
      </c>
      <c r="G161" s="229"/>
      <c r="H161" s="232">
        <v>48.209000000000003</v>
      </c>
      <c r="I161" s="233"/>
      <c r="J161" s="233"/>
      <c r="K161" s="229"/>
      <c r="L161" s="229"/>
      <c r="M161" s="234"/>
      <c r="N161" s="235"/>
      <c r="O161" s="236"/>
      <c r="P161" s="236"/>
      <c r="Q161" s="236"/>
      <c r="R161" s="236"/>
      <c r="S161" s="236"/>
      <c r="T161" s="236"/>
      <c r="U161" s="236"/>
      <c r="V161" s="236"/>
      <c r="W161" s="236"/>
      <c r="X161" s="237"/>
      <c r="AT161" s="238" t="s">
        <v>136</v>
      </c>
      <c r="AU161" s="238" t="s">
        <v>79</v>
      </c>
      <c r="AV161" s="12" t="s">
        <v>79</v>
      </c>
      <c r="AW161" s="12" t="s">
        <v>5</v>
      </c>
      <c r="AX161" s="12" t="s">
        <v>72</v>
      </c>
      <c r="AY161" s="238" t="s">
        <v>125</v>
      </c>
    </row>
    <row r="162" s="11" customFormat="1">
      <c r="B162" s="217"/>
      <c r="C162" s="218"/>
      <c r="D162" s="219" t="s">
        <v>136</v>
      </c>
      <c r="E162" s="220" t="s">
        <v>1</v>
      </c>
      <c r="F162" s="221" t="s">
        <v>232</v>
      </c>
      <c r="G162" s="218"/>
      <c r="H162" s="220" t="s">
        <v>1</v>
      </c>
      <c r="I162" s="222"/>
      <c r="J162" s="222"/>
      <c r="K162" s="218"/>
      <c r="L162" s="218"/>
      <c r="M162" s="223"/>
      <c r="N162" s="224"/>
      <c r="O162" s="225"/>
      <c r="P162" s="225"/>
      <c r="Q162" s="225"/>
      <c r="R162" s="225"/>
      <c r="S162" s="225"/>
      <c r="T162" s="225"/>
      <c r="U162" s="225"/>
      <c r="V162" s="225"/>
      <c r="W162" s="225"/>
      <c r="X162" s="226"/>
      <c r="AT162" s="227" t="s">
        <v>136</v>
      </c>
      <c r="AU162" s="227" t="s">
        <v>79</v>
      </c>
      <c r="AV162" s="11" t="s">
        <v>77</v>
      </c>
      <c r="AW162" s="11" t="s">
        <v>5</v>
      </c>
      <c r="AX162" s="11" t="s">
        <v>72</v>
      </c>
      <c r="AY162" s="227" t="s">
        <v>125</v>
      </c>
    </row>
    <row r="163" s="12" customFormat="1">
      <c r="B163" s="228"/>
      <c r="C163" s="229"/>
      <c r="D163" s="219" t="s">
        <v>136</v>
      </c>
      <c r="E163" s="230" t="s">
        <v>1</v>
      </c>
      <c r="F163" s="231" t="s">
        <v>233</v>
      </c>
      <c r="G163" s="229"/>
      <c r="H163" s="232">
        <v>28.117000000000001</v>
      </c>
      <c r="I163" s="233"/>
      <c r="J163" s="233"/>
      <c r="K163" s="229"/>
      <c r="L163" s="229"/>
      <c r="M163" s="234"/>
      <c r="N163" s="235"/>
      <c r="O163" s="236"/>
      <c r="P163" s="236"/>
      <c r="Q163" s="236"/>
      <c r="R163" s="236"/>
      <c r="S163" s="236"/>
      <c r="T163" s="236"/>
      <c r="U163" s="236"/>
      <c r="V163" s="236"/>
      <c r="W163" s="236"/>
      <c r="X163" s="237"/>
      <c r="AT163" s="238" t="s">
        <v>136</v>
      </c>
      <c r="AU163" s="238" t="s">
        <v>79</v>
      </c>
      <c r="AV163" s="12" t="s">
        <v>79</v>
      </c>
      <c r="AW163" s="12" t="s">
        <v>5</v>
      </c>
      <c r="AX163" s="12" t="s">
        <v>72</v>
      </c>
      <c r="AY163" s="238" t="s">
        <v>125</v>
      </c>
    </row>
    <row r="164" s="11" customFormat="1">
      <c r="B164" s="217"/>
      <c r="C164" s="218"/>
      <c r="D164" s="219" t="s">
        <v>136</v>
      </c>
      <c r="E164" s="220" t="s">
        <v>1</v>
      </c>
      <c r="F164" s="221" t="s">
        <v>234</v>
      </c>
      <c r="G164" s="218"/>
      <c r="H164" s="220" t="s">
        <v>1</v>
      </c>
      <c r="I164" s="222"/>
      <c r="J164" s="222"/>
      <c r="K164" s="218"/>
      <c r="L164" s="218"/>
      <c r="M164" s="223"/>
      <c r="N164" s="224"/>
      <c r="O164" s="225"/>
      <c r="P164" s="225"/>
      <c r="Q164" s="225"/>
      <c r="R164" s="225"/>
      <c r="S164" s="225"/>
      <c r="T164" s="225"/>
      <c r="U164" s="225"/>
      <c r="V164" s="225"/>
      <c r="W164" s="225"/>
      <c r="X164" s="226"/>
      <c r="AT164" s="227" t="s">
        <v>136</v>
      </c>
      <c r="AU164" s="227" t="s">
        <v>79</v>
      </c>
      <c r="AV164" s="11" t="s">
        <v>77</v>
      </c>
      <c r="AW164" s="11" t="s">
        <v>5</v>
      </c>
      <c r="AX164" s="11" t="s">
        <v>72</v>
      </c>
      <c r="AY164" s="227" t="s">
        <v>125</v>
      </c>
    </row>
    <row r="165" s="12" customFormat="1">
      <c r="B165" s="228"/>
      <c r="C165" s="229"/>
      <c r="D165" s="219" t="s">
        <v>136</v>
      </c>
      <c r="E165" s="230" t="s">
        <v>1</v>
      </c>
      <c r="F165" s="231" t="s">
        <v>235</v>
      </c>
      <c r="G165" s="229"/>
      <c r="H165" s="232">
        <v>31.838999999999999</v>
      </c>
      <c r="I165" s="233"/>
      <c r="J165" s="233"/>
      <c r="K165" s="229"/>
      <c r="L165" s="229"/>
      <c r="M165" s="234"/>
      <c r="N165" s="235"/>
      <c r="O165" s="236"/>
      <c r="P165" s="236"/>
      <c r="Q165" s="236"/>
      <c r="R165" s="236"/>
      <c r="S165" s="236"/>
      <c r="T165" s="236"/>
      <c r="U165" s="236"/>
      <c r="V165" s="236"/>
      <c r="W165" s="236"/>
      <c r="X165" s="237"/>
      <c r="AT165" s="238" t="s">
        <v>136</v>
      </c>
      <c r="AU165" s="238" t="s">
        <v>79</v>
      </c>
      <c r="AV165" s="12" t="s">
        <v>79</v>
      </c>
      <c r="AW165" s="12" t="s">
        <v>5</v>
      </c>
      <c r="AX165" s="12" t="s">
        <v>72</v>
      </c>
      <c r="AY165" s="238" t="s">
        <v>125</v>
      </c>
    </row>
    <row r="166" s="11" customFormat="1">
      <c r="B166" s="217"/>
      <c r="C166" s="218"/>
      <c r="D166" s="219" t="s">
        <v>136</v>
      </c>
      <c r="E166" s="220" t="s">
        <v>1</v>
      </c>
      <c r="F166" s="221" t="s">
        <v>207</v>
      </c>
      <c r="G166" s="218"/>
      <c r="H166" s="220" t="s">
        <v>1</v>
      </c>
      <c r="I166" s="222"/>
      <c r="J166" s="222"/>
      <c r="K166" s="218"/>
      <c r="L166" s="218"/>
      <c r="M166" s="223"/>
      <c r="N166" s="224"/>
      <c r="O166" s="225"/>
      <c r="P166" s="225"/>
      <c r="Q166" s="225"/>
      <c r="R166" s="225"/>
      <c r="S166" s="225"/>
      <c r="T166" s="225"/>
      <c r="U166" s="225"/>
      <c r="V166" s="225"/>
      <c r="W166" s="225"/>
      <c r="X166" s="226"/>
      <c r="AT166" s="227" t="s">
        <v>136</v>
      </c>
      <c r="AU166" s="227" t="s">
        <v>79</v>
      </c>
      <c r="AV166" s="11" t="s">
        <v>77</v>
      </c>
      <c r="AW166" s="11" t="s">
        <v>5</v>
      </c>
      <c r="AX166" s="11" t="s">
        <v>72</v>
      </c>
      <c r="AY166" s="227" t="s">
        <v>125</v>
      </c>
    </row>
    <row r="167" s="12" customFormat="1">
      <c r="B167" s="228"/>
      <c r="C167" s="229"/>
      <c r="D167" s="219" t="s">
        <v>136</v>
      </c>
      <c r="E167" s="230" t="s">
        <v>1</v>
      </c>
      <c r="F167" s="231" t="s">
        <v>236</v>
      </c>
      <c r="G167" s="229"/>
      <c r="H167" s="232">
        <v>9.6300000000000008</v>
      </c>
      <c r="I167" s="233"/>
      <c r="J167" s="233"/>
      <c r="K167" s="229"/>
      <c r="L167" s="229"/>
      <c r="M167" s="234"/>
      <c r="N167" s="235"/>
      <c r="O167" s="236"/>
      <c r="P167" s="236"/>
      <c r="Q167" s="236"/>
      <c r="R167" s="236"/>
      <c r="S167" s="236"/>
      <c r="T167" s="236"/>
      <c r="U167" s="236"/>
      <c r="V167" s="236"/>
      <c r="W167" s="236"/>
      <c r="X167" s="237"/>
      <c r="AT167" s="238" t="s">
        <v>136</v>
      </c>
      <c r="AU167" s="238" t="s">
        <v>79</v>
      </c>
      <c r="AV167" s="12" t="s">
        <v>79</v>
      </c>
      <c r="AW167" s="12" t="s">
        <v>5</v>
      </c>
      <c r="AX167" s="12" t="s">
        <v>72</v>
      </c>
      <c r="AY167" s="238" t="s">
        <v>125</v>
      </c>
    </row>
    <row r="168" s="11" customFormat="1">
      <c r="B168" s="217"/>
      <c r="C168" s="218"/>
      <c r="D168" s="219" t="s">
        <v>136</v>
      </c>
      <c r="E168" s="220" t="s">
        <v>1</v>
      </c>
      <c r="F168" s="221" t="s">
        <v>137</v>
      </c>
      <c r="G168" s="218"/>
      <c r="H168" s="220" t="s">
        <v>1</v>
      </c>
      <c r="I168" s="222"/>
      <c r="J168" s="222"/>
      <c r="K168" s="218"/>
      <c r="L168" s="218"/>
      <c r="M168" s="223"/>
      <c r="N168" s="224"/>
      <c r="O168" s="225"/>
      <c r="P168" s="225"/>
      <c r="Q168" s="225"/>
      <c r="R168" s="225"/>
      <c r="S168" s="225"/>
      <c r="T168" s="225"/>
      <c r="U168" s="225"/>
      <c r="V168" s="225"/>
      <c r="W168" s="225"/>
      <c r="X168" s="226"/>
      <c r="AT168" s="227" t="s">
        <v>136</v>
      </c>
      <c r="AU168" s="227" t="s">
        <v>79</v>
      </c>
      <c r="AV168" s="11" t="s">
        <v>77</v>
      </c>
      <c r="AW168" s="11" t="s">
        <v>5</v>
      </c>
      <c r="AX168" s="11" t="s">
        <v>72</v>
      </c>
      <c r="AY168" s="227" t="s">
        <v>125</v>
      </c>
    </row>
    <row r="169" s="12" customFormat="1">
      <c r="B169" s="228"/>
      <c r="C169" s="229"/>
      <c r="D169" s="219" t="s">
        <v>136</v>
      </c>
      <c r="E169" s="230" t="s">
        <v>1</v>
      </c>
      <c r="F169" s="231" t="s">
        <v>237</v>
      </c>
      <c r="G169" s="229"/>
      <c r="H169" s="232">
        <v>8.6699999999999999</v>
      </c>
      <c r="I169" s="233"/>
      <c r="J169" s="233"/>
      <c r="K169" s="229"/>
      <c r="L169" s="229"/>
      <c r="M169" s="234"/>
      <c r="N169" s="235"/>
      <c r="O169" s="236"/>
      <c r="P169" s="236"/>
      <c r="Q169" s="236"/>
      <c r="R169" s="236"/>
      <c r="S169" s="236"/>
      <c r="T169" s="236"/>
      <c r="U169" s="236"/>
      <c r="V169" s="236"/>
      <c r="W169" s="236"/>
      <c r="X169" s="237"/>
      <c r="AT169" s="238" t="s">
        <v>136</v>
      </c>
      <c r="AU169" s="238" t="s">
        <v>79</v>
      </c>
      <c r="AV169" s="12" t="s">
        <v>79</v>
      </c>
      <c r="AW169" s="12" t="s">
        <v>5</v>
      </c>
      <c r="AX169" s="12" t="s">
        <v>72</v>
      </c>
      <c r="AY169" s="238" t="s">
        <v>125</v>
      </c>
    </row>
    <row r="170" s="11" customFormat="1">
      <c r="B170" s="217"/>
      <c r="C170" s="218"/>
      <c r="D170" s="219" t="s">
        <v>136</v>
      </c>
      <c r="E170" s="220" t="s">
        <v>1</v>
      </c>
      <c r="F170" s="221" t="s">
        <v>210</v>
      </c>
      <c r="G170" s="218"/>
      <c r="H170" s="220" t="s">
        <v>1</v>
      </c>
      <c r="I170" s="222"/>
      <c r="J170" s="222"/>
      <c r="K170" s="218"/>
      <c r="L170" s="218"/>
      <c r="M170" s="223"/>
      <c r="N170" s="224"/>
      <c r="O170" s="225"/>
      <c r="P170" s="225"/>
      <c r="Q170" s="225"/>
      <c r="R170" s="225"/>
      <c r="S170" s="225"/>
      <c r="T170" s="225"/>
      <c r="U170" s="225"/>
      <c r="V170" s="225"/>
      <c r="W170" s="225"/>
      <c r="X170" s="226"/>
      <c r="AT170" s="227" t="s">
        <v>136</v>
      </c>
      <c r="AU170" s="227" t="s">
        <v>79</v>
      </c>
      <c r="AV170" s="11" t="s">
        <v>77</v>
      </c>
      <c r="AW170" s="11" t="s">
        <v>5</v>
      </c>
      <c r="AX170" s="11" t="s">
        <v>72</v>
      </c>
      <c r="AY170" s="227" t="s">
        <v>125</v>
      </c>
    </row>
    <row r="171" s="12" customFormat="1">
      <c r="B171" s="228"/>
      <c r="C171" s="229"/>
      <c r="D171" s="219" t="s">
        <v>136</v>
      </c>
      <c r="E171" s="230" t="s">
        <v>1</v>
      </c>
      <c r="F171" s="231" t="s">
        <v>238</v>
      </c>
      <c r="G171" s="229"/>
      <c r="H171" s="232">
        <v>13.51</v>
      </c>
      <c r="I171" s="233"/>
      <c r="J171" s="233"/>
      <c r="K171" s="229"/>
      <c r="L171" s="229"/>
      <c r="M171" s="234"/>
      <c r="N171" s="235"/>
      <c r="O171" s="236"/>
      <c r="P171" s="236"/>
      <c r="Q171" s="236"/>
      <c r="R171" s="236"/>
      <c r="S171" s="236"/>
      <c r="T171" s="236"/>
      <c r="U171" s="236"/>
      <c r="V171" s="236"/>
      <c r="W171" s="236"/>
      <c r="X171" s="237"/>
      <c r="AT171" s="238" t="s">
        <v>136</v>
      </c>
      <c r="AU171" s="238" t="s">
        <v>79</v>
      </c>
      <c r="AV171" s="12" t="s">
        <v>79</v>
      </c>
      <c r="AW171" s="12" t="s">
        <v>5</v>
      </c>
      <c r="AX171" s="12" t="s">
        <v>72</v>
      </c>
      <c r="AY171" s="238" t="s">
        <v>125</v>
      </c>
    </row>
    <row r="172" s="11" customFormat="1">
      <c r="B172" s="217"/>
      <c r="C172" s="218"/>
      <c r="D172" s="219" t="s">
        <v>136</v>
      </c>
      <c r="E172" s="220" t="s">
        <v>1</v>
      </c>
      <c r="F172" s="221" t="s">
        <v>214</v>
      </c>
      <c r="G172" s="218"/>
      <c r="H172" s="220" t="s">
        <v>1</v>
      </c>
      <c r="I172" s="222"/>
      <c r="J172" s="222"/>
      <c r="K172" s="218"/>
      <c r="L172" s="218"/>
      <c r="M172" s="223"/>
      <c r="N172" s="224"/>
      <c r="O172" s="225"/>
      <c r="P172" s="225"/>
      <c r="Q172" s="225"/>
      <c r="R172" s="225"/>
      <c r="S172" s="225"/>
      <c r="T172" s="225"/>
      <c r="U172" s="225"/>
      <c r="V172" s="225"/>
      <c r="W172" s="225"/>
      <c r="X172" s="226"/>
      <c r="AT172" s="227" t="s">
        <v>136</v>
      </c>
      <c r="AU172" s="227" t="s">
        <v>79</v>
      </c>
      <c r="AV172" s="11" t="s">
        <v>77</v>
      </c>
      <c r="AW172" s="11" t="s">
        <v>5</v>
      </c>
      <c r="AX172" s="11" t="s">
        <v>72</v>
      </c>
      <c r="AY172" s="227" t="s">
        <v>125</v>
      </c>
    </row>
    <row r="173" s="12" customFormat="1">
      <c r="B173" s="228"/>
      <c r="C173" s="229"/>
      <c r="D173" s="219" t="s">
        <v>136</v>
      </c>
      <c r="E173" s="230" t="s">
        <v>1</v>
      </c>
      <c r="F173" s="231" t="s">
        <v>239</v>
      </c>
      <c r="G173" s="229"/>
      <c r="H173" s="232">
        <v>3.1200000000000001</v>
      </c>
      <c r="I173" s="233"/>
      <c r="J173" s="233"/>
      <c r="K173" s="229"/>
      <c r="L173" s="229"/>
      <c r="M173" s="234"/>
      <c r="N173" s="235"/>
      <c r="O173" s="236"/>
      <c r="P173" s="236"/>
      <c r="Q173" s="236"/>
      <c r="R173" s="236"/>
      <c r="S173" s="236"/>
      <c r="T173" s="236"/>
      <c r="U173" s="236"/>
      <c r="V173" s="236"/>
      <c r="W173" s="236"/>
      <c r="X173" s="237"/>
      <c r="AT173" s="238" t="s">
        <v>136</v>
      </c>
      <c r="AU173" s="238" t="s">
        <v>79</v>
      </c>
      <c r="AV173" s="12" t="s">
        <v>79</v>
      </c>
      <c r="AW173" s="12" t="s">
        <v>5</v>
      </c>
      <c r="AX173" s="12" t="s">
        <v>72</v>
      </c>
      <c r="AY173" s="238" t="s">
        <v>125</v>
      </c>
    </row>
    <row r="174" s="13" customFormat="1">
      <c r="B174" s="239"/>
      <c r="C174" s="240"/>
      <c r="D174" s="219" t="s">
        <v>136</v>
      </c>
      <c r="E174" s="241" t="s">
        <v>1</v>
      </c>
      <c r="F174" s="242" t="s">
        <v>139</v>
      </c>
      <c r="G174" s="240"/>
      <c r="H174" s="243">
        <v>143.095</v>
      </c>
      <c r="I174" s="244"/>
      <c r="J174" s="244"/>
      <c r="K174" s="240"/>
      <c r="L174" s="240"/>
      <c r="M174" s="245"/>
      <c r="N174" s="246"/>
      <c r="O174" s="247"/>
      <c r="P174" s="247"/>
      <c r="Q174" s="247"/>
      <c r="R174" s="247"/>
      <c r="S174" s="247"/>
      <c r="T174" s="247"/>
      <c r="U174" s="247"/>
      <c r="V174" s="247"/>
      <c r="W174" s="247"/>
      <c r="X174" s="248"/>
      <c r="AT174" s="249" t="s">
        <v>136</v>
      </c>
      <c r="AU174" s="249" t="s">
        <v>79</v>
      </c>
      <c r="AV174" s="13" t="s">
        <v>134</v>
      </c>
      <c r="AW174" s="13" t="s">
        <v>5</v>
      </c>
      <c r="AX174" s="13" t="s">
        <v>77</v>
      </c>
      <c r="AY174" s="249" t="s">
        <v>125</v>
      </c>
    </row>
    <row r="175" s="1" customFormat="1" ht="16.5" customHeight="1">
      <c r="B175" s="36"/>
      <c r="C175" s="250" t="s">
        <v>144</v>
      </c>
      <c r="D175" s="250" t="s">
        <v>141</v>
      </c>
      <c r="E175" s="251" t="s">
        <v>240</v>
      </c>
      <c r="F175" s="252" t="s">
        <v>241</v>
      </c>
      <c r="G175" s="253" t="s">
        <v>132</v>
      </c>
      <c r="H175" s="254">
        <v>164.56200000000001</v>
      </c>
      <c r="I175" s="255"/>
      <c r="J175" s="256"/>
      <c r="K175" s="257">
        <f>ROUND(P175*H175,2)</f>
        <v>0</v>
      </c>
      <c r="L175" s="252" t="s">
        <v>133</v>
      </c>
      <c r="M175" s="258"/>
      <c r="N175" s="259" t="s">
        <v>1</v>
      </c>
      <c r="O175" s="212" t="s">
        <v>41</v>
      </c>
      <c r="P175" s="213">
        <f>I175+J175</f>
        <v>0</v>
      </c>
      <c r="Q175" s="213">
        <f>ROUND(I175*H175,2)</f>
        <v>0</v>
      </c>
      <c r="R175" s="213">
        <f>ROUND(J175*H175,2)</f>
        <v>0</v>
      </c>
      <c r="S175" s="77"/>
      <c r="T175" s="214">
        <f>S175*H175</f>
        <v>0</v>
      </c>
      <c r="U175" s="214">
        <v>0.0040000000000000001</v>
      </c>
      <c r="V175" s="214">
        <f>U175*H175</f>
        <v>0.65824800000000006</v>
      </c>
      <c r="W175" s="214">
        <v>0</v>
      </c>
      <c r="X175" s="215">
        <f>W175*H175</f>
        <v>0</v>
      </c>
      <c r="AR175" s="15" t="s">
        <v>219</v>
      </c>
      <c r="AT175" s="15" t="s">
        <v>141</v>
      </c>
      <c r="AU175" s="15" t="s">
        <v>79</v>
      </c>
      <c r="AY175" s="15" t="s">
        <v>125</v>
      </c>
      <c r="BE175" s="216">
        <f>IF(O175="základní",K175,0)</f>
        <v>0</v>
      </c>
      <c r="BF175" s="216">
        <f>IF(O175="snížená",K175,0)</f>
        <v>0</v>
      </c>
      <c r="BG175" s="216">
        <f>IF(O175="zákl. přenesená",K175,0)</f>
        <v>0</v>
      </c>
      <c r="BH175" s="216">
        <f>IF(O175="sníž. přenesená",K175,0)</f>
        <v>0</v>
      </c>
      <c r="BI175" s="216">
        <f>IF(O175="nulová",K175,0)</f>
        <v>0</v>
      </c>
      <c r="BJ175" s="15" t="s">
        <v>77</v>
      </c>
      <c r="BK175" s="216">
        <f>ROUND(P175*H175,2)</f>
        <v>0</v>
      </c>
      <c r="BL175" s="15" t="s">
        <v>205</v>
      </c>
      <c r="BM175" s="15" t="s">
        <v>242</v>
      </c>
    </row>
    <row r="176" s="11" customFormat="1">
      <c r="B176" s="217"/>
      <c r="C176" s="218"/>
      <c r="D176" s="219" t="s">
        <v>136</v>
      </c>
      <c r="E176" s="220" t="s">
        <v>1</v>
      </c>
      <c r="F176" s="221" t="s">
        <v>230</v>
      </c>
      <c r="G176" s="218"/>
      <c r="H176" s="220" t="s">
        <v>1</v>
      </c>
      <c r="I176" s="222"/>
      <c r="J176" s="222"/>
      <c r="K176" s="218"/>
      <c r="L176" s="218"/>
      <c r="M176" s="223"/>
      <c r="N176" s="224"/>
      <c r="O176" s="225"/>
      <c r="P176" s="225"/>
      <c r="Q176" s="225"/>
      <c r="R176" s="225"/>
      <c r="S176" s="225"/>
      <c r="T176" s="225"/>
      <c r="U176" s="225"/>
      <c r="V176" s="225"/>
      <c r="W176" s="225"/>
      <c r="X176" s="226"/>
      <c r="AT176" s="227" t="s">
        <v>136</v>
      </c>
      <c r="AU176" s="227" t="s">
        <v>79</v>
      </c>
      <c r="AV176" s="11" t="s">
        <v>77</v>
      </c>
      <c r="AW176" s="11" t="s">
        <v>5</v>
      </c>
      <c r="AX176" s="11" t="s">
        <v>72</v>
      </c>
      <c r="AY176" s="227" t="s">
        <v>125</v>
      </c>
    </row>
    <row r="177" s="12" customFormat="1">
      <c r="B177" s="228"/>
      <c r="C177" s="229"/>
      <c r="D177" s="219" t="s">
        <v>136</v>
      </c>
      <c r="E177" s="230" t="s">
        <v>1</v>
      </c>
      <c r="F177" s="231" t="s">
        <v>243</v>
      </c>
      <c r="G177" s="229"/>
      <c r="H177" s="232">
        <v>55.441000000000002</v>
      </c>
      <c r="I177" s="233"/>
      <c r="J177" s="233"/>
      <c r="K177" s="229"/>
      <c r="L177" s="229"/>
      <c r="M177" s="234"/>
      <c r="N177" s="235"/>
      <c r="O177" s="236"/>
      <c r="P177" s="236"/>
      <c r="Q177" s="236"/>
      <c r="R177" s="236"/>
      <c r="S177" s="236"/>
      <c r="T177" s="236"/>
      <c r="U177" s="236"/>
      <c r="V177" s="236"/>
      <c r="W177" s="236"/>
      <c r="X177" s="237"/>
      <c r="AT177" s="238" t="s">
        <v>136</v>
      </c>
      <c r="AU177" s="238" t="s">
        <v>79</v>
      </c>
      <c r="AV177" s="12" t="s">
        <v>79</v>
      </c>
      <c r="AW177" s="12" t="s">
        <v>5</v>
      </c>
      <c r="AX177" s="12" t="s">
        <v>72</v>
      </c>
      <c r="AY177" s="238" t="s">
        <v>125</v>
      </c>
    </row>
    <row r="178" s="11" customFormat="1">
      <c r="B178" s="217"/>
      <c r="C178" s="218"/>
      <c r="D178" s="219" t="s">
        <v>136</v>
      </c>
      <c r="E178" s="220" t="s">
        <v>1</v>
      </c>
      <c r="F178" s="221" t="s">
        <v>232</v>
      </c>
      <c r="G178" s="218"/>
      <c r="H178" s="220" t="s">
        <v>1</v>
      </c>
      <c r="I178" s="222"/>
      <c r="J178" s="222"/>
      <c r="K178" s="218"/>
      <c r="L178" s="218"/>
      <c r="M178" s="223"/>
      <c r="N178" s="224"/>
      <c r="O178" s="225"/>
      <c r="P178" s="225"/>
      <c r="Q178" s="225"/>
      <c r="R178" s="225"/>
      <c r="S178" s="225"/>
      <c r="T178" s="225"/>
      <c r="U178" s="225"/>
      <c r="V178" s="225"/>
      <c r="W178" s="225"/>
      <c r="X178" s="226"/>
      <c r="AT178" s="227" t="s">
        <v>136</v>
      </c>
      <c r="AU178" s="227" t="s">
        <v>79</v>
      </c>
      <c r="AV178" s="11" t="s">
        <v>77</v>
      </c>
      <c r="AW178" s="11" t="s">
        <v>5</v>
      </c>
      <c r="AX178" s="11" t="s">
        <v>72</v>
      </c>
      <c r="AY178" s="227" t="s">
        <v>125</v>
      </c>
    </row>
    <row r="179" s="12" customFormat="1">
      <c r="B179" s="228"/>
      <c r="C179" s="229"/>
      <c r="D179" s="219" t="s">
        <v>136</v>
      </c>
      <c r="E179" s="230" t="s">
        <v>1</v>
      </c>
      <c r="F179" s="231" t="s">
        <v>244</v>
      </c>
      <c r="G179" s="229"/>
      <c r="H179" s="232">
        <v>32.335000000000001</v>
      </c>
      <c r="I179" s="233"/>
      <c r="J179" s="233"/>
      <c r="K179" s="229"/>
      <c r="L179" s="229"/>
      <c r="M179" s="234"/>
      <c r="N179" s="235"/>
      <c r="O179" s="236"/>
      <c r="P179" s="236"/>
      <c r="Q179" s="236"/>
      <c r="R179" s="236"/>
      <c r="S179" s="236"/>
      <c r="T179" s="236"/>
      <c r="U179" s="236"/>
      <c r="V179" s="236"/>
      <c r="W179" s="236"/>
      <c r="X179" s="237"/>
      <c r="AT179" s="238" t="s">
        <v>136</v>
      </c>
      <c r="AU179" s="238" t="s">
        <v>79</v>
      </c>
      <c r="AV179" s="12" t="s">
        <v>79</v>
      </c>
      <c r="AW179" s="12" t="s">
        <v>5</v>
      </c>
      <c r="AX179" s="12" t="s">
        <v>72</v>
      </c>
      <c r="AY179" s="238" t="s">
        <v>125</v>
      </c>
    </row>
    <row r="180" s="11" customFormat="1">
      <c r="B180" s="217"/>
      <c r="C180" s="218"/>
      <c r="D180" s="219" t="s">
        <v>136</v>
      </c>
      <c r="E180" s="220" t="s">
        <v>1</v>
      </c>
      <c r="F180" s="221" t="s">
        <v>234</v>
      </c>
      <c r="G180" s="218"/>
      <c r="H180" s="220" t="s">
        <v>1</v>
      </c>
      <c r="I180" s="222"/>
      <c r="J180" s="222"/>
      <c r="K180" s="218"/>
      <c r="L180" s="218"/>
      <c r="M180" s="223"/>
      <c r="N180" s="224"/>
      <c r="O180" s="225"/>
      <c r="P180" s="225"/>
      <c r="Q180" s="225"/>
      <c r="R180" s="225"/>
      <c r="S180" s="225"/>
      <c r="T180" s="225"/>
      <c r="U180" s="225"/>
      <c r="V180" s="225"/>
      <c r="W180" s="225"/>
      <c r="X180" s="226"/>
      <c r="AT180" s="227" t="s">
        <v>136</v>
      </c>
      <c r="AU180" s="227" t="s">
        <v>79</v>
      </c>
      <c r="AV180" s="11" t="s">
        <v>77</v>
      </c>
      <c r="AW180" s="11" t="s">
        <v>5</v>
      </c>
      <c r="AX180" s="11" t="s">
        <v>72</v>
      </c>
      <c r="AY180" s="227" t="s">
        <v>125</v>
      </c>
    </row>
    <row r="181" s="12" customFormat="1">
      <c r="B181" s="228"/>
      <c r="C181" s="229"/>
      <c r="D181" s="219" t="s">
        <v>136</v>
      </c>
      <c r="E181" s="230" t="s">
        <v>1</v>
      </c>
      <c r="F181" s="231" t="s">
        <v>245</v>
      </c>
      <c r="G181" s="229"/>
      <c r="H181" s="232">
        <v>36.615000000000002</v>
      </c>
      <c r="I181" s="233"/>
      <c r="J181" s="233"/>
      <c r="K181" s="229"/>
      <c r="L181" s="229"/>
      <c r="M181" s="234"/>
      <c r="N181" s="235"/>
      <c r="O181" s="236"/>
      <c r="P181" s="236"/>
      <c r="Q181" s="236"/>
      <c r="R181" s="236"/>
      <c r="S181" s="236"/>
      <c r="T181" s="236"/>
      <c r="U181" s="236"/>
      <c r="V181" s="236"/>
      <c r="W181" s="236"/>
      <c r="X181" s="237"/>
      <c r="AT181" s="238" t="s">
        <v>136</v>
      </c>
      <c r="AU181" s="238" t="s">
        <v>79</v>
      </c>
      <c r="AV181" s="12" t="s">
        <v>79</v>
      </c>
      <c r="AW181" s="12" t="s">
        <v>5</v>
      </c>
      <c r="AX181" s="12" t="s">
        <v>72</v>
      </c>
      <c r="AY181" s="238" t="s">
        <v>125</v>
      </c>
    </row>
    <row r="182" s="11" customFormat="1">
      <c r="B182" s="217"/>
      <c r="C182" s="218"/>
      <c r="D182" s="219" t="s">
        <v>136</v>
      </c>
      <c r="E182" s="220" t="s">
        <v>1</v>
      </c>
      <c r="F182" s="221" t="s">
        <v>207</v>
      </c>
      <c r="G182" s="218"/>
      <c r="H182" s="220" t="s">
        <v>1</v>
      </c>
      <c r="I182" s="222"/>
      <c r="J182" s="222"/>
      <c r="K182" s="218"/>
      <c r="L182" s="218"/>
      <c r="M182" s="223"/>
      <c r="N182" s="224"/>
      <c r="O182" s="225"/>
      <c r="P182" s="225"/>
      <c r="Q182" s="225"/>
      <c r="R182" s="225"/>
      <c r="S182" s="225"/>
      <c r="T182" s="225"/>
      <c r="U182" s="225"/>
      <c r="V182" s="225"/>
      <c r="W182" s="225"/>
      <c r="X182" s="226"/>
      <c r="AT182" s="227" t="s">
        <v>136</v>
      </c>
      <c r="AU182" s="227" t="s">
        <v>79</v>
      </c>
      <c r="AV182" s="11" t="s">
        <v>77</v>
      </c>
      <c r="AW182" s="11" t="s">
        <v>5</v>
      </c>
      <c r="AX182" s="11" t="s">
        <v>72</v>
      </c>
      <c r="AY182" s="227" t="s">
        <v>125</v>
      </c>
    </row>
    <row r="183" s="12" customFormat="1">
      <c r="B183" s="228"/>
      <c r="C183" s="229"/>
      <c r="D183" s="219" t="s">
        <v>136</v>
      </c>
      <c r="E183" s="230" t="s">
        <v>1</v>
      </c>
      <c r="F183" s="231" t="s">
        <v>246</v>
      </c>
      <c r="G183" s="229"/>
      <c r="H183" s="232">
        <v>11.074999999999999</v>
      </c>
      <c r="I183" s="233"/>
      <c r="J183" s="233"/>
      <c r="K183" s="229"/>
      <c r="L183" s="229"/>
      <c r="M183" s="234"/>
      <c r="N183" s="235"/>
      <c r="O183" s="236"/>
      <c r="P183" s="236"/>
      <c r="Q183" s="236"/>
      <c r="R183" s="236"/>
      <c r="S183" s="236"/>
      <c r="T183" s="236"/>
      <c r="U183" s="236"/>
      <c r="V183" s="236"/>
      <c r="W183" s="236"/>
      <c r="X183" s="237"/>
      <c r="AT183" s="238" t="s">
        <v>136</v>
      </c>
      <c r="AU183" s="238" t="s">
        <v>79</v>
      </c>
      <c r="AV183" s="12" t="s">
        <v>79</v>
      </c>
      <c r="AW183" s="12" t="s">
        <v>5</v>
      </c>
      <c r="AX183" s="12" t="s">
        <v>72</v>
      </c>
      <c r="AY183" s="238" t="s">
        <v>125</v>
      </c>
    </row>
    <row r="184" s="11" customFormat="1">
      <c r="B184" s="217"/>
      <c r="C184" s="218"/>
      <c r="D184" s="219" t="s">
        <v>136</v>
      </c>
      <c r="E184" s="220" t="s">
        <v>1</v>
      </c>
      <c r="F184" s="221" t="s">
        <v>137</v>
      </c>
      <c r="G184" s="218"/>
      <c r="H184" s="220" t="s">
        <v>1</v>
      </c>
      <c r="I184" s="222"/>
      <c r="J184" s="222"/>
      <c r="K184" s="218"/>
      <c r="L184" s="218"/>
      <c r="M184" s="223"/>
      <c r="N184" s="224"/>
      <c r="O184" s="225"/>
      <c r="P184" s="225"/>
      <c r="Q184" s="225"/>
      <c r="R184" s="225"/>
      <c r="S184" s="225"/>
      <c r="T184" s="225"/>
      <c r="U184" s="225"/>
      <c r="V184" s="225"/>
      <c r="W184" s="225"/>
      <c r="X184" s="226"/>
      <c r="AT184" s="227" t="s">
        <v>136</v>
      </c>
      <c r="AU184" s="227" t="s">
        <v>79</v>
      </c>
      <c r="AV184" s="11" t="s">
        <v>77</v>
      </c>
      <c r="AW184" s="11" t="s">
        <v>5</v>
      </c>
      <c r="AX184" s="11" t="s">
        <v>72</v>
      </c>
      <c r="AY184" s="227" t="s">
        <v>125</v>
      </c>
    </row>
    <row r="185" s="12" customFormat="1">
      <c r="B185" s="228"/>
      <c r="C185" s="229"/>
      <c r="D185" s="219" t="s">
        <v>136</v>
      </c>
      <c r="E185" s="230" t="s">
        <v>1</v>
      </c>
      <c r="F185" s="231" t="s">
        <v>247</v>
      </c>
      <c r="G185" s="229"/>
      <c r="H185" s="232">
        <v>9.9710000000000001</v>
      </c>
      <c r="I185" s="233"/>
      <c r="J185" s="233"/>
      <c r="K185" s="229"/>
      <c r="L185" s="229"/>
      <c r="M185" s="234"/>
      <c r="N185" s="235"/>
      <c r="O185" s="236"/>
      <c r="P185" s="236"/>
      <c r="Q185" s="236"/>
      <c r="R185" s="236"/>
      <c r="S185" s="236"/>
      <c r="T185" s="236"/>
      <c r="U185" s="236"/>
      <c r="V185" s="236"/>
      <c r="W185" s="236"/>
      <c r="X185" s="237"/>
      <c r="AT185" s="238" t="s">
        <v>136</v>
      </c>
      <c r="AU185" s="238" t="s">
        <v>79</v>
      </c>
      <c r="AV185" s="12" t="s">
        <v>79</v>
      </c>
      <c r="AW185" s="12" t="s">
        <v>5</v>
      </c>
      <c r="AX185" s="12" t="s">
        <v>72</v>
      </c>
      <c r="AY185" s="238" t="s">
        <v>125</v>
      </c>
    </row>
    <row r="186" s="11" customFormat="1">
      <c r="B186" s="217"/>
      <c r="C186" s="218"/>
      <c r="D186" s="219" t="s">
        <v>136</v>
      </c>
      <c r="E186" s="220" t="s">
        <v>1</v>
      </c>
      <c r="F186" s="221" t="s">
        <v>210</v>
      </c>
      <c r="G186" s="218"/>
      <c r="H186" s="220" t="s">
        <v>1</v>
      </c>
      <c r="I186" s="222"/>
      <c r="J186" s="222"/>
      <c r="K186" s="218"/>
      <c r="L186" s="218"/>
      <c r="M186" s="223"/>
      <c r="N186" s="224"/>
      <c r="O186" s="225"/>
      <c r="P186" s="225"/>
      <c r="Q186" s="225"/>
      <c r="R186" s="225"/>
      <c r="S186" s="225"/>
      <c r="T186" s="225"/>
      <c r="U186" s="225"/>
      <c r="V186" s="225"/>
      <c r="W186" s="225"/>
      <c r="X186" s="226"/>
      <c r="AT186" s="227" t="s">
        <v>136</v>
      </c>
      <c r="AU186" s="227" t="s">
        <v>79</v>
      </c>
      <c r="AV186" s="11" t="s">
        <v>77</v>
      </c>
      <c r="AW186" s="11" t="s">
        <v>5</v>
      </c>
      <c r="AX186" s="11" t="s">
        <v>72</v>
      </c>
      <c r="AY186" s="227" t="s">
        <v>125</v>
      </c>
    </row>
    <row r="187" s="12" customFormat="1">
      <c r="B187" s="228"/>
      <c r="C187" s="229"/>
      <c r="D187" s="219" t="s">
        <v>136</v>
      </c>
      <c r="E187" s="230" t="s">
        <v>1</v>
      </c>
      <c r="F187" s="231" t="s">
        <v>248</v>
      </c>
      <c r="G187" s="229"/>
      <c r="H187" s="232">
        <v>15.537000000000001</v>
      </c>
      <c r="I187" s="233"/>
      <c r="J187" s="233"/>
      <c r="K187" s="229"/>
      <c r="L187" s="229"/>
      <c r="M187" s="234"/>
      <c r="N187" s="235"/>
      <c r="O187" s="236"/>
      <c r="P187" s="236"/>
      <c r="Q187" s="236"/>
      <c r="R187" s="236"/>
      <c r="S187" s="236"/>
      <c r="T187" s="236"/>
      <c r="U187" s="236"/>
      <c r="V187" s="236"/>
      <c r="W187" s="236"/>
      <c r="X187" s="237"/>
      <c r="AT187" s="238" t="s">
        <v>136</v>
      </c>
      <c r="AU187" s="238" t="s">
        <v>79</v>
      </c>
      <c r="AV187" s="12" t="s">
        <v>79</v>
      </c>
      <c r="AW187" s="12" t="s">
        <v>5</v>
      </c>
      <c r="AX187" s="12" t="s">
        <v>72</v>
      </c>
      <c r="AY187" s="238" t="s">
        <v>125</v>
      </c>
    </row>
    <row r="188" s="11" customFormat="1">
      <c r="B188" s="217"/>
      <c r="C188" s="218"/>
      <c r="D188" s="219" t="s">
        <v>136</v>
      </c>
      <c r="E188" s="220" t="s">
        <v>1</v>
      </c>
      <c r="F188" s="221" t="s">
        <v>214</v>
      </c>
      <c r="G188" s="218"/>
      <c r="H188" s="220" t="s">
        <v>1</v>
      </c>
      <c r="I188" s="222"/>
      <c r="J188" s="222"/>
      <c r="K188" s="218"/>
      <c r="L188" s="218"/>
      <c r="M188" s="223"/>
      <c r="N188" s="224"/>
      <c r="O188" s="225"/>
      <c r="P188" s="225"/>
      <c r="Q188" s="225"/>
      <c r="R188" s="225"/>
      <c r="S188" s="225"/>
      <c r="T188" s="225"/>
      <c r="U188" s="225"/>
      <c r="V188" s="225"/>
      <c r="W188" s="225"/>
      <c r="X188" s="226"/>
      <c r="AT188" s="227" t="s">
        <v>136</v>
      </c>
      <c r="AU188" s="227" t="s">
        <v>79</v>
      </c>
      <c r="AV188" s="11" t="s">
        <v>77</v>
      </c>
      <c r="AW188" s="11" t="s">
        <v>5</v>
      </c>
      <c r="AX188" s="11" t="s">
        <v>72</v>
      </c>
      <c r="AY188" s="227" t="s">
        <v>125</v>
      </c>
    </row>
    <row r="189" s="12" customFormat="1">
      <c r="B189" s="228"/>
      <c r="C189" s="229"/>
      <c r="D189" s="219" t="s">
        <v>136</v>
      </c>
      <c r="E189" s="230" t="s">
        <v>1</v>
      </c>
      <c r="F189" s="231" t="s">
        <v>249</v>
      </c>
      <c r="G189" s="229"/>
      <c r="H189" s="232">
        <v>3.5880000000000001</v>
      </c>
      <c r="I189" s="233"/>
      <c r="J189" s="233"/>
      <c r="K189" s="229"/>
      <c r="L189" s="229"/>
      <c r="M189" s="234"/>
      <c r="N189" s="235"/>
      <c r="O189" s="236"/>
      <c r="P189" s="236"/>
      <c r="Q189" s="236"/>
      <c r="R189" s="236"/>
      <c r="S189" s="236"/>
      <c r="T189" s="236"/>
      <c r="U189" s="236"/>
      <c r="V189" s="236"/>
      <c r="W189" s="236"/>
      <c r="X189" s="237"/>
      <c r="AT189" s="238" t="s">
        <v>136</v>
      </c>
      <c r="AU189" s="238" t="s">
        <v>79</v>
      </c>
      <c r="AV189" s="12" t="s">
        <v>79</v>
      </c>
      <c r="AW189" s="12" t="s">
        <v>5</v>
      </c>
      <c r="AX189" s="12" t="s">
        <v>72</v>
      </c>
      <c r="AY189" s="238" t="s">
        <v>125</v>
      </c>
    </row>
    <row r="190" s="13" customFormat="1">
      <c r="B190" s="239"/>
      <c r="C190" s="240"/>
      <c r="D190" s="219" t="s">
        <v>136</v>
      </c>
      <c r="E190" s="241" t="s">
        <v>1</v>
      </c>
      <c r="F190" s="242" t="s">
        <v>139</v>
      </c>
      <c r="G190" s="240"/>
      <c r="H190" s="243">
        <v>164.56200000000001</v>
      </c>
      <c r="I190" s="244"/>
      <c r="J190" s="244"/>
      <c r="K190" s="240"/>
      <c r="L190" s="240"/>
      <c r="M190" s="245"/>
      <c r="N190" s="246"/>
      <c r="O190" s="247"/>
      <c r="P190" s="247"/>
      <c r="Q190" s="247"/>
      <c r="R190" s="247"/>
      <c r="S190" s="247"/>
      <c r="T190" s="247"/>
      <c r="U190" s="247"/>
      <c r="V190" s="247"/>
      <c r="W190" s="247"/>
      <c r="X190" s="248"/>
      <c r="AT190" s="249" t="s">
        <v>136</v>
      </c>
      <c r="AU190" s="249" t="s">
        <v>79</v>
      </c>
      <c r="AV190" s="13" t="s">
        <v>134</v>
      </c>
      <c r="AW190" s="13" t="s">
        <v>5</v>
      </c>
      <c r="AX190" s="13" t="s">
        <v>77</v>
      </c>
      <c r="AY190" s="249" t="s">
        <v>125</v>
      </c>
    </row>
    <row r="191" s="1" customFormat="1" ht="16.5" customHeight="1">
      <c r="B191" s="36"/>
      <c r="C191" s="204" t="s">
        <v>250</v>
      </c>
      <c r="D191" s="204" t="s">
        <v>129</v>
      </c>
      <c r="E191" s="205" t="s">
        <v>251</v>
      </c>
      <c r="F191" s="206" t="s">
        <v>252</v>
      </c>
      <c r="G191" s="207" t="s">
        <v>132</v>
      </c>
      <c r="H191" s="208">
        <v>206.71299999999999</v>
      </c>
      <c r="I191" s="209"/>
      <c r="J191" s="209"/>
      <c r="K191" s="210">
        <f>ROUND(P191*H191,2)</f>
        <v>0</v>
      </c>
      <c r="L191" s="206" t="s">
        <v>133</v>
      </c>
      <c r="M191" s="41"/>
      <c r="N191" s="211" t="s">
        <v>1</v>
      </c>
      <c r="O191" s="212" t="s">
        <v>41</v>
      </c>
      <c r="P191" s="213">
        <f>I191+J191</f>
        <v>0</v>
      </c>
      <c r="Q191" s="213">
        <f>ROUND(I191*H191,2)</f>
        <v>0</v>
      </c>
      <c r="R191" s="213">
        <f>ROUND(J191*H191,2)</f>
        <v>0</v>
      </c>
      <c r="S191" s="77"/>
      <c r="T191" s="214">
        <f>S191*H191</f>
        <v>0</v>
      </c>
      <c r="U191" s="214">
        <v>0.00088000000000000003</v>
      </c>
      <c r="V191" s="214">
        <f>U191*H191</f>
        <v>0.18190744</v>
      </c>
      <c r="W191" s="214">
        <v>0</v>
      </c>
      <c r="X191" s="215">
        <f>W191*H191</f>
        <v>0</v>
      </c>
      <c r="AR191" s="15" t="s">
        <v>205</v>
      </c>
      <c r="AT191" s="15" t="s">
        <v>129</v>
      </c>
      <c r="AU191" s="15" t="s">
        <v>79</v>
      </c>
      <c r="AY191" s="15" t="s">
        <v>125</v>
      </c>
      <c r="BE191" s="216">
        <f>IF(O191="základní",K191,0)</f>
        <v>0</v>
      </c>
      <c r="BF191" s="216">
        <f>IF(O191="snížená",K191,0)</f>
        <v>0</v>
      </c>
      <c r="BG191" s="216">
        <f>IF(O191="zákl. přenesená",K191,0)</f>
        <v>0</v>
      </c>
      <c r="BH191" s="216">
        <f>IF(O191="sníž. přenesená",K191,0)</f>
        <v>0</v>
      </c>
      <c r="BI191" s="216">
        <f>IF(O191="nulová",K191,0)</f>
        <v>0</v>
      </c>
      <c r="BJ191" s="15" t="s">
        <v>77</v>
      </c>
      <c r="BK191" s="216">
        <f>ROUND(P191*H191,2)</f>
        <v>0</v>
      </c>
      <c r="BL191" s="15" t="s">
        <v>205</v>
      </c>
      <c r="BM191" s="15" t="s">
        <v>253</v>
      </c>
    </row>
    <row r="192" s="11" customFormat="1">
      <c r="B192" s="217"/>
      <c r="C192" s="218"/>
      <c r="D192" s="219" t="s">
        <v>136</v>
      </c>
      <c r="E192" s="220" t="s">
        <v>1</v>
      </c>
      <c r="F192" s="221" t="s">
        <v>230</v>
      </c>
      <c r="G192" s="218"/>
      <c r="H192" s="220" t="s">
        <v>1</v>
      </c>
      <c r="I192" s="222"/>
      <c r="J192" s="222"/>
      <c r="K192" s="218"/>
      <c r="L192" s="218"/>
      <c r="M192" s="223"/>
      <c r="N192" s="224"/>
      <c r="O192" s="225"/>
      <c r="P192" s="225"/>
      <c r="Q192" s="225"/>
      <c r="R192" s="225"/>
      <c r="S192" s="225"/>
      <c r="T192" s="225"/>
      <c r="U192" s="225"/>
      <c r="V192" s="225"/>
      <c r="W192" s="225"/>
      <c r="X192" s="226"/>
      <c r="AT192" s="227" t="s">
        <v>136</v>
      </c>
      <c r="AU192" s="227" t="s">
        <v>79</v>
      </c>
      <c r="AV192" s="11" t="s">
        <v>77</v>
      </c>
      <c r="AW192" s="11" t="s">
        <v>5</v>
      </c>
      <c r="AX192" s="11" t="s">
        <v>72</v>
      </c>
      <c r="AY192" s="227" t="s">
        <v>125</v>
      </c>
    </row>
    <row r="193" s="11" customFormat="1">
      <c r="B193" s="217"/>
      <c r="C193" s="218"/>
      <c r="D193" s="219" t="s">
        <v>136</v>
      </c>
      <c r="E193" s="220" t="s">
        <v>1</v>
      </c>
      <c r="F193" s="221" t="s">
        <v>254</v>
      </c>
      <c r="G193" s="218"/>
      <c r="H193" s="220" t="s">
        <v>1</v>
      </c>
      <c r="I193" s="222"/>
      <c r="J193" s="222"/>
      <c r="K193" s="218"/>
      <c r="L193" s="218"/>
      <c r="M193" s="223"/>
      <c r="N193" s="224"/>
      <c r="O193" s="225"/>
      <c r="P193" s="225"/>
      <c r="Q193" s="225"/>
      <c r="R193" s="225"/>
      <c r="S193" s="225"/>
      <c r="T193" s="225"/>
      <c r="U193" s="225"/>
      <c r="V193" s="225"/>
      <c r="W193" s="225"/>
      <c r="X193" s="226"/>
      <c r="AT193" s="227" t="s">
        <v>136</v>
      </c>
      <c r="AU193" s="227" t="s">
        <v>79</v>
      </c>
      <c r="AV193" s="11" t="s">
        <v>77</v>
      </c>
      <c r="AW193" s="11" t="s">
        <v>5</v>
      </c>
      <c r="AX193" s="11" t="s">
        <v>72</v>
      </c>
      <c r="AY193" s="227" t="s">
        <v>125</v>
      </c>
    </row>
    <row r="194" s="12" customFormat="1">
      <c r="B194" s="228"/>
      <c r="C194" s="229"/>
      <c r="D194" s="219" t="s">
        <v>136</v>
      </c>
      <c r="E194" s="230" t="s">
        <v>1</v>
      </c>
      <c r="F194" s="231" t="s">
        <v>231</v>
      </c>
      <c r="G194" s="229"/>
      <c r="H194" s="232">
        <v>48.209000000000003</v>
      </c>
      <c r="I194" s="233"/>
      <c r="J194" s="233"/>
      <c r="K194" s="229"/>
      <c r="L194" s="229"/>
      <c r="M194" s="234"/>
      <c r="N194" s="235"/>
      <c r="O194" s="236"/>
      <c r="P194" s="236"/>
      <c r="Q194" s="236"/>
      <c r="R194" s="236"/>
      <c r="S194" s="236"/>
      <c r="T194" s="236"/>
      <c r="U194" s="236"/>
      <c r="V194" s="236"/>
      <c r="W194" s="236"/>
      <c r="X194" s="237"/>
      <c r="AT194" s="238" t="s">
        <v>136</v>
      </c>
      <c r="AU194" s="238" t="s">
        <v>79</v>
      </c>
      <c r="AV194" s="12" t="s">
        <v>79</v>
      </c>
      <c r="AW194" s="12" t="s">
        <v>5</v>
      </c>
      <c r="AX194" s="12" t="s">
        <v>72</v>
      </c>
      <c r="AY194" s="238" t="s">
        <v>125</v>
      </c>
    </row>
    <row r="195" s="11" customFormat="1">
      <c r="B195" s="217"/>
      <c r="C195" s="218"/>
      <c r="D195" s="219" t="s">
        <v>136</v>
      </c>
      <c r="E195" s="220" t="s">
        <v>1</v>
      </c>
      <c r="F195" s="221" t="s">
        <v>232</v>
      </c>
      <c r="G195" s="218"/>
      <c r="H195" s="220" t="s">
        <v>1</v>
      </c>
      <c r="I195" s="222"/>
      <c r="J195" s="222"/>
      <c r="K195" s="218"/>
      <c r="L195" s="218"/>
      <c r="M195" s="223"/>
      <c r="N195" s="224"/>
      <c r="O195" s="225"/>
      <c r="P195" s="225"/>
      <c r="Q195" s="225"/>
      <c r="R195" s="225"/>
      <c r="S195" s="225"/>
      <c r="T195" s="225"/>
      <c r="U195" s="225"/>
      <c r="V195" s="225"/>
      <c r="W195" s="225"/>
      <c r="X195" s="226"/>
      <c r="AT195" s="227" t="s">
        <v>136</v>
      </c>
      <c r="AU195" s="227" t="s">
        <v>79</v>
      </c>
      <c r="AV195" s="11" t="s">
        <v>77</v>
      </c>
      <c r="AW195" s="11" t="s">
        <v>5</v>
      </c>
      <c r="AX195" s="11" t="s">
        <v>72</v>
      </c>
      <c r="AY195" s="227" t="s">
        <v>125</v>
      </c>
    </row>
    <row r="196" s="11" customFormat="1">
      <c r="B196" s="217"/>
      <c r="C196" s="218"/>
      <c r="D196" s="219" t="s">
        <v>136</v>
      </c>
      <c r="E196" s="220" t="s">
        <v>1</v>
      </c>
      <c r="F196" s="221" t="s">
        <v>254</v>
      </c>
      <c r="G196" s="218"/>
      <c r="H196" s="220" t="s">
        <v>1</v>
      </c>
      <c r="I196" s="222"/>
      <c r="J196" s="222"/>
      <c r="K196" s="218"/>
      <c r="L196" s="218"/>
      <c r="M196" s="223"/>
      <c r="N196" s="224"/>
      <c r="O196" s="225"/>
      <c r="P196" s="225"/>
      <c r="Q196" s="225"/>
      <c r="R196" s="225"/>
      <c r="S196" s="225"/>
      <c r="T196" s="225"/>
      <c r="U196" s="225"/>
      <c r="V196" s="225"/>
      <c r="W196" s="225"/>
      <c r="X196" s="226"/>
      <c r="AT196" s="227" t="s">
        <v>136</v>
      </c>
      <c r="AU196" s="227" t="s">
        <v>79</v>
      </c>
      <c r="AV196" s="11" t="s">
        <v>77</v>
      </c>
      <c r="AW196" s="11" t="s">
        <v>5</v>
      </c>
      <c r="AX196" s="11" t="s">
        <v>72</v>
      </c>
      <c r="AY196" s="227" t="s">
        <v>125</v>
      </c>
    </row>
    <row r="197" s="12" customFormat="1">
      <c r="B197" s="228"/>
      <c r="C197" s="229"/>
      <c r="D197" s="219" t="s">
        <v>136</v>
      </c>
      <c r="E197" s="230" t="s">
        <v>1</v>
      </c>
      <c r="F197" s="231" t="s">
        <v>233</v>
      </c>
      <c r="G197" s="229"/>
      <c r="H197" s="232">
        <v>28.117000000000001</v>
      </c>
      <c r="I197" s="233"/>
      <c r="J197" s="233"/>
      <c r="K197" s="229"/>
      <c r="L197" s="229"/>
      <c r="M197" s="234"/>
      <c r="N197" s="235"/>
      <c r="O197" s="236"/>
      <c r="P197" s="236"/>
      <c r="Q197" s="236"/>
      <c r="R197" s="236"/>
      <c r="S197" s="236"/>
      <c r="T197" s="236"/>
      <c r="U197" s="236"/>
      <c r="V197" s="236"/>
      <c r="W197" s="236"/>
      <c r="X197" s="237"/>
      <c r="AT197" s="238" t="s">
        <v>136</v>
      </c>
      <c r="AU197" s="238" t="s">
        <v>79</v>
      </c>
      <c r="AV197" s="12" t="s">
        <v>79</v>
      </c>
      <c r="AW197" s="12" t="s">
        <v>5</v>
      </c>
      <c r="AX197" s="12" t="s">
        <v>72</v>
      </c>
      <c r="AY197" s="238" t="s">
        <v>125</v>
      </c>
    </row>
    <row r="198" s="11" customFormat="1">
      <c r="B198" s="217"/>
      <c r="C198" s="218"/>
      <c r="D198" s="219" t="s">
        <v>136</v>
      </c>
      <c r="E198" s="220" t="s">
        <v>1</v>
      </c>
      <c r="F198" s="221" t="s">
        <v>234</v>
      </c>
      <c r="G198" s="218"/>
      <c r="H198" s="220" t="s">
        <v>1</v>
      </c>
      <c r="I198" s="222"/>
      <c r="J198" s="222"/>
      <c r="K198" s="218"/>
      <c r="L198" s="218"/>
      <c r="M198" s="223"/>
      <c r="N198" s="224"/>
      <c r="O198" s="225"/>
      <c r="P198" s="225"/>
      <c r="Q198" s="225"/>
      <c r="R198" s="225"/>
      <c r="S198" s="225"/>
      <c r="T198" s="225"/>
      <c r="U198" s="225"/>
      <c r="V198" s="225"/>
      <c r="W198" s="225"/>
      <c r="X198" s="226"/>
      <c r="AT198" s="227" t="s">
        <v>136</v>
      </c>
      <c r="AU198" s="227" t="s">
        <v>79</v>
      </c>
      <c r="AV198" s="11" t="s">
        <v>77</v>
      </c>
      <c r="AW198" s="11" t="s">
        <v>5</v>
      </c>
      <c r="AX198" s="11" t="s">
        <v>72</v>
      </c>
      <c r="AY198" s="227" t="s">
        <v>125</v>
      </c>
    </row>
    <row r="199" s="11" customFormat="1">
      <c r="B199" s="217"/>
      <c r="C199" s="218"/>
      <c r="D199" s="219" t="s">
        <v>136</v>
      </c>
      <c r="E199" s="220" t="s">
        <v>1</v>
      </c>
      <c r="F199" s="221" t="s">
        <v>255</v>
      </c>
      <c r="G199" s="218"/>
      <c r="H199" s="220" t="s">
        <v>1</v>
      </c>
      <c r="I199" s="222"/>
      <c r="J199" s="222"/>
      <c r="K199" s="218"/>
      <c r="L199" s="218"/>
      <c r="M199" s="223"/>
      <c r="N199" s="224"/>
      <c r="O199" s="225"/>
      <c r="P199" s="225"/>
      <c r="Q199" s="225"/>
      <c r="R199" s="225"/>
      <c r="S199" s="225"/>
      <c r="T199" s="225"/>
      <c r="U199" s="225"/>
      <c r="V199" s="225"/>
      <c r="W199" s="225"/>
      <c r="X199" s="226"/>
      <c r="AT199" s="227" t="s">
        <v>136</v>
      </c>
      <c r="AU199" s="227" t="s">
        <v>79</v>
      </c>
      <c r="AV199" s="11" t="s">
        <v>77</v>
      </c>
      <c r="AW199" s="11" t="s">
        <v>5</v>
      </c>
      <c r="AX199" s="11" t="s">
        <v>72</v>
      </c>
      <c r="AY199" s="227" t="s">
        <v>125</v>
      </c>
    </row>
    <row r="200" s="12" customFormat="1">
      <c r="B200" s="228"/>
      <c r="C200" s="229"/>
      <c r="D200" s="219" t="s">
        <v>136</v>
      </c>
      <c r="E200" s="230" t="s">
        <v>1</v>
      </c>
      <c r="F200" s="231" t="s">
        <v>235</v>
      </c>
      <c r="G200" s="229"/>
      <c r="H200" s="232">
        <v>31.838999999999999</v>
      </c>
      <c r="I200" s="233"/>
      <c r="J200" s="233"/>
      <c r="K200" s="229"/>
      <c r="L200" s="229"/>
      <c r="M200" s="234"/>
      <c r="N200" s="235"/>
      <c r="O200" s="236"/>
      <c r="P200" s="236"/>
      <c r="Q200" s="236"/>
      <c r="R200" s="236"/>
      <c r="S200" s="236"/>
      <c r="T200" s="236"/>
      <c r="U200" s="236"/>
      <c r="V200" s="236"/>
      <c r="W200" s="236"/>
      <c r="X200" s="237"/>
      <c r="AT200" s="238" t="s">
        <v>136</v>
      </c>
      <c r="AU200" s="238" t="s">
        <v>79</v>
      </c>
      <c r="AV200" s="12" t="s">
        <v>79</v>
      </c>
      <c r="AW200" s="12" t="s">
        <v>5</v>
      </c>
      <c r="AX200" s="12" t="s">
        <v>72</v>
      </c>
      <c r="AY200" s="238" t="s">
        <v>125</v>
      </c>
    </row>
    <row r="201" s="11" customFormat="1">
      <c r="B201" s="217"/>
      <c r="C201" s="218"/>
      <c r="D201" s="219" t="s">
        <v>136</v>
      </c>
      <c r="E201" s="220" t="s">
        <v>1</v>
      </c>
      <c r="F201" s="221" t="s">
        <v>256</v>
      </c>
      <c r="G201" s="218"/>
      <c r="H201" s="220" t="s">
        <v>1</v>
      </c>
      <c r="I201" s="222"/>
      <c r="J201" s="222"/>
      <c r="K201" s="218"/>
      <c r="L201" s="218"/>
      <c r="M201" s="223"/>
      <c r="N201" s="224"/>
      <c r="O201" s="225"/>
      <c r="P201" s="225"/>
      <c r="Q201" s="225"/>
      <c r="R201" s="225"/>
      <c r="S201" s="225"/>
      <c r="T201" s="225"/>
      <c r="U201" s="225"/>
      <c r="V201" s="225"/>
      <c r="W201" s="225"/>
      <c r="X201" s="226"/>
      <c r="AT201" s="227" t="s">
        <v>136</v>
      </c>
      <c r="AU201" s="227" t="s">
        <v>79</v>
      </c>
      <c r="AV201" s="11" t="s">
        <v>77</v>
      </c>
      <c r="AW201" s="11" t="s">
        <v>5</v>
      </c>
      <c r="AX201" s="11" t="s">
        <v>72</v>
      </c>
      <c r="AY201" s="227" t="s">
        <v>125</v>
      </c>
    </row>
    <row r="202" s="11" customFormat="1">
      <c r="B202" s="217"/>
      <c r="C202" s="218"/>
      <c r="D202" s="219" t="s">
        <v>136</v>
      </c>
      <c r="E202" s="220" t="s">
        <v>1</v>
      </c>
      <c r="F202" s="221" t="s">
        <v>207</v>
      </c>
      <c r="G202" s="218"/>
      <c r="H202" s="220" t="s">
        <v>1</v>
      </c>
      <c r="I202" s="222"/>
      <c r="J202" s="222"/>
      <c r="K202" s="218"/>
      <c r="L202" s="218"/>
      <c r="M202" s="223"/>
      <c r="N202" s="224"/>
      <c r="O202" s="225"/>
      <c r="P202" s="225"/>
      <c r="Q202" s="225"/>
      <c r="R202" s="225"/>
      <c r="S202" s="225"/>
      <c r="T202" s="225"/>
      <c r="U202" s="225"/>
      <c r="V202" s="225"/>
      <c r="W202" s="225"/>
      <c r="X202" s="226"/>
      <c r="AT202" s="227" t="s">
        <v>136</v>
      </c>
      <c r="AU202" s="227" t="s">
        <v>79</v>
      </c>
      <c r="AV202" s="11" t="s">
        <v>77</v>
      </c>
      <c r="AW202" s="11" t="s">
        <v>5</v>
      </c>
      <c r="AX202" s="11" t="s">
        <v>72</v>
      </c>
      <c r="AY202" s="227" t="s">
        <v>125</v>
      </c>
    </row>
    <row r="203" s="12" customFormat="1">
      <c r="B203" s="228"/>
      <c r="C203" s="229"/>
      <c r="D203" s="219" t="s">
        <v>136</v>
      </c>
      <c r="E203" s="230" t="s">
        <v>1</v>
      </c>
      <c r="F203" s="231" t="s">
        <v>208</v>
      </c>
      <c r="G203" s="229"/>
      <c r="H203" s="232">
        <v>11.234999999999999</v>
      </c>
      <c r="I203" s="233"/>
      <c r="J203" s="233"/>
      <c r="K203" s="229"/>
      <c r="L203" s="229"/>
      <c r="M203" s="234"/>
      <c r="N203" s="235"/>
      <c r="O203" s="236"/>
      <c r="P203" s="236"/>
      <c r="Q203" s="236"/>
      <c r="R203" s="236"/>
      <c r="S203" s="236"/>
      <c r="T203" s="236"/>
      <c r="U203" s="236"/>
      <c r="V203" s="236"/>
      <c r="W203" s="236"/>
      <c r="X203" s="237"/>
      <c r="AT203" s="238" t="s">
        <v>136</v>
      </c>
      <c r="AU203" s="238" t="s">
        <v>79</v>
      </c>
      <c r="AV203" s="12" t="s">
        <v>79</v>
      </c>
      <c r="AW203" s="12" t="s">
        <v>5</v>
      </c>
      <c r="AX203" s="12" t="s">
        <v>72</v>
      </c>
      <c r="AY203" s="238" t="s">
        <v>125</v>
      </c>
    </row>
    <row r="204" s="11" customFormat="1">
      <c r="B204" s="217"/>
      <c r="C204" s="218"/>
      <c r="D204" s="219" t="s">
        <v>136</v>
      </c>
      <c r="E204" s="220" t="s">
        <v>1</v>
      </c>
      <c r="F204" s="221" t="s">
        <v>137</v>
      </c>
      <c r="G204" s="218"/>
      <c r="H204" s="220" t="s">
        <v>1</v>
      </c>
      <c r="I204" s="222"/>
      <c r="J204" s="222"/>
      <c r="K204" s="218"/>
      <c r="L204" s="218"/>
      <c r="M204" s="223"/>
      <c r="N204" s="224"/>
      <c r="O204" s="225"/>
      <c r="P204" s="225"/>
      <c r="Q204" s="225"/>
      <c r="R204" s="225"/>
      <c r="S204" s="225"/>
      <c r="T204" s="225"/>
      <c r="U204" s="225"/>
      <c r="V204" s="225"/>
      <c r="W204" s="225"/>
      <c r="X204" s="226"/>
      <c r="AT204" s="227" t="s">
        <v>136</v>
      </c>
      <c r="AU204" s="227" t="s">
        <v>79</v>
      </c>
      <c r="AV204" s="11" t="s">
        <v>77</v>
      </c>
      <c r="AW204" s="11" t="s">
        <v>5</v>
      </c>
      <c r="AX204" s="11" t="s">
        <v>72</v>
      </c>
      <c r="AY204" s="227" t="s">
        <v>125</v>
      </c>
    </row>
    <row r="205" s="12" customFormat="1">
      <c r="B205" s="228"/>
      <c r="C205" s="229"/>
      <c r="D205" s="219" t="s">
        <v>136</v>
      </c>
      <c r="E205" s="230" t="s">
        <v>1</v>
      </c>
      <c r="F205" s="231" t="s">
        <v>209</v>
      </c>
      <c r="G205" s="229"/>
      <c r="H205" s="232">
        <v>28.178000000000001</v>
      </c>
      <c r="I205" s="233"/>
      <c r="J205" s="233"/>
      <c r="K205" s="229"/>
      <c r="L205" s="229"/>
      <c r="M205" s="234"/>
      <c r="N205" s="235"/>
      <c r="O205" s="236"/>
      <c r="P205" s="236"/>
      <c r="Q205" s="236"/>
      <c r="R205" s="236"/>
      <c r="S205" s="236"/>
      <c r="T205" s="236"/>
      <c r="U205" s="236"/>
      <c r="V205" s="236"/>
      <c r="W205" s="236"/>
      <c r="X205" s="237"/>
      <c r="AT205" s="238" t="s">
        <v>136</v>
      </c>
      <c r="AU205" s="238" t="s">
        <v>79</v>
      </c>
      <c r="AV205" s="12" t="s">
        <v>79</v>
      </c>
      <c r="AW205" s="12" t="s">
        <v>5</v>
      </c>
      <c r="AX205" s="12" t="s">
        <v>72</v>
      </c>
      <c r="AY205" s="238" t="s">
        <v>125</v>
      </c>
    </row>
    <row r="206" s="11" customFormat="1">
      <c r="B206" s="217"/>
      <c r="C206" s="218"/>
      <c r="D206" s="219" t="s">
        <v>136</v>
      </c>
      <c r="E206" s="220" t="s">
        <v>1</v>
      </c>
      <c r="F206" s="221" t="s">
        <v>210</v>
      </c>
      <c r="G206" s="218"/>
      <c r="H206" s="220" t="s">
        <v>1</v>
      </c>
      <c r="I206" s="222"/>
      <c r="J206" s="222"/>
      <c r="K206" s="218"/>
      <c r="L206" s="218"/>
      <c r="M206" s="223"/>
      <c r="N206" s="224"/>
      <c r="O206" s="225"/>
      <c r="P206" s="225"/>
      <c r="Q206" s="225"/>
      <c r="R206" s="225"/>
      <c r="S206" s="225"/>
      <c r="T206" s="225"/>
      <c r="U206" s="225"/>
      <c r="V206" s="225"/>
      <c r="W206" s="225"/>
      <c r="X206" s="226"/>
      <c r="AT206" s="227" t="s">
        <v>136</v>
      </c>
      <c r="AU206" s="227" t="s">
        <v>79</v>
      </c>
      <c r="AV206" s="11" t="s">
        <v>77</v>
      </c>
      <c r="AW206" s="11" t="s">
        <v>5</v>
      </c>
      <c r="AX206" s="11" t="s">
        <v>72</v>
      </c>
      <c r="AY206" s="227" t="s">
        <v>125</v>
      </c>
    </row>
    <row r="207" s="12" customFormat="1">
      <c r="B207" s="228"/>
      <c r="C207" s="229"/>
      <c r="D207" s="219" t="s">
        <v>136</v>
      </c>
      <c r="E207" s="230" t="s">
        <v>1</v>
      </c>
      <c r="F207" s="231" t="s">
        <v>211</v>
      </c>
      <c r="G207" s="229"/>
      <c r="H207" s="232">
        <v>14.475</v>
      </c>
      <c r="I207" s="233"/>
      <c r="J207" s="233"/>
      <c r="K207" s="229"/>
      <c r="L207" s="229"/>
      <c r="M207" s="234"/>
      <c r="N207" s="235"/>
      <c r="O207" s="236"/>
      <c r="P207" s="236"/>
      <c r="Q207" s="236"/>
      <c r="R207" s="236"/>
      <c r="S207" s="236"/>
      <c r="T207" s="236"/>
      <c r="U207" s="236"/>
      <c r="V207" s="236"/>
      <c r="W207" s="236"/>
      <c r="X207" s="237"/>
      <c r="AT207" s="238" t="s">
        <v>136</v>
      </c>
      <c r="AU207" s="238" t="s">
        <v>79</v>
      </c>
      <c r="AV207" s="12" t="s">
        <v>79</v>
      </c>
      <c r="AW207" s="12" t="s">
        <v>5</v>
      </c>
      <c r="AX207" s="12" t="s">
        <v>72</v>
      </c>
      <c r="AY207" s="238" t="s">
        <v>125</v>
      </c>
    </row>
    <row r="208" s="11" customFormat="1">
      <c r="B208" s="217"/>
      <c r="C208" s="218"/>
      <c r="D208" s="219" t="s">
        <v>136</v>
      </c>
      <c r="E208" s="220" t="s">
        <v>1</v>
      </c>
      <c r="F208" s="221" t="s">
        <v>212</v>
      </c>
      <c r="G208" s="218"/>
      <c r="H208" s="220" t="s">
        <v>1</v>
      </c>
      <c r="I208" s="222"/>
      <c r="J208" s="222"/>
      <c r="K208" s="218"/>
      <c r="L208" s="218"/>
      <c r="M208" s="223"/>
      <c r="N208" s="224"/>
      <c r="O208" s="225"/>
      <c r="P208" s="225"/>
      <c r="Q208" s="225"/>
      <c r="R208" s="225"/>
      <c r="S208" s="225"/>
      <c r="T208" s="225"/>
      <c r="U208" s="225"/>
      <c r="V208" s="225"/>
      <c r="W208" s="225"/>
      <c r="X208" s="226"/>
      <c r="AT208" s="227" t="s">
        <v>136</v>
      </c>
      <c r="AU208" s="227" t="s">
        <v>79</v>
      </c>
      <c r="AV208" s="11" t="s">
        <v>77</v>
      </c>
      <c r="AW208" s="11" t="s">
        <v>5</v>
      </c>
      <c r="AX208" s="11" t="s">
        <v>72</v>
      </c>
      <c r="AY208" s="227" t="s">
        <v>125</v>
      </c>
    </row>
    <row r="209" s="12" customFormat="1">
      <c r="B209" s="228"/>
      <c r="C209" s="229"/>
      <c r="D209" s="219" t="s">
        <v>136</v>
      </c>
      <c r="E209" s="230" t="s">
        <v>1</v>
      </c>
      <c r="F209" s="231" t="s">
        <v>213</v>
      </c>
      <c r="G209" s="229"/>
      <c r="H209" s="232">
        <v>5.4000000000000004</v>
      </c>
      <c r="I209" s="233"/>
      <c r="J209" s="233"/>
      <c r="K209" s="229"/>
      <c r="L209" s="229"/>
      <c r="M209" s="234"/>
      <c r="N209" s="235"/>
      <c r="O209" s="236"/>
      <c r="P209" s="236"/>
      <c r="Q209" s="236"/>
      <c r="R209" s="236"/>
      <c r="S209" s="236"/>
      <c r="T209" s="236"/>
      <c r="U209" s="236"/>
      <c r="V209" s="236"/>
      <c r="W209" s="236"/>
      <c r="X209" s="237"/>
      <c r="AT209" s="238" t="s">
        <v>136</v>
      </c>
      <c r="AU209" s="238" t="s">
        <v>79</v>
      </c>
      <c r="AV209" s="12" t="s">
        <v>79</v>
      </c>
      <c r="AW209" s="12" t="s">
        <v>5</v>
      </c>
      <c r="AX209" s="12" t="s">
        <v>72</v>
      </c>
      <c r="AY209" s="238" t="s">
        <v>125</v>
      </c>
    </row>
    <row r="210" s="11" customFormat="1">
      <c r="B210" s="217"/>
      <c r="C210" s="218"/>
      <c r="D210" s="219" t="s">
        <v>136</v>
      </c>
      <c r="E210" s="220" t="s">
        <v>1</v>
      </c>
      <c r="F210" s="221" t="s">
        <v>214</v>
      </c>
      <c r="G210" s="218"/>
      <c r="H210" s="220" t="s">
        <v>1</v>
      </c>
      <c r="I210" s="222"/>
      <c r="J210" s="222"/>
      <c r="K210" s="218"/>
      <c r="L210" s="218"/>
      <c r="M210" s="223"/>
      <c r="N210" s="224"/>
      <c r="O210" s="225"/>
      <c r="P210" s="225"/>
      <c r="Q210" s="225"/>
      <c r="R210" s="225"/>
      <c r="S210" s="225"/>
      <c r="T210" s="225"/>
      <c r="U210" s="225"/>
      <c r="V210" s="225"/>
      <c r="W210" s="225"/>
      <c r="X210" s="226"/>
      <c r="AT210" s="227" t="s">
        <v>136</v>
      </c>
      <c r="AU210" s="227" t="s">
        <v>79</v>
      </c>
      <c r="AV210" s="11" t="s">
        <v>77</v>
      </c>
      <c r="AW210" s="11" t="s">
        <v>5</v>
      </c>
      <c r="AX210" s="11" t="s">
        <v>72</v>
      </c>
      <c r="AY210" s="227" t="s">
        <v>125</v>
      </c>
    </row>
    <row r="211" s="12" customFormat="1">
      <c r="B211" s="228"/>
      <c r="C211" s="229"/>
      <c r="D211" s="219" t="s">
        <v>136</v>
      </c>
      <c r="E211" s="230" t="s">
        <v>1</v>
      </c>
      <c r="F211" s="231" t="s">
        <v>215</v>
      </c>
      <c r="G211" s="229"/>
      <c r="H211" s="232">
        <v>4.6799999999999997</v>
      </c>
      <c r="I211" s="233"/>
      <c r="J211" s="233"/>
      <c r="K211" s="229"/>
      <c r="L211" s="229"/>
      <c r="M211" s="234"/>
      <c r="N211" s="235"/>
      <c r="O211" s="236"/>
      <c r="P211" s="236"/>
      <c r="Q211" s="236"/>
      <c r="R211" s="236"/>
      <c r="S211" s="236"/>
      <c r="T211" s="236"/>
      <c r="U211" s="236"/>
      <c r="V211" s="236"/>
      <c r="W211" s="236"/>
      <c r="X211" s="237"/>
      <c r="AT211" s="238" t="s">
        <v>136</v>
      </c>
      <c r="AU211" s="238" t="s">
        <v>79</v>
      </c>
      <c r="AV211" s="12" t="s">
        <v>79</v>
      </c>
      <c r="AW211" s="12" t="s">
        <v>5</v>
      </c>
      <c r="AX211" s="12" t="s">
        <v>72</v>
      </c>
      <c r="AY211" s="238" t="s">
        <v>125</v>
      </c>
    </row>
    <row r="212" s="11" customFormat="1">
      <c r="B212" s="217"/>
      <c r="C212" s="218"/>
      <c r="D212" s="219" t="s">
        <v>136</v>
      </c>
      <c r="E212" s="220" t="s">
        <v>1</v>
      </c>
      <c r="F212" s="221" t="s">
        <v>257</v>
      </c>
      <c r="G212" s="218"/>
      <c r="H212" s="220" t="s">
        <v>1</v>
      </c>
      <c r="I212" s="222"/>
      <c r="J212" s="222"/>
      <c r="K212" s="218"/>
      <c r="L212" s="218"/>
      <c r="M212" s="223"/>
      <c r="N212" s="224"/>
      <c r="O212" s="225"/>
      <c r="P212" s="225"/>
      <c r="Q212" s="225"/>
      <c r="R212" s="225"/>
      <c r="S212" s="225"/>
      <c r="T212" s="225"/>
      <c r="U212" s="225"/>
      <c r="V212" s="225"/>
      <c r="W212" s="225"/>
      <c r="X212" s="226"/>
      <c r="AT212" s="227" t="s">
        <v>136</v>
      </c>
      <c r="AU212" s="227" t="s">
        <v>79</v>
      </c>
      <c r="AV212" s="11" t="s">
        <v>77</v>
      </c>
      <c r="AW212" s="11" t="s">
        <v>5</v>
      </c>
      <c r="AX212" s="11" t="s">
        <v>72</v>
      </c>
      <c r="AY212" s="227" t="s">
        <v>125</v>
      </c>
    </row>
    <row r="213" s="11" customFormat="1">
      <c r="B213" s="217"/>
      <c r="C213" s="218"/>
      <c r="D213" s="219" t="s">
        <v>136</v>
      </c>
      <c r="E213" s="220" t="s">
        <v>1</v>
      </c>
      <c r="F213" s="221" t="s">
        <v>207</v>
      </c>
      <c r="G213" s="218"/>
      <c r="H213" s="220" t="s">
        <v>1</v>
      </c>
      <c r="I213" s="222"/>
      <c r="J213" s="222"/>
      <c r="K213" s="218"/>
      <c r="L213" s="218"/>
      <c r="M213" s="223"/>
      <c r="N213" s="224"/>
      <c r="O213" s="225"/>
      <c r="P213" s="225"/>
      <c r="Q213" s="225"/>
      <c r="R213" s="225"/>
      <c r="S213" s="225"/>
      <c r="T213" s="225"/>
      <c r="U213" s="225"/>
      <c r="V213" s="225"/>
      <c r="W213" s="225"/>
      <c r="X213" s="226"/>
      <c r="AT213" s="227" t="s">
        <v>136</v>
      </c>
      <c r="AU213" s="227" t="s">
        <v>79</v>
      </c>
      <c r="AV213" s="11" t="s">
        <v>77</v>
      </c>
      <c r="AW213" s="11" t="s">
        <v>5</v>
      </c>
      <c r="AX213" s="11" t="s">
        <v>72</v>
      </c>
      <c r="AY213" s="227" t="s">
        <v>125</v>
      </c>
    </row>
    <row r="214" s="12" customFormat="1">
      <c r="B214" s="228"/>
      <c r="C214" s="229"/>
      <c r="D214" s="219" t="s">
        <v>136</v>
      </c>
      <c r="E214" s="230" t="s">
        <v>1</v>
      </c>
      <c r="F214" s="231" t="s">
        <v>258</v>
      </c>
      <c r="G214" s="229"/>
      <c r="H214" s="232">
        <v>6.9299999999999997</v>
      </c>
      <c r="I214" s="233"/>
      <c r="J214" s="233"/>
      <c r="K214" s="229"/>
      <c r="L214" s="229"/>
      <c r="M214" s="234"/>
      <c r="N214" s="235"/>
      <c r="O214" s="236"/>
      <c r="P214" s="236"/>
      <c r="Q214" s="236"/>
      <c r="R214" s="236"/>
      <c r="S214" s="236"/>
      <c r="T214" s="236"/>
      <c r="U214" s="236"/>
      <c r="V214" s="236"/>
      <c r="W214" s="236"/>
      <c r="X214" s="237"/>
      <c r="AT214" s="238" t="s">
        <v>136</v>
      </c>
      <c r="AU214" s="238" t="s">
        <v>79</v>
      </c>
      <c r="AV214" s="12" t="s">
        <v>79</v>
      </c>
      <c r="AW214" s="12" t="s">
        <v>5</v>
      </c>
      <c r="AX214" s="12" t="s">
        <v>72</v>
      </c>
      <c r="AY214" s="238" t="s">
        <v>125</v>
      </c>
    </row>
    <row r="215" s="11" customFormat="1">
      <c r="B215" s="217"/>
      <c r="C215" s="218"/>
      <c r="D215" s="219" t="s">
        <v>136</v>
      </c>
      <c r="E215" s="220" t="s">
        <v>1</v>
      </c>
      <c r="F215" s="221" t="s">
        <v>137</v>
      </c>
      <c r="G215" s="218"/>
      <c r="H215" s="220" t="s">
        <v>1</v>
      </c>
      <c r="I215" s="222"/>
      <c r="J215" s="222"/>
      <c r="K215" s="218"/>
      <c r="L215" s="218"/>
      <c r="M215" s="223"/>
      <c r="N215" s="224"/>
      <c r="O215" s="225"/>
      <c r="P215" s="225"/>
      <c r="Q215" s="225"/>
      <c r="R215" s="225"/>
      <c r="S215" s="225"/>
      <c r="T215" s="225"/>
      <c r="U215" s="225"/>
      <c r="V215" s="225"/>
      <c r="W215" s="225"/>
      <c r="X215" s="226"/>
      <c r="AT215" s="227" t="s">
        <v>136</v>
      </c>
      <c r="AU215" s="227" t="s">
        <v>79</v>
      </c>
      <c r="AV215" s="11" t="s">
        <v>77</v>
      </c>
      <c r="AW215" s="11" t="s">
        <v>5</v>
      </c>
      <c r="AX215" s="11" t="s">
        <v>72</v>
      </c>
      <c r="AY215" s="227" t="s">
        <v>125</v>
      </c>
    </row>
    <row r="216" s="12" customFormat="1">
      <c r="B216" s="228"/>
      <c r="C216" s="229"/>
      <c r="D216" s="219" t="s">
        <v>136</v>
      </c>
      <c r="E216" s="230" t="s">
        <v>1</v>
      </c>
      <c r="F216" s="231" t="s">
        <v>237</v>
      </c>
      <c r="G216" s="229"/>
      <c r="H216" s="232">
        <v>8.6699999999999999</v>
      </c>
      <c r="I216" s="233"/>
      <c r="J216" s="233"/>
      <c r="K216" s="229"/>
      <c r="L216" s="229"/>
      <c r="M216" s="234"/>
      <c r="N216" s="235"/>
      <c r="O216" s="236"/>
      <c r="P216" s="236"/>
      <c r="Q216" s="236"/>
      <c r="R216" s="236"/>
      <c r="S216" s="236"/>
      <c r="T216" s="236"/>
      <c r="U216" s="236"/>
      <c r="V216" s="236"/>
      <c r="W216" s="236"/>
      <c r="X216" s="237"/>
      <c r="AT216" s="238" t="s">
        <v>136</v>
      </c>
      <c r="AU216" s="238" t="s">
        <v>79</v>
      </c>
      <c r="AV216" s="12" t="s">
        <v>79</v>
      </c>
      <c r="AW216" s="12" t="s">
        <v>5</v>
      </c>
      <c r="AX216" s="12" t="s">
        <v>72</v>
      </c>
      <c r="AY216" s="238" t="s">
        <v>125</v>
      </c>
    </row>
    <row r="217" s="11" customFormat="1">
      <c r="B217" s="217"/>
      <c r="C217" s="218"/>
      <c r="D217" s="219" t="s">
        <v>136</v>
      </c>
      <c r="E217" s="220" t="s">
        <v>1</v>
      </c>
      <c r="F217" s="221" t="s">
        <v>210</v>
      </c>
      <c r="G217" s="218"/>
      <c r="H217" s="220" t="s">
        <v>1</v>
      </c>
      <c r="I217" s="222"/>
      <c r="J217" s="222"/>
      <c r="K217" s="218"/>
      <c r="L217" s="218"/>
      <c r="M217" s="223"/>
      <c r="N217" s="224"/>
      <c r="O217" s="225"/>
      <c r="P217" s="225"/>
      <c r="Q217" s="225"/>
      <c r="R217" s="225"/>
      <c r="S217" s="225"/>
      <c r="T217" s="225"/>
      <c r="U217" s="225"/>
      <c r="V217" s="225"/>
      <c r="W217" s="225"/>
      <c r="X217" s="226"/>
      <c r="AT217" s="227" t="s">
        <v>136</v>
      </c>
      <c r="AU217" s="227" t="s">
        <v>79</v>
      </c>
      <c r="AV217" s="11" t="s">
        <v>77</v>
      </c>
      <c r="AW217" s="11" t="s">
        <v>5</v>
      </c>
      <c r="AX217" s="11" t="s">
        <v>72</v>
      </c>
      <c r="AY217" s="227" t="s">
        <v>125</v>
      </c>
    </row>
    <row r="218" s="12" customFormat="1">
      <c r="B218" s="228"/>
      <c r="C218" s="229"/>
      <c r="D218" s="219" t="s">
        <v>136</v>
      </c>
      <c r="E218" s="230" t="s">
        <v>1</v>
      </c>
      <c r="F218" s="231" t="s">
        <v>259</v>
      </c>
      <c r="G218" s="229"/>
      <c r="H218" s="232">
        <v>3.3599999999999999</v>
      </c>
      <c r="I218" s="233"/>
      <c r="J218" s="233"/>
      <c r="K218" s="229"/>
      <c r="L218" s="229"/>
      <c r="M218" s="234"/>
      <c r="N218" s="235"/>
      <c r="O218" s="236"/>
      <c r="P218" s="236"/>
      <c r="Q218" s="236"/>
      <c r="R218" s="236"/>
      <c r="S218" s="236"/>
      <c r="T218" s="236"/>
      <c r="U218" s="236"/>
      <c r="V218" s="236"/>
      <c r="W218" s="236"/>
      <c r="X218" s="237"/>
      <c r="AT218" s="238" t="s">
        <v>136</v>
      </c>
      <c r="AU218" s="238" t="s">
        <v>79</v>
      </c>
      <c r="AV218" s="12" t="s">
        <v>79</v>
      </c>
      <c r="AW218" s="12" t="s">
        <v>5</v>
      </c>
      <c r="AX218" s="12" t="s">
        <v>72</v>
      </c>
      <c r="AY218" s="238" t="s">
        <v>125</v>
      </c>
    </row>
    <row r="219" s="11" customFormat="1">
      <c r="B219" s="217"/>
      <c r="C219" s="218"/>
      <c r="D219" s="219" t="s">
        <v>136</v>
      </c>
      <c r="E219" s="220" t="s">
        <v>1</v>
      </c>
      <c r="F219" s="221" t="s">
        <v>214</v>
      </c>
      <c r="G219" s="218"/>
      <c r="H219" s="220" t="s">
        <v>1</v>
      </c>
      <c r="I219" s="222"/>
      <c r="J219" s="222"/>
      <c r="K219" s="218"/>
      <c r="L219" s="218"/>
      <c r="M219" s="223"/>
      <c r="N219" s="224"/>
      <c r="O219" s="225"/>
      <c r="P219" s="225"/>
      <c r="Q219" s="225"/>
      <c r="R219" s="225"/>
      <c r="S219" s="225"/>
      <c r="T219" s="225"/>
      <c r="U219" s="225"/>
      <c r="V219" s="225"/>
      <c r="W219" s="225"/>
      <c r="X219" s="226"/>
      <c r="AT219" s="227" t="s">
        <v>136</v>
      </c>
      <c r="AU219" s="227" t="s">
        <v>79</v>
      </c>
      <c r="AV219" s="11" t="s">
        <v>77</v>
      </c>
      <c r="AW219" s="11" t="s">
        <v>5</v>
      </c>
      <c r="AX219" s="11" t="s">
        <v>72</v>
      </c>
      <c r="AY219" s="227" t="s">
        <v>125</v>
      </c>
    </row>
    <row r="220" s="12" customFormat="1">
      <c r="B220" s="228"/>
      <c r="C220" s="229"/>
      <c r="D220" s="219" t="s">
        <v>136</v>
      </c>
      <c r="E220" s="230" t="s">
        <v>1</v>
      </c>
      <c r="F220" s="231" t="s">
        <v>239</v>
      </c>
      <c r="G220" s="229"/>
      <c r="H220" s="232">
        <v>3.1200000000000001</v>
      </c>
      <c r="I220" s="233"/>
      <c r="J220" s="233"/>
      <c r="K220" s="229"/>
      <c r="L220" s="229"/>
      <c r="M220" s="234"/>
      <c r="N220" s="235"/>
      <c r="O220" s="236"/>
      <c r="P220" s="236"/>
      <c r="Q220" s="236"/>
      <c r="R220" s="236"/>
      <c r="S220" s="236"/>
      <c r="T220" s="236"/>
      <c r="U220" s="236"/>
      <c r="V220" s="236"/>
      <c r="W220" s="236"/>
      <c r="X220" s="237"/>
      <c r="AT220" s="238" t="s">
        <v>136</v>
      </c>
      <c r="AU220" s="238" t="s">
        <v>79</v>
      </c>
      <c r="AV220" s="12" t="s">
        <v>79</v>
      </c>
      <c r="AW220" s="12" t="s">
        <v>5</v>
      </c>
      <c r="AX220" s="12" t="s">
        <v>72</v>
      </c>
      <c r="AY220" s="238" t="s">
        <v>125</v>
      </c>
    </row>
    <row r="221" s="11" customFormat="1">
      <c r="B221" s="217"/>
      <c r="C221" s="218"/>
      <c r="D221" s="219" t="s">
        <v>136</v>
      </c>
      <c r="E221" s="220" t="s">
        <v>1</v>
      </c>
      <c r="F221" s="221" t="s">
        <v>260</v>
      </c>
      <c r="G221" s="218"/>
      <c r="H221" s="220" t="s">
        <v>1</v>
      </c>
      <c r="I221" s="222"/>
      <c r="J221" s="222"/>
      <c r="K221" s="218"/>
      <c r="L221" s="218"/>
      <c r="M221" s="223"/>
      <c r="N221" s="224"/>
      <c r="O221" s="225"/>
      <c r="P221" s="225"/>
      <c r="Q221" s="225"/>
      <c r="R221" s="225"/>
      <c r="S221" s="225"/>
      <c r="T221" s="225"/>
      <c r="U221" s="225"/>
      <c r="V221" s="225"/>
      <c r="W221" s="225"/>
      <c r="X221" s="226"/>
      <c r="AT221" s="227" t="s">
        <v>136</v>
      </c>
      <c r="AU221" s="227" t="s">
        <v>79</v>
      </c>
      <c r="AV221" s="11" t="s">
        <v>77</v>
      </c>
      <c r="AW221" s="11" t="s">
        <v>5</v>
      </c>
      <c r="AX221" s="11" t="s">
        <v>72</v>
      </c>
      <c r="AY221" s="227" t="s">
        <v>125</v>
      </c>
    </row>
    <row r="222" s="11" customFormat="1">
      <c r="B222" s="217"/>
      <c r="C222" s="218"/>
      <c r="D222" s="219" t="s">
        <v>136</v>
      </c>
      <c r="E222" s="220" t="s">
        <v>1</v>
      </c>
      <c r="F222" s="221" t="s">
        <v>207</v>
      </c>
      <c r="G222" s="218"/>
      <c r="H222" s="220" t="s">
        <v>1</v>
      </c>
      <c r="I222" s="222"/>
      <c r="J222" s="222"/>
      <c r="K222" s="218"/>
      <c r="L222" s="218"/>
      <c r="M222" s="223"/>
      <c r="N222" s="224"/>
      <c r="O222" s="225"/>
      <c r="P222" s="225"/>
      <c r="Q222" s="225"/>
      <c r="R222" s="225"/>
      <c r="S222" s="225"/>
      <c r="T222" s="225"/>
      <c r="U222" s="225"/>
      <c r="V222" s="225"/>
      <c r="W222" s="225"/>
      <c r="X222" s="226"/>
      <c r="AT222" s="227" t="s">
        <v>136</v>
      </c>
      <c r="AU222" s="227" t="s">
        <v>79</v>
      </c>
      <c r="AV222" s="11" t="s">
        <v>77</v>
      </c>
      <c r="AW222" s="11" t="s">
        <v>5</v>
      </c>
      <c r="AX222" s="11" t="s">
        <v>72</v>
      </c>
      <c r="AY222" s="227" t="s">
        <v>125</v>
      </c>
    </row>
    <row r="223" s="12" customFormat="1">
      <c r="B223" s="228"/>
      <c r="C223" s="229"/>
      <c r="D223" s="219" t="s">
        <v>136</v>
      </c>
      <c r="E223" s="230" t="s">
        <v>1</v>
      </c>
      <c r="F223" s="231" t="s">
        <v>261</v>
      </c>
      <c r="G223" s="229"/>
      <c r="H223" s="232">
        <v>2.7000000000000002</v>
      </c>
      <c r="I223" s="233"/>
      <c r="J223" s="233"/>
      <c r="K223" s="229"/>
      <c r="L223" s="229"/>
      <c r="M223" s="234"/>
      <c r="N223" s="235"/>
      <c r="O223" s="236"/>
      <c r="P223" s="236"/>
      <c r="Q223" s="236"/>
      <c r="R223" s="236"/>
      <c r="S223" s="236"/>
      <c r="T223" s="236"/>
      <c r="U223" s="236"/>
      <c r="V223" s="236"/>
      <c r="W223" s="236"/>
      <c r="X223" s="237"/>
      <c r="AT223" s="238" t="s">
        <v>136</v>
      </c>
      <c r="AU223" s="238" t="s">
        <v>79</v>
      </c>
      <c r="AV223" s="12" t="s">
        <v>79</v>
      </c>
      <c r="AW223" s="12" t="s">
        <v>5</v>
      </c>
      <c r="AX223" s="12" t="s">
        <v>72</v>
      </c>
      <c r="AY223" s="238" t="s">
        <v>125</v>
      </c>
    </row>
    <row r="224" s="11" customFormat="1">
      <c r="B224" s="217"/>
      <c r="C224" s="218"/>
      <c r="D224" s="219" t="s">
        <v>136</v>
      </c>
      <c r="E224" s="220" t="s">
        <v>1</v>
      </c>
      <c r="F224" s="221" t="s">
        <v>210</v>
      </c>
      <c r="G224" s="218"/>
      <c r="H224" s="220" t="s">
        <v>1</v>
      </c>
      <c r="I224" s="222"/>
      <c r="J224" s="222"/>
      <c r="K224" s="218"/>
      <c r="L224" s="218"/>
      <c r="M224" s="223"/>
      <c r="N224" s="224"/>
      <c r="O224" s="225"/>
      <c r="P224" s="225"/>
      <c r="Q224" s="225"/>
      <c r="R224" s="225"/>
      <c r="S224" s="225"/>
      <c r="T224" s="225"/>
      <c r="U224" s="225"/>
      <c r="V224" s="225"/>
      <c r="W224" s="225"/>
      <c r="X224" s="226"/>
      <c r="AT224" s="227" t="s">
        <v>136</v>
      </c>
      <c r="AU224" s="227" t="s">
        <v>79</v>
      </c>
      <c r="AV224" s="11" t="s">
        <v>77</v>
      </c>
      <c r="AW224" s="11" t="s">
        <v>5</v>
      </c>
      <c r="AX224" s="11" t="s">
        <v>72</v>
      </c>
      <c r="AY224" s="227" t="s">
        <v>125</v>
      </c>
    </row>
    <row r="225" s="12" customFormat="1">
      <c r="B225" s="228"/>
      <c r="C225" s="229"/>
      <c r="D225" s="219" t="s">
        <v>136</v>
      </c>
      <c r="E225" s="230" t="s">
        <v>1</v>
      </c>
      <c r="F225" s="231" t="s">
        <v>262</v>
      </c>
      <c r="G225" s="229"/>
      <c r="H225" s="232">
        <v>9.8000000000000007</v>
      </c>
      <c r="I225" s="233"/>
      <c r="J225" s="233"/>
      <c r="K225" s="229"/>
      <c r="L225" s="229"/>
      <c r="M225" s="234"/>
      <c r="N225" s="235"/>
      <c r="O225" s="236"/>
      <c r="P225" s="236"/>
      <c r="Q225" s="236"/>
      <c r="R225" s="236"/>
      <c r="S225" s="236"/>
      <c r="T225" s="236"/>
      <c r="U225" s="236"/>
      <c r="V225" s="236"/>
      <c r="W225" s="236"/>
      <c r="X225" s="237"/>
      <c r="AT225" s="238" t="s">
        <v>136</v>
      </c>
      <c r="AU225" s="238" t="s">
        <v>79</v>
      </c>
      <c r="AV225" s="12" t="s">
        <v>79</v>
      </c>
      <c r="AW225" s="12" t="s">
        <v>5</v>
      </c>
      <c r="AX225" s="12" t="s">
        <v>72</v>
      </c>
      <c r="AY225" s="238" t="s">
        <v>125</v>
      </c>
    </row>
    <row r="226" s="13" customFormat="1">
      <c r="B226" s="239"/>
      <c r="C226" s="240"/>
      <c r="D226" s="219" t="s">
        <v>136</v>
      </c>
      <c r="E226" s="241" t="s">
        <v>1</v>
      </c>
      <c r="F226" s="242" t="s">
        <v>139</v>
      </c>
      <c r="G226" s="240"/>
      <c r="H226" s="243">
        <v>206.71300000000002</v>
      </c>
      <c r="I226" s="244"/>
      <c r="J226" s="244"/>
      <c r="K226" s="240"/>
      <c r="L226" s="240"/>
      <c r="M226" s="245"/>
      <c r="N226" s="246"/>
      <c r="O226" s="247"/>
      <c r="P226" s="247"/>
      <c r="Q226" s="247"/>
      <c r="R226" s="247"/>
      <c r="S226" s="247"/>
      <c r="T226" s="247"/>
      <c r="U226" s="247"/>
      <c r="V226" s="247"/>
      <c r="W226" s="247"/>
      <c r="X226" s="248"/>
      <c r="AT226" s="249" t="s">
        <v>136</v>
      </c>
      <c r="AU226" s="249" t="s">
        <v>79</v>
      </c>
      <c r="AV226" s="13" t="s">
        <v>134</v>
      </c>
      <c r="AW226" s="13" t="s">
        <v>5</v>
      </c>
      <c r="AX226" s="13" t="s">
        <v>77</v>
      </c>
      <c r="AY226" s="249" t="s">
        <v>125</v>
      </c>
    </row>
    <row r="227" s="1" customFormat="1" ht="16.5" customHeight="1">
      <c r="B227" s="36"/>
      <c r="C227" s="250" t="s">
        <v>263</v>
      </c>
      <c r="D227" s="250" t="s">
        <v>141</v>
      </c>
      <c r="E227" s="251" t="s">
        <v>264</v>
      </c>
      <c r="F227" s="252" t="s">
        <v>265</v>
      </c>
      <c r="G227" s="253" t="s">
        <v>132</v>
      </c>
      <c r="H227" s="254">
        <v>73.561999999999998</v>
      </c>
      <c r="I227" s="255"/>
      <c r="J227" s="256"/>
      <c r="K227" s="257">
        <f>ROUND(P227*H227,2)</f>
        <v>0</v>
      </c>
      <c r="L227" s="252" t="s">
        <v>1</v>
      </c>
      <c r="M227" s="258"/>
      <c r="N227" s="259" t="s">
        <v>1</v>
      </c>
      <c r="O227" s="212" t="s">
        <v>41</v>
      </c>
      <c r="P227" s="213">
        <f>I227+J227</f>
        <v>0</v>
      </c>
      <c r="Q227" s="213">
        <f>ROUND(I227*H227,2)</f>
        <v>0</v>
      </c>
      <c r="R227" s="213">
        <f>ROUND(J227*H227,2)</f>
        <v>0</v>
      </c>
      <c r="S227" s="77"/>
      <c r="T227" s="214">
        <f>S227*H227</f>
        <v>0</v>
      </c>
      <c r="U227" s="214">
        <v>0.0041000000000000003</v>
      </c>
      <c r="V227" s="214">
        <f>U227*H227</f>
        <v>0.30160419999999999</v>
      </c>
      <c r="W227" s="214">
        <v>0</v>
      </c>
      <c r="X227" s="215">
        <f>W227*H227</f>
        <v>0</v>
      </c>
      <c r="AR227" s="15" t="s">
        <v>219</v>
      </c>
      <c r="AT227" s="15" t="s">
        <v>141</v>
      </c>
      <c r="AU227" s="15" t="s">
        <v>79</v>
      </c>
      <c r="AY227" s="15" t="s">
        <v>125</v>
      </c>
      <c r="BE227" s="216">
        <f>IF(O227="základní",K227,0)</f>
        <v>0</v>
      </c>
      <c r="BF227" s="216">
        <f>IF(O227="snížená",K227,0)</f>
        <v>0</v>
      </c>
      <c r="BG227" s="216">
        <f>IF(O227="zákl. přenesená",K227,0)</f>
        <v>0</v>
      </c>
      <c r="BH227" s="216">
        <f>IF(O227="sníž. přenesená",K227,0)</f>
        <v>0</v>
      </c>
      <c r="BI227" s="216">
        <f>IF(O227="nulová",K227,0)</f>
        <v>0</v>
      </c>
      <c r="BJ227" s="15" t="s">
        <v>77</v>
      </c>
      <c r="BK227" s="216">
        <f>ROUND(P227*H227,2)</f>
        <v>0</v>
      </c>
      <c r="BL227" s="15" t="s">
        <v>205</v>
      </c>
      <c r="BM227" s="15" t="s">
        <v>266</v>
      </c>
    </row>
    <row r="228" s="11" customFormat="1">
      <c r="B228" s="217"/>
      <c r="C228" s="218"/>
      <c r="D228" s="219" t="s">
        <v>136</v>
      </c>
      <c r="E228" s="220" t="s">
        <v>1</v>
      </c>
      <c r="F228" s="221" t="s">
        <v>256</v>
      </c>
      <c r="G228" s="218"/>
      <c r="H228" s="220" t="s">
        <v>1</v>
      </c>
      <c r="I228" s="222"/>
      <c r="J228" s="222"/>
      <c r="K228" s="218"/>
      <c r="L228" s="218"/>
      <c r="M228" s="223"/>
      <c r="N228" s="224"/>
      <c r="O228" s="225"/>
      <c r="P228" s="225"/>
      <c r="Q228" s="225"/>
      <c r="R228" s="225"/>
      <c r="S228" s="225"/>
      <c r="T228" s="225"/>
      <c r="U228" s="225"/>
      <c r="V228" s="225"/>
      <c r="W228" s="225"/>
      <c r="X228" s="226"/>
      <c r="AT228" s="227" t="s">
        <v>136</v>
      </c>
      <c r="AU228" s="227" t="s">
        <v>79</v>
      </c>
      <c r="AV228" s="11" t="s">
        <v>77</v>
      </c>
      <c r="AW228" s="11" t="s">
        <v>5</v>
      </c>
      <c r="AX228" s="11" t="s">
        <v>72</v>
      </c>
      <c r="AY228" s="227" t="s">
        <v>125</v>
      </c>
    </row>
    <row r="229" s="11" customFormat="1">
      <c r="B229" s="217"/>
      <c r="C229" s="218"/>
      <c r="D229" s="219" t="s">
        <v>136</v>
      </c>
      <c r="E229" s="220" t="s">
        <v>1</v>
      </c>
      <c r="F229" s="221" t="s">
        <v>207</v>
      </c>
      <c r="G229" s="218"/>
      <c r="H229" s="220" t="s">
        <v>1</v>
      </c>
      <c r="I229" s="222"/>
      <c r="J229" s="222"/>
      <c r="K229" s="218"/>
      <c r="L229" s="218"/>
      <c r="M229" s="223"/>
      <c r="N229" s="224"/>
      <c r="O229" s="225"/>
      <c r="P229" s="225"/>
      <c r="Q229" s="225"/>
      <c r="R229" s="225"/>
      <c r="S229" s="225"/>
      <c r="T229" s="225"/>
      <c r="U229" s="225"/>
      <c r="V229" s="225"/>
      <c r="W229" s="225"/>
      <c r="X229" s="226"/>
      <c r="AT229" s="227" t="s">
        <v>136</v>
      </c>
      <c r="AU229" s="227" t="s">
        <v>79</v>
      </c>
      <c r="AV229" s="11" t="s">
        <v>77</v>
      </c>
      <c r="AW229" s="11" t="s">
        <v>5</v>
      </c>
      <c r="AX229" s="11" t="s">
        <v>72</v>
      </c>
      <c r="AY229" s="227" t="s">
        <v>125</v>
      </c>
    </row>
    <row r="230" s="12" customFormat="1">
      <c r="B230" s="228"/>
      <c r="C230" s="229"/>
      <c r="D230" s="219" t="s">
        <v>136</v>
      </c>
      <c r="E230" s="230" t="s">
        <v>1</v>
      </c>
      <c r="F230" s="231" t="s">
        <v>267</v>
      </c>
      <c r="G230" s="229"/>
      <c r="H230" s="232">
        <v>12.92</v>
      </c>
      <c r="I230" s="233"/>
      <c r="J230" s="233"/>
      <c r="K230" s="229"/>
      <c r="L230" s="229"/>
      <c r="M230" s="234"/>
      <c r="N230" s="235"/>
      <c r="O230" s="236"/>
      <c r="P230" s="236"/>
      <c r="Q230" s="236"/>
      <c r="R230" s="236"/>
      <c r="S230" s="236"/>
      <c r="T230" s="236"/>
      <c r="U230" s="236"/>
      <c r="V230" s="236"/>
      <c r="W230" s="236"/>
      <c r="X230" s="237"/>
      <c r="AT230" s="238" t="s">
        <v>136</v>
      </c>
      <c r="AU230" s="238" t="s">
        <v>79</v>
      </c>
      <c r="AV230" s="12" t="s">
        <v>79</v>
      </c>
      <c r="AW230" s="12" t="s">
        <v>5</v>
      </c>
      <c r="AX230" s="12" t="s">
        <v>72</v>
      </c>
      <c r="AY230" s="238" t="s">
        <v>125</v>
      </c>
    </row>
    <row r="231" s="11" customFormat="1">
      <c r="B231" s="217"/>
      <c r="C231" s="218"/>
      <c r="D231" s="219" t="s">
        <v>136</v>
      </c>
      <c r="E231" s="220" t="s">
        <v>1</v>
      </c>
      <c r="F231" s="221" t="s">
        <v>137</v>
      </c>
      <c r="G231" s="218"/>
      <c r="H231" s="220" t="s">
        <v>1</v>
      </c>
      <c r="I231" s="222"/>
      <c r="J231" s="222"/>
      <c r="K231" s="218"/>
      <c r="L231" s="218"/>
      <c r="M231" s="223"/>
      <c r="N231" s="224"/>
      <c r="O231" s="225"/>
      <c r="P231" s="225"/>
      <c r="Q231" s="225"/>
      <c r="R231" s="225"/>
      <c r="S231" s="225"/>
      <c r="T231" s="225"/>
      <c r="U231" s="225"/>
      <c r="V231" s="225"/>
      <c r="W231" s="225"/>
      <c r="X231" s="226"/>
      <c r="AT231" s="227" t="s">
        <v>136</v>
      </c>
      <c r="AU231" s="227" t="s">
        <v>79</v>
      </c>
      <c r="AV231" s="11" t="s">
        <v>77</v>
      </c>
      <c r="AW231" s="11" t="s">
        <v>5</v>
      </c>
      <c r="AX231" s="11" t="s">
        <v>72</v>
      </c>
      <c r="AY231" s="227" t="s">
        <v>125</v>
      </c>
    </row>
    <row r="232" s="12" customFormat="1">
      <c r="B232" s="228"/>
      <c r="C232" s="229"/>
      <c r="D232" s="219" t="s">
        <v>136</v>
      </c>
      <c r="E232" s="230" t="s">
        <v>1</v>
      </c>
      <c r="F232" s="231" t="s">
        <v>268</v>
      </c>
      <c r="G232" s="229"/>
      <c r="H232" s="232">
        <v>32.404000000000003</v>
      </c>
      <c r="I232" s="233"/>
      <c r="J232" s="233"/>
      <c r="K232" s="229"/>
      <c r="L232" s="229"/>
      <c r="M232" s="234"/>
      <c r="N232" s="235"/>
      <c r="O232" s="236"/>
      <c r="P232" s="236"/>
      <c r="Q232" s="236"/>
      <c r="R232" s="236"/>
      <c r="S232" s="236"/>
      <c r="T232" s="236"/>
      <c r="U232" s="236"/>
      <c r="V232" s="236"/>
      <c r="W232" s="236"/>
      <c r="X232" s="237"/>
      <c r="AT232" s="238" t="s">
        <v>136</v>
      </c>
      <c r="AU232" s="238" t="s">
        <v>79</v>
      </c>
      <c r="AV232" s="12" t="s">
        <v>79</v>
      </c>
      <c r="AW232" s="12" t="s">
        <v>5</v>
      </c>
      <c r="AX232" s="12" t="s">
        <v>72</v>
      </c>
      <c r="AY232" s="238" t="s">
        <v>125</v>
      </c>
    </row>
    <row r="233" s="11" customFormat="1">
      <c r="B233" s="217"/>
      <c r="C233" s="218"/>
      <c r="D233" s="219" t="s">
        <v>136</v>
      </c>
      <c r="E233" s="220" t="s">
        <v>1</v>
      </c>
      <c r="F233" s="221" t="s">
        <v>210</v>
      </c>
      <c r="G233" s="218"/>
      <c r="H233" s="220" t="s">
        <v>1</v>
      </c>
      <c r="I233" s="222"/>
      <c r="J233" s="222"/>
      <c r="K233" s="218"/>
      <c r="L233" s="218"/>
      <c r="M233" s="223"/>
      <c r="N233" s="224"/>
      <c r="O233" s="225"/>
      <c r="P233" s="225"/>
      <c r="Q233" s="225"/>
      <c r="R233" s="225"/>
      <c r="S233" s="225"/>
      <c r="T233" s="225"/>
      <c r="U233" s="225"/>
      <c r="V233" s="225"/>
      <c r="W233" s="225"/>
      <c r="X233" s="226"/>
      <c r="AT233" s="227" t="s">
        <v>136</v>
      </c>
      <c r="AU233" s="227" t="s">
        <v>79</v>
      </c>
      <c r="AV233" s="11" t="s">
        <v>77</v>
      </c>
      <c r="AW233" s="11" t="s">
        <v>5</v>
      </c>
      <c r="AX233" s="11" t="s">
        <v>72</v>
      </c>
      <c r="AY233" s="227" t="s">
        <v>125</v>
      </c>
    </row>
    <row r="234" s="12" customFormat="1">
      <c r="B234" s="228"/>
      <c r="C234" s="229"/>
      <c r="D234" s="219" t="s">
        <v>136</v>
      </c>
      <c r="E234" s="230" t="s">
        <v>1</v>
      </c>
      <c r="F234" s="231" t="s">
        <v>269</v>
      </c>
      <c r="G234" s="229"/>
      <c r="H234" s="232">
        <v>16.646000000000001</v>
      </c>
      <c r="I234" s="233"/>
      <c r="J234" s="233"/>
      <c r="K234" s="229"/>
      <c r="L234" s="229"/>
      <c r="M234" s="234"/>
      <c r="N234" s="235"/>
      <c r="O234" s="236"/>
      <c r="P234" s="236"/>
      <c r="Q234" s="236"/>
      <c r="R234" s="236"/>
      <c r="S234" s="236"/>
      <c r="T234" s="236"/>
      <c r="U234" s="236"/>
      <c r="V234" s="236"/>
      <c r="W234" s="236"/>
      <c r="X234" s="237"/>
      <c r="AT234" s="238" t="s">
        <v>136</v>
      </c>
      <c r="AU234" s="238" t="s">
        <v>79</v>
      </c>
      <c r="AV234" s="12" t="s">
        <v>79</v>
      </c>
      <c r="AW234" s="12" t="s">
        <v>5</v>
      </c>
      <c r="AX234" s="12" t="s">
        <v>72</v>
      </c>
      <c r="AY234" s="238" t="s">
        <v>125</v>
      </c>
    </row>
    <row r="235" s="11" customFormat="1">
      <c r="B235" s="217"/>
      <c r="C235" s="218"/>
      <c r="D235" s="219" t="s">
        <v>136</v>
      </c>
      <c r="E235" s="220" t="s">
        <v>1</v>
      </c>
      <c r="F235" s="221" t="s">
        <v>212</v>
      </c>
      <c r="G235" s="218"/>
      <c r="H235" s="220" t="s">
        <v>1</v>
      </c>
      <c r="I235" s="222"/>
      <c r="J235" s="222"/>
      <c r="K235" s="218"/>
      <c r="L235" s="218"/>
      <c r="M235" s="223"/>
      <c r="N235" s="224"/>
      <c r="O235" s="225"/>
      <c r="P235" s="225"/>
      <c r="Q235" s="225"/>
      <c r="R235" s="225"/>
      <c r="S235" s="225"/>
      <c r="T235" s="225"/>
      <c r="U235" s="225"/>
      <c r="V235" s="225"/>
      <c r="W235" s="225"/>
      <c r="X235" s="226"/>
      <c r="AT235" s="227" t="s">
        <v>136</v>
      </c>
      <c r="AU235" s="227" t="s">
        <v>79</v>
      </c>
      <c r="AV235" s="11" t="s">
        <v>77</v>
      </c>
      <c r="AW235" s="11" t="s">
        <v>5</v>
      </c>
      <c r="AX235" s="11" t="s">
        <v>72</v>
      </c>
      <c r="AY235" s="227" t="s">
        <v>125</v>
      </c>
    </row>
    <row r="236" s="12" customFormat="1">
      <c r="B236" s="228"/>
      <c r="C236" s="229"/>
      <c r="D236" s="219" t="s">
        <v>136</v>
      </c>
      <c r="E236" s="230" t="s">
        <v>1</v>
      </c>
      <c r="F236" s="231" t="s">
        <v>270</v>
      </c>
      <c r="G236" s="229"/>
      <c r="H236" s="232">
        <v>6.21</v>
      </c>
      <c r="I236" s="233"/>
      <c r="J236" s="233"/>
      <c r="K236" s="229"/>
      <c r="L236" s="229"/>
      <c r="M236" s="234"/>
      <c r="N236" s="235"/>
      <c r="O236" s="236"/>
      <c r="P236" s="236"/>
      <c r="Q236" s="236"/>
      <c r="R236" s="236"/>
      <c r="S236" s="236"/>
      <c r="T236" s="236"/>
      <c r="U236" s="236"/>
      <c r="V236" s="236"/>
      <c r="W236" s="236"/>
      <c r="X236" s="237"/>
      <c r="AT236" s="238" t="s">
        <v>136</v>
      </c>
      <c r="AU236" s="238" t="s">
        <v>79</v>
      </c>
      <c r="AV236" s="12" t="s">
        <v>79</v>
      </c>
      <c r="AW236" s="12" t="s">
        <v>5</v>
      </c>
      <c r="AX236" s="12" t="s">
        <v>72</v>
      </c>
      <c r="AY236" s="238" t="s">
        <v>125</v>
      </c>
    </row>
    <row r="237" s="11" customFormat="1">
      <c r="B237" s="217"/>
      <c r="C237" s="218"/>
      <c r="D237" s="219" t="s">
        <v>136</v>
      </c>
      <c r="E237" s="220" t="s">
        <v>1</v>
      </c>
      <c r="F237" s="221" t="s">
        <v>214</v>
      </c>
      <c r="G237" s="218"/>
      <c r="H237" s="220" t="s">
        <v>1</v>
      </c>
      <c r="I237" s="222"/>
      <c r="J237" s="222"/>
      <c r="K237" s="218"/>
      <c r="L237" s="218"/>
      <c r="M237" s="223"/>
      <c r="N237" s="224"/>
      <c r="O237" s="225"/>
      <c r="P237" s="225"/>
      <c r="Q237" s="225"/>
      <c r="R237" s="225"/>
      <c r="S237" s="225"/>
      <c r="T237" s="225"/>
      <c r="U237" s="225"/>
      <c r="V237" s="225"/>
      <c r="W237" s="225"/>
      <c r="X237" s="226"/>
      <c r="AT237" s="227" t="s">
        <v>136</v>
      </c>
      <c r="AU237" s="227" t="s">
        <v>79</v>
      </c>
      <c r="AV237" s="11" t="s">
        <v>77</v>
      </c>
      <c r="AW237" s="11" t="s">
        <v>5</v>
      </c>
      <c r="AX237" s="11" t="s">
        <v>72</v>
      </c>
      <c r="AY237" s="227" t="s">
        <v>125</v>
      </c>
    </row>
    <row r="238" s="12" customFormat="1">
      <c r="B238" s="228"/>
      <c r="C238" s="229"/>
      <c r="D238" s="219" t="s">
        <v>136</v>
      </c>
      <c r="E238" s="230" t="s">
        <v>1</v>
      </c>
      <c r="F238" s="231" t="s">
        <v>271</v>
      </c>
      <c r="G238" s="229"/>
      <c r="H238" s="232">
        <v>5.3819999999999997</v>
      </c>
      <c r="I238" s="233"/>
      <c r="J238" s="233"/>
      <c r="K238" s="229"/>
      <c r="L238" s="229"/>
      <c r="M238" s="234"/>
      <c r="N238" s="235"/>
      <c r="O238" s="236"/>
      <c r="P238" s="236"/>
      <c r="Q238" s="236"/>
      <c r="R238" s="236"/>
      <c r="S238" s="236"/>
      <c r="T238" s="236"/>
      <c r="U238" s="236"/>
      <c r="V238" s="236"/>
      <c r="W238" s="236"/>
      <c r="X238" s="237"/>
      <c r="AT238" s="238" t="s">
        <v>136</v>
      </c>
      <c r="AU238" s="238" t="s">
        <v>79</v>
      </c>
      <c r="AV238" s="12" t="s">
        <v>79</v>
      </c>
      <c r="AW238" s="12" t="s">
        <v>5</v>
      </c>
      <c r="AX238" s="12" t="s">
        <v>72</v>
      </c>
      <c r="AY238" s="238" t="s">
        <v>125</v>
      </c>
    </row>
    <row r="239" s="13" customFormat="1">
      <c r="B239" s="239"/>
      <c r="C239" s="240"/>
      <c r="D239" s="219" t="s">
        <v>136</v>
      </c>
      <c r="E239" s="241" t="s">
        <v>1</v>
      </c>
      <c r="F239" s="242" t="s">
        <v>139</v>
      </c>
      <c r="G239" s="240"/>
      <c r="H239" s="243">
        <v>73.562000000000012</v>
      </c>
      <c r="I239" s="244"/>
      <c r="J239" s="244"/>
      <c r="K239" s="240"/>
      <c r="L239" s="240"/>
      <c r="M239" s="245"/>
      <c r="N239" s="246"/>
      <c r="O239" s="247"/>
      <c r="P239" s="247"/>
      <c r="Q239" s="247"/>
      <c r="R239" s="247"/>
      <c r="S239" s="247"/>
      <c r="T239" s="247"/>
      <c r="U239" s="247"/>
      <c r="V239" s="247"/>
      <c r="W239" s="247"/>
      <c r="X239" s="248"/>
      <c r="AT239" s="249" t="s">
        <v>136</v>
      </c>
      <c r="AU239" s="249" t="s">
        <v>79</v>
      </c>
      <c r="AV239" s="13" t="s">
        <v>134</v>
      </c>
      <c r="AW239" s="13" t="s">
        <v>5</v>
      </c>
      <c r="AX239" s="13" t="s">
        <v>77</v>
      </c>
      <c r="AY239" s="249" t="s">
        <v>125</v>
      </c>
    </row>
    <row r="240" s="1" customFormat="1" ht="33.75" customHeight="1">
      <c r="B240" s="36"/>
      <c r="C240" s="250" t="s">
        <v>272</v>
      </c>
      <c r="D240" s="250" t="s">
        <v>141</v>
      </c>
      <c r="E240" s="251" t="s">
        <v>273</v>
      </c>
      <c r="F240" s="252" t="s">
        <v>274</v>
      </c>
      <c r="G240" s="253" t="s">
        <v>132</v>
      </c>
      <c r="H240" s="254">
        <v>113.169</v>
      </c>
      <c r="I240" s="255"/>
      <c r="J240" s="256"/>
      <c r="K240" s="257">
        <f>ROUND(P240*H240,2)</f>
        <v>0</v>
      </c>
      <c r="L240" s="252" t="s">
        <v>1</v>
      </c>
      <c r="M240" s="258"/>
      <c r="N240" s="259" t="s">
        <v>1</v>
      </c>
      <c r="O240" s="212" t="s">
        <v>41</v>
      </c>
      <c r="P240" s="213">
        <f>I240+J240</f>
        <v>0</v>
      </c>
      <c r="Q240" s="213">
        <f>ROUND(I240*H240,2)</f>
        <v>0</v>
      </c>
      <c r="R240" s="213">
        <f>ROUND(J240*H240,2)</f>
        <v>0</v>
      </c>
      <c r="S240" s="77"/>
      <c r="T240" s="214">
        <f>S240*H240</f>
        <v>0</v>
      </c>
      <c r="U240" s="214">
        <v>0.0041000000000000003</v>
      </c>
      <c r="V240" s="214">
        <f>U240*H240</f>
        <v>0.46399290000000004</v>
      </c>
      <c r="W240" s="214">
        <v>0</v>
      </c>
      <c r="X240" s="215">
        <f>W240*H240</f>
        <v>0</v>
      </c>
      <c r="AR240" s="15" t="s">
        <v>219</v>
      </c>
      <c r="AT240" s="15" t="s">
        <v>141</v>
      </c>
      <c r="AU240" s="15" t="s">
        <v>79</v>
      </c>
      <c r="AY240" s="15" t="s">
        <v>125</v>
      </c>
      <c r="BE240" s="216">
        <f>IF(O240="základní",K240,0)</f>
        <v>0</v>
      </c>
      <c r="BF240" s="216">
        <f>IF(O240="snížená",K240,0)</f>
        <v>0</v>
      </c>
      <c r="BG240" s="216">
        <f>IF(O240="zákl. přenesená",K240,0)</f>
        <v>0</v>
      </c>
      <c r="BH240" s="216">
        <f>IF(O240="sníž. přenesená",K240,0)</f>
        <v>0</v>
      </c>
      <c r="BI240" s="216">
        <f>IF(O240="nulová",K240,0)</f>
        <v>0</v>
      </c>
      <c r="BJ240" s="15" t="s">
        <v>77</v>
      </c>
      <c r="BK240" s="216">
        <f>ROUND(P240*H240,2)</f>
        <v>0</v>
      </c>
      <c r="BL240" s="15" t="s">
        <v>205</v>
      </c>
      <c r="BM240" s="15" t="s">
        <v>275</v>
      </c>
    </row>
    <row r="241" s="11" customFormat="1">
      <c r="B241" s="217"/>
      <c r="C241" s="218"/>
      <c r="D241" s="219" t="s">
        <v>136</v>
      </c>
      <c r="E241" s="220" t="s">
        <v>1</v>
      </c>
      <c r="F241" s="221" t="s">
        <v>230</v>
      </c>
      <c r="G241" s="218"/>
      <c r="H241" s="220" t="s">
        <v>1</v>
      </c>
      <c r="I241" s="222"/>
      <c r="J241" s="222"/>
      <c r="K241" s="218"/>
      <c r="L241" s="218"/>
      <c r="M241" s="223"/>
      <c r="N241" s="224"/>
      <c r="O241" s="225"/>
      <c r="P241" s="225"/>
      <c r="Q241" s="225"/>
      <c r="R241" s="225"/>
      <c r="S241" s="225"/>
      <c r="T241" s="225"/>
      <c r="U241" s="225"/>
      <c r="V241" s="225"/>
      <c r="W241" s="225"/>
      <c r="X241" s="226"/>
      <c r="AT241" s="227" t="s">
        <v>136</v>
      </c>
      <c r="AU241" s="227" t="s">
        <v>79</v>
      </c>
      <c r="AV241" s="11" t="s">
        <v>77</v>
      </c>
      <c r="AW241" s="11" t="s">
        <v>5</v>
      </c>
      <c r="AX241" s="11" t="s">
        <v>72</v>
      </c>
      <c r="AY241" s="227" t="s">
        <v>125</v>
      </c>
    </row>
    <row r="242" s="11" customFormat="1">
      <c r="B242" s="217"/>
      <c r="C242" s="218"/>
      <c r="D242" s="219" t="s">
        <v>136</v>
      </c>
      <c r="E242" s="220" t="s">
        <v>1</v>
      </c>
      <c r="F242" s="221" t="s">
        <v>254</v>
      </c>
      <c r="G242" s="218"/>
      <c r="H242" s="220" t="s">
        <v>1</v>
      </c>
      <c r="I242" s="222"/>
      <c r="J242" s="222"/>
      <c r="K242" s="218"/>
      <c r="L242" s="218"/>
      <c r="M242" s="223"/>
      <c r="N242" s="224"/>
      <c r="O242" s="225"/>
      <c r="P242" s="225"/>
      <c r="Q242" s="225"/>
      <c r="R242" s="225"/>
      <c r="S242" s="225"/>
      <c r="T242" s="225"/>
      <c r="U242" s="225"/>
      <c r="V242" s="225"/>
      <c r="W242" s="225"/>
      <c r="X242" s="226"/>
      <c r="AT242" s="227" t="s">
        <v>136</v>
      </c>
      <c r="AU242" s="227" t="s">
        <v>79</v>
      </c>
      <c r="AV242" s="11" t="s">
        <v>77</v>
      </c>
      <c r="AW242" s="11" t="s">
        <v>5</v>
      </c>
      <c r="AX242" s="11" t="s">
        <v>72</v>
      </c>
      <c r="AY242" s="227" t="s">
        <v>125</v>
      </c>
    </row>
    <row r="243" s="12" customFormat="1">
      <c r="B243" s="228"/>
      <c r="C243" s="229"/>
      <c r="D243" s="219" t="s">
        <v>136</v>
      </c>
      <c r="E243" s="230" t="s">
        <v>1</v>
      </c>
      <c r="F243" s="231" t="s">
        <v>243</v>
      </c>
      <c r="G243" s="229"/>
      <c r="H243" s="232">
        <v>55.441000000000002</v>
      </c>
      <c r="I243" s="233"/>
      <c r="J243" s="233"/>
      <c r="K243" s="229"/>
      <c r="L243" s="229"/>
      <c r="M243" s="234"/>
      <c r="N243" s="235"/>
      <c r="O243" s="236"/>
      <c r="P243" s="236"/>
      <c r="Q243" s="236"/>
      <c r="R243" s="236"/>
      <c r="S243" s="236"/>
      <c r="T243" s="236"/>
      <c r="U243" s="236"/>
      <c r="V243" s="236"/>
      <c r="W243" s="236"/>
      <c r="X243" s="237"/>
      <c r="AT243" s="238" t="s">
        <v>136</v>
      </c>
      <c r="AU243" s="238" t="s">
        <v>79</v>
      </c>
      <c r="AV243" s="12" t="s">
        <v>79</v>
      </c>
      <c r="AW243" s="12" t="s">
        <v>5</v>
      </c>
      <c r="AX243" s="12" t="s">
        <v>72</v>
      </c>
      <c r="AY243" s="238" t="s">
        <v>125</v>
      </c>
    </row>
    <row r="244" s="11" customFormat="1">
      <c r="B244" s="217"/>
      <c r="C244" s="218"/>
      <c r="D244" s="219" t="s">
        <v>136</v>
      </c>
      <c r="E244" s="220" t="s">
        <v>1</v>
      </c>
      <c r="F244" s="221" t="s">
        <v>232</v>
      </c>
      <c r="G244" s="218"/>
      <c r="H244" s="220" t="s">
        <v>1</v>
      </c>
      <c r="I244" s="222"/>
      <c r="J244" s="222"/>
      <c r="K244" s="218"/>
      <c r="L244" s="218"/>
      <c r="M244" s="223"/>
      <c r="N244" s="224"/>
      <c r="O244" s="225"/>
      <c r="P244" s="225"/>
      <c r="Q244" s="225"/>
      <c r="R244" s="225"/>
      <c r="S244" s="225"/>
      <c r="T244" s="225"/>
      <c r="U244" s="225"/>
      <c r="V244" s="225"/>
      <c r="W244" s="225"/>
      <c r="X244" s="226"/>
      <c r="AT244" s="227" t="s">
        <v>136</v>
      </c>
      <c r="AU244" s="227" t="s">
        <v>79</v>
      </c>
      <c r="AV244" s="11" t="s">
        <v>77</v>
      </c>
      <c r="AW244" s="11" t="s">
        <v>5</v>
      </c>
      <c r="AX244" s="11" t="s">
        <v>72</v>
      </c>
      <c r="AY244" s="227" t="s">
        <v>125</v>
      </c>
    </row>
    <row r="245" s="11" customFormat="1">
      <c r="B245" s="217"/>
      <c r="C245" s="218"/>
      <c r="D245" s="219" t="s">
        <v>136</v>
      </c>
      <c r="E245" s="220" t="s">
        <v>1</v>
      </c>
      <c r="F245" s="221" t="s">
        <v>254</v>
      </c>
      <c r="G245" s="218"/>
      <c r="H245" s="220" t="s">
        <v>1</v>
      </c>
      <c r="I245" s="222"/>
      <c r="J245" s="222"/>
      <c r="K245" s="218"/>
      <c r="L245" s="218"/>
      <c r="M245" s="223"/>
      <c r="N245" s="224"/>
      <c r="O245" s="225"/>
      <c r="P245" s="225"/>
      <c r="Q245" s="225"/>
      <c r="R245" s="225"/>
      <c r="S245" s="225"/>
      <c r="T245" s="225"/>
      <c r="U245" s="225"/>
      <c r="V245" s="225"/>
      <c r="W245" s="225"/>
      <c r="X245" s="226"/>
      <c r="AT245" s="227" t="s">
        <v>136</v>
      </c>
      <c r="AU245" s="227" t="s">
        <v>79</v>
      </c>
      <c r="AV245" s="11" t="s">
        <v>77</v>
      </c>
      <c r="AW245" s="11" t="s">
        <v>5</v>
      </c>
      <c r="AX245" s="11" t="s">
        <v>72</v>
      </c>
      <c r="AY245" s="227" t="s">
        <v>125</v>
      </c>
    </row>
    <row r="246" s="12" customFormat="1">
      <c r="B246" s="228"/>
      <c r="C246" s="229"/>
      <c r="D246" s="219" t="s">
        <v>136</v>
      </c>
      <c r="E246" s="230" t="s">
        <v>1</v>
      </c>
      <c r="F246" s="231" t="s">
        <v>244</v>
      </c>
      <c r="G246" s="229"/>
      <c r="H246" s="232">
        <v>32.335000000000001</v>
      </c>
      <c r="I246" s="233"/>
      <c r="J246" s="233"/>
      <c r="K246" s="229"/>
      <c r="L246" s="229"/>
      <c r="M246" s="234"/>
      <c r="N246" s="235"/>
      <c r="O246" s="236"/>
      <c r="P246" s="236"/>
      <c r="Q246" s="236"/>
      <c r="R246" s="236"/>
      <c r="S246" s="236"/>
      <c r="T246" s="236"/>
      <c r="U246" s="236"/>
      <c r="V246" s="236"/>
      <c r="W246" s="236"/>
      <c r="X246" s="237"/>
      <c r="AT246" s="238" t="s">
        <v>136</v>
      </c>
      <c r="AU246" s="238" t="s">
        <v>79</v>
      </c>
      <c r="AV246" s="12" t="s">
        <v>79</v>
      </c>
      <c r="AW246" s="12" t="s">
        <v>5</v>
      </c>
      <c r="AX246" s="12" t="s">
        <v>72</v>
      </c>
      <c r="AY246" s="238" t="s">
        <v>125</v>
      </c>
    </row>
    <row r="247" s="11" customFormat="1">
      <c r="B247" s="217"/>
      <c r="C247" s="218"/>
      <c r="D247" s="219" t="s">
        <v>136</v>
      </c>
      <c r="E247" s="220" t="s">
        <v>1</v>
      </c>
      <c r="F247" s="221" t="s">
        <v>257</v>
      </c>
      <c r="G247" s="218"/>
      <c r="H247" s="220" t="s">
        <v>1</v>
      </c>
      <c r="I247" s="222"/>
      <c r="J247" s="222"/>
      <c r="K247" s="218"/>
      <c r="L247" s="218"/>
      <c r="M247" s="223"/>
      <c r="N247" s="224"/>
      <c r="O247" s="225"/>
      <c r="P247" s="225"/>
      <c r="Q247" s="225"/>
      <c r="R247" s="225"/>
      <c r="S247" s="225"/>
      <c r="T247" s="225"/>
      <c r="U247" s="225"/>
      <c r="V247" s="225"/>
      <c r="W247" s="225"/>
      <c r="X247" s="226"/>
      <c r="AT247" s="227" t="s">
        <v>136</v>
      </c>
      <c r="AU247" s="227" t="s">
        <v>79</v>
      </c>
      <c r="AV247" s="11" t="s">
        <v>77</v>
      </c>
      <c r="AW247" s="11" t="s">
        <v>5</v>
      </c>
      <c r="AX247" s="11" t="s">
        <v>72</v>
      </c>
      <c r="AY247" s="227" t="s">
        <v>125</v>
      </c>
    </row>
    <row r="248" s="11" customFormat="1">
      <c r="B248" s="217"/>
      <c r="C248" s="218"/>
      <c r="D248" s="219" t="s">
        <v>136</v>
      </c>
      <c r="E248" s="220" t="s">
        <v>1</v>
      </c>
      <c r="F248" s="221" t="s">
        <v>207</v>
      </c>
      <c r="G248" s="218"/>
      <c r="H248" s="220" t="s">
        <v>1</v>
      </c>
      <c r="I248" s="222"/>
      <c r="J248" s="222"/>
      <c r="K248" s="218"/>
      <c r="L248" s="218"/>
      <c r="M248" s="223"/>
      <c r="N248" s="224"/>
      <c r="O248" s="225"/>
      <c r="P248" s="225"/>
      <c r="Q248" s="225"/>
      <c r="R248" s="225"/>
      <c r="S248" s="225"/>
      <c r="T248" s="225"/>
      <c r="U248" s="225"/>
      <c r="V248" s="225"/>
      <c r="W248" s="225"/>
      <c r="X248" s="226"/>
      <c r="AT248" s="227" t="s">
        <v>136</v>
      </c>
      <c r="AU248" s="227" t="s">
        <v>79</v>
      </c>
      <c r="AV248" s="11" t="s">
        <v>77</v>
      </c>
      <c r="AW248" s="11" t="s">
        <v>5</v>
      </c>
      <c r="AX248" s="11" t="s">
        <v>72</v>
      </c>
      <c r="AY248" s="227" t="s">
        <v>125</v>
      </c>
    </row>
    <row r="249" s="12" customFormat="1">
      <c r="B249" s="228"/>
      <c r="C249" s="229"/>
      <c r="D249" s="219" t="s">
        <v>136</v>
      </c>
      <c r="E249" s="230" t="s">
        <v>1</v>
      </c>
      <c r="F249" s="231" t="s">
        <v>276</v>
      </c>
      <c r="G249" s="229"/>
      <c r="H249" s="232">
        <v>7.9699999999999998</v>
      </c>
      <c r="I249" s="233"/>
      <c r="J249" s="233"/>
      <c r="K249" s="229"/>
      <c r="L249" s="229"/>
      <c r="M249" s="234"/>
      <c r="N249" s="235"/>
      <c r="O249" s="236"/>
      <c r="P249" s="236"/>
      <c r="Q249" s="236"/>
      <c r="R249" s="236"/>
      <c r="S249" s="236"/>
      <c r="T249" s="236"/>
      <c r="U249" s="236"/>
      <c r="V249" s="236"/>
      <c r="W249" s="236"/>
      <c r="X249" s="237"/>
      <c r="AT249" s="238" t="s">
        <v>136</v>
      </c>
      <c r="AU249" s="238" t="s">
        <v>79</v>
      </c>
      <c r="AV249" s="12" t="s">
        <v>79</v>
      </c>
      <c r="AW249" s="12" t="s">
        <v>5</v>
      </c>
      <c r="AX249" s="12" t="s">
        <v>72</v>
      </c>
      <c r="AY249" s="238" t="s">
        <v>125</v>
      </c>
    </row>
    <row r="250" s="11" customFormat="1">
      <c r="B250" s="217"/>
      <c r="C250" s="218"/>
      <c r="D250" s="219" t="s">
        <v>136</v>
      </c>
      <c r="E250" s="220" t="s">
        <v>1</v>
      </c>
      <c r="F250" s="221" t="s">
        <v>137</v>
      </c>
      <c r="G250" s="218"/>
      <c r="H250" s="220" t="s">
        <v>1</v>
      </c>
      <c r="I250" s="222"/>
      <c r="J250" s="222"/>
      <c r="K250" s="218"/>
      <c r="L250" s="218"/>
      <c r="M250" s="223"/>
      <c r="N250" s="224"/>
      <c r="O250" s="225"/>
      <c r="P250" s="225"/>
      <c r="Q250" s="225"/>
      <c r="R250" s="225"/>
      <c r="S250" s="225"/>
      <c r="T250" s="225"/>
      <c r="U250" s="225"/>
      <c r="V250" s="225"/>
      <c r="W250" s="225"/>
      <c r="X250" s="226"/>
      <c r="AT250" s="227" t="s">
        <v>136</v>
      </c>
      <c r="AU250" s="227" t="s">
        <v>79</v>
      </c>
      <c r="AV250" s="11" t="s">
        <v>77</v>
      </c>
      <c r="AW250" s="11" t="s">
        <v>5</v>
      </c>
      <c r="AX250" s="11" t="s">
        <v>72</v>
      </c>
      <c r="AY250" s="227" t="s">
        <v>125</v>
      </c>
    </row>
    <row r="251" s="12" customFormat="1">
      <c r="B251" s="228"/>
      <c r="C251" s="229"/>
      <c r="D251" s="219" t="s">
        <v>136</v>
      </c>
      <c r="E251" s="230" t="s">
        <v>1</v>
      </c>
      <c r="F251" s="231" t="s">
        <v>247</v>
      </c>
      <c r="G251" s="229"/>
      <c r="H251" s="232">
        <v>9.9710000000000001</v>
      </c>
      <c r="I251" s="233"/>
      <c r="J251" s="233"/>
      <c r="K251" s="229"/>
      <c r="L251" s="229"/>
      <c r="M251" s="234"/>
      <c r="N251" s="235"/>
      <c r="O251" s="236"/>
      <c r="P251" s="236"/>
      <c r="Q251" s="236"/>
      <c r="R251" s="236"/>
      <c r="S251" s="236"/>
      <c r="T251" s="236"/>
      <c r="U251" s="236"/>
      <c r="V251" s="236"/>
      <c r="W251" s="236"/>
      <c r="X251" s="237"/>
      <c r="AT251" s="238" t="s">
        <v>136</v>
      </c>
      <c r="AU251" s="238" t="s">
        <v>79</v>
      </c>
      <c r="AV251" s="12" t="s">
        <v>79</v>
      </c>
      <c r="AW251" s="12" t="s">
        <v>5</v>
      </c>
      <c r="AX251" s="12" t="s">
        <v>72</v>
      </c>
      <c r="AY251" s="238" t="s">
        <v>125</v>
      </c>
    </row>
    <row r="252" s="11" customFormat="1">
      <c r="B252" s="217"/>
      <c r="C252" s="218"/>
      <c r="D252" s="219" t="s">
        <v>136</v>
      </c>
      <c r="E252" s="220" t="s">
        <v>1</v>
      </c>
      <c r="F252" s="221" t="s">
        <v>210</v>
      </c>
      <c r="G252" s="218"/>
      <c r="H252" s="220" t="s">
        <v>1</v>
      </c>
      <c r="I252" s="222"/>
      <c r="J252" s="222"/>
      <c r="K252" s="218"/>
      <c r="L252" s="218"/>
      <c r="M252" s="223"/>
      <c r="N252" s="224"/>
      <c r="O252" s="225"/>
      <c r="P252" s="225"/>
      <c r="Q252" s="225"/>
      <c r="R252" s="225"/>
      <c r="S252" s="225"/>
      <c r="T252" s="225"/>
      <c r="U252" s="225"/>
      <c r="V252" s="225"/>
      <c r="W252" s="225"/>
      <c r="X252" s="226"/>
      <c r="AT252" s="227" t="s">
        <v>136</v>
      </c>
      <c r="AU252" s="227" t="s">
        <v>79</v>
      </c>
      <c r="AV252" s="11" t="s">
        <v>77</v>
      </c>
      <c r="AW252" s="11" t="s">
        <v>5</v>
      </c>
      <c r="AX252" s="11" t="s">
        <v>72</v>
      </c>
      <c r="AY252" s="227" t="s">
        <v>125</v>
      </c>
    </row>
    <row r="253" s="12" customFormat="1">
      <c r="B253" s="228"/>
      <c r="C253" s="229"/>
      <c r="D253" s="219" t="s">
        <v>136</v>
      </c>
      <c r="E253" s="230" t="s">
        <v>1</v>
      </c>
      <c r="F253" s="231" t="s">
        <v>277</v>
      </c>
      <c r="G253" s="229"/>
      <c r="H253" s="232">
        <v>3.8639999999999999</v>
      </c>
      <c r="I253" s="233"/>
      <c r="J253" s="233"/>
      <c r="K253" s="229"/>
      <c r="L253" s="229"/>
      <c r="M253" s="234"/>
      <c r="N253" s="235"/>
      <c r="O253" s="236"/>
      <c r="P253" s="236"/>
      <c r="Q253" s="236"/>
      <c r="R253" s="236"/>
      <c r="S253" s="236"/>
      <c r="T253" s="236"/>
      <c r="U253" s="236"/>
      <c r="V253" s="236"/>
      <c r="W253" s="236"/>
      <c r="X253" s="237"/>
      <c r="AT253" s="238" t="s">
        <v>136</v>
      </c>
      <c r="AU253" s="238" t="s">
        <v>79</v>
      </c>
      <c r="AV253" s="12" t="s">
        <v>79</v>
      </c>
      <c r="AW253" s="12" t="s">
        <v>5</v>
      </c>
      <c r="AX253" s="12" t="s">
        <v>72</v>
      </c>
      <c r="AY253" s="238" t="s">
        <v>125</v>
      </c>
    </row>
    <row r="254" s="11" customFormat="1">
      <c r="B254" s="217"/>
      <c r="C254" s="218"/>
      <c r="D254" s="219" t="s">
        <v>136</v>
      </c>
      <c r="E254" s="220" t="s">
        <v>1</v>
      </c>
      <c r="F254" s="221" t="s">
        <v>214</v>
      </c>
      <c r="G254" s="218"/>
      <c r="H254" s="220" t="s">
        <v>1</v>
      </c>
      <c r="I254" s="222"/>
      <c r="J254" s="222"/>
      <c r="K254" s="218"/>
      <c r="L254" s="218"/>
      <c r="M254" s="223"/>
      <c r="N254" s="224"/>
      <c r="O254" s="225"/>
      <c r="P254" s="225"/>
      <c r="Q254" s="225"/>
      <c r="R254" s="225"/>
      <c r="S254" s="225"/>
      <c r="T254" s="225"/>
      <c r="U254" s="225"/>
      <c r="V254" s="225"/>
      <c r="W254" s="225"/>
      <c r="X254" s="226"/>
      <c r="AT254" s="227" t="s">
        <v>136</v>
      </c>
      <c r="AU254" s="227" t="s">
        <v>79</v>
      </c>
      <c r="AV254" s="11" t="s">
        <v>77</v>
      </c>
      <c r="AW254" s="11" t="s">
        <v>5</v>
      </c>
      <c r="AX254" s="11" t="s">
        <v>72</v>
      </c>
      <c r="AY254" s="227" t="s">
        <v>125</v>
      </c>
    </row>
    <row r="255" s="12" customFormat="1">
      <c r="B255" s="228"/>
      <c r="C255" s="229"/>
      <c r="D255" s="219" t="s">
        <v>136</v>
      </c>
      <c r="E255" s="230" t="s">
        <v>1</v>
      </c>
      <c r="F255" s="231" t="s">
        <v>249</v>
      </c>
      <c r="G255" s="229"/>
      <c r="H255" s="232">
        <v>3.5880000000000001</v>
      </c>
      <c r="I255" s="233"/>
      <c r="J255" s="233"/>
      <c r="K255" s="229"/>
      <c r="L255" s="229"/>
      <c r="M255" s="234"/>
      <c r="N255" s="235"/>
      <c r="O255" s="236"/>
      <c r="P255" s="236"/>
      <c r="Q255" s="236"/>
      <c r="R255" s="236"/>
      <c r="S255" s="236"/>
      <c r="T255" s="236"/>
      <c r="U255" s="236"/>
      <c r="V255" s="236"/>
      <c r="W255" s="236"/>
      <c r="X255" s="237"/>
      <c r="AT255" s="238" t="s">
        <v>136</v>
      </c>
      <c r="AU255" s="238" t="s">
        <v>79</v>
      </c>
      <c r="AV255" s="12" t="s">
        <v>79</v>
      </c>
      <c r="AW255" s="12" t="s">
        <v>5</v>
      </c>
      <c r="AX255" s="12" t="s">
        <v>72</v>
      </c>
      <c r="AY255" s="238" t="s">
        <v>125</v>
      </c>
    </row>
    <row r="256" s="13" customFormat="1">
      <c r="B256" s="239"/>
      <c r="C256" s="240"/>
      <c r="D256" s="219" t="s">
        <v>136</v>
      </c>
      <c r="E256" s="241" t="s">
        <v>1</v>
      </c>
      <c r="F256" s="242" t="s">
        <v>139</v>
      </c>
      <c r="G256" s="240"/>
      <c r="H256" s="243">
        <v>113.16900000000001</v>
      </c>
      <c r="I256" s="244"/>
      <c r="J256" s="244"/>
      <c r="K256" s="240"/>
      <c r="L256" s="240"/>
      <c r="M256" s="245"/>
      <c r="N256" s="246"/>
      <c r="O256" s="247"/>
      <c r="P256" s="247"/>
      <c r="Q256" s="247"/>
      <c r="R256" s="247"/>
      <c r="S256" s="247"/>
      <c r="T256" s="247"/>
      <c r="U256" s="247"/>
      <c r="V256" s="247"/>
      <c r="W256" s="247"/>
      <c r="X256" s="248"/>
      <c r="AT256" s="249" t="s">
        <v>136</v>
      </c>
      <c r="AU256" s="249" t="s">
        <v>79</v>
      </c>
      <c r="AV256" s="13" t="s">
        <v>134</v>
      </c>
      <c r="AW256" s="13" t="s">
        <v>5</v>
      </c>
      <c r="AX256" s="13" t="s">
        <v>77</v>
      </c>
      <c r="AY256" s="249" t="s">
        <v>125</v>
      </c>
    </row>
    <row r="257" s="1" customFormat="1" ht="22.5" customHeight="1">
      <c r="B257" s="36"/>
      <c r="C257" s="250" t="s">
        <v>278</v>
      </c>
      <c r="D257" s="250" t="s">
        <v>141</v>
      </c>
      <c r="E257" s="251" t="s">
        <v>279</v>
      </c>
      <c r="F257" s="252" t="s">
        <v>280</v>
      </c>
      <c r="G257" s="253" t="s">
        <v>132</v>
      </c>
      <c r="H257" s="254">
        <v>50.990000000000002</v>
      </c>
      <c r="I257" s="255"/>
      <c r="J257" s="256"/>
      <c r="K257" s="257">
        <f>ROUND(P257*H257,2)</f>
        <v>0</v>
      </c>
      <c r="L257" s="252" t="s">
        <v>133</v>
      </c>
      <c r="M257" s="258"/>
      <c r="N257" s="259" t="s">
        <v>1</v>
      </c>
      <c r="O257" s="212" t="s">
        <v>41</v>
      </c>
      <c r="P257" s="213">
        <f>I257+J257</f>
        <v>0</v>
      </c>
      <c r="Q257" s="213">
        <f>ROUND(I257*H257,2)</f>
        <v>0</v>
      </c>
      <c r="R257" s="213">
        <f>ROUND(J257*H257,2)</f>
        <v>0</v>
      </c>
      <c r="S257" s="77"/>
      <c r="T257" s="214">
        <f>S257*H257</f>
        <v>0</v>
      </c>
      <c r="U257" s="214">
        <v>0.001</v>
      </c>
      <c r="V257" s="214">
        <f>U257*H257</f>
        <v>0.050990000000000001</v>
      </c>
      <c r="W257" s="214">
        <v>0</v>
      </c>
      <c r="X257" s="215">
        <f>W257*H257</f>
        <v>0</v>
      </c>
      <c r="AR257" s="15" t="s">
        <v>219</v>
      </c>
      <c r="AT257" s="15" t="s">
        <v>141</v>
      </c>
      <c r="AU257" s="15" t="s">
        <v>79</v>
      </c>
      <c r="AY257" s="15" t="s">
        <v>125</v>
      </c>
      <c r="BE257" s="216">
        <f>IF(O257="základní",K257,0)</f>
        <v>0</v>
      </c>
      <c r="BF257" s="216">
        <f>IF(O257="snížená",K257,0)</f>
        <v>0</v>
      </c>
      <c r="BG257" s="216">
        <f>IF(O257="zákl. přenesená",K257,0)</f>
        <v>0</v>
      </c>
      <c r="BH257" s="216">
        <f>IF(O257="sníž. přenesená",K257,0)</f>
        <v>0</v>
      </c>
      <c r="BI257" s="216">
        <f>IF(O257="nulová",K257,0)</f>
        <v>0</v>
      </c>
      <c r="BJ257" s="15" t="s">
        <v>77</v>
      </c>
      <c r="BK257" s="216">
        <f>ROUND(P257*H257,2)</f>
        <v>0</v>
      </c>
      <c r="BL257" s="15" t="s">
        <v>205</v>
      </c>
      <c r="BM257" s="15" t="s">
        <v>281</v>
      </c>
    </row>
    <row r="258" s="11" customFormat="1">
      <c r="B258" s="217"/>
      <c r="C258" s="218"/>
      <c r="D258" s="219" t="s">
        <v>136</v>
      </c>
      <c r="E258" s="220" t="s">
        <v>1</v>
      </c>
      <c r="F258" s="221" t="s">
        <v>234</v>
      </c>
      <c r="G258" s="218"/>
      <c r="H258" s="220" t="s">
        <v>1</v>
      </c>
      <c r="I258" s="222"/>
      <c r="J258" s="222"/>
      <c r="K258" s="218"/>
      <c r="L258" s="218"/>
      <c r="M258" s="223"/>
      <c r="N258" s="224"/>
      <c r="O258" s="225"/>
      <c r="P258" s="225"/>
      <c r="Q258" s="225"/>
      <c r="R258" s="225"/>
      <c r="S258" s="225"/>
      <c r="T258" s="225"/>
      <c r="U258" s="225"/>
      <c r="V258" s="225"/>
      <c r="W258" s="225"/>
      <c r="X258" s="226"/>
      <c r="AT258" s="227" t="s">
        <v>136</v>
      </c>
      <c r="AU258" s="227" t="s">
        <v>79</v>
      </c>
      <c r="AV258" s="11" t="s">
        <v>77</v>
      </c>
      <c r="AW258" s="11" t="s">
        <v>5</v>
      </c>
      <c r="AX258" s="11" t="s">
        <v>72</v>
      </c>
      <c r="AY258" s="227" t="s">
        <v>125</v>
      </c>
    </row>
    <row r="259" s="11" customFormat="1">
      <c r="B259" s="217"/>
      <c r="C259" s="218"/>
      <c r="D259" s="219" t="s">
        <v>136</v>
      </c>
      <c r="E259" s="220" t="s">
        <v>1</v>
      </c>
      <c r="F259" s="221" t="s">
        <v>255</v>
      </c>
      <c r="G259" s="218"/>
      <c r="H259" s="220" t="s">
        <v>1</v>
      </c>
      <c r="I259" s="222"/>
      <c r="J259" s="222"/>
      <c r="K259" s="218"/>
      <c r="L259" s="218"/>
      <c r="M259" s="223"/>
      <c r="N259" s="224"/>
      <c r="O259" s="225"/>
      <c r="P259" s="225"/>
      <c r="Q259" s="225"/>
      <c r="R259" s="225"/>
      <c r="S259" s="225"/>
      <c r="T259" s="225"/>
      <c r="U259" s="225"/>
      <c r="V259" s="225"/>
      <c r="W259" s="225"/>
      <c r="X259" s="226"/>
      <c r="AT259" s="227" t="s">
        <v>136</v>
      </c>
      <c r="AU259" s="227" t="s">
        <v>79</v>
      </c>
      <c r="AV259" s="11" t="s">
        <v>77</v>
      </c>
      <c r="AW259" s="11" t="s">
        <v>5</v>
      </c>
      <c r="AX259" s="11" t="s">
        <v>72</v>
      </c>
      <c r="AY259" s="227" t="s">
        <v>125</v>
      </c>
    </row>
    <row r="260" s="12" customFormat="1">
      <c r="B260" s="228"/>
      <c r="C260" s="229"/>
      <c r="D260" s="219" t="s">
        <v>136</v>
      </c>
      <c r="E260" s="230" t="s">
        <v>1</v>
      </c>
      <c r="F260" s="231" t="s">
        <v>245</v>
      </c>
      <c r="G260" s="229"/>
      <c r="H260" s="232">
        <v>36.615000000000002</v>
      </c>
      <c r="I260" s="233"/>
      <c r="J260" s="233"/>
      <c r="K260" s="229"/>
      <c r="L260" s="229"/>
      <c r="M260" s="234"/>
      <c r="N260" s="235"/>
      <c r="O260" s="236"/>
      <c r="P260" s="236"/>
      <c r="Q260" s="236"/>
      <c r="R260" s="236"/>
      <c r="S260" s="236"/>
      <c r="T260" s="236"/>
      <c r="U260" s="236"/>
      <c r="V260" s="236"/>
      <c r="W260" s="236"/>
      <c r="X260" s="237"/>
      <c r="AT260" s="238" t="s">
        <v>136</v>
      </c>
      <c r="AU260" s="238" t="s">
        <v>79</v>
      </c>
      <c r="AV260" s="12" t="s">
        <v>79</v>
      </c>
      <c r="AW260" s="12" t="s">
        <v>5</v>
      </c>
      <c r="AX260" s="12" t="s">
        <v>72</v>
      </c>
      <c r="AY260" s="238" t="s">
        <v>125</v>
      </c>
    </row>
    <row r="261" s="11" customFormat="1">
      <c r="B261" s="217"/>
      <c r="C261" s="218"/>
      <c r="D261" s="219" t="s">
        <v>136</v>
      </c>
      <c r="E261" s="220" t="s">
        <v>1</v>
      </c>
      <c r="F261" s="221" t="s">
        <v>260</v>
      </c>
      <c r="G261" s="218"/>
      <c r="H261" s="220" t="s">
        <v>1</v>
      </c>
      <c r="I261" s="222"/>
      <c r="J261" s="222"/>
      <c r="K261" s="218"/>
      <c r="L261" s="218"/>
      <c r="M261" s="223"/>
      <c r="N261" s="224"/>
      <c r="O261" s="225"/>
      <c r="P261" s="225"/>
      <c r="Q261" s="225"/>
      <c r="R261" s="225"/>
      <c r="S261" s="225"/>
      <c r="T261" s="225"/>
      <c r="U261" s="225"/>
      <c r="V261" s="225"/>
      <c r="W261" s="225"/>
      <c r="X261" s="226"/>
      <c r="AT261" s="227" t="s">
        <v>136</v>
      </c>
      <c r="AU261" s="227" t="s">
        <v>79</v>
      </c>
      <c r="AV261" s="11" t="s">
        <v>77</v>
      </c>
      <c r="AW261" s="11" t="s">
        <v>5</v>
      </c>
      <c r="AX261" s="11" t="s">
        <v>72</v>
      </c>
      <c r="AY261" s="227" t="s">
        <v>125</v>
      </c>
    </row>
    <row r="262" s="11" customFormat="1">
      <c r="B262" s="217"/>
      <c r="C262" s="218"/>
      <c r="D262" s="219" t="s">
        <v>136</v>
      </c>
      <c r="E262" s="220" t="s">
        <v>1</v>
      </c>
      <c r="F262" s="221" t="s">
        <v>207</v>
      </c>
      <c r="G262" s="218"/>
      <c r="H262" s="220" t="s">
        <v>1</v>
      </c>
      <c r="I262" s="222"/>
      <c r="J262" s="222"/>
      <c r="K262" s="218"/>
      <c r="L262" s="218"/>
      <c r="M262" s="223"/>
      <c r="N262" s="224"/>
      <c r="O262" s="225"/>
      <c r="P262" s="225"/>
      <c r="Q262" s="225"/>
      <c r="R262" s="225"/>
      <c r="S262" s="225"/>
      <c r="T262" s="225"/>
      <c r="U262" s="225"/>
      <c r="V262" s="225"/>
      <c r="W262" s="225"/>
      <c r="X262" s="226"/>
      <c r="AT262" s="227" t="s">
        <v>136</v>
      </c>
      <c r="AU262" s="227" t="s">
        <v>79</v>
      </c>
      <c r="AV262" s="11" t="s">
        <v>77</v>
      </c>
      <c r="AW262" s="11" t="s">
        <v>5</v>
      </c>
      <c r="AX262" s="11" t="s">
        <v>72</v>
      </c>
      <c r="AY262" s="227" t="s">
        <v>125</v>
      </c>
    </row>
    <row r="263" s="12" customFormat="1">
      <c r="B263" s="228"/>
      <c r="C263" s="229"/>
      <c r="D263" s="219" t="s">
        <v>136</v>
      </c>
      <c r="E263" s="230" t="s">
        <v>1</v>
      </c>
      <c r="F263" s="231" t="s">
        <v>282</v>
      </c>
      <c r="G263" s="229"/>
      <c r="H263" s="232">
        <v>3.105</v>
      </c>
      <c r="I263" s="233"/>
      <c r="J263" s="233"/>
      <c r="K263" s="229"/>
      <c r="L263" s="229"/>
      <c r="M263" s="234"/>
      <c r="N263" s="235"/>
      <c r="O263" s="236"/>
      <c r="P263" s="236"/>
      <c r="Q263" s="236"/>
      <c r="R263" s="236"/>
      <c r="S263" s="236"/>
      <c r="T263" s="236"/>
      <c r="U263" s="236"/>
      <c r="V263" s="236"/>
      <c r="W263" s="236"/>
      <c r="X263" s="237"/>
      <c r="AT263" s="238" t="s">
        <v>136</v>
      </c>
      <c r="AU263" s="238" t="s">
        <v>79</v>
      </c>
      <c r="AV263" s="12" t="s">
        <v>79</v>
      </c>
      <c r="AW263" s="12" t="s">
        <v>5</v>
      </c>
      <c r="AX263" s="12" t="s">
        <v>72</v>
      </c>
      <c r="AY263" s="238" t="s">
        <v>125</v>
      </c>
    </row>
    <row r="264" s="11" customFormat="1">
      <c r="B264" s="217"/>
      <c r="C264" s="218"/>
      <c r="D264" s="219" t="s">
        <v>136</v>
      </c>
      <c r="E264" s="220" t="s">
        <v>1</v>
      </c>
      <c r="F264" s="221" t="s">
        <v>210</v>
      </c>
      <c r="G264" s="218"/>
      <c r="H264" s="220" t="s">
        <v>1</v>
      </c>
      <c r="I264" s="222"/>
      <c r="J264" s="222"/>
      <c r="K264" s="218"/>
      <c r="L264" s="218"/>
      <c r="M264" s="223"/>
      <c r="N264" s="224"/>
      <c r="O264" s="225"/>
      <c r="P264" s="225"/>
      <c r="Q264" s="225"/>
      <c r="R264" s="225"/>
      <c r="S264" s="225"/>
      <c r="T264" s="225"/>
      <c r="U264" s="225"/>
      <c r="V264" s="225"/>
      <c r="W264" s="225"/>
      <c r="X264" s="226"/>
      <c r="AT264" s="227" t="s">
        <v>136</v>
      </c>
      <c r="AU264" s="227" t="s">
        <v>79</v>
      </c>
      <c r="AV264" s="11" t="s">
        <v>77</v>
      </c>
      <c r="AW264" s="11" t="s">
        <v>5</v>
      </c>
      <c r="AX264" s="11" t="s">
        <v>72</v>
      </c>
      <c r="AY264" s="227" t="s">
        <v>125</v>
      </c>
    </row>
    <row r="265" s="12" customFormat="1">
      <c r="B265" s="228"/>
      <c r="C265" s="229"/>
      <c r="D265" s="219" t="s">
        <v>136</v>
      </c>
      <c r="E265" s="230" t="s">
        <v>1</v>
      </c>
      <c r="F265" s="231" t="s">
        <v>283</v>
      </c>
      <c r="G265" s="229"/>
      <c r="H265" s="232">
        <v>11.27</v>
      </c>
      <c r="I265" s="233"/>
      <c r="J265" s="233"/>
      <c r="K265" s="229"/>
      <c r="L265" s="229"/>
      <c r="M265" s="234"/>
      <c r="N265" s="235"/>
      <c r="O265" s="236"/>
      <c r="P265" s="236"/>
      <c r="Q265" s="236"/>
      <c r="R265" s="236"/>
      <c r="S265" s="236"/>
      <c r="T265" s="236"/>
      <c r="U265" s="236"/>
      <c r="V265" s="236"/>
      <c r="W265" s="236"/>
      <c r="X265" s="237"/>
      <c r="AT265" s="238" t="s">
        <v>136</v>
      </c>
      <c r="AU265" s="238" t="s">
        <v>79</v>
      </c>
      <c r="AV265" s="12" t="s">
        <v>79</v>
      </c>
      <c r="AW265" s="12" t="s">
        <v>5</v>
      </c>
      <c r="AX265" s="12" t="s">
        <v>72</v>
      </c>
      <c r="AY265" s="238" t="s">
        <v>125</v>
      </c>
    </row>
    <row r="266" s="13" customFormat="1">
      <c r="B266" s="239"/>
      <c r="C266" s="240"/>
      <c r="D266" s="219" t="s">
        <v>136</v>
      </c>
      <c r="E266" s="241" t="s">
        <v>1</v>
      </c>
      <c r="F266" s="242" t="s">
        <v>139</v>
      </c>
      <c r="G266" s="240"/>
      <c r="H266" s="243">
        <v>50.989999999999995</v>
      </c>
      <c r="I266" s="244"/>
      <c r="J266" s="244"/>
      <c r="K266" s="240"/>
      <c r="L266" s="240"/>
      <c r="M266" s="245"/>
      <c r="N266" s="246"/>
      <c r="O266" s="247"/>
      <c r="P266" s="247"/>
      <c r="Q266" s="247"/>
      <c r="R266" s="247"/>
      <c r="S266" s="247"/>
      <c r="T266" s="247"/>
      <c r="U266" s="247"/>
      <c r="V266" s="247"/>
      <c r="W266" s="247"/>
      <c r="X266" s="248"/>
      <c r="AT266" s="249" t="s">
        <v>136</v>
      </c>
      <c r="AU266" s="249" t="s">
        <v>79</v>
      </c>
      <c r="AV266" s="13" t="s">
        <v>134</v>
      </c>
      <c r="AW266" s="13" t="s">
        <v>5</v>
      </c>
      <c r="AX266" s="13" t="s">
        <v>77</v>
      </c>
      <c r="AY266" s="249" t="s">
        <v>125</v>
      </c>
    </row>
    <row r="267" s="1" customFormat="1" ht="16.5" customHeight="1">
      <c r="B267" s="36"/>
      <c r="C267" s="204" t="s">
        <v>284</v>
      </c>
      <c r="D267" s="204" t="s">
        <v>129</v>
      </c>
      <c r="E267" s="205" t="s">
        <v>285</v>
      </c>
      <c r="F267" s="206" t="s">
        <v>286</v>
      </c>
      <c r="G267" s="207" t="s">
        <v>132</v>
      </c>
      <c r="H267" s="208">
        <v>109.267</v>
      </c>
      <c r="I267" s="209"/>
      <c r="J267" s="209"/>
      <c r="K267" s="210">
        <f>ROUND(P267*H267,2)</f>
        <v>0</v>
      </c>
      <c r="L267" s="206" t="s">
        <v>1</v>
      </c>
      <c r="M267" s="41"/>
      <c r="N267" s="211" t="s">
        <v>1</v>
      </c>
      <c r="O267" s="212" t="s">
        <v>41</v>
      </c>
      <c r="P267" s="213">
        <f>I267+J267</f>
        <v>0</v>
      </c>
      <c r="Q267" s="213">
        <f>ROUND(I267*H267,2)</f>
        <v>0</v>
      </c>
      <c r="R267" s="213">
        <f>ROUND(J267*H267,2)</f>
        <v>0</v>
      </c>
      <c r="S267" s="77"/>
      <c r="T267" s="214">
        <f>S267*H267</f>
        <v>0</v>
      </c>
      <c r="U267" s="214">
        <v>0</v>
      </c>
      <c r="V267" s="214">
        <f>U267*H267</f>
        <v>0</v>
      </c>
      <c r="W267" s="214">
        <v>0</v>
      </c>
      <c r="X267" s="215">
        <f>W267*H267</f>
        <v>0</v>
      </c>
      <c r="AR267" s="15" t="s">
        <v>205</v>
      </c>
      <c r="AT267" s="15" t="s">
        <v>129</v>
      </c>
      <c r="AU267" s="15" t="s">
        <v>79</v>
      </c>
      <c r="AY267" s="15" t="s">
        <v>125</v>
      </c>
      <c r="BE267" s="216">
        <f>IF(O267="základní",K267,0)</f>
        <v>0</v>
      </c>
      <c r="BF267" s="216">
        <f>IF(O267="snížená",K267,0)</f>
        <v>0</v>
      </c>
      <c r="BG267" s="216">
        <f>IF(O267="zákl. přenesená",K267,0)</f>
        <v>0</v>
      </c>
      <c r="BH267" s="216">
        <f>IF(O267="sníž. přenesená",K267,0)</f>
        <v>0</v>
      </c>
      <c r="BI267" s="216">
        <f>IF(O267="nulová",K267,0)</f>
        <v>0</v>
      </c>
      <c r="BJ267" s="15" t="s">
        <v>77</v>
      </c>
      <c r="BK267" s="216">
        <f>ROUND(P267*H267,2)</f>
        <v>0</v>
      </c>
      <c r="BL267" s="15" t="s">
        <v>205</v>
      </c>
      <c r="BM267" s="15" t="s">
        <v>287</v>
      </c>
    </row>
    <row r="268" s="12" customFormat="1">
      <c r="B268" s="228"/>
      <c r="C268" s="229"/>
      <c r="D268" s="219" t="s">
        <v>136</v>
      </c>
      <c r="E268" s="230" t="s">
        <v>1</v>
      </c>
      <c r="F268" s="231" t="s">
        <v>288</v>
      </c>
      <c r="G268" s="229"/>
      <c r="H268" s="232">
        <v>109.267</v>
      </c>
      <c r="I268" s="233"/>
      <c r="J268" s="233"/>
      <c r="K268" s="229"/>
      <c r="L268" s="229"/>
      <c r="M268" s="234"/>
      <c r="N268" s="235"/>
      <c r="O268" s="236"/>
      <c r="P268" s="236"/>
      <c r="Q268" s="236"/>
      <c r="R268" s="236"/>
      <c r="S268" s="236"/>
      <c r="T268" s="236"/>
      <c r="U268" s="236"/>
      <c r="V268" s="236"/>
      <c r="W268" s="236"/>
      <c r="X268" s="237"/>
      <c r="AT268" s="238" t="s">
        <v>136</v>
      </c>
      <c r="AU268" s="238" t="s">
        <v>79</v>
      </c>
      <c r="AV268" s="12" t="s">
        <v>79</v>
      </c>
      <c r="AW268" s="12" t="s">
        <v>5</v>
      </c>
      <c r="AX268" s="12" t="s">
        <v>72</v>
      </c>
      <c r="AY268" s="238" t="s">
        <v>125</v>
      </c>
    </row>
    <row r="269" s="13" customFormat="1">
      <c r="B269" s="239"/>
      <c r="C269" s="240"/>
      <c r="D269" s="219" t="s">
        <v>136</v>
      </c>
      <c r="E269" s="241" t="s">
        <v>1</v>
      </c>
      <c r="F269" s="242" t="s">
        <v>139</v>
      </c>
      <c r="G269" s="240"/>
      <c r="H269" s="243">
        <v>109.267</v>
      </c>
      <c r="I269" s="244"/>
      <c r="J269" s="244"/>
      <c r="K269" s="240"/>
      <c r="L269" s="240"/>
      <c r="M269" s="245"/>
      <c r="N269" s="246"/>
      <c r="O269" s="247"/>
      <c r="P269" s="247"/>
      <c r="Q269" s="247"/>
      <c r="R269" s="247"/>
      <c r="S269" s="247"/>
      <c r="T269" s="247"/>
      <c r="U269" s="247"/>
      <c r="V269" s="247"/>
      <c r="W269" s="247"/>
      <c r="X269" s="248"/>
      <c r="AT269" s="249" t="s">
        <v>136</v>
      </c>
      <c r="AU269" s="249" t="s">
        <v>79</v>
      </c>
      <c r="AV269" s="13" t="s">
        <v>134</v>
      </c>
      <c r="AW269" s="13" t="s">
        <v>5</v>
      </c>
      <c r="AX269" s="13" t="s">
        <v>77</v>
      </c>
      <c r="AY269" s="249" t="s">
        <v>125</v>
      </c>
    </row>
    <row r="270" s="1" customFormat="1" ht="16.5" customHeight="1">
      <c r="B270" s="36"/>
      <c r="C270" s="204" t="s">
        <v>289</v>
      </c>
      <c r="D270" s="204" t="s">
        <v>129</v>
      </c>
      <c r="E270" s="205" t="s">
        <v>290</v>
      </c>
      <c r="F270" s="206" t="s">
        <v>291</v>
      </c>
      <c r="G270" s="207" t="s">
        <v>292</v>
      </c>
      <c r="H270" s="260"/>
      <c r="I270" s="209"/>
      <c r="J270" s="209"/>
      <c r="K270" s="210">
        <f>ROUND(P270*H270,2)</f>
        <v>0</v>
      </c>
      <c r="L270" s="206" t="s">
        <v>133</v>
      </c>
      <c r="M270" s="41"/>
      <c r="N270" s="211" t="s">
        <v>1</v>
      </c>
      <c r="O270" s="212" t="s">
        <v>41</v>
      </c>
      <c r="P270" s="213">
        <f>I270+J270</f>
        <v>0</v>
      </c>
      <c r="Q270" s="213">
        <f>ROUND(I270*H270,2)</f>
        <v>0</v>
      </c>
      <c r="R270" s="213">
        <f>ROUND(J270*H270,2)</f>
        <v>0</v>
      </c>
      <c r="S270" s="77"/>
      <c r="T270" s="214">
        <f>S270*H270</f>
        <v>0</v>
      </c>
      <c r="U270" s="214">
        <v>0</v>
      </c>
      <c r="V270" s="214">
        <f>U270*H270</f>
        <v>0</v>
      </c>
      <c r="W270" s="214">
        <v>0</v>
      </c>
      <c r="X270" s="215">
        <f>W270*H270</f>
        <v>0</v>
      </c>
      <c r="AR270" s="15" t="s">
        <v>134</v>
      </c>
      <c r="AT270" s="15" t="s">
        <v>129</v>
      </c>
      <c r="AU270" s="15" t="s">
        <v>79</v>
      </c>
      <c r="AY270" s="15" t="s">
        <v>125</v>
      </c>
      <c r="BE270" s="216">
        <f>IF(O270="základní",K270,0)</f>
        <v>0</v>
      </c>
      <c r="BF270" s="216">
        <f>IF(O270="snížená",K270,0)</f>
        <v>0</v>
      </c>
      <c r="BG270" s="216">
        <f>IF(O270="zákl. přenesená",K270,0)</f>
        <v>0</v>
      </c>
      <c r="BH270" s="216">
        <f>IF(O270="sníž. přenesená",K270,0)</f>
        <v>0</v>
      </c>
      <c r="BI270" s="216">
        <f>IF(O270="nulová",K270,0)</f>
        <v>0</v>
      </c>
      <c r="BJ270" s="15" t="s">
        <v>77</v>
      </c>
      <c r="BK270" s="216">
        <f>ROUND(P270*H270,2)</f>
        <v>0</v>
      </c>
      <c r="BL270" s="15" t="s">
        <v>134</v>
      </c>
      <c r="BM270" s="15" t="s">
        <v>293</v>
      </c>
    </row>
    <row r="271" s="10" customFormat="1" ht="22.8" customHeight="1">
      <c r="B271" s="188"/>
      <c r="C271" s="189"/>
      <c r="D271" s="190" t="s">
        <v>71</v>
      </c>
      <c r="E271" s="202" t="s">
        <v>294</v>
      </c>
      <c r="F271" s="202" t="s">
        <v>295</v>
      </c>
      <c r="G271" s="189"/>
      <c r="H271" s="189"/>
      <c r="I271" s="192"/>
      <c r="J271" s="192"/>
      <c r="K271" s="203">
        <f>BK271</f>
        <v>0</v>
      </c>
      <c r="L271" s="189"/>
      <c r="M271" s="193"/>
      <c r="N271" s="194"/>
      <c r="O271" s="195"/>
      <c r="P271" s="195"/>
      <c r="Q271" s="196">
        <f>SUM(Q272:Q397)</f>
        <v>0</v>
      </c>
      <c r="R271" s="196">
        <f>SUM(R272:R397)</f>
        <v>0</v>
      </c>
      <c r="S271" s="195"/>
      <c r="T271" s="197">
        <f>SUM(T272:T397)</f>
        <v>0</v>
      </c>
      <c r="U271" s="195"/>
      <c r="V271" s="197">
        <f>SUM(V272:V397)</f>
        <v>1.3445608</v>
      </c>
      <c r="W271" s="195"/>
      <c r="X271" s="198">
        <f>SUM(X272:X397)</f>
        <v>0</v>
      </c>
      <c r="AR271" s="199" t="s">
        <v>79</v>
      </c>
      <c r="AT271" s="200" t="s">
        <v>71</v>
      </c>
      <c r="AU271" s="200" t="s">
        <v>77</v>
      </c>
      <c r="AY271" s="199" t="s">
        <v>125</v>
      </c>
      <c r="BK271" s="201">
        <f>SUM(BK272:BK397)</f>
        <v>0</v>
      </c>
    </row>
    <row r="272" s="1" customFormat="1" ht="16.5" customHeight="1">
      <c r="B272" s="36"/>
      <c r="C272" s="204" t="s">
        <v>296</v>
      </c>
      <c r="D272" s="204" t="s">
        <v>129</v>
      </c>
      <c r="E272" s="205" t="s">
        <v>297</v>
      </c>
      <c r="F272" s="206" t="s">
        <v>298</v>
      </c>
      <c r="G272" s="207" t="s">
        <v>132</v>
      </c>
      <c r="H272" s="208">
        <v>38.173000000000002</v>
      </c>
      <c r="I272" s="209"/>
      <c r="J272" s="209"/>
      <c r="K272" s="210">
        <f>ROUND(P272*H272,2)</f>
        <v>0</v>
      </c>
      <c r="L272" s="206" t="s">
        <v>133</v>
      </c>
      <c r="M272" s="41"/>
      <c r="N272" s="211" t="s">
        <v>1</v>
      </c>
      <c r="O272" s="212" t="s">
        <v>41</v>
      </c>
      <c r="P272" s="213">
        <f>I272+J272</f>
        <v>0</v>
      </c>
      <c r="Q272" s="213">
        <f>ROUND(I272*H272,2)</f>
        <v>0</v>
      </c>
      <c r="R272" s="213">
        <f>ROUND(J272*H272,2)</f>
        <v>0</v>
      </c>
      <c r="S272" s="77"/>
      <c r="T272" s="214">
        <f>S272*H272</f>
        <v>0</v>
      </c>
      <c r="U272" s="214">
        <v>0.0060000000000000001</v>
      </c>
      <c r="V272" s="214">
        <f>U272*H272</f>
        <v>0.22903800000000002</v>
      </c>
      <c r="W272" s="214">
        <v>0</v>
      </c>
      <c r="X272" s="215">
        <f>W272*H272</f>
        <v>0</v>
      </c>
      <c r="AR272" s="15" t="s">
        <v>205</v>
      </c>
      <c r="AT272" s="15" t="s">
        <v>129</v>
      </c>
      <c r="AU272" s="15" t="s">
        <v>79</v>
      </c>
      <c r="AY272" s="15" t="s">
        <v>125</v>
      </c>
      <c r="BE272" s="216">
        <f>IF(O272="základní",K272,0)</f>
        <v>0</v>
      </c>
      <c r="BF272" s="216">
        <f>IF(O272="snížená",K272,0)</f>
        <v>0</v>
      </c>
      <c r="BG272" s="216">
        <f>IF(O272="zákl. přenesená",K272,0)</f>
        <v>0</v>
      </c>
      <c r="BH272" s="216">
        <f>IF(O272="sníž. přenesená",K272,0)</f>
        <v>0</v>
      </c>
      <c r="BI272" s="216">
        <f>IF(O272="nulová",K272,0)</f>
        <v>0</v>
      </c>
      <c r="BJ272" s="15" t="s">
        <v>77</v>
      </c>
      <c r="BK272" s="216">
        <f>ROUND(P272*H272,2)</f>
        <v>0</v>
      </c>
      <c r="BL272" s="15" t="s">
        <v>205</v>
      </c>
      <c r="BM272" s="15" t="s">
        <v>299</v>
      </c>
    </row>
    <row r="273" s="11" customFormat="1">
      <c r="B273" s="217"/>
      <c r="C273" s="218"/>
      <c r="D273" s="219" t="s">
        <v>136</v>
      </c>
      <c r="E273" s="220" t="s">
        <v>1</v>
      </c>
      <c r="F273" s="221" t="s">
        <v>300</v>
      </c>
      <c r="G273" s="218"/>
      <c r="H273" s="220" t="s">
        <v>1</v>
      </c>
      <c r="I273" s="222"/>
      <c r="J273" s="222"/>
      <c r="K273" s="218"/>
      <c r="L273" s="218"/>
      <c r="M273" s="223"/>
      <c r="N273" s="224"/>
      <c r="O273" s="225"/>
      <c r="P273" s="225"/>
      <c r="Q273" s="225"/>
      <c r="R273" s="225"/>
      <c r="S273" s="225"/>
      <c r="T273" s="225"/>
      <c r="U273" s="225"/>
      <c r="V273" s="225"/>
      <c r="W273" s="225"/>
      <c r="X273" s="226"/>
      <c r="AT273" s="227" t="s">
        <v>136</v>
      </c>
      <c r="AU273" s="227" t="s">
        <v>79</v>
      </c>
      <c r="AV273" s="11" t="s">
        <v>77</v>
      </c>
      <c r="AW273" s="11" t="s">
        <v>5</v>
      </c>
      <c r="AX273" s="11" t="s">
        <v>72</v>
      </c>
      <c r="AY273" s="227" t="s">
        <v>125</v>
      </c>
    </row>
    <row r="274" s="11" customFormat="1">
      <c r="B274" s="217"/>
      <c r="C274" s="218"/>
      <c r="D274" s="219" t="s">
        <v>136</v>
      </c>
      <c r="E274" s="220" t="s">
        <v>1</v>
      </c>
      <c r="F274" s="221" t="s">
        <v>207</v>
      </c>
      <c r="G274" s="218"/>
      <c r="H274" s="220" t="s">
        <v>1</v>
      </c>
      <c r="I274" s="222"/>
      <c r="J274" s="222"/>
      <c r="K274" s="218"/>
      <c r="L274" s="218"/>
      <c r="M274" s="223"/>
      <c r="N274" s="224"/>
      <c r="O274" s="225"/>
      <c r="P274" s="225"/>
      <c r="Q274" s="225"/>
      <c r="R274" s="225"/>
      <c r="S274" s="225"/>
      <c r="T274" s="225"/>
      <c r="U274" s="225"/>
      <c r="V274" s="225"/>
      <c r="W274" s="225"/>
      <c r="X274" s="226"/>
      <c r="AT274" s="227" t="s">
        <v>136</v>
      </c>
      <c r="AU274" s="227" t="s">
        <v>79</v>
      </c>
      <c r="AV274" s="11" t="s">
        <v>77</v>
      </c>
      <c r="AW274" s="11" t="s">
        <v>5</v>
      </c>
      <c r="AX274" s="11" t="s">
        <v>72</v>
      </c>
      <c r="AY274" s="227" t="s">
        <v>125</v>
      </c>
    </row>
    <row r="275" s="12" customFormat="1">
      <c r="B275" s="228"/>
      <c r="C275" s="229"/>
      <c r="D275" s="219" t="s">
        <v>136</v>
      </c>
      <c r="E275" s="230" t="s">
        <v>1</v>
      </c>
      <c r="F275" s="231" t="s">
        <v>301</v>
      </c>
      <c r="G275" s="229"/>
      <c r="H275" s="232">
        <v>1.605</v>
      </c>
      <c r="I275" s="233"/>
      <c r="J275" s="233"/>
      <c r="K275" s="229"/>
      <c r="L275" s="229"/>
      <c r="M275" s="234"/>
      <c r="N275" s="235"/>
      <c r="O275" s="236"/>
      <c r="P275" s="236"/>
      <c r="Q275" s="236"/>
      <c r="R275" s="236"/>
      <c r="S275" s="236"/>
      <c r="T275" s="236"/>
      <c r="U275" s="236"/>
      <c r="V275" s="236"/>
      <c r="W275" s="236"/>
      <c r="X275" s="237"/>
      <c r="AT275" s="238" t="s">
        <v>136</v>
      </c>
      <c r="AU275" s="238" t="s">
        <v>79</v>
      </c>
      <c r="AV275" s="12" t="s">
        <v>79</v>
      </c>
      <c r="AW275" s="12" t="s">
        <v>5</v>
      </c>
      <c r="AX275" s="12" t="s">
        <v>72</v>
      </c>
      <c r="AY275" s="238" t="s">
        <v>125</v>
      </c>
    </row>
    <row r="276" s="11" customFormat="1">
      <c r="B276" s="217"/>
      <c r="C276" s="218"/>
      <c r="D276" s="219" t="s">
        <v>136</v>
      </c>
      <c r="E276" s="220" t="s">
        <v>1</v>
      </c>
      <c r="F276" s="221" t="s">
        <v>137</v>
      </c>
      <c r="G276" s="218"/>
      <c r="H276" s="220" t="s">
        <v>1</v>
      </c>
      <c r="I276" s="222"/>
      <c r="J276" s="222"/>
      <c r="K276" s="218"/>
      <c r="L276" s="218"/>
      <c r="M276" s="223"/>
      <c r="N276" s="224"/>
      <c r="O276" s="225"/>
      <c r="P276" s="225"/>
      <c r="Q276" s="225"/>
      <c r="R276" s="225"/>
      <c r="S276" s="225"/>
      <c r="T276" s="225"/>
      <c r="U276" s="225"/>
      <c r="V276" s="225"/>
      <c r="W276" s="225"/>
      <c r="X276" s="226"/>
      <c r="AT276" s="227" t="s">
        <v>136</v>
      </c>
      <c r="AU276" s="227" t="s">
        <v>79</v>
      </c>
      <c r="AV276" s="11" t="s">
        <v>77</v>
      </c>
      <c r="AW276" s="11" t="s">
        <v>5</v>
      </c>
      <c r="AX276" s="11" t="s">
        <v>72</v>
      </c>
      <c r="AY276" s="227" t="s">
        <v>125</v>
      </c>
    </row>
    <row r="277" s="12" customFormat="1">
      <c r="B277" s="228"/>
      <c r="C277" s="229"/>
      <c r="D277" s="219" t="s">
        <v>136</v>
      </c>
      <c r="E277" s="230" t="s">
        <v>1</v>
      </c>
      <c r="F277" s="231" t="s">
        <v>302</v>
      </c>
      <c r="G277" s="229"/>
      <c r="H277" s="232">
        <v>3.613</v>
      </c>
      <c r="I277" s="233"/>
      <c r="J277" s="233"/>
      <c r="K277" s="229"/>
      <c r="L277" s="229"/>
      <c r="M277" s="234"/>
      <c r="N277" s="235"/>
      <c r="O277" s="236"/>
      <c r="P277" s="236"/>
      <c r="Q277" s="236"/>
      <c r="R277" s="236"/>
      <c r="S277" s="236"/>
      <c r="T277" s="236"/>
      <c r="U277" s="236"/>
      <c r="V277" s="236"/>
      <c r="W277" s="236"/>
      <c r="X277" s="237"/>
      <c r="AT277" s="238" t="s">
        <v>136</v>
      </c>
      <c r="AU277" s="238" t="s">
        <v>79</v>
      </c>
      <c r="AV277" s="12" t="s">
        <v>79</v>
      </c>
      <c r="AW277" s="12" t="s">
        <v>5</v>
      </c>
      <c r="AX277" s="12" t="s">
        <v>72</v>
      </c>
      <c r="AY277" s="238" t="s">
        <v>125</v>
      </c>
    </row>
    <row r="278" s="11" customFormat="1">
      <c r="B278" s="217"/>
      <c r="C278" s="218"/>
      <c r="D278" s="219" t="s">
        <v>136</v>
      </c>
      <c r="E278" s="220" t="s">
        <v>1</v>
      </c>
      <c r="F278" s="221" t="s">
        <v>210</v>
      </c>
      <c r="G278" s="218"/>
      <c r="H278" s="220" t="s">
        <v>1</v>
      </c>
      <c r="I278" s="222"/>
      <c r="J278" s="222"/>
      <c r="K278" s="218"/>
      <c r="L278" s="218"/>
      <c r="M278" s="223"/>
      <c r="N278" s="224"/>
      <c r="O278" s="225"/>
      <c r="P278" s="225"/>
      <c r="Q278" s="225"/>
      <c r="R278" s="225"/>
      <c r="S278" s="225"/>
      <c r="T278" s="225"/>
      <c r="U278" s="225"/>
      <c r="V278" s="225"/>
      <c r="W278" s="225"/>
      <c r="X278" s="226"/>
      <c r="AT278" s="227" t="s">
        <v>136</v>
      </c>
      <c r="AU278" s="227" t="s">
        <v>79</v>
      </c>
      <c r="AV278" s="11" t="s">
        <v>77</v>
      </c>
      <c r="AW278" s="11" t="s">
        <v>5</v>
      </c>
      <c r="AX278" s="11" t="s">
        <v>72</v>
      </c>
      <c r="AY278" s="227" t="s">
        <v>125</v>
      </c>
    </row>
    <row r="279" s="12" customFormat="1">
      <c r="B279" s="228"/>
      <c r="C279" s="229"/>
      <c r="D279" s="219" t="s">
        <v>136</v>
      </c>
      <c r="E279" s="230" t="s">
        <v>1</v>
      </c>
      <c r="F279" s="231" t="s">
        <v>303</v>
      </c>
      <c r="G279" s="229"/>
      <c r="H279" s="232">
        <v>4.8250000000000002</v>
      </c>
      <c r="I279" s="233"/>
      <c r="J279" s="233"/>
      <c r="K279" s="229"/>
      <c r="L279" s="229"/>
      <c r="M279" s="234"/>
      <c r="N279" s="235"/>
      <c r="O279" s="236"/>
      <c r="P279" s="236"/>
      <c r="Q279" s="236"/>
      <c r="R279" s="236"/>
      <c r="S279" s="236"/>
      <c r="T279" s="236"/>
      <c r="U279" s="236"/>
      <c r="V279" s="236"/>
      <c r="W279" s="236"/>
      <c r="X279" s="237"/>
      <c r="AT279" s="238" t="s">
        <v>136</v>
      </c>
      <c r="AU279" s="238" t="s">
        <v>79</v>
      </c>
      <c r="AV279" s="12" t="s">
        <v>79</v>
      </c>
      <c r="AW279" s="12" t="s">
        <v>5</v>
      </c>
      <c r="AX279" s="12" t="s">
        <v>72</v>
      </c>
      <c r="AY279" s="238" t="s">
        <v>125</v>
      </c>
    </row>
    <row r="280" s="11" customFormat="1">
      <c r="B280" s="217"/>
      <c r="C280" s="218"/>
      <c r="D280" s="219" t="s">
        <v>136</v>
      </c>
      <c r="E280" s="220" t="s">
        <v>1</v>
      </c>
      <c r="F280" s="221" t="s">
        <v>304</v>
      </c>
      <c r="G280" s="218"/>
      <c r="H280" s="220" t="s">
        <v>1</v>
      </c>
      <c r="I280" s="222"/>
      <c r="J280" s="222"/>
      <c r="K280" s="218"/>
      <c r="L280" s="218"/>
      <c r="M280" s="223"/>
      <c r="N280" s="224"/>
      <c r="O280" s="225"/>
      <c r="P280" s="225"/>
      <c r="Q280" s="225"/>
      <c r="R280" s="225"/>
      <c r="S280" s="225"/>
      <c r="T280" s="225"/>
      <c r="U280" s="225"/>
      <c r="V280" s="225"/>
      <c r="W280" s="225"/>
      <c r="X280" s="226"/>
      <c r="AT280" s="227" t="s">
        <v>136</v>
      </c>
      <c r="AU280" s="227" t="s">
        <v>79</v>
      </c>
      <c r="AV280" s="11" t="s">
        <v>77</v>
      </c>
      <c r="AW280" s="11" t="s">
        <v>5</v>
      </c>
      <c r="AX280" s="11" t="s">
        <v>72</v>
      </c>
      <c r="AY280" s="227" t="s">
        <v>125</v>
      </c>
    </row>
    <row r="281" s="11" customFormat="1">
      <c r="B281" s="217"/>
      <c r="C281" s="218"/>
      <c r="D281" s="219" t="s">
        <v>136</v>
      </c>
      <c r="E281" s="220" t="s">
        <v>1</v>
      </c>
      <c r="F281" s="221" t="s">
        <v>207</v>
      </c>
      <c r="G281" s="218"/>
      <c r="H281" s="220" t="s">
        <v>1</v>
      </c>
      <c r="I281" s="222"/>
      <c r="J281" s="222"/>
      <c r="K281" s="218"/>
      <c r="L281" s="218"/>
      <c r="M281" s="223"/>
      <c r="N281" s="224"/>
      <c r="O281" s="225"/>
      <c r="P281" s="225"/>
      <c r="Q281" s="225"/>
      <c r="R281" s="225"/>
      <c r="S281" s="225"/>
      <c r="T281" s="225"/>
      <c r="U281" s="225"/>
      <c r="V281" s="225"/>
      <c r="W281" s="225"/>
      <c r="X281" s="226"/>
      <c r="AT281" s="227" t="s">
        <v>136</v>
      </c>
      <c r="AU281" s="227" t="s">
        <v>79</v>
      </c>
      <c r="AV281" s="11" t="s">
        <v>77</v>
      </c>
      <c r="AW281" s="11" t="s">
        <v>5</v>
      </c>
      <c r="AX281" s="11" t="s">
        <v>72</v>
      </c>
      <c r="AY281" s="227" t="s">
        <v>125</v>
      </c>
    </row>
    <row r="282" s="12" customFormat="1">
      <c r="B282" s="228"/>
      <c r="C282" s="229"/>
      <c r="D282" s="219" t="s">
        <v>136</v>
      </c>
      <c r="E282" s="230" t="s">
        <v>1</v>
      </c>
      <c r="F282" s="231" t="s">
        <v>305</v>
      </c>
      <c r="G282" s="229"/>
      <c r="H282" s="232">
        <v>8.5600000000000005</v>
      </c>
      <c r="I282" s="233"/>
      <c r="J282" s="233"/>
      <c r="K282" s="229"/>
      <c r="L282" s="229"/>
      <c r="M282" s="234"/>
      <c r="N282" s="235"/>
      <c r="O282" s="236"/>
      <c r="P282" s="236"/>
      <c r="Q282" s="236"/>
      <c r="R282" s="236"/>
      <c r="S282" s="236"/>
      <c r="T282" s="236"/>
      <c r="U282" s="236"/>
      <c r="V282" s="236"/>
      <c r="W282" s="236"/>
      <c r="X282" s="237"/>
      <c r="AT282" s="238" t="s">
        <v>136</v>
      </c>
      <c r="AU282" s="238" t="s">
        <v>79</v>
      </c>
      <c r="AV282" s="12" t="s">
        <v>79</v>
      </c>
      <c r="AW282" s="12" t="s">
        <v>5</v>
      </c>
      <c r="AX282" s="12" t="s">
        <v>72</v>
      </c>
      <c r="AY282" s="238" t="s">
        <v>125</v>
      </c>
    </row>
    <row r="283" s="11" customFormat="1">
      <c r="B283" s="217"/>
      <c r="C283" s="218"/>
      <c r="D283" s="219" t="s">
        <v>136</v>
      </c>
      <c r="E283" s="220" t="s">
        <v>1</v>
      </c>
      <c r="F283" s="221" t="s">
        <v>210</v>
      </c>
      <c r="G283" s="218"/>
      <c r="H283" s="220" t="s">
        <v>1</v>
      </c>
      <c r="I283" s="222"/>
      <c r="J283" s="222"/>
      <c r="K283" s="218"/>
      <c r="L283" s="218"/>
      <c r="M283" s="223"/>
      <c r="N283" s="224"/>
      <c r="O283" s="225"/>
      <c r="P283" s="225"/>
      <c r="Q283" s="225"/>
      <c r="R283" s="225"/>
      <c r="S283" s="225"/>
      <c r="T283" s="225"/>
      <c r="U283" s="225"/>
      <c r="V283" s="225"/>
      <c r="W283" s="225"/>
      <c r="X283" s="226"/>
      <c r="AT283" s="227" t="s">
        <v>136</v>
      </c>
      <c r="AU283" s="227" t="s">
        <v>79</v>
      </c>
      <c r="AV283" s="11" t="s">
        <v>77</v>
      </c>
      <c r="AW283" s="11" t="s">
        <v>5</v>
      </c>
      <c r="AX283" s="11" t="s">
        <v>72</v>
      </c>
      <c r="AY283" s="227" t="s">
        <v>125</v>
      </c>
    </row>
    <row r="284" s="12" customFormat="1">
      <c r="B284" s="228"/>
      <c r="C284" s="229"/>
      <c r="D284" s="219" t="s">
        <v>136</v>
      </c>
      <c r="E284" s="230" t="s">
        <v>1</v>
      </c>
      <c r="F284" s="231" t="s">
        <v>306</v>
      </c>
      <c r="G284" s="229"/>
      <c r="H284" s="232">
        <v>7.7199999999999998</v>
      </c>
      <c r="I284" s="233"/>
      <c r="J284" s="233"/>
      <c r="K284" s="229"/>
      <c r="L284" s="229"/>
      <c r="M284" s="234"/>
      <c r="N284" s="235"/>
      <c r="O284" s="236"/>
      <c r="P284" s="236"/>
      <c r="Q284" s="236"/>
      <c r="R284" s="236"/>
      <c r="S284" s="236"/>
      <c r="T284" s="236"/>
      <c r="U284" s="236"/>
      <c r="V284" s="236"/>
      <c r="W284" s="236"/>
      <c r="X284" s="237"/>
      <c r="AT284" s="238" t="s">
        <v>136</v>
      </c>
      <c r="AU284" s="238" t="s">
        <v>79</v>
      </c>
      <c r="AV284" s="12" t="s">
        <v>79</v>
      </c>
      <c r="AW284" s="12" t="s">
        <v>5</v>
      </c>
      <c r="AX284" s="12" t="s">
        <v>72</v>
      </c>
      <c r="AY284" s="238" t="s">
        <v>125</v>
      </c>
    </row>
    <row r="285" s="11" customFormat="1">
      <c r="B285" s="217"/>
      <c r="C285" s="218"/>
      <c r="D285" s="219" t="s">
        <v>136</v>
      </c>
      <c r="E285" s="220" t="s">
        <v>1</v>
      </c>
      <c r="F285" s="221" t="s">
        <v>212</v>
      </c>
      <c r="G285" s="218"/>
      <c r="H285" s="220" t="s">
        <v>1</v>
      </c>
      <c r="I285" s="222"/>
      <c r="J285" s="222"/>
      <c r="K285" s="218"/>
      <c r="L285" s="218"/>
      <c r="M285" s="223"/>
      <c r="N285" s="224"/>
      <c r="O285" s="225"/>
      <c r="P285" s="225"/>
      <c r="Q285" s="225"/>
      <c r="R285" s="225"/>
      <c r="S285" s="225"/>
      <c r="T285" s="225"/>
      <c r="U285" s="225"/>
      <c r="V285" s="225"/>
      <c r="W285" s="225"/>
      <c r="X285" s="226"/>
      <c r="AT285" s="227" t="s">
        <v>136</v>
      </c>
      <c r="AU285" s="227" t="s">
        <v>79</v>
      </c>
      <c r="AV285" s="11" t="s">
        <v>77</v>
      </c>
      <c r="AW285" s="11" t="s">
        <v>5</v>
      </c>
      <c r="AX285" s="11" t="s">
        <v>72</v>
      </c>
      <c r="AY285" s="227" t="s">
        <v>125</v>
      </c>
    </row>
    <row r="286" s="12" customFormat="1">
      <c r="B286" s="228"/>
      <c r="C286" s="229"/>
      <c r="D286" s="219" t="s">
        <v>136</v>
      </c>
      <c r="E286" s="230" t="s">
        <v>1</v>
      </c>
      <c r="F286" s="231" t="s">
        <v>307</v>
      </c>
      <c r="G286" s="229"/>
      <c r="H286" s="232">
        <v>10.6</v>
      </c>
      <c r="I286" s="233"/>
      <c r="J286" s="233"/>
      <c r="K286" s="229"/>
      <c r="L286" s="229"/>
      <c r="M286" s="234"/>
      <c r="N286" s="235"/>
      <c r="O286" s="236"/>
      <c r="P286" s="236"/>
      <c r="Q286" s="236"/>
      <c r="R286" s="236"/>
      <c r="S286" s="236"/>
      <c r="T286" s="236"/>
      <c r="U286" s="236"/>
      <c r="V286" s="236"/>
      <c r="W286" s="236"/>
      <c r="X286" s="237"/>
      <c r="AT286" s="238" t="s">
        <v>136</v>
      </c>
      <c r="AU286" s="238" t="s">
        <v>79</v>
      </c>
      <c r="AV286" s="12" t="s">
        <v>79</v>
      </c>
      <c r="AW286" s="12" t="s">
        <v>5</v>
      </c>
      <c r="AX286" s="12" t="s">
        <v>72</v>
      </c>
      <c r="AY286" s="238" t="s">
        <v>125</v>
      </c>
    </row>
    <row r="287" s="11" customFormat="1">
      <c r="B287" s="217"/>
      <c r="C287" s="218"/>
      <c r="D287" s="219" t="s">
        <v>136</v>
      </c>
      <c r="E287" s="220" t="s">
        <v>1</v>
      </c>
      <c r="F287" s="221" t="s">
        <v>308</v>
      </c>
      <c r="G287" s="218"/>
      <c r="H287" s="220" t="s">
        <v>1</v>
      </c>
      <c r="I287" s="222"/>
      <c r="J287" s="222"/>
      <c r="K287" s="218"/>
      <c r="L287" s="218"/>
      <c r="M287" s="223"/>
      <c r="N287" s="224"/>
      <c r="O287" s="225"/>
      <c r="P287" s="225"/>
      <c r="Q287" s="225"/>
      <c r="R287" s="225"/>
      <c r="S287" s="225"/>
      <c r="T287" s="225"/>
      <c r="U287" s="225"/>
      <c r="V287" s="225"/>
      <c r="W287" s="225"/>
      <c r="X287" s="226"/>
      <c r="AT287" s="227" t="s">
        <v>136</v>
      </c>
      <c r="AU287" s="227" t="s">
        <v>79</v>
      </c>
      <c r="AV287" s="11" t="s">
        <v>77</v>
      </c>
      <c r="AW287" s="11" t="s">
        <v>5</v>
      </c>
      <c r="AX287" s="11" t="s">
        <v>72</v>
      </c>
      <c r="AY287" s="227" t="s">
        <v>125</v>
      </c>
    </row>
    <row r="288" s="12" customFormat="1">
      <c r="B288" s="228"/>
      <c r="C288" s="229"/>
      <c r="D288" s="219" t="s">
        <v>136</v>
      </c>
      <c r="E288" s="230" t="s">
        <v>1</v>
      </c>
      <c r="F288" s="231" t="s">
        <v>309</v>
      </c>
      <c r="G288" s="229"/>
      <c r="H288" s="232">
        <v>1.25</v>
      </c>
      <c r="I288" s="233"/>
      <c r="J288" s="233"/>
      <c r="K288" s="229"/>
      <c r="L288" s="229"/>
      <c r="M288" s="234"/>
      <c r="N288" s="235"/>
      <c r="O288" s="236"/>
      <c r="P288" s="236"/>
      <c r="Q288" s="236"/>
      <c r="R288" s="236"/>
      <c r="S288" s="236"/>
      <c r="T288" s="236"/>
      <c r="U288" s="236"/>
      <c r="V288" s="236"/>
      <c r="W288" s="236"/>
      <c r="X288" s="237"/>
      <c r="AT288" s="238" t="s">
        <v>136</v>
      </c>
      <c r="AU288" s="238" t="s">
        <v>79</v>
      </c>
      <c r="AV288" s="12" t="s">
        <v>79</v>
      </c>
      <c r="AW288" s="12" t="s">
        <v>5</v>
      </c>
      <c r="AX288" s="12" t="s">
        <v>72</v>
      </c>
      <c r="AY288" s="238" t="s">
        <v>125</v>
      </c>
    </row>
    <row r="289" s="13" customFormat="1">
      <c r="B289" s="239"/>
      <c r="C289" s="240"/>
      <c r="D289" s="219" t="s">
        <v>136</v>
      </c>
      <c r="E289" s="241" t="s">
        <v>1</v>
      </c>
      <c r="F289" s="242" t="s">
        <v>139</v>
      </c>
      <c r="G289" s="240"/>
      <c r="H289" s="243">
        <v>38.173000000000002</v>
      </c>
      <c r="I289" s="244"/>
      <c r="J289" s="244"/>
      <c r="K289" s="240"/>
      <c r="L289" s="240"/>
      <c r="M289" s="245"/>
      <c r="N289" s="246"/>
      <c r="O289" s="247"/>
      <c r="P289" s="247"/>
      <c r="Q289" s="247"/>
      <c r="R289" s="247"/>
      <c r="S289" s="247"/>
      <c r="T289" s="247"/>
      <c r="U289" s="247"/>
      <c r="V289" s="247"/>
      <c r="W289" s="247"/>
      <c r="X289" s="248"/>
      <c r="AT289" s="249" t="s">
        <v>136</v>
      </c>
      <c r="AU289" s="249" t="s">
        <v>79</v>
      </c>
      <c r="AV289" s="13" t="s">
        <v>134</v>
      </c>
      <c r="AW289" s="13" t="s">
        <v>5</v>
      </c>
      <c r="AX289" s="13" t="s">
        <v>77</v>
      </c>
      <c r="AY289" s="249" t="s">
        <v>125</v>
      </c>
    </row>
    <row r="290" s="1" customFormat="1" ht="16.5" customHeight="1">
      <c r="B290" s="36"/>
      <c r="C290" s="250" t="s">
        <v>310</v>
      </c>
      <c r="D290" s="250" t="s">
        <v>141</v>
      </c>
      <c r="E290" s="251" t="s">
        <v>311</v>
      </c>
      <c r="F290" s="252" t="s">
        <v>312</v>
      </c>
      <c r="G290" s="253" t="s">
        <v>132</v>
      </c>
      <c r="H290" s="254">
        <v>11.048</v>
      </c>
      <c r="I290" s="255"/>
      <c r="J290" s="256"/>
      <c r="K290" s="257">
        <f>ROUND(P290*H290,2)</f>
        <v>0</v>
      </c>
      <c r="L290" s="252" t="s">
        <v>1</v>
      </c>
      <c r="M290" s="258"/>
      <c r="N290" s="259" t="s">
        <v>1</v>
      </c>
      <c r="O290" s="212" t="s">
        <v>41</v>
      </c>
      <c r="P290" s="213">
        <f>I290+J290</f>
        <v>0</v>
      </c>
      <c r="Q290" s="213">
        <f>ROUND(I290*H290,2)</f>
        <v>0</v>
      </c>
      <c r="R290" s="213">
        <f>ROUND(J290*H290,2)</f>
        <v>0</v>
      </c>
      <c r="S290" s="77"/>
      <c r="T290" s="214">
        <f>S290*H290</f>
        <v>0</v>
      </c>
      <c r="U290" s="214">
        <v>0.0015</v>
      </c>
      <c r="V290" s="214">
        <f>U290*H290</f>
        <v>0.016572</v>
      </c>
      <c r="W290" s="214">
        <v>0</v>
      </c>
      <c r="X290" s="215">
        <f>W290*H290</f>
        <v>0</v>
      </c>
      <c r="AR290" s="15" t="s">
        <v>219</v>
      </c>
      <c r="AT290" s="15" t="s">
        <v>141</v>
      </c>
      <c r="AU290" s="15" t="s">
        <v>79</v>
      </c>
      <c r="AY290" s="15" t="s">
        <v>125</v>
      </c>
      <c r="BE290" s="216">
        <f>IF(O290="základní",K290,0)</f>
        <v>0</v>
      </c>
      <c r="BF290" s="216">
        <f>IF(O290="snížená",K290,0)</f>
        <v>0</v>
      </c>
      <c r="BG290" s="216">
        <f>IF(O290="zákl. přenesená",K290,0)</f>
        <v>0</v>
      </c>
      <c r="BH290" s="216">
        <f>IF(O290="sníž. přenesená",K290,0)</f>
        <v>0</v>
      </c>
      <c r="BI290" s="216">
        <f>IF(O290="nulová",K290,0)</f>
        <v>0</v>
      </c>
      <c r="BJ290" s="15" t="s">
        <v>77</v>
      </c>
      <c r="BK290" s="216">
        <f>ROUND(P290*H290,2)</f>
        <v>0</v>
      </c>
      <c r="BL290" s="15" t="s">
        <v>205</v>
      </c>
      <c r="BM290" s="15" t="s">
        <v>313</v>
      </c>
    </row>
    <row r="291" s="11" customFormat="1">
      <c r="B291" s="217"/>
      <c r="C291" s="218"/>
      <c r="D291" s="219" t="s">
        <v>136</v>
      </c>
      <c r="E291" s="220" t="s">
        <v>1</v>
      </c>
      <c r="F291" s="221" t="s">
        <v>300</v>
      </c>
      <c r="G291" s="218"/>
      <c r="H291" s="220" t="s">
        <v>1</v>
      </c>
      <c r="I291" s="222"/>
      <c r="J291" s="222"/>
      <c r="K291" s="218"/>
      <c r="L291" s="218"/>
      <c r="M291" s="223"/>
      <c r="N291" s="224"/>
      <c r="O291" s="225"/>
      <c r="P291" s="225"/>
      <c r="Q291" s="225"/>
      <c r="R291" s="225"/>
      <c r="S291" s="225"/>
      <c r="T291" s="225"/>
      <c r="U291" s="225"/>
      <c r="V291" s="225"/>
      <c r="W291" s="225"/>
      <c r="X291" s="226"/>
      <c r="AT291" s="227" t="s">
        <v>136</v>
      </c>
      <c r="AU291" s="227" t="s">
        <v>79</v>
      </c>
      <c r="AV291" s="11" t="s">
        <v>77</v>
      </c>
      <c r="AW291" s="11" t="s">
        <v>5</v>
      </c>
      <c r="AX291" s="11" t="s">
        <v>72</v>
      </c>
      <c r="AY291" s="227" t="s">
        <v>125</v>
      </c>
    </row>
    <row r="292" s="11" customFormat="1">
      <c r="B292" s="217"/>
      <c r="C292" s="218"/>
      <c r="D292" s="219" t="s">
        <v>136</v>
      </c>
      <c r="E292" s="220" t="s">
        <v>1</v>
      </c>
      <c r="F292" s="221" t="s">
        <v>207</v>
      </c>
      <c r="G292" s="218"/>
      <c r="H292" s="220" t="s">
        <v>1</v>
      </c>
      <c r="I292" s="222"/>
      <c r="J292" s="222"/>
      <c r="K292" s="218"/>
      <c r="L292" s="218"/>
      <c r="M292" s="223"/>
      <c r="N292" s="224"/>
      <c r="O292" s="225"/>
      <c r="P292" s="225"/>
      <c r="Q292" s="225"/>
      <c r="R292" s="225"/>
      <c r="S292" s="225"/>
      <c r="T292" s="225"/>
      <c r="U292" s="225"/>
      <c r="V292" s="225"/>
      <c r="W292" s="225"/>
      <c r="X292" s="226"/>
      <c r="AT292" s="227" t="s">
        <v>136</v>
      </c>
      <c r="AU292" s="227" t="s">
        <v>79</v>
      </c>
      <c r="AV292" s="11" t="s">
        <v>77</v>
      </c>
      <c r="AW292" s="11" t="s">
        <v>5</v>
      </c>
      <c r="AX292" s="11" t="s">
        <v>72</v>
      </c>
      <c r="AY292" s="227" t="s">
        <v>125</v>
      </c>
    </row>
    <row r="293" s="12" customFormat="1">
      <c r="B293" s="228"/>
      <c r="C293" s="229"/>
      <c r="D293" s="219" t="s">
        <v>136</v>
      </c>
      <c r="E293" s="230" t="s">
        <v>1</v>
      </c>
      <c r="F293" s="231" t="s">
        <v>314</v>
      </c>
      <c r="G293" s="229"/>
      <c r="H293" s="232">
        <v>1.766</v>
      </c>
      <c r="I293" s="233"/>
      <c r="J293" s="233"/>
      <c r="K293" s="229"/>
      <c r="L293" s="229"/>
      <c r="M293" s="234"/>
      <c r="N293" s="235"/>
      <c r="O293" s="236"/>
      <c r="P293" s="236"/>
      <c r="Q293" s="236"/>
      <c r="R293" s="236"/>
      <c r="S293" s="236"/>
      <c r="T293" s="236"/>
      <c r="U293" s="236"/>
      <c r="V293" s="236"/>
      <c r="W293" s="236"/>
      <c r="X293" s="237"/>
      <c r="AT293" s="238" t="s">
        <v>136</v>
      </c>
      <c r="AU293" s="238" t="s">
        <v>79</v>
      </c>
      <c r="AV293" s="12" t="s">
        <v>79</v>
      </c>
      <c r="AW293" s="12" t="s">
        <v>5</v>
      </c>
      <c r="AX293" s="12" t="s">
        <v>72</v>
      </c>
      <c r="AY293" s="238" t="s">
        <v>125</v>
      </c>
    </row>
    <row r="294" s="11" customFormat="1">
      <c r="B294" s="217"/>
      <c r="C294" s="218"/>
      <c r="D294" s="219" t="s">
        <v>136</v>
      </c>
      <c r="E294" s="220" t="s">
        <v>1</v>
      </c>
      <c r="F294" s="221" t="s">
        <v>137</v>
      </c>
      <c r="G294" s="218"/>
      <c r="H294" s="220" t="s">
        <v>1</v>
      </c>
      <c r="I294" s="222"/>
      <c r="J294" s="222"/>
      <c r="K294" s="218"/>
      <c r="L294" s="218"/>
      <c r="M294" s="223"/>
      <c r="N294" s="224"/>
      <c r="O294" s="225"/>
      <c r="P294" s="225"/>
      <c r="Q294" s="225"/>
      <c r="R294" s="225"/>
      <c r="S294" s="225"/>
      <c r="T294" s="225"/>
      <c r="U294" s="225"/>
      <c r="V294" s="225"/>
      <c r="W294" s="225"/>
      <c r="X294" s="226"/>
      <c r="AT294" s="227" t="s">
        <v>136</v>
      </c>
      <c r="AU294" s="227" t="s">
        <v>79</v>
      </c>
      <c r="AV294" s="11" t="s">
        <v>77</v>
      </c>
      <c r="AW294" s="11" t="s">
        <v>5</v>
      </c>
      <c r="AX294" s="11" t="s">
        <v>72</v>
      </c>
      <c r="AY294" s="227" t="s">
        <v>125</v>
      </c>
    </row>
    <row r="295" s="12" customFormat="1">
      <c r="B295" s="228"/>
      <c r="C295" s="229"/>
      <c r="D295" s="219" t="s">
        <v>136</v>
      </c>
      <c r="E295" s="230" t="s">
        <v>1</v>
      </c>
      <c r="F295" s="231" t="s">
        <v>315</v>
      </c>
      <c r="G295" s="229"/>
      <c r="H295" s="232">
        <v>3.9740000000000002</v>
      </c>
      <c r="I295" s="233"/>
      <c r="J295" s="233"/>
      <c r="K295" s="229"/>
      <c r="L295" s="229"/>
      <c r="M295" s="234"/>
      <c r="N295" s="235"/>
      <c r="O295" s="236"/>
      <c r="P295" s="236"/>
      <c r="Q295" s="236"/>
      <c r="R295" s="236"/>
      <c r="S295" s="236"/>
      <c r="T295" s="236"/>
      <c r="U295" s="236"/>
      <c r="V295" s="236"/>
      <c r="W295" s="236"/>
      <c r="X295" s="237"/>
      <c r="AT295" s="238" t="s">
        <v>136</v>
      </c>
      <c r="AU295" s="238" t="s">
        <v>79</v>
      </c>
      <c r="AV295" s="12" t="s">
        <v>79</v>
      </c>
      <c r="AW295" s="12" t="s">
        <v>5</v>
      </c>
      <c r="AX295" s="12" t="s">
        <v>72</v>
      </c>
      <c r="AY295" s="238" t="s">
        <v>125</v>
      </c>
    </row>
    <row r="296" s="11" customFormat="1">
      <c r="B296" s="217"/>
      <c r="C296" s="218"/>
      <c r="D296" s="219" t="s">
        <v>136</v>
      </c>
      <c r="E296" s="220" t="s">
        <v>1</v>
      </c>
      <c r="F296" s="221" t="s">
        <v>210</v>
      </c>
      <c r="G296" s="218"/>
      <c r="H296" s="220" t="s">
        <v>1</v>
      </c>
      <c r="I296" s="222"/>
      <c r="J296" s="222"/>
      <c r="K296" s="218"/>
      <c r="L296" s="218"/>
      <c r="M296" s="223"/>
      <c r="N296" s="224"/>
      <c r="O296" s="225"/>
      <c r="P296" s="225"/>
      <c r="Q296" s="225"/>
      <c r="R296" s="225"/>
      <c r="S296" s="225"/>
      <c r="T296" s="225"/>
      <c r="U296" s="225"/>
      <c r="V296" s="225"/>
      <c r="W296" s="225"/>
      <c r="X296" s="226"/>
      <c r="AT296" s="227" t="s">
        <v>136</v>
      </c>
      <c r="AU296" s="227" t="s">
        <v>79</v>
      </c>
      <c r="AV296" s="11" t="s">
        <v>77</v>
      </c>
      <c r="AW296" s="11" t="s">
        <v>5</v>
      </c>
      <c r="AX296" s="11" t="s">
        <v>72</v>
      </c>
      <c r="AY296" s="227" t="s">
        <v>125</v>
      </c>
    </row>
    <row r="297" s="12" customFormat="1">
      <c r="B297" s="228"/>
      <c r="C297" s="229"/>
      <c r="D297" s="219" t="s">
        <v>136</v>
      </c>
      <c r="E297" s="230" t="s">
        <v>1</v>
      </c>
      <c r="F297" s="231" t="s">
        <v>316</v>
      </c>
      <c r="G297" s="229"/>
      <c r="H297" s="232">
        <v>5.3079999999999998</v>
      </c>
      <c r="I297" s="233"/>
      <c r="J297" s="233"/>
      <c r="K297" s="229"/>
      <c r="L297" s="229"/>
      <c r="M297" s="234"/>
      <c r="N297" s="235"/>
      <c r="O297" s="236"/>
      <c r="P297" s="236"/>
      <c r="Q297" s="236"/>
      <c r="R297" s="236"/>
      <c r="S297" s="236"/>
      <c r="T297" s="236"/>
      <c r="U297" s="236"/>
      <c r="V297" s="236"/>
      <c r="W297" s="236"/>
      <c r="X297" s="237"/>
      <c r="AT297" s="238" t="s">
        <v>136</v>
      </c>
      <c r="AU297" s="238" t="s">
        <v>79</v>
      </c>
      <c r="AV297" s="12" t="s">
        <v>79</v>
      </c>
      <c r="AW297" s="12" t="s">
        <v>5</v>
      </c>
      <c r="AX297" s="12" t="s">
        <v>72</v>
      </c>
      <c r="AY297" s="238" t="s">
        <v>125</v>
      </c>
    </row>
    <row r="298" s="13" customFormat="1">
      <c r="B298" s="239"/>
      <c r="C298" s="240"/>
      <c r="D298" s="219" t="s">
        <v>136</v>
      </c>
      <c r="E298" s="241" t="s">
        <v>1</v>
      </c>
      <c r="F298" s="242" t="s">
        <v>139</v>
      </c>
      <c r="G298" s="240"/>
      <c r="H298" s="243">
        <v>11.048</v>
      </c>
      <c r="I298" s="244"/>
      <c r="J298" s="244"/>
      <c r="K298" s="240"/>
      <c r="L298" s="240"/>
      <c r="M298" s="245"/>
      <c r="N298" s="246"/>
      <c r="O298" s="247"/>
      <c r="P298" s="247"/>
      <c r="Q298" s="247"/>
      <c r="R298" s="247"/>
      <c r="S298" s="247"/>
      <c r="T298" s="247"/>
      <c r="U298" s="247"/>
      <c r="V298" s="247"/>
      <c r="W298" s="247"/>
      <c r="X298" s="248"/>
      <c r="AT298" s="249" t="s">
        <v>136</v>
      </c>
      <c r="AU298" s="249" t="s">
        <v>79</v>
      </c>
      <c r="AV298" s="13" t="s">
        <v>134</v>
      </c>
      <c r="AW298" s="13" t="s">
        <v>5</v>
      </c>
      <c r="AX298" s="13" t="s">
        <v>77</v>
      </c>
      <c r="AY298" s="249" t="s">
        <v>125</v>
      </c>
    </row>
    <row r="299" s="1" customFormat="1" ht="16.5" customHeight="1">
      <c r="B299" s="36"/>
      <c r="C299" s="250" t="s">
        <v>317</v>
      </c>
      <c r="D299" s="250" t="s">
        <v>141</v>
      </c>
      <c r="E299" s="251" t="s">
        <v>318</v>
      </c>
      <c r="F299" s="252" t="s">
        <v>319</v>
      </c>
      <c r="G299" s="253" t="s">
        <v>132</v>
      </c>
      <c r="H299" s="254">
        <v>29.568000000000001</v>
      </c>
      <c r="I299" s="255"/>
      <c r="J299" s="256"/>
      <c r="K299" s="257">
        <f>ROUND(P299*H299,2)</f>
        <v>0</v>
      </c>
      <c r="L299" s="252" t="s">
        <v>133</v>
      </c>
      <c r="M299" s="258"/>
      <c r="N299" s="259" t="s">
        <v>1</v>
      </c>
      <c r="O299" s="212" t="s">
        <v>41</v>
      </c>
      <c r="P299" s="213">
        <f>I299+J299</f>
        <v>0</v>
      </c>
      <c r="Q299" s="213">
        <f>ROUND(I299*H299,2)</f>
        <v>0</v>
      </c>
      <c r="R299" s="213">
        <f>ROUND(J299*H299,2)</f>
        <v>0</v>
      </c>
      <c r="S299" s="77"/>
      <c r="T299" s="214">
        <f>S299*H299</f>
        <v>0</v>
      </c>
      <c r="U299" s="214">
        <v>0.0025000000000000001</v>
      </c>
      <c r="V299" s="214">
        <f>U299*H299</f>
        <v>0.07392</v>
      </c>
      <c r="W299" s="214">
        <v>0</v>
      </c>
      <c r="X299" s="215">
        <f>W299*H299</f>
        <v>0</v>
      </c>
      <c r="AR299" s="15" t="s">
        <v>219</v>
      </c>
      <c r="AT299" s="15" t="s">
        <v>141</v>
      </c>
      <c r="AU299" s="15" t="s">
        <v>79</v>
      </c>
      <c r="AY299" s="15" t="s">
        <v>125</v>
      </c>
      <c r="BE299" s="216">
        <f>IF(O299="základní",K299,0)</f>
        <v>0</v>
      </c>
      <c r="BF299" s="216">
        <f>IF(O299="snížená",K299,0)</f>
        <v>0</v>
      </c>
      <c r="BG299" s="216">
        <f>IF(O299="zákl. přenesená",K299,0)</f>
        <v>0</v>
      </c>
      <c r="BH299" s="216">
        <f>IF(O299="sníž. přenesená",K299,0)</f>
        <v>0</v>
      </c>
      <c r="BI299" s="216">
        <f>IF(O299="nulová",K299,0)</f>
        <v>0</v>
      </c>
      <c r="BJ299" s="15" t="s">
        <v>77</v>
      </c>
      <c r="BK299" s="216">
        <f>ROUND(P299*H299,2)</f>
        <v>0</v>
      </c>
      <c r="BL299" s="15" t="s">
        <v>205</v>
      </c>
      <c r="BM299" s="15" t="s">
        <v>320</v>
      </c>
    </row>
    <row r="300" s="11" customFormat="1">
      <c r="B300" s="217"/>
      <c r="C300" s="218"/>
      <c r="D300" s="219" t="s">
        <v>136</v>
      </c>
      <c r="E300" s="220" t="s">
        <v>1</v>
      </c>
      <c r="F300" s="221" t="s">
        <v>304</v>
      </c>
      <c r="G300" s="218"/>
      <c r="H300" s="220" t="s">
        <v>1</v>
      </c>
      <c r="I300" s="222"/>
      <c r="J300" s="222"/>
      <c r="K300" s="218"/>
      <c r="L300" s="218"/>
      <c r="M300" s="223"/>
      <c r="N300" s="224"/>
      <c r="O300" s="225"/>
      <c r="P300" s="225"/>
      <c r="Q300" s="225"/>
      <c r="R300" s="225"/>
      <c r="S300" s="225"/>
      <c r="T300" s="225"/>
      <c r="U300" s="225"/>
      <c r="V300" s="225"/>
      <c r="W300" s="225"/>
      <c r="X300" s="226"/>
      <c r="AT300" s="227" t="s">
        <v>136</v>
      </c>
      <c r="AU300" s="227" t="s">
        <v>79</v>
      </c>
      <c r="AV300" s="11" t="s">
        <v>77</v>
      </c>
      <c r="AW300" s="11" t="s">
        <v>5</v>
      </c>
      <c r="AX300" s="11" t="s">
        <v>72</v>
      </c>
      <c r="AY300" s="227" t="s">
        <v>125</v>
      </c>
    </row>
    <row r="301" s="11" customFormat="1">
      <c r="B301" s="217"/>
      <c r="C301" s="218"/>
      <c r="D301" s="219" t="s">
        <v>136</v>
      </c>
      <c r="E301" s="220" t="s">
        <v>1</v>
      </c>
      <c r="F301" s="221" t="s">
        <v>207</v>
      </c>
      <c r="G301" s="218"/>
      <c r="H301" s="220" t="s">
        <v>1</v>
      </c>
      <c r="I301" s="222"/>
      <c r="J301" s="222"/>
      <c r="K301" s="218"/>
      <c r="L301" s="218"/>
      <c r="M301" s="223"/>
      <c r="N301" s="224"/>
      <c r="O301" s="225"/>
      <c r="P301" s="225"/>
      <c r="Q301" s="225"/>
      <c r="R301" s="225"/>
      <c r="S301" s="225"/>
      <c r="T301" s="225"/>
      <c r="U301" s="225"/>
      <c r="V301" s="225"/>
      <c r="W301" s="225"/>
      <c r="X301" s="226"/>
      <c r="AT301" s="227" t="s">
        <v>136</v>
      </c>
      <c r="AU301" s="227" t="s">
        <v>79</v>
      </c>
      <c r="AV301" s="11" t="s">
        <v>77</v>
      </c>
      <c r="AW301" s="11" t="s">
        <v>5</v>
      </c>
      <c r="AX301" s="11" t="s">
        <v>72</v>
      </c>
      <c r="AY301" s="227" t="s">
        <v>125</v>
      </c>
    </row>
    <row r="302" s="12" customFormat="1">
      <c r="B302" s="228"/>
      <c r="C302" s="229"/>
      <c r="D302" s="219" t="s">
        <v>136</v>
      </c>
      <c r="E302" s="230" t="s">
        <v>1</v>
      </c>
      <c r="F302" s="231" t="s">
        <v>321</v>
      </c>
      <c r="G302" s="229"/>
      <c r="H302" s="232">
        <v>9.4160000000000004</v>
      </c>
      <c r="I302" s="233"/>
      <c r="J302" s="233"/>
      <c r="K302" s="229"/>
      <c r="L302" s="229"/>
      <c r="M302" s="234"/>
      <c r="N302" s="235"/>
      <c r="O302" s="236"/>
      <c r="P302" s="236"/>
      <c r="Q302" s="236"/>
      <c r="R302" s="236"/>
      <c r="S302" s="236"/>
      <c r="T302" s="236"/>
      <c r="U302" s="236"/>
      <c r="V302" s="236"/>
      <c r="W302" s="236"/>
      <c r="X302" s="237"/>
      <c r="AT302" s="238" t="s">
        <v>136</v>
      </c>
      <c r="AU302" s="238" t="s">
        <v>79</v>
      </c>
      <c r="AV302" s="12" t="s">
        <v>79</v>
      </c>
      <c r="AW302" s="12" t="s">
        <v>5</v>
      </c>
      <c r="AX302" s="12" t="s">
        <v>72</v>
      </c>
      <c r="AY302" s="238" t="s">
        <v>125</v>
      </c>
    </row>
    <row r="303" s="11" customFormat="1">
      <c r="B303" s="217"/>
      <c r="C303" s="218"/>
      <c r="D303" s="219" t="s">
        <v>136</v>
      </c>
      <c r="E303" s="220" t="s">
        <v>1</v>
      </c>
      <c r="F303" s="221" t="s">
        <v>210</v>
      </c>
      <c r="G303" s="218"/>
      <c r="H303" s="220" t="s">
        <v>1</v>
      </c>
      <c r="I303" s="222"/>
      <c r="J303" s="222"/>
      <c r="K303" s="218"/>
      <c r="L303" s="218"/>
      <c r="M303" s="223"/>
      <c r="N303" s="224"/>
      <c r="O303" s="225"/>
      <c r="P303" s="225"/>
      <c r="Q303" s="225"/>
      <c r="R303" s="225"/>
      <c r="S303" s="225"/>
      <c r="T303" s="225"/>
      <c r="U303" s="225"/>
      <c r="V303" s="225"/>
      <c r="W303" s="225"/>
      <c r="X303" s="226"/>
      <c r="AT303" s="227" t="s">
        <v>136</v>
      </c>
      <c r="AU303" s="227" t="s">
        <v>79</v>
      </c>
      <c r="AV303" s="11" t="s">
        <v>77</v>
      </c>
      <c r="AW303" s="11" t="s">
        <v>5</v>
      </c>
      <c r="AX303" s="11" t="s">
        <v>72</v>
      </c>
      <c r="AY303" s="227" t="s">
        <v>125</v>
      </c>
    </row>
    <row r="304" s="12" customFormat="1">
      <c r="B304" s="228"/>
      <c r="C304" s="229"/>
      <c r="D304" s="219" t="s">
        <v>136</v>
      </c>
      <c r="E304" s="230" t="s">
        <v>1</v>
      </c>
      <c r="F304" s="231" t="s">
        <v>322</v>
      </c>
      <c r="G304" s="229"/>
      <c r="H304" s="232">
        <v>8.4920000000000009</v>
      </c>
      <c r="I304" s="233"/>
      <c r="J304" s="233"/>
      <c r="K304" s="229"/>
      <c r="L304" s="229"/>
      <c r="M304" s="234"/>
      <c r="N304" s="235"/>
      <c r="O304" s="236"/>
      <c r="P304" s="236"/>
      <c r="Q304" s="236"/>
      <c r="R304" s="236"/>
      <c r="S304" s="236"/>
      <c r="T304" s="236"/>
      <c r="U304" s="236"/>
      <c r="V304" s="236"/>
      <c r="W304" s="236"/>
      <c r="X304" s="237"/>
      <c r="AT304" s="238" t="s">
        <v>136</v>
      </c>
      <c r="AU304" s="238" t="s">
        <v>79</v>
      </c>
      <c r="AV304" s="12" t="s">
        <v>79</v>
      </c>
      <c r="AW304" s="12" t="s">
        <v>5</v>
      </c>
      <c r="AX304" s="12" t="s">
        <v>72</v>
      </c>
      <c r="AY304" s="238" t="s">
        <v>125</v>
      </c>
    </row>
    <row r="305" s="11" customFormat="1">
      <c r="B305" s="217"/>
      <c r="C305" s="218"/>
      <c r="D305" s="219" t="s">
        <v>136</v>
      </c>
      <c r="E305" s="220" t="s">
        <v>1</v>
      </c>
      <c r="F305" s="221" t="s">
        <v>212</v>
      </c>
      <c r="G305" s="218"/>
      <c r="H305" s="220" t="s">
        <v>1</v>
      </c>
      <c r="I305" s="222"/>
      <c r="J305" s="222"/>
      <c r="K305" s="218"/>
      <c r="L305" s="218"/>
      <c r="M305" s="223"/>
      <c r="N305" s="224"/>
      <c r="O305" s="225"/>
      <c r="P305" s="225"/>
      <c r="Q305" s="225"/>
      <c r="R305" s="225"/>
      <c r="S305" s="225"/>
      <c r="T305" s="225"/>
      <c r="U305" s="225"/>
      <c r="V305" s="225"/>
      <c r="W305" s="225"/>
      <c r="X305" s="226"/>
      <c r="AT305" s="227" t="s">
        <v>136</v>
      </c>
      <c r="AU305" s="227" t="s">
        <v>79</v>
      </c>
      <c r="AV305" s="11" t="s">
        <v>77</v>
      </c>
      <c r="AW305" s="11" t="s">
        <v>5</v>
      </c>
      <c r="AX305" s="11" t="s">
        <v>72</v>
      </c>
      <c r="AY305" s="227" t="s">
        <v>125</v>
      </c>
    </row>
    <row r="306" s="12" customFormat="1">
      <c r="B306" s="228"/>
      <c r="C306" s="229"/>
      <c r="D306" s="219" t="s">
        <v>136</v>
      </c>
      <c r="E306" s="230" t="s">
        <v>1</v>
      </c>
      <c r="F306" s="231" t="s">
        <v>323</v>
      </c>
      <c r="G306" s="229"/>
      <c r="H306" s="232">
        <v>11.66</v>
      </c>
      <c r="I306" s="233"/>
      <c r="J306" s="233"/>
      <c r="K306" s="229"/>
      <c r="L306" s="229"/>
      <c r="M306" s="234"/>
      <c r="N306" s="235"/>
      <c r="O306" s="236"/>
      <c r="P306" s="236"/>
      <c r="Q306" s="236"/>
      <c r="R306" s="236"/>
      <c r="S306" s="236"/>
      <c r="T306" s="236"/>
      <c r="U306" s="236"/>
      <c r="V306" s="236"/>
      <c r="W306" s="236"/>
      <c r="X306" s="237"/>
      <c r="AT306" s="238" t="s">
        <v>136</v>
      </c>
      <c r="AU306" s="238" t="s">
        <v>79</v>
      </c>
      <c r="AV306" s="12" t="s">
        <v>79</v>
      </c>
      <c r="AW306" s="12" t="s">
        <v>5</v>
      </c>
      <c r="AX306" s="12" t="s">
        <v>72</v>
      </c>
      <c r="AY306" s="238" t="s">
        <v>125</v>
      </c>
    </row>
    <row r="307" s="13" customFormat="1">
      <c r="B307" s="239"/>
      <c r="C307" s="240"/>
      <c r="D307" s="219" t="s">
        <v>136</v>
      </c>
      <c r="E307" s="241" t="s">
        <v>1</v>
      </c>
      <c r="F307" s="242" t="s">
        <v>139</v>
      </c>
      <c r="G307" s="240"/>
      <c r="H307" s="243">
        <v>29.568000000000001</v>
      </c>
      <c r="I307" s="244"/>
      <c r="J307" s="244"/>
      <c r="K307" s="240"/>
      <c r="L307" s="240"/>
      <c r="M307" s="245"/>
      <c r="N307" s="246"/>
      <c r="O307" s="247"/>
      <c r="P307" s="247"/>
      <c r="Q307" s="247"/>
      <c r="R307" s="247"/>
      <c r="S307" s="247"/>
      <c r="T307" s="247"/>
      <c r="U307" s="247"/>
      <c r="V307" s="247"/>
      <c r="W307" s="247"/>
      <c r="X307" s="248"/>
      <c r="AT307" s="249" t="s">
        <v>136</v>
      </c>
      <c r="AU307" s="249" t="s">
        <v>79</v>
      </c>
      <c r="AV307" s="13" t="s">
        <v>134</v>
      </c>
      <c r="AW307" s="13" t="s">
        <v>5</v>
      </c>
      <c r="AX307" s="13" t="s">
        <v>77</v>
      </c>
      <c r="AY307" s="249" t="s">
        <v>125</v>
      </c>
    </row>
    <row r="308" s="1" customFormat="1" ht="16.5" customHeight="1">
      <c r="B308" s="36"/>
      <c r="C308" s="250" t="s">
        <v>324</v>
      </c>
      <c r="D308" s="250" t="s">
        <v>141</v>
      </c>
      <c r="E308" s="251" t="s">
        <v>325</v>
      </c>
      <c r="F308" s="252" t="s">
        <v>326</v>
      </c>
      <c r="G308" s="253" t="s">
        <v>132</v>
      </c>
      <c r="H308" s="254">
        <v>1.4379999999999999</v>
      </c>
      <c r="I308" s="255"/>
      <c r="J308" s="256"/>
      <c r="K308" s="257">
        <f>ROUND(P308*H308,2)</f>
        <v>0</v>
      </c>
      <c r="L308" s="252" t="s">
        <v>1</v>
      </c>
      <c r="M308" s="258"/>
      <c r="N308" s="259" t="s">
        <v>1</v>
      </c>
      <c r="O308" s="212" t="s">
        <v>41</v>
      </c>
      <c r="P308" s="213">
        <f>I308+J308</f>
        <v>0</v>
      </c>
      <c r="Q308" s="213">
        <f>ROUND(I308*H308,2)</f>
        <v>0</v>
      </c>
      <c r="R308" s="213">
        <f>ROUND(J308*H308,2)</f>
        <v>0</v>
      </c>
      <c r="S308" s="77"/>
      <c r="T308" s="214">
        <f>S308*H308</f>
        <v>0</v>
      </c>
      <c r="U308" s="214">
        <v>0.0025000000000000001</v>
      </c>
      <c r="V308" s="214">
        <f>U308*H308</f>
        <v>0.0035950000000000001</v>
      </c>
      <c r="W308" s="214">
        <v>0</v>
      </c>
      <c r="X308" s="215">
        <f>W308*H308</f>
        <v>0</v>
      </c>
      <c r="AR308" s="15" t="s">
        <v>219</v>
      </c>
      <c r="AT308" s="15" t="s">
        <v>141</v>
      </c>
      <c r="AU308" s="15" t="s">
        <v>79</v>
      </c>
      <c r="AY308" s="15" t="s">
        <v>125</v>
      </c>
      <c r="BE308" s="216">
        <f>IF(O308="základní",K308,0)</f>
        <v>0</v>
      </c>
      <c r="BF308" s="216">
        <f>IF(O308="snížená",K308,0)</f>
        <v>0</v>
      </c>
      <c r="BG308" s="216">
        <f>IF(O308="zákl. přenesená",K308,0)</f>
        <v>0</v>
      </c>
      <c r="BH308" s="216">
        <f>IF(O308="sníž. přenesená",K308,0)</f>
        <v>0</v>
      </c>
      <c r="BI308" s="216">
        <f>IF(O308="nulová",K308,0)</f>
        <v>0</v>
      </c>
      <c r="BJ308" s="15" t="s">
        <v>77</v>
      </c>
      <c r="BK308" s="216">
        <f>ROUND(P308*H308,2)</f>
        <v>0</v>
      </c>
      <c r="BL308" s="15" t="s">
        <v>205</v>
      </c>
      <c r="BM308" s="15" t="s">
        <v>327</v>
      </c>
    </row>
    <row r="309" s="11" customFormat="1">
      <c r="B309" s="217"/>
      <c r="C309" s="218"/>
      <c r="D309" s="219" t="s">
        <v>136</v>
      </c>
      <c r="E309" s="220" t="s">
        <v>1</v>
      </c>
      <c r="F309" s="221" t="s">
        <v>137</v>
      </c>
      <c r="G309" s="218"/>
      <c r="H309" s="220" t="s">
        <v>1</v>
      </c>
      <c r="I309" s="222"/>
      <c r="J309" s="222"/>
      <c r="K309" s="218"/>
      <c r="L309" s="218"/>
      <c r="M309" s="223"/>
      <c r="N309" s="224"/>
      <c r="O309" s="225"/>
      <c r="P309" s="225"/>
      <c r="Q309" s="225"/>
      <c r="R309" s="225"/>
      <c r="S309" s="225"/>
      <c r="T309" s="225"/>
      <c r="U309" s="225"/>
      <c r="V309" s="225"/>
      <c r="W309" s="225"/>
      <c r="X309" s="226"/>
      <c r="AT309" s="227" t="s">
        <v>136</v>
      </c>
      <c r="AU309" s="227" t="s">
        <v>79</v>
      </c>
      <c r="AV309" s="11" t="s">
        <v>77</v>
      </c>
      <c r="AW309" s="11" t="s">
        <v>5</v>
      </c>
      <c r="AX309" s="11" t="s">
        <v>72</v>
      </c>
      <c r="AY309" s="227" t="s">
        <v>125</v>
      </c>
    </row>
    <row r="310" s="12" customFormat="1">
      <c r="B310" s="228"/>
      <c r="C310" s="229"/>
      <c r="D310" s="219" t="s">
        <v>136</v>
      </c>
      <c r="E310" s="230" t="s">
        <v>1</v>
      </c>
      <c r="F310" s="231" t="s">
        <v>328</v>
      </c>
      <c r="G310" s="229"/>
      <c r="H310" s="232">
        <v>1.4379999999999999</v>
      </c>
      <c r="I310" s="233"/>
      <c r="J310" s="233"/>
      <c r="K310" s="229"/>
      <c r="L310" s="229"/>
      <c r="M310" s="234"/>
      <c r="N310" s="235"/>
      <c r="O310" s="236"/>
      <c r="P310" s="236"/>
      <c r="Q310" s="236"/>
      <c r="R310" s="236"/>
      <c r="S310" s="236"/>
      <c r="T310" s="236"/>
      <c r="U310" s="236"/>
      <c r="V310" s="236"/>
      <c r="W310" s="236"/>
      <c r="X310" s="237"/>
      <c r="AT310" s="238" t="s">
        <v>136</v>
      </c>
      <c r="AU310" s="238" t="s">
        <v>79</v>
      </c>
      <c r="AV310" s="12" t="s">
        <v>79</v>
      </c>
      <c r="AW310" s="12" t="s">
        <v>5</v>
      </c>
      <c r="AX310" s="12" t="s">
        <v>72</v>
      </c>
      <c r="AY310" s="238" t="s">
        <v>125</v>
      </c>
    </row>
    <row r="311" s="13" customFormat="1">
      <c r="B311" s="239"/>
      <c r="C311" s="240"/>
      <c r="D311" s="219" t="s">
        <v>136</v>
      </c>
      <c r="E311" s="241" t="s">
        <v>1</v>
      </c>
      <c r="F311" s="242" t="s">
        <v>139</v>
      </c>
      <c r="G311" s="240"/>
      <c r="H311" s="243">
        <v>1.4379999999999999</v>
      </c>
      <c r="I311" s="244"/>
      <c r="J311" s="244"/>
      <c r="K311" s="240"/>
      <c r="L311" s="240"/>
      <c r="M311" s="245"/>
      <c r="N311" s="246"/>
      <c r="O311" s="247"/>
      <c r="P311" s="247"/>
      <c r="Q311" s="247"/>
      <c r="R311" s="247"/>
      <c r="S311" s="247"/>
      <c r="T311" s="247"/>
      <c r="U311" s="247"/>
      <c r="V311" s="247"/>
      <c r="W311" s="247"/>
      <c r="X311" s="248"/>
      <c r="AT311" s="249" t="s">
        <v>136</v>
      </c>
      <c r="AU311" s="249" t="s">
        <v>79</v>
      </c>
      <c r="AV311" s="13" t="s">
        <v>134</v>
      </c>
      <c r="AW311" s="13" t="s">
        <v>5</v>
      </c>
      <c r="AX311" s="13" t="s">
        <v>77</v>
      </c>
      <c r="AY311" s="249" t="s">
        <v>125</v>
      </c>
    </row>
    <row r="312" s="1" customFormat="1" ht="16.5" customHeight="1">
      <c r="B312" s="36"/>
      <c r="C312" s="204" t="s">
        <v>329</v>
      </c>
      <c r="D312" s="204" t="s">
        <v>129</v>
      </c>
      <c r="E312" s="205" t="s">
        <v>330</v>
      </c>
      <c r="F312" s="206" t="s">
        <v>331</v>
      </c>
      <c r="G312" s="207" t="s">
        <v>132</v>
      </c>
      <c r="H312" s="208">
        <v>246.44900000000001</v>
      </c>
      <c r="I312" s="209"/>
      <c r="J312" s="209"/>
      <c r="K312" s="210">
        <f>ROUND(P312*H312,2)</f>
        <v>0</v>
      </c>
      <c r="L312" s="206" t="s">
        <v>133</v>
      </c>
      <c r="M312" s="41"/>
      <c r="N312" s="211" t="s">
        <v>1</v>
      </c>
      <c r="O312" s="212" t="s">
        <v>41</v>
      </c>
      <c r="P312" s="213">
        <f>I312+J312</f>
        <v>0</v>
      </c>
      <c r="Q312" s="213">
        <f>ROUND(I312*H312,2)</f>
        <v>0</v>
      </c>
      <c r="R312" s="213">
        <f>ROUND(J312*H312,2)</f>
        <v>0</v>
      </c>
      <c r="S312" s="77"/>
      <c r="T312" s="214">
        <f>S312*H312</f>
        <v>0</v>
      </c>
      <c r="U312" s="214">
        <v>0.00012</v>
      </c>
      <c r="V312" s="214">
        <f>U312*H312</f>
        <v>0.029573880000000004</v>
      </c>
      <c r="W312" s="214">
        <v>0</v>
      </c>
      <c r="X312" s="215">
        <f>W312*H312</f>
        <v>0</v>
      </c>
      <c r="AR312" s="15" t="s">
        <v>205</v>
      </c>
      <c r="AT312" s="15" t="s">
        <v>129</v>
      </c>
      <c r="AU312" s="15" t="s">
        <v>79</v>
      </c>
      <c r="AY312" s="15" t="s">
        <v>125</v>
      </c>
      <c r="BE312" s="216">
        <f>IF(O312="základní",K312,0)</f>
        <v>0</v>
      </c>
      <c r="BF312" s="216">
        <f>IF(O312="snížená",K312,0)</f>
        <v>0</v>
      </c>
      <c r="BG312" s="216">
        <f>IF(O312="zákl. přenesená",K312,0)</f>
        <v>0</v>
      </c>
      <c r="BH312" s="216">
        <f>IF(O312="sníž. přenesená",K312,0)</f>
        <v>0</v>
      </c>
      <c r="BI312" s="216">
        <f>IF(O312="nulová",K312,0)</f>
        <v>0</v>
      </c>
      <c r="BJ312" s="15" t="s">
        <v>77</v>
      </c>
      <c r="BK312" s="216">
        <f>ROUND(P312*H312,2)</f>
        <v>0</v>
      </c>
      <c r="BL312" s="15" t="s">
        <v>205</v>
      </c>
      <c r="BM312" s="15" t="s">
        <v>332</v>
      </c>
    </row>
    <row r="313" s="11" customFormat="1">
      <c r="B313" s="217"/>
      <c r="C313" s="218"/>
      <c r="D313" s="219" t="s">
        <v>136</v>
      </c>
      <c r="E313" s="220" t="s">
        <v>1</v>
      </c>
      <c r="F313" s="221" t="s">
        <v>230</v>
      </c>
      <c r="G313" s="218"/>
      <c r="H313" s="220" t="s">
        <v>1</v>
      </c>
      <c r="I313" s="222"/>
      <c r="J313" s="222"/>
      <c r="K313" s="218"/>
      <c r="L313" s="218"/>
      <c r="M313" s="223"/>
      <c r="N313" s="224"/>
      <c r="O313" s="225"/>
      <c r="P313" s="225"/>
      <c r="Q313" s="225"/>
      <c r="R313" s="225"/>
      <c r="S313" s="225"/>
      <c r="T313" s="225"/>
      <c r="U313" s="225"/>
      <c r="V313" s="225"/>
      <c r="W313" s="225"/>
      <c r="X313" s="226"/>
      <c r="AT313" s="227" t="s">
        <v>136</v>
      </c>
      <c r="AU313" s="227" t="s">
        <v>79</v>
      </c>
      <c r="AV313" s="11" t="s">
        <v>77</v>
      </c>
      <c r="AW313" s="11" t="s">
        <v>5</v>
      </c>
      <c r="AX313" s="11" t="s">
        <v>72</v>
      </c>
      <c r="AY313" s="227" t="s">
        <v>125</v>
      </c>
    </row>
    <row r="314" s="11" customFormat="1">
      <c r="B314" s="217"/>
      <c r="C314" s="218"/>
      <c r="D314" s="219" t="s">
        <v>136</v>
      </c>
      <c r="E314" s="220" t="s">
        <v>1</v>
      </c>
      <c r="F314" s="221" t="s">
        <v>333</v>
      </c>
      <c r="G314" s="218"/>
      <c r="H314" s="220" t="s">
        <v>1</v>
      </c>
      <c r="I314" s="222"/>
      <c r="J314" s="222"/>
      <c r="K314" s="218"/>
      <c r="L314" s="218"/>
      <c r="M314" s="223"/>
      <c r="N314" s="224"/>
      <c r="O314" s="225"/>
      <c r="P314" s="225"/>
      <c r="Q314" s="225"/>
      <c r="R314" s="225"/>
      <c r="S314" s="225"/>
      <c r="T314" s="225"/>
      <c r="U314" s="225"/>
      <c r="V314" s="225"/>
      <c r="W314" s="225"/>
      <c r="X314" s="226"/>
      <c r="AT314" s="227" t="s">
        <v>136</v>
      </c>
      <c r="AU314" s="227" t="s">
        <v>79</v>
      </c>
      <c r="AV314" s="11" t="s">
        <v>77</v>
      </c>
      <c r="AW314" s="11" t="s">
        <v>5</v>
      </c>
      <c r="AX314" s="11" t="s">
        <v>72</v>
      </c>
      <c r="AY314" s="227" t="s">
        <v>125</v>
      </c>
    </row>
    <row r="315" s="12" customFormat="1">
      <c r="B315" s="228"/>
      <c r="C315" s="229"/>
      <c r="D315" s="219" t="s">
        <v>136</v>
      </c>
      <c r="E315" s="230" t="s">
        <v>1</v>
      </c>
      <c r="F315" s="231" t="s">
        <v>334</v>
      </c>
      <c r="G315" s="229"/>
      <c r="H315" s="232">
        <v>96.418999999999997</v>
      </c>
      <c r="I315" s="233"/>
      <c r="J315" s="233"/>
      <c r="K315" s="229"/>
      <c r="L315" s="229"/>
      <c r="M315" s="234"/>
      <c r="N315" s="235"/>
      <c r="O315" s="236"/>
      <c r="P315" s="236"/>
      <c r="Q315" s="236"/>
      <c r="R315" s="236"/>
      <c r="S315" s="236"/>
      <c r="T315" s="236"/>
      <c r="U315" s="236"/>
      <c r="V315" s="236"/>
      <c r="W315" s="236"/>
      <c r="X315" s="237"/>
      <c r="AT315" s="238" t="s">
        <v>136</v>
      </c>
      <c r="AU315" s="238" t="s">
        <v>79</v>
      </c>
      <c r="AV315" s="12" t="s">
        <v>79</v>
      </c>
      <c r="AW315" s="12" t="s">
        <v>5</v>
      </c>
      <c r="AX315" s="12" t="s">
        <v>72</v>
      </c>
      <c r="AY315" s="238" t="s">
        <v>125</v>
      </c>
    </row>
    <row r="316" s="11" customFormat="1">
      <c r="B316" s="217"/>
      <c r="C316" s="218"/>
      <c r="D316" s="219" t="s">
        <v>136</v>
      </c>
      <c r="E316" s="220" t="s">
        <v>1</v>
      </c>
      <c r="F316" s="221" t="s">
        <v>232</v>
      </c>
      <c r="G316" s="218"/>
      <c r="H316" s="220" t="s">
        <v>1</v>
      </c>
      <c r="I316" s="222"/>
      <c r="J316" s="222"/>
      <c r="K316" s="218"/>
      <c r="L316" s="218"/>
      <c r="M316" s="223"/>
      <c r="N316" s="224"/>
      <c r="O316" s="225"/>
      <c r="P316" s="225"/>
      <c r="Q316" s="225"/>
      <c r="R316" s="225"/>
      <c r="S316" s="225"/>
      <c r="T316" s="225"/>
      <c r="U316" s="225"/>
      <c r="V316" s="225"/>
      <c r="W316" s="225"/>
      <c r="X316" s="226"/>
      <c r="AT316" s="227" t="s">
        <v>136</v>
      </c>
      <c r="AU316" s="227" t="s">
        <v>79</v>
      </c>
      <c r="AV316" s="11" t="s">
        <v>77</v>
      </c>
      <c r="AW316" s="11" t="s">
        <v>5</v>
      </c>
      <c r="AX316" s="11" t="s">
        <v>72</v>
      </c>
      <c r="AY316" s="227" t="s">
        <v>125</v>
      </c>
    </row>
    <row r="317" s="11" customFormat="1">
      <c r="B317" s="217"/>
      <c r="C317" s="218"/>
      <c r="D317" s="219" t="s">
        <v>136</v>
      </c>
      <c r="E317" s="220" t="s">
        <v>1</v>
      </c>
      <c r="F317" s="221" t="s">
        <v>335</v>
      </c>
      <c r="G317" s="218"/>
      <c r="H317" s="220" t="s">
        <v>1</v>
      </c>
      <c r="I317" s="222"/>
      <c r="J317" s="222"/>
      <c r="K317" s="218"/>
      <c r="L317" s="218"/>
      <c r="M317" s="223"/>
      <c r="N317" s="224"/>
      <c r="O317" s="225"/>
      <c r="P317" s="225"/>
      <c r="Q317" s="225"/>
      <c r="R317" s="225"/>
      <c r="S317" s="225"/>
      <c r="T317" s="225"/>
      <c r="U317" s="225"/>
      <c r="V317" s="225"/>
      <c r="W317" s="225"/>
      <c r="X317" s="226"/>
      <c r="AT317" s="227" t="s">
        <v>136</v>
      </c>
      <c r="AU317" s="227" t="s">
        <v>79</v>
      </c>
      <c r="AV317" s="11" t="s">
        <v>77</v>
      </c>
      <c r="AW317" s="11" t="s">
        <v>5</v>
      </c>
      <c r="AX317" s="11" t="s">
        <v>72</v>
      </c>
      <c r="AY317" s="227" t="s">
        <v>125</v>
      </c>
    </row>
    <row r="318" s="12" customFormat="1">
      <c r="B318" s="228"/>
      <c r="C318" s="229"/>
      <c r="D318" s="219" t="s">
        <v>136</v>
      </c>
      <c r="E318" s="230" t="s">
        <v>1</v>
      </c>
      <c r="F318" s="231" t="s">
        <v>336</v>
      </c>
      <c r="G318" s="229"/>
      <c r="H318" s="232">
        <v>84.350999999999999</v>
      </c>
      <c r="I318" s="233"/>
      <c r="J318" s="233"/>
      <c r="K318" s="229"/>
      <c r="L318" s="229"/>
      <c r="M318" s="234"/>
      <c r="N318" s="235"/>
      <c r="O318" s="236"/>
      <c r="P318" s="236"/>
      <c r="Q318" s="236"/>
      <c r="R318" s="236"/>
      <c r="S318" s="236"/>
      <c r="T318" s="236"/>
      <c r="U318" s="236"/>
      <c r="V318" s="236"/>
      <c r="W318" s="236"/>
      <c r="X318" s="237"/>
      <c r="AT318" s="238" t="s">
        <v>136</v>
      </c>
      <c r="AU318" s="238" t="s">
        <v>79</v>
      </c>
      <c r="AV318" s="12" t="s">
        <v>79</v>
      </c>
      <c r="AW318" s="12" t="s">
        <v>5</v>
      </c>
      <c r="AX318" s="12" t="s">
        <v>72</v>
      </c>
      <c r="AY318" s="238" t="s">
        <v>125</v>
      </c>
    </row>
    <row r="319" s="11" customFormat="1">
      <c r="B319" s="217"/>
      <c r="C319" s="218"/>
      <c r="D319" s="219" t="s">
        <v>136</v>
      </c>
      <c r="E319" s="220" t="s">
        <v>1</v>
      </c>
      <c r="F319" s="221" t="s">
        <v>234</v>
      </c>
      <c r="G319" s="218"/>
      <c r="H319" s="220" t="s">
        <v>1</v>
      </c>
      <c r="I319" s="222"/>
      <c r="J319" s="222"/>
      <c r="K319" s="218"/>
      <c r="L319" s="218"/>
      <c r="M319" s="223"/>
      <c r="N319" s="224"/>
      <c r="O319" s="225"/>
      <c r="P319" s="225"/>
      <c r="Q319" s="225"/>
      <c r="R319" s="225"/>
      <c r="S319" s="225"/>
      <c r="T319" s="225"/>
      <c r="U319" s="225"/>
      <c r="V319" s="225"/>
      <c r="W319" s="225"/>
      <c r="X319" s="226"/>
      <c r="AT319" s="227" t="s">
        <v>136</v>
      </c>
      <c r="AU319" s="227" t="s">
        <v>79</v>
      </c>
      <c r="AV319" s="11" t="s">
        <v>77</v>
      </c>
      <c r="AW319" s="11" t="s">
        <v>5</v>
      </c>
      <c r="AX319" s="11" t="s">
        <v>72</v>
      </c>
      <c r="AY319" s="227" t="s">
        <v>125</v>
      </c>
    </row>
    <row r="320" s="11" customFormat="1">
      <c r="B320" s="217"/>
      <c r="C320" s="218"/>
      <c r="D320" s="219" t="s">
        <v>136</v>
      </c>
      <c r="E320" s="220" t="s">
        <v>1</v>
      </c>
      <c r="F320" s="221" t="s">
        <v>337</v>
      </c>
      <c r="G320" s="218"/>
      <c r="H320" s="220" t="s">
        <v>1</v>
      </c>
      <c r="I320" s="222"/>
      <c r="J320" s="222"/>
      <c r="K320" s="218"/>
      <c r="L320" s="218"/>
      <c r="M320" s="223"/>
      <c r="N320" s="224"/>
      <c r="O320" s="225"/>
      <c r="P320" s="225"/>
      <c r="Q320" s="225"/>
      <c r="R320" s="225"/>
      <c r="S320" s="225"/>
      <c r="T320" s="225"/>
      <c r="U320" s="225"/>
      <c r="V320" s="225"/>
      <c r="W320" s="225"/>
      <c r="X320" s="226"/>
      <c r="AT320" s="227" t="s">
        <v>136</v>
      </c>
      <c r="AU320" s="227" t="s">
        <v>79</v>
      </c>
      <c r="AV320" s="11" t="s">
        <v>77</v>
      </c>
      <c r="AW320" s="11" t="s">
        <v>5</v>
      </c>
      <c r="AX320" s="11" t="s">
        <v>72</v>
      </c>
      <c r="AY320" s="227" t="s">
        <v>125</v>
      </c>
    </row>
    <row r="321" s="12" customFormat="1">
      <c r="B321" s="228"/>
      <c r="C321" s="229"/>
      <c r="D321" s="219" t="s">
        <v>136</v>
      </c>
      <c r="E321" s="230" t="s">
        <v>1</v>
      </c>
      <c r="F321" s="231" t="s">
        <v>338</v>
      </c>
      <c r="G321" s="229"/>
      <c r="H321" s="232">
        <v>63.679000000000002</v>
      </c>
      <c r="I321" s="233"/>
      <c r="J321" s="233"/>
      <c r="K321" s="229"/>
      <c r="L321" s="229"/>
      <c r="M321" s="234"/>
      <c r="N321" s="235"/>
      <c r="O321" s="236"/>
      <c r="P321" s="236"/>
      <c r="Q321" s="236"/>
      <c r="R321" s="236"/>
      <c r="S321" s="236"/>
      <c r="T321" s="236"/>
      <c r="U321" s="236"/>
      <c r="V321" s="236"/>
      <c r="W321" s="236"/>
      <c r="X321" s="237"/>
      <c r="AT321" s="238" t="s">
        <v>136</v>
      </c>
      <c r="AU321" s="238" t="s">
        <v>79</v>
      </c>
      <c r="AV321" s="12" t="s">
        <v>79</v>
      </c>
      <c r="AW321" s="12" t="s">
        <v>5</v>
      </c>
      <c r="AX321" s="12" t="s">
        <v>72</v>
      </c>
      <c r="AY321" s="238" t="s">
        <v>125</v>
      </c>
    </row>
    <row r="322" s="11" customFormat="1">
      <c r="B322" s="217"/>
      <c r="C322" s="218"/>
      <c r="D322" s="219" t="s">
        <v>136</v>
      </c>
      <c r="E322" s="220" t="s">
        <v>1</v>
      </c>
      <c r="F322" s="221" t="s">
        <v>212</v>
      </c>
      <c r="G322" s="218"/>
      <c r="H322" s="220" t="s">
        <v>1</v>
      </c>
      <c r="I322" s="222"/>
      <c r="J322" s="222"/>
      <c r="K322" s="218"/>
      <c r="L322" s="218"/>
      <c r="M322" s="223"/>
      <c r="N322" s="224"/>
      <c r="O322" s="225"/>
      <c r="P322" s="225"/>
      <c r="Q322" s="225"/>
      <c r="R322" s="225"/>
      <c r="S322" s="225"/>
      <c r="T322" s="225"/>
      <c r="U322" s="225"/>
      <c r="V322" s="225"/>
      <c r="W322" s="225"/>
      <c r="X322" s="226"/>
      <c r="AT322" s="227" t="s">
        <v>136</v>
      </c>
      <c r="AU322" s="227" t="s">
        <v>79</v>
      </c>
      <c r="AV322" s="11" t="s">
        <v>77</v>
      </c>
      <c r="AW322" s="11" t="s">
        <v>5</v>
      </c>
      <c r="AX322" s="11" t="s">
        <v>72</v>
      </c>
      <c r="AY322" s="227" t="s">
        <v>125</v>
      </c>
    </row>
    <row r="323" s="12" customFormat="1">
      <c r="B323" s="228"/>
      <c r="C323" s="229"/>
      <c r="D323" s="219" t="s">
        <v>136</v>
      </c>
      <c r="E323" s="230" t="s">
        <v>1</v>
      </c>
      <c r="F323" s="231" t="s">
        <v>339</v>
      </c>
      <c r="G323" s="229"/>
      <c r="H323" s="232">
        <v>2</v>
      </c>
      <c r="I323" s="233"/>
      <c r="J323" s="233"/>
      <c r="K323" s="229"/>
      <c r="L323" s="229"/>
      <c r="M323" s="234"/>
      <c r="N323" s="235"/>
      <c r="O323" s="236"/>
      <c r="P323" s="236"/>
      <c r="Q323" s="236"/>
      <c r="R323" s="236"/>
      <c r="S323" s="236"/>
      <c r="T323" s="236"/>
      <c r="U323" s="236"/>
      <c r="V323" s="236"/>
      <c r="W323" s="236"/>
      <c r="X323" s="237"/>
      <c r="AT323" s="238" t="s">
        <v>136</v>
      </c>
      <c r="AU323" s="238" t="s">
        <v>79</v>
      </c>
      <c r="AV323" s="12" t="s">
        <v>79</v>
      </c>
      <c r="AW323" s="12" t="s">
        <v>5</v>
      </c>
      <c r="AX323" s="12" t="s">
        <v>72</v>
      </c>
      <c r="AY323" s="238" t="s">
        <v>125</v>
      </c>
    </row>
    <row r="324" s="13" customFormat="1">
      <c r="B324" s="239"/>
      <c r="C324" s="240"/>
      <c r="D324" s="219" t="s">
        <v>136</v>
      </c>
      <c r="E324" s="241" t="s">
        <v>1</v>
      </c>
      <c r="F324" s="242" t="s">
        <v>139</v>
      </c>
      <c r="G324" s="240"/>
      <c r="H324" s="243">
        <v>246.44899999999998</v>
      </c>
      <c r="I324" s="244"/>
      <c r="J324" s="244"/>
      <c r="K324" s="240"/>
      <c r="L324" s="240"/>
      <c r="M324" s="245"/>
      <c r="N324" s="246"/>
      <c r="O324" s="247"/>
      <c r="P324" s="247"/>
      <c r="Q324" s="247"/>
      <c r="R324" s="247"/>
      <c r="S324" s="247"/>
      <c r="T324" s="247"/>
      <c r="U324" s="247"/>
      <c r="V324" s="247"/>
      <c r="W324" s="247"/>
      <c r="X324" s="248"/>
      <c r="AT324" s="249" t="s">
        <v>136</v>
      </c>
      <c r="AU324" s="249" t="s">
        <v>79</v>
      </c>
      <c r="AV324" s="13" t="s">
        <v>134</v>
      </c>
      <c r="AW324" s="13" t="s">
        <v>5</v>
      </c>
      <c r="AX324" s="13" t="s">
        <v>77</v>
      </c>
      <c r="AY324" s="249" t="s">
        <v>125</v>
      </c>
    </row>
    <row r="325" s="1" customFormat="1" ht="16.5" customHeight="1">
      <c r="B325" s="36"/>
      <c r="C325" s="250" t="s">
        <v>340</v>
      </c>
      <c r="D325" s="250" t="s">
        <v>141</v>
      </c>
      <c r="E325" s="251" t="s">
        <v>341</v>
      </c>
      <c r="F325" s="252" t="s">
        <v>342</v>
      </c>
      <c r="G325" s="253" t="s">
        <v>132</v>
      </c>
      <c r="H325" s="254">
        <v>35.023000000000003</v>
      </c>
      <c r="I325" s="255"/>
      <c r="J325" s="256"/>
      <c r="K325" s="257">
        <f>ROUND(P325*H325,2)</f>
        <v>0</v>
      </c>
      <c r="L325" s="252" t="s">
        <v>133</v>
      </c>
      <c r="M325" s="258"/>
      <c r="N325" s="259" t="s">
        <v>1</v>
      </c>
      <c r="O325" s="212" t="s">
        <v>41</v>
      </c>
      <c r="P325" s="213">
        <f>I325+J325</f>
        <v>0</v>
      </c>
      <c r="Q325" s="213">
        <f>ROUND(I325*H325,2)</f>
        <v>0</v>
      </c>
      <c r="R325" s="213">
        <f>ROUND(J325*H325,2)</f>
        <v>0</v>
      </c>
      <c r="S325" s="77"/>
      <c r="T325" s="214">
        <f>S325*H325</f>
        <v>0</v>
      </c>
      <c r="U325" s="214">
        <v>0.0015</v>
      </c>
      <c r="V325" s="214">
        <f>U325*H325</f>
        <v>0.052534500000000005</v>
      </c>
      <c r="W325" s="214">
        <v>0</v>
      </c>
      <c r="X325" s="215">
        <f>W325*H325</f>
        <v>0</v>
      </c>
      <c r="AR325" s="15" t="s">
        <v>219</v>
      </c>
      <c r="AT325" s="15" t="s">
        <v>141</v>
      </c>
      <c r="AU325" s="15" t="s">
        <v>79</v>
      </c>
      <c r="AY325" s="15" t="s">
        <v>125</v>
      </c>
      <c r="BE325" s="216">
        <f>IF(O325="základní",K325,0)</f>
        <v>0</v>
      </c>
      <c r="BF325" s="216">
        <f>IF(O325="snížená",K325,0)</f>
        <v>0</v>
      </c>
      <c r="BG325" s="216">
        <f>IF(O325="zákl. přenesená",K325,0)</f>
        <v>0</v>
      </c>
      <c r="BH325" s="216">
        <f>IF(O325="sníž. přenesená",K325,0)</f>
        <v>0</v>
      </c>
      <c r="BI325" s="216">
        <f>IF(O325="nulová",K325,0)</f>
        <v>0</v>
      </c>
      <c r="BJ325" s="15" t="s">
        <v>77</v>
      </c>
      <c r="BK325" s="216">
        <f>ROUND(P325*H325,2)</f>
        <v>0</v>
      </c>
      <c r="BL325" s="15" t="s">
        <v>205</v>
      </c>
      <c r="BM325" s="15" t="s">
        <v>343</v>
      </c>
    </row>
    <row r="326" s="11" customFormat="1">
      <c r="B326" s="217"/>
      <c r="C326" s="218"/>
      <c r="D326" s="219" t="s">
        <v>136</v>
      </c>
      <c r="E326" s="220" t="s">
        <v>1</v>
      </c>
      <c r="F326" s="221" t="s">
        <v>234</v>
      </c>
      <c r="G326" s="218"/>
      <c r="H326" s="220" t="s">
        <v>1</v>
      </c>
      <c r="I326" s="222"/>
      <c r="J326" s="222"/>
      <c r="K326" s="218"/>
      <c r="L326" s="218"/>
      <c r="M326" s="223"/>
      <c r="N326" s="224"/>
      <c r="O326" s="225"/>
      <c r="P326" s="225"/>
      <c r="Q326" s="225"/>
      <c r="R326" s="225"/>
      <c r="S326" s="225"/>
      <c r="T326" s="225"/>
      <c r="U326" s="225"/>
      <c r="V326" s="225"/>
      <c r="W326" s="225"/>
      <c r="X326" s="226"/>
      <c r="AT326" s="227" t="s">
        <v>136</v>
      </c>
      <c r="AU326" s="227" t="s">
        <v>79</v>
      </c>
      <c r="AV326" s="11" t="s">
        <v>77</v>
      </c>
      <c r="AW326" s="11" t="s">
        <v>5</v>
      </c>
      <c r="AX326" s="11" t="s">
        <v>72</v>
      </c>
      <c r="AY326" s="227" t="s">
        <v>125</v>
      </c>
    </row>
    <row r="327" s="11" customFormat="1">
      <c r="B327" s="217"/>
      <c r="C327" s="218"/>
      <c r="D327" s="219" t="s">
        <v>136</v>
      </c>
      <c r="E327" s="220" t="s">
        <v>1</v>
      </c>
      <c r="F327" s="221" t="s">
        <v>337</v>
      </c>
      <c r="G327" s="218"/>
      <c r="H327" s="220" t="s">
        <v>1</v>
      </c>
      <c r="I327" s="222"/>
      <c r="J327" s="222"/>
      <c r="K327" s="218"/>
      <c r="L327" s="218"/>
      <c r="M327" s="223"/>
      <c r="N327" s="224"/>
      <c r="O327" s="225"/>
      <c r="P327" s="225"/>
      <c r="Q327" s="225"/>
      <c r="R327" s="225"/>
      <c r="S327" s="225"/>
      <c r="T327" s="225"/>
      <c r="U327" s="225"/>
      <c r="V327" s="225"/>
      <c r="W327" s="225"/>
      <c r="X327" s="226"/>
      <c r="AT327" s="227" t="s">
        <v>136</v>
      </c>
      <c r="AU327" s="227" t="s">
        <v>79</v>
      </c>
      <c r="AV327" s="11" t="s">
        <v>77</v>
      </c>
      <c r="AW327" s="11" t="s">
        <v>5</v>
      </c>
      <c r="AX327" s="11" t="s">
        <v>72</v>
      </c>
      <c r="AY327" s="227" t="s">
        <v>125</v>
      </c>
    </row>
    <row r="328" s="12" customFormat="1">
      <c r="B328" s="228"/>
      <c r="C328" s="229"/>
      <c r="D328" s="219" t="s">
        <v>136</v>
      </c>
      <c r="E328" s="230" t="s">
        <v>1</v>
      </c>
      <c r="F328" s="231" t="s">
        <v>344</v>
      </c>
      <c r="G328" s="229"/>
      <c r="H328" s="232">
        <v>35.023000000000003</v>
      </c>
      <c r="I328" s="233"/>
      <c r="J328" s="233"/>
      <c r="K328" s="229"/>
      <c r="L328" s="229"/>
      <c r="M328" s="234"/>
      <c r="N328" s="235"/>
      <c r="O328" s="236"/>
      <c r="P328" s="236"/>
      <c r="Q328" s="236"/>
      <c r="R328" s="236"/>
      <c r="S328" s="236"/>
      <c r="T328" s="236"/>
      <c r="U328" s="236"/>
      <c r="V328" s="236"/>
      <c r="W328" s="236"/>
      <c r="X328" s="237"/>
      <c r="AT328" s="238" t="s">
        <v>136</v>
      </c>
      <c r="AU328" s="238" t="s">
        <v>79</v>
      </c>
      <c r="AV328" s="12" t="s">
        <v>79</v>
      </c>
      <c r="AW328" s="12" t="s">
        <v>5</v>
      </c>
      <c r="AX328" s="12" t="s">
        <v>72</v>
      </c>
      <c r="AY328" s="238" t="s">
        <v>125</v>
      </c>
    </row>
    <row r="329" s="13" customFormat="1">
      <c r="B329" s="239"/>
      <c r="C329" s="240"/>
      <c r="D329" s="219" t="s">
        <v>136</v>
      </c>
      <c r="E329" s="241" t="s">
        <v>1</v>
      </c>
      <c r="F329" s="242" t="s">
        <v>139</v>
      </c>
      <c r="G329" s="240"/>
      <c r="H329" s="243">
        <v>35.023000000000003</v>
      </c>
      <c r="I329" s="244"/>
      <c r="J329" s="244"/>
      <c r="K329" s="240"/>
      <c r="L329" s="240"/>
      <c r="M329" s="245"/>
      <c r="N329" s="246"/>
      <c r="O329" s="247"/>
      <c r="P329" s="247"/>
      <c r="Q329" s="247"/>
      <c r="R329" s="247"/>
      <c r="S329" s="247"/>
      <c r="T329" s="247"/>
      <c r="U329" s="247"/>
      <c r="V329" s="247"/>
      <c r="W329" s="247"/>
      <c r="X329" s="248"/>
      <c r="AT329" s="249" t="s">
        <v>136</v>
      </c>
      <c r="AU329" s="249" t="s">
        <v>79</v>
      </c>
      <c r="AV329" s="13" t="s">
        <v>134</v>
      </c>
      <c r="AW329" s="13" t="s">
        <v>5</v>
      </c>
      <c r="AX329" s="13" t="s">
        <v>77</v>
      </c>
      <c r="AY329" s="249" t="s">
        <v>125</v>
      </c>
    </row>
    <row r="330" s="1" customFormat="1" ht="16.5" customHeight="1">
      <c r="B330" s="36"/>
      <c r="C330" s="250" t="s">
        <v>9</v>
      </c>
      <c r="D330" s="250" t="s">
        <v>141</v>
      </c>
      <c r="E330" s="251" t="s">
        <v>345</v>
      </c>
      <c r="F330" s="252" t="s">
        <v>346</v>
      </c>
      <c r="G330" s="253" t="s">
        <v>132</v>
      </c>
      <c r="H330" s="254">
        <v>83.959000000000003</v>
      </c>
      <c r="I330" s="255"/>
      <c r="J330" s="256"/>
      <c r="K330" s="257">
        <f>ROUND(P330*H330,2)</f>
        <v>0</v>
      </c>
      <c r="L330" s="252" t="s">
        <v>133</v>
      </c>
      <c r="M330" s="258"/>
      <c r="N330" s="259" t="s">
        <v>1</v>
      </c>
      <c r="O330" s="212" t="s">
        <v>41</v>
      </c>
      <c r="P330" s="213">
        <f>I330+J330</f>
        <v>0</v>
      </c>
      <c r="Q330" s="213">
        <f>ROUND(I330*H330,2)</f>
        <v>0</v>
      </c>
      <c r="R330" s="213">
        <f>ROUND(J330*H330,2)</f>
        <v>0</v>
      </c>
      <c r="S330" s="77"/>
      <c r="T330" s="214">
        <f>S330*H330</f>
        <v>0</v>
      </c>
      <c r="U330" s="214">
        <v>0.0030000000000000001</v>
      </c>
      <c r="V330" s="214">
        <f>U330*H330</f>
        <v>0.25187700000000002</v>
      </c>
      <c r="W330" s="214">
        <v>0</v>
      </c>
      <c r="X330" s="215">
        <f>W330*H330</f>
        <v>0</v>
      </c>
      <c r="AR330" s="15" t="s">
        <v>219</v>
      </c>
      <c r="AT330" s="15" t="s">
        <v>141</v>
      </c>
      <c r="AU330" s="15" t="s">
        <v>79</v>
      </c>
      <c r="AY330" s="15" t="s">
        <v>125</v>
      </c>
      <c r="BE330" s="216">
        <f>IF(O330="základní",K330,0)</f>
        <v>0</v>
      </c>
      <c r="BF330" s="216">
        <f>IF(O330="snížená",K330,0)</f>
        <v>0</v>
      </c>
      <c r="BG330" s="216">
        <f>IF(O330="zákl. přenesená",K330,0)</f>
        <v>0</v>
      </c>
      <c r="BH330" s="216">
        <f>IF(O330="sníž. přenesená",K330,0)</f>
        <v>0</v>
      </c>
      <c r="BI330" s="216">
        <f>IF(O330="nulová",K330,0)</f>
        <v>0</v>
      </c>
      <c r="BJ330" s="15" t="s">
        <v>77</v>
      </c>
      <c r="BK330" s="216">
        <f>ROUND(P330*H330,2)</f>
        <v>0</v>
      </c>
      <c r="BL330" s="15" t="s">
        <v>205</v>
      </c>
      <c r="BM330" s="15" t="s">
        <v>347</v>
      </c>
    </row>
    <row r="331" s="11" customFormat="1">
      <c r="B331" s="217"/>
      <c r="C331" s="218"/>
      <c r="D331" s="219" t="s">
        <v>136</v>
      </c>
      <c r="E331" s="220" t="s">
        <v>1</v>
      </c>
      <c r="F331" s="221" t="s">
        <v>230</v>
      </c>
      <c r="G331" s="218"/>
      <c r="H331" s="220" t="s">
        <v>1</v>
      </c>
      <c r="I331" s="222"/>
      <c r="J331" s="222"/>
      <c r="K331" s="218"/>
      <c r="L331" s="218"/>
      <c r="M331" s="223"/>
      <c r="N331" s="224"/>
      <c r="O331" s="225"/>
      <c r="P331" s="225"/>
      <c r="Q331" s="225"/>
      <c r="R331" s="225"/>
      <c r="S331" s="225"/>
      <c r="T331" s="225"/>
      <c r="U331" s="225"/>
      <c r="V331" s="225"/>
      <c r="W331" s="225"/>
      <c r="X331" s="226"/>
      <c r="AT331" s="227" t="s">
        <v>136</v>
      </c>
      <c r="AU331" s="227" t="s">
        <v>79</v>
      </c>
      <c r="AV331" s="11" t="s">
        <v>77</v>
      </c>
      <c r="AW331" s="11" t="s">
        <v>5</v>
      </c>
      <c r="AX331" s="11" t="s">
        <v>72</v>
      </c>
      <c r="AY331" s="227" t="s">
        <v>125</v>
      </c>
    </row>
    <row r="332" s="11" customFormat="1">
      <c r="B332" s="217"/>
      <c r="C332" s="218"/>
      <c r="D332" s="219" t="s">
        <v>136</v>
      </c>
      <c r="E332" s="220" t="s">
        <v>1</v>
      </c>
      <c r="F332" s="221" t="s">
        <v>333</v>
      </c>
      <c r="G332" s="218"/>
      <c r="H332" s="220" t="s">
        <v>1</v>
      </c>
      <c r="I332" s="222"/>
      <c r="J332" s="222"/>
      <c r="K332" s="218"/>
      <c r="L332" s="218"/>
      <c r="M332" s="223"/>
      <c r="N332" s="224"/>
      <c r="O332" s="225"/>
      <c r="P332" s="225"/>
      <c r="Q332" s="225"/>
      <c r="R332" s="225"/>
      <c r="S332" s="225"/>
      <c r="T332" s="225"/>
      <c r="U332" s="225"/>
      <c r="V332" s="225"/>
      <c r="W332" s="225"/>
      <c r="X332" s="226"/>
      <c r="AT332" s="227" t="s">
        <v>136</v>
      </c>
      <c r="AU332" s="227" t="s">
        <v>79</v>
      </c>
      <c r="AV332" s="11" t="s">
        <v>77</v>
      </c>
      <c r="AW332" s="11" t="s">
        <v>5</v>
      </c>
      <c r="AX332" s="11" t="s">
        <v>72</v>
      </c>
      <c r="AY332" s="227" t="s">
        <v>125</v>
      </c>
    </row>
    <row r="333" s="12" customFormat="1">
      <c r="B333" s="228"/>
      <c r="C333" s="229"/>
      <c r="D333" s="219" t="s">
        <v>136</v>
      </c>
      <c r="E333" s="230" t="s">
        <v>1</v>
      </c>
      <c r="F333" s="231" t="s">
        <v>348</v>
      </c>
      <c r="G333" s="229"/>
      <c r="H333" s="232">
        <v>53.030000000000001</v>
      </c>
      <c r="I333" s="233"/>
      <c r="J333" s="233"/>
      <c r="K333" s="229"/>
      <c r="L333" s="229"/>
      <c r="M333" s="234"/>
      <c r="N333" s="235"/>
      <c r="O333" s="236"/>
      <c r="P333" s="236"/>
      <c r="Q333" s="236"/>
      <c r="R333" s="236"/>
      <c r="S333" s="236"/>
      <c r="T333" s="236"/>
      <c r="U333" s="236"/>
      <c r="V333" s="236"/>
      <c r="W333" s="236"/>
      <c r="X333" s="237"/>
      <c r="AT333" s="238" t="s">
        <v>136</v>
      </c>
      <c r="AU333" s="238" t="s">
        <v>79</v>
      </c>
      <c r="AV333" s="12" t="s">
        <v>79</v>
      </c>
      <c r="AW333" s="12" t="s">
        <v>5</v>
      </c>
      <c r="AX333" s="12" t="s">
        <v>72</v>
      </c>
      <c r="AY333" s="238" t="s">
        <v>125</v>
      </c>
    </row>
    <row r="334" s="11" customFormat="1">
      <c r="B334" s="217"/>
      <c r="C334" s="218"/>
      <c r="D334" s="219" t="s">
        <v>136</v>
      </c>
      <c r="E334" s="220" t="s">
        <v>1</v>
      </c>
      <c r="F334" s="221" t="s">
        <v>232</v>
      </c>
      <c r="G334" s="218"/>
      <c r="H334" s="220" t="s">
        <v>1</v>
      </c>
      <c r="I334" s="222"/>
      <c r="J334" s="222"/>
      <c r="K334" s="218"/>
      <c r="L334" s="218"/>
      <c r="M334" s="223"/>
      <c r="N334" s="224"/>
      <c r="O334" s="225"/>
      <c r="P334" s="225"/>
      <c r="Q334" s="225"/>
      <c r="R334" s="225"/>
      <c r="S334" s="225"/>
      <c r="T334" s="225"/>
      <c r="U334" s="225"/>
      <c r="V334" s="225"/>
      <c r="W334" s="225"/>
      <c r="X334" s="226"/>
      <c r="AT334" s="227" t="s">
        <v>136</v>
      </c>
      <c r="AU334" s="227" t="s">
        <v>79</v>
      </c>
      <c r="AV334" s="11" t="s">
        <v>77</v>
      </c>
      <c r="AW334" s="11" t="s">
        <v>5</v>
      </c>
      <c r="AX334" s="11" t="s">
        <v>72</v>
      </c>
      <c r="AY334" s="227" t="s">
        <v>125</v>
      </c>
    </row>
    <row r="335" s="11" customFormat="1">
      <c r="B335" s="217"/>
      <c r="C335" s="218"/>
      <c r="D335" s="219" t="s">
        <v>136</v>
      </c>
      <c r="E335" s="220" t="s">
        <v>1</v>
      </c>
      <c r="F335" s="221" t="s">
        <v>335</v>
      </c>
      <c r="G335" s="218"/>
      <c r="H335" s="220" t="s">
        <v>1</v>
      </c>
      <c r="I335" s="222"/>
      <c r="J335" s="222"/>
      <c r="K335" s="218"/>
      <c r="L335" s="218"/>
      <c r="M335" s="223"/>
      <c r="N335" s="224"/>
      <c r="O335" s="225"/>
      <c r="P335" s="225"/>
      <c r="Q335" s="225"/>
      <c r="R335" s="225"/>
      <c r="S335" s="225"/>
      <c r="T335" s="225"/>
      <c r="U335" s="225"/>
      <c r="V335" s="225"/>
      <c r="W335" s="225"/>
      <c r="X335" s="226"/>
      <c r="AT335" s="227" t="s">
        <v>136</v>
      </c>
      <c r="AU335" s="227" t="s">
        <v>79</v>
      </c>
      <c r="AV335" s="11" t="s">
        <v>77</v>
      </c>
      <c r="AW335" s="11" t="s">
        <v>5</v>
      </c>
      <c r="AX335" s="11" t="s">
        <v>72</v>
      </c>
      <c r="AY335" s="227" t="s">
        <v>125</v>
      </c>
    </row>
    <row r="336" s="12" customFormat="1">
      <c r="B336" s="228"/>
      <c r="C336" s="229"/>
      <c r="D336" s="219" t="s">
        <v>136</v>
      </c>
      <c r="E336" s="230" t="s">
        <v>1</v>
      </c>
      <c r="F336" s="231" t="s">
        <v>349</v>
      </c>
      <c r="G336" s="229"/>
      <c r="H336" s="232">
        <v>30.928999999999998</v>
      </c>
      <c r="I336" s="233"/>
      <c r="J336" s="233"/>
      <c r="K336" s="229"/>
      <c r="L336" s="229"/>
      <c r="M336" s="234"/>
      <c r="N336" s="235"/>
      <c r="O336" s="236"/>
      <c r="P336" s="236"/>
      <c r="Q336" s="236"/>
      <c r="R336" s="236"/>
      <c r="S336" s="236"/>
      <c r="T336" s="236"/>
      <c r="U336" s="236"/>
      <c r="V336" s="236"/>
      <c r="W336" s="236"/>
      <c r="X336" s="237"/>
      <c r="AT336" s="238" t="s">
        <v>136</v>
      </c>
      <c r="AU336" s="238" t="s">
        <v>79</v>
      </c>
      <c r="AV336" s="12" t="s">
        <v>79</v>
      </c>
      <c r="AW336" s="12" t="s">
        <v>5</v>
      </c>
      <c r="AX336" s="12" t="s">
        <v>72</v>
      </c>
      <c r="AY336" s="238" t="s">
        <v>125</v>
      </c>
    </row>
    <row r="337" s="13" customFormat="1">
      <c r="B337" s="239"/>
      <c r="C337" s="240"/>
      <c r="D337" s="219" t="s">
        <v>136</v>
      </c>
      <c r="E337" s="241" t="s">
        <v>1</v>
      </c>
      <c r="F337" s="242" t="s">
        <v>139</v>
      </c>
      <c r="G337" s="240"/>
      <c r="H337" s="243">
        <v>83.959000000000003</v>
      </c>
      <c r="I337" s="244"/>
      <c r="J337" s="244"/>
      <c r="K337" s="240"/>
      <c r="L337" s="240"/>
      <c r="M337" s="245"/>
      <c r="N337" s="246"/>
      <c r="O337" s="247"/>
      <c r="P337" s="247"/>
      <c r="Q337" s="247"/>
      <c r="R337" s="247"/>
      <c r="S337" s="247"/>
      <c r="T337" s="247"/>
      <c r="U337" s="247"/>
      <c r="V337" s="247"/>
      <c r="W337" s="247"/>
      <c r="X337" s="248"/>
      <c r="AT337" s="249" t="s">
        <v>136</v>
      </c>
      <c r="AU337" s="249" t="s">
        <v>79</v>
      </c>
      <c r="AV337" s="13" t="s">
        <v>134</v>
      </c>
      <c r="AW337" s="13" t="s">
        <v>5</v>
      </c>
      <c r="AX337" s="13" t="s">
        <v>77</v>
      </c>
      <c r="AY337" s="249" t="s">
        <v>125</v>
      </c>
    </row>
    <row r="338" s="1" customFormat="1" ht="16.5" customHeight="1">
      <c r="B338" s="36"/>
      <c r="C338" s="250" t="s">
        <v>205</v>
      </c>
      <c r="D338" s="250" t="s">
        <v>141</v>
      </c>
      <c r="E338" s="251" t="s">
        <v>318</v>
      </c>
      <c r="F338" s="252" t="s">
        <v>319</v>
      </c>
      <c r="G338" s="253" t="s">
        <v>132</v>
      </c>
      <c r="H338" s="254">
        <v>118.982</v>
      </c>
      <c r="I338" s="255"/>
      <c r="J338" s="256"/>
      <c r="K338" s="257">
        <f>ROUND(P338*H338,2)</f>
        <v>0</v>
      </c>
      <c r="L338" s="252" t="s">
        <v>133</v>
      </c>
      <c r="M338" s="258"/>
      <c r="N338" s="259" t="s">
        <v>1</v>
      </c>
      <c r="O338" s="212" t="s">
        <v>41</v>
      </c>
      <c r="P338" s="213">
        <f>I338+J338</f>
        <v>0</v>
      </c>
      <c r="Q338" s="213">
        <f>ROUND(I338*H338,2)</f>
        <v>0</v>
      </c>
      <c r="R338" s="213">
        <f>ROUND(J338*H338,2)</f>
        <v>0</v>
      </c>
      <c r="S338" s="77"/>
      <c r="T338" s="214">
        <f>S338*H338</f>
        <v>0</v>
      </c>
      <c r="U338" s="214">
        <v>0.0025000000000000001</v>
      </c>
      <c r="V338" s="214">
        <f>U338*H338</f>
        <v>0.29745500000000002</v>
      </c>
      <c r="W338" s="214">
        <v>0</v>
      </c>
      <c r="X338" s="215">
        <f>W338*H338</f>
        <v>0</v>
      </c>
      <c r="AR338" s="15" t="s">
        <v>219</v>
      </c>
      <c r="AT338" s="15" t="s">
        <v>141</v>
      </c>
      <c r="AU338" s="15" t="s">
        <v>79</v>
      </c>
      <c r="AY338" s="15" t="s">
        <v>125</v>
      </c>
      <c r="BE338" s="216">
        <f>IF(O338="základní",K338,0)</f>
        <v>0</v>
      </c>
      <c r="BF338" s="216">
        <f>IF(O338="snížená",K338,0)</f>
        <v>0</v>
      </c>
      <c r="BG338" s="216">
        <f>IF(O338="zákl. přenesená",K338,0)</f>
        <v>0</v>
      </c>
      <c r="BH338" s="216">
        <f>IF(O338="sníž. přenesená",K338,0)</f>
        <v>0</v>
      </c>
      <c r="BI338" s="216">
        <f>IF(O338="nulová",K338,0)</f>
        <v>0</v>
      </c>
      <c r="BJ338" s="15" t="s">
        <v>77</v>
      </c>
      <c r="BK338" s="216">
        <f>ROUND(P338*H338,2)</f>
        <v>0</v>
      </c>
      <c r="BL338" s="15" t="s">
        <v>205</v>
      </c>
      <c r="BM338" s="15" t="s">
        <v>350</v>
      </c>
    </row>
    <row r="339" s="11" customFormat="1">
      <c r="B339" s="217"/>
      <c r="C339" s="218"/>
      <c r="D339" s="219" t="s">
        <v>136</v>
      </c>
      <c r="E339" s="220" t="s">
        <v>1</v>
      </c>
      <c r="F339" s="221" t="s">
        <v>230</v>
      </c>
      <c r="G339" s="218"/>
      <c r="H339" s="220" t="s">
        <v>1</v>
      </c>
      <c r="I339" s="222"/>
      <c r="J339" s="222"/>
      <c r="K339" s="218"/>
      <c r="L339" s="218"/>
      <c r="M339" s="223"/>
      <c r="N339" s="224"/>
      <c r="O339" s="225"/>
      <c r="P339" s="225"/>
      <c r="Q339" s="225"/>
      <c r="R339" s="225"/>
      <c r="S339" s="225"/>
      <c r="T339" s="225"/>
      <c r="U339" s="225"/>
      <c r="V339" s="225"/>
      <c r="W339" s="225"/>
      <c r="X339" s="226"/>
      <c r="AT339" s="227" t="s">
        <v>136</v>
      </c>
      <c r="AU339" s="227" t="s">
        <v>79</v>
      </c>
      <c r="AV339" s="11" t="s">
        <v>77</v>
      </c>
      <c r="AW339" s="11" t="s">
        <v>5</v>
      </c>
      <c r="AX339" s="11" t="s">
        <v>72</v>
      </c>
      <c r="AY339" s="227" t="s">
        <v>125</v>
      </c>
    </row>
    <row r="340" s="11" customFormat="1">
      <c r="B340" s="217"/>
      <c r="C340" s="218"/>
      <c r="D340" s="219" t="s">
        <v>136</v>
      </c>
      <c r="E340" s="220" t="s">
        <v>1</v>
      </c>
      <c r="F340" s="221" t="s">
        <v>333</v>
      </c>
      <c r="G340" s="218"/>
      <c r="H340" s="220" t="s">
        <v>1</v>
      </c>
      <c r="I340" s="222"/>
      <c r="J340" s="222"/>
      <c r="K340" s="218"/>
      <c r="L340" s="218"/>
      <c r="M340" s="223"/>
      <c r="N340" s="224"/>
      <c r="O340" s="225"/>
      <c r="P340" s="225"/>
      <c r="Q340" s="225"/>
      <c r="R340" s="225"/>
      <c r="S340" s="225"/>
      <c r="T340" s="225"/>
      <c r="U340" s="225"/>
      <c r="V340" s="225"/>
      <c r="W340" s="225"/>
      <c r="X340" s="226"/>
      <c r="AT340" s="227" t="s">
        <v>136</v>
      </c>
      <c r="AU340" s="227" t="s">
        <v>79</v>
      </c>
      <c r="AV340" s="11" t="s">
        <v>77</v>
      </c>
      <c r="AW340" s="11" t="s">
        <v>5</v>
      </c>
      <c r="AX340" s="11" t="s">
        <v>72</v>
      </c>
      <c r="AY340" s="227" t="s">
        <v>125</v>
      </c>
    </row>
    <row r="341" s="12" customFormat="1">
      <c r="B341" s="228"/>
      <c r="C341" s="229"/>
      <c r="D341" s="219" t="s">
        <v>136</v>
      </c>
      <c r="E341" s="230" t="s">
        <v>1</v>
      </c>
      <c r="F341" s="231" t="s">
        <v>348</v>
      </c>
      <c r="G341" s="229"/>
      <c r="H341" s="232">
        <v>53.030000000000001</v>
      </c>
      <c r="I341" s="233"/>
      <c r="J341" s="233"/>
      <c r="K341" s="229"/>
      <c r="L341" s="229"/>
      <c r="M341" s="234"/>
      <c r="N341" s="235"/>
      <c r="O341" s="236"/>
      <c r="P341" s="236"/>
      <c r="Q341" s="236"/>
      <c r="R341" s="236"/>
      <c r="S341" s="236"/>
      <c r="T341" s="236"/>
      <c r="U341" s="236"/>
      <c r="V341" s="236"/>
      <c r="W341" s="236"/>
      <c r="X341" s="237"/>
      <c r="AT341" s="238" t="s">
        <v>136</v>
      </c>
      <c r="AU341" s="238" t="s">
        <v>79</v>
      </c>
      <c r="AV341" s="12" t="s">
        <v>79</v>
      </c>
      <c r="AW341" s="12" t="s">
        <v>5</v>
      </c>
      <c r="AX341" s="12" t="s">
        <v>72</v>
      </c>
      <c r="AY341" s="238" t="s">
        <v>125</v>
      </c>
    </row>
    <row r="342" s="11" customFormat="1">
      <c r="B342" s="217"/>
      <c r="C342" s="218"/>
      <c r="D342" s="219" t="s">
        <v>136</v>
      </c>
      <c r="E342" s="220" t="s">
        <v>1</v>
      </c>
      <c r="F342" s="221" t="s">
        <v>232</v>
      </c>
      <c r="G342" s="218"/>
      <c r="H342" s="220" t="s">
        <v>1</v>
      </c>
      <c r="I342" s="222"/>
      <c r="J342" s="222"/>
      <c r="K342" s="218"/>
      <c r="L342" s="218"/>
      <c r="M342" s="223"/>
      <c r="N342" s="224"/>
      <c r="O342" s="225"/>
      <c r="P342" s="225"/>
      <c r="Q342" s="225"/>
      <c r="R342" s="225"/>
      <c r="S342" s="225"/>
      <c r="T342" s="225"/>
      <c r="U342" s="225"/>
      <c r="V342" s="225"/>
      <c r="W342" s="225"/>
      <c r="X342" s="226"/>
      <c r="AT342" s="227" t="s">
        <v>136</v>
      </c>
      <c r="AU342" s="227" t="s">
        <v>79</v>
      </c>
      <c r="AV342" s="11" t="s">
        <v>77</v>
      </c>
      <c r="AW342" s="11" t="s">
        <v>5</v>
      </c>
      <c r="AX342" s="11" t="s">
        <v>72</v>
      </c>
      <c r="AY342" s="227" t="s">
        <v>125</v>
      </c>
    </row>
    <row r="343" s="11" customFormat="1">
      <c r="B343" s="217"/>
      <c r="C343" s="218"/>
      <c r="D343" s="219" t="s">
        <v>136</v>
      </c>
      <c r="E343" s="220" t="s">
        <v>1</v>
      </c>
      <c r="F343" s="221" t="s">
        <v>335</v>
      </c>
      <c r="G343" s="218"/>
      <c r="H343" s="220" t="s">
        <v>1</v>
      </c>
      <c r="I343" s="222"/>
      <c r="J343" s="222"/>
      <c r="K343" s="218"/>
      <c r="L343" s="218"/>
      <c r="M343" s="223"/>
      <c r="N343" s="224"/>
      <c r="O343" s="225"/>
      <c r="P343" s="225"/>
      <c r="Q343" s="225"/>
      <c r="R343" s="225"/>
      <c r="S343" s="225"/>
      <c r="T343" s="225"/>
      <c r="U343" s="225"/>
      <c r="V343" s="225"/>
      <c r="W343" s="225"/>
      <c r="X343" s="226"/>
      <c r="AT343" s="227" t="s">
        <v>136</v>
      </c>
      <c r="AU343" s="227" t="s">
        <v>79</v>
      </c>
      <c r="AV343" s="11" t="s">
        <v>77</v>
      </c>
      <c r="AW343" s="11" t="s">
        <v>5</v>
      </c>
      <c r="AX343" s="11" t="s">
        <v>72</v>
      </c>
      <c r="AY343" s="227" t="s">
        <v>125</v>
      </c>
    </row>
    <row r="344" s="12" customFormat="1">
      <c r="B344" s="228"/>
      <c r="C344" s="229"/>
      <c r="D344" s="219" t="s">
        <v>136</v>
      </c>
      <c r="E344" s="230" t="s">
        <v>1</v>
      </c>
      <c r="F344" s="231" t="s">
        <v>349</v>
      </c>
      <c r="G344" s="229"/>
      <c r="H344" s="232">
        <v>30.928999999999998</v>
      </c>
      <c r="I344" s="233"/>
      <c r="J344" s="233"/>
      <c r="K344" s="229"/>
      <c r="L344" s="229"/>
      <c r="M344" s="234"/>
      <c r="N344" s="235"/>
      <c r="O344" s="236"/>
      <c r="P344" s="236"/>
      <c r="Q344" s="236"/>
      <c r="R344" s="236"/>
      <c r="S344" s="236"/>
      <c r="T344" s="236"/>
      <c r="U344" s="236"/>
      <c r="V344" s="236"/>
      <c r="W344" s="236"/>
      <c r="X344" s="237"/>
      <c r="AT344" s="238" t="s">
        <v>136</v>
      </c>
      <c r="AU344" s="238" t="s">
        <v>79</v>
      </c>
      <c r="AV344" s="12" t="s">
        <v>79</v>
      </c>
      <c r="AW344" s="12" t="s">
        <v>5</v>
      </c>
      <c r="AX344" s="12" t="s">
        <v>72</v>
      </c>
      <c r="AY344" s="238" t="s">
        <v>125</v>
      </c>
    </row>
    <row r="345" s="11" customFormat="1">
      <c r="B345" s="217"/>
      <c r="C345" s="218"/>
      <c r="D345" s="219" t="s">
        <v>136</v>
      </c>
      <c r="E345" s="220" t="s">
        <v>1</v>
      </c>
      <c r="F345" s="221" t="s">
        <v>234</v>
      </c>
      <c r="G345" s="218"/>
      <c r="H345" s="220" t="s">
        <v>1</v>
      </c>
      <c r="I345" s="222"/>
      <c r="J345" s="222"/>
      <c r="K345" s="218"/>
      <c r="L345" s="218"/>
      <c r="M345" s="223"/>
      <c r="N345" s="224"/>
      <c r="O345" s="225"/>
      <c r="P345" s="225"/>
      <c r="Q345" s="225"/>
      <c r="R345" s="225"/>
      <c r="S345" s="225"/>
      <c r="T345" s="225"/>
      <c r="U345" s="225"/>
      <c r="V345" s="225"/>
      <c r="W345" s="225"/>
      <c r="X345" s="226"/>
      <c r="AT345" s="227" t="s">
        <v>136</v>
      </c>
      <c r="AU345" s="227" t="s">
        <v>79</v>
      </c>
      <c r="AV345" s="11" t="s">
        <v>77</v>
      </c>
      <c r="AW345" s="11" t="s">
        <v>5</v>
      </c>
      <c r="AX345" s="11" t="s">
        <v>72</v>
      </c>
      <c r="AY345" s="227" t="s">
        <v>125</v>
      </c>
    </row>
    <row r="346" s="11" customFormat="1">
      <c r="B346" s="217"/>
      <c r="C346" s="218"/>
      <c r="D346" s="219" t="s">
        <v>136</v>
      </c>
      <c r="E346" s="220" t="s">
        <v>1</v>
      </c>
      <c r="F346" s="221" t="s">
        <v>337</v>
      </c>
      <c r="G346" s="218"/>
      <c r="H346" s="220" t="s">
        <v>1</v>
      </c>
      <c r="I346" s="222"/>
      <c r="J346" s="222"/>
      <c r="K346" s="218"/>
      <c r="L346" s="218"/>
      <c r="M346" s="223"/>
      <c r="N346" s="224"/>
      <c r="O346" s="225"/>
      <c r="P346" s="225"/>
      <c r="Q346" s="225"/>
      <c r="R346" s="225"/>
      <c r="S346" s="225"/>
      <c r="T346" s="225"/>
      <c r="U346" s="225"/>
      <c r="V346" s="225"/>
      <c r="W346" s="225"/>
      <c r="X346" s="226"/>
      <c r="AT346" s="227" t="s">
        <v>136</v>
      </c>
      <c r="AU346" s="227" t="s">
        <v>79</v>
      </c>
      <c r="AV346" s="11" t="s">
        <v>77</v>
      </c>
      <c r="AW346" s="11" t="s">
        <v>5</v>
      </c>
      <c r="AX346" s="11" t="s">
        <v>72</v>
      </c>
      <c r="AY346" s="227" t="s">
        <v>125</v>
      </c>
    </row>
    <row r="347" s="12" customFormat="1">
      <c r="B347" s="228"/>
      <c r="C347" s="229"/>
      <c r="D347" s="219" t="s">
        <v>136</v>
      </c>
      <c r="E347" s="230" t="s">
        <v>1</v>
      </c>
      <c r="F347" s="231" t="s">
        <v>344</v>
      </c>
      <c r="G347" s="229"/>
      <c r="H347" s="232">
        <v>35.023000000000003</v>
      </c>
      <c r="I347" s="233"/>
      <c r="J347" s="233"/>
      <c r="K347" s="229"/>
      <c r="L347" s="229"/>
      <c r="M347" s="234"/>
      <c r="N347" s="235"/>
      <c r="O347" s="236"/>
      <c r="P347" s="236"/>
      <c r="Q347" s="236"/>
      <c r="R347" s="236"/>
      <c r="S347" s="236"/>
      <c r="T347" s="236"/>
      <c r="U347" s="236"/>
      <c r="V347" s="236"/>
      <c r="W347" s="236"/>
      <c r="X347" s="237"/>
      <c r="AT347" s="238" t="s">
        <v>136</v>
      </c>
      <c r="AU347" s="238" t="s">
        <v>79</v>
      </c>
      <c r="AV347" s="12" t="s">
        <v>79</v>
      </c>
      <c r="AW347" s="12" t="s">
        <v>5</v>
      </c>
      <c r="AX347" s="12" t="s">
        <v>72</v>
      </c>
      <c r="AY347" s="238" t="s">
        <v>125</v>
      </c>
    </row>
    <row r="348" s="13" customFormat="1">
      <c r="B348" s="239"/>
      <c r="C348" s="240"/>
      <c r="D348" s="219" t="s">
        <v>136</v>
      </c>
      <c r="E348" s="241" t="s">
        <v>1</v>
      </c>
      <c r="F348" s="242" t="s">
        <v>139</v>
      </c>
      <c r="G348" s="240"/>
      <c r="H348" s="243">
        <v>118.982</v>
      </c>
      <c r="I348" s="244"/>
      <c r="J348" s="244"/>
      <c r="K348" s="240"/>
      <c r="L348" s="240"/>
      <c r="M348" s="245"/>
      <c r="N348" s="246"/>
      <c r="O348" s="247"/>
      <c r="P348" s="247"/>
      <c r="Q348" s="247"/>
      <c r="R348" s="247"/>
      <c r="S348" s="247"/>
      <c r="T348" s="247"/>
      <c r="U348" s="247"/>
      <c r="V348" s="247"/>
      <c r="W348" s="247"/>
      <c r="X348" s="248"/>
      <c r="AT348" s="249" t="s">
        <v>136</v>
      </c>
      <c r="AU348" s="249" t="s">
        <v>79</v>
      </c>
      <c r="AV348" s="13" t="s">
        <v>134</v>
      </c>
      <c r="AW348" s="13" t="s">
        <v>5</v>
      </c>
      <c r="AX348" s="13" t="s">
        <v>77</v>
      </c>
      <c r="AY348" s="249" t="s">
        <v>125</v>
      </c>
    </row>
    <row r="349" s="1" customFormat="1" ht="16.5" customHeight="1">
      <c r="B349" s="36"/>
      <c r="C349" s="250" t="s">
        <v>351</v>
      </c>
      <c r="D349" s="250" t="s">
        <v>141</v>
      </c>
      <c r="E349" s="251" t="s">
        <v>352</v>
      </c>
      <c r="F349" s="252" t="s">
        <v>353</v>
      </c>
      <c r="G349" s="253" t="s">
        <v>354</v>
      </c>
      <c r="H349" s="254">
        <v>2.7839999999999998</v>
      </c>
      <c r="I349" s="255"/>
      <c r="J349" s="256"/>
      <c r="K349" s="257">
        <f>ROUND(P349*H349,2)</f>
        <v>0</v>
      </c>
      <c r="L349" s="252" t="s">
        <v>1</v>
      </c>
      <c r="M349" s="258"/>
      <c r="N349" s="259" t="s">
        <v>1</v>
      </c>
      <c r="O349" s="212" t="s">
        <v>41</v>
      </c>
      <c r="P349" s="213">
        <f>I349+J349</f>
        <v>0</v>
      </c>
      <c r="Q349" s="213">
        <f>ROUND(I349*H349,2)</f>
        <v>0</v>
      </c>
      <c r="R349" s="213">
        <f>ROUND(J349*H349,2)</f>
        <v>0</v>
      </c>
      <c r="S349" s="77"/>
      <c r="T349" s="214">
        <f>S349*H349</f>
        <v>0</v>
      </c>
      <c r="U349" s="214">
        <v>0</v>
      </c>
      <c r="V349" s="214">
        <f>U349*H349</f>
        <v>0</v>
      </c>
      <c r="W349" s="214">
        <v>0</v>
      </c>
      <c r="X349" s="215">
        <f>W349*H349</f>
        <v>0</v>
      </c>
      <c r="AR349" s="15" t="s">
        <v>219</v>
      </c>
      <c r="AT349" s="15" t="s">
        <v>141</v>
      </c>
      <c r="AU349" s="15" t="s">
        <v>79</v>
      </c>
      <c r="AY349" s="15" t="s">
        <v>125</v>
      </c>
      <c r="BE349" s="216">
        <f>IF(O349="základní",K349,0)</f>
        <v>0</v>
      </c>
      <c r="BF349" s="216">
        <f>IF(O349="snížená",K349,0)</f>
        <v>0</v>
      </c>
      <c r="BG349" s="216">
        <f>IF(O349="zákl. přenesená",K349,0)</f>
        <v>0</v>
      </c>
      <c r="BH349" s="216">
        <f>IF(O349="sníž. přenesená",K349,0)</f>
        <v>0</v>
      </c>
      <c r="BI349" s="216">
        <f>IF(O349="nulová",K349,0)</f>
        <v>0</v>
      </c>
      <c r="BJ349" s="15" t="s">
        <v>77</v>
      </c>
      <c r="BK349" s="216">
        <f>ROUND(P349*H349,2)</f>
        <v>0</v>
      </c>
      <c r="BL349" s="15" t="s">
        <v>205</v>
      </c>
      <c r="BM349" s="15" t="s">
        <v>355</v>
      </c>
    </row>
    <row r="350" s="11" customFormat="1">
      <c r="B350" s="217"/>
      <c r="C350" s="218"/>
      <c r="D350" s="219" t="s">
        <v>136</v>
      </c>
      <c r="E350" s="220" t="s">
        <v>1</v>
      </c>
      <c r="F350" s="221" t="s">
        <v>232</v>
      </c>
      <c r="G350" s="218"/>
      <c r="H350" s="220" t="s">
        <v>1</v>
      </c>
      <c r="I350" s="222"/>
      <c r="J350" s="222"/>
      <c r="K350" s="218"/>
      <c r="L350" s="218"/>
      <c r="M350" s="223"/>
      <c r="N350" s="224"/>
      <c r="O350" s="225"/>
      <c r="P350" s="225"/>
      <c r="Q350" s="225"/>
      <c r="R350" s="225"/>
      <c r="S350" s="225"/>
      <c r="T350" s="225"/>
      <c r="U350" s="225"/>
      <c r="V350" s="225"/>
      <c r="W350" s="225"/>
      <c r="X350" s="226"/>
      <c r="AT350" s="227" t="s">
        <v>136</v>
      </c>
      <c r="AU350" s="227" t="s">
        <v>79</v>
      </c>
      <c r="AV350" s="11" t="s">
        <v>77</v>
      </c>
      <c r="AW350" s="11" t="s">
        <v>5</v>
      </c>
      <c r="AX350" s="11" t="s">
        <v>72</v>
      </c>
      <c r="AY350" s="227" t="s">
        <v>125</v>
      </c>
    </row>
    <row r="351" s="11" customFormat="1">
      <c r="B351" s="217"/>
      <c r="C351" s="218"/>
      <c r="D351" s="219" t="s">
        <v>136</v>
      </c>
      <c r="E351" s="220" t="s">
        <v>1</v>
      </c>
      <c r="F351" s="221" t="s">
        <v>335</v>
      </c>
      <c r="G351" s="218"/>
      <c r="H351" s="220" t="s">
        <v>1</v>
      </c>
      <c r="I351" s="222"/>
      <c r="J351" s="222"/>
      <c r="K351" s="218"/>
      <c r="L351" s="218"/>
      <c r="M351" s="223"/>
      <c r="N351" s="224"/>
      <c r="O351" s="225"/>
      <c r="P351" s="225"/>
      <c r="Q351" s="225"/>
      <c r="R351" s="225"/>
      <c r="S351" s="225"/>
      <c r="T351" s="225"/>
      <c r="U351" s="225"/>
      <c r="V351" s="225"/>
      <c r="W351" s="225"/>
      <c r="X351" s="226"/>
      <c r="AT351" s="227" t="s">
        <v>136</v>
      </c>
      <c r="AU351" s="227" t="s">
        <v>79</v>
      </c>
      <c r="AV351" s="11" t="s">
        <v>77</v>
      </c>
      <c r="AW351" s="11" t="s">
        <v>5</v>
      </c>
      <c r="AX351" s="11" t="s">
        <v>72</v>
      </c>
      <c r="AY351" s="227" t="s">
        <v>125</v>
      </c>
    </row>
    <row r="352" s="12" customFormat="1">
      <c r="B352" s="228"/>
      <c r="C352" s="229"/>
      <c r="D352" s="219" t="s">
        <v>136</v>
      </c>
      <c r="E352" s="230" t="s">
        <v>1</v>
      </c>
      <c r="F352" s="231" t="s">
        <v>356</v>
      </c>
      <c r="G352" s="229"/>
      <c r="H352" s="232">
        <v>2.7839999999999998</v>
      </c>
      <c r="I352" s="233"/>
      <c r="J352" s="233"/>
      <c r="K352" s="229"/>
      <c r="L352" s="229"/>
      <c r="M352" s="234"/>
      <c r="N352" s="235"/>
      <c r="O352" s="236"/>
      <c r="P352" s="236"/>
      <c r="Q352" s="236"/>
      <c r="R352" s="236"/>
      <c r="S352" s="236"/>
      <c r="T352" s="236"/>
      <c r="U352" s="236"/>
      <c r="V352" s="236"/>
      <c r="W352" s="236"/>
      <c r="X352" s="237"/>
      <c r="AT352" s="238" t="s">
        <v>136</v>
      </c>
      <c r="AU352" s="238" t="s">
        <v>79</v>
      </c>
      <c r="AV352" s="12" t="s">
        <v>79</v>
      </c>
      <c r="AW352" s="12" t="s">
        <v>5</v>
      </c>
      <c r="AX352" s="12" t="s">
        <v>72</v>
      </c>
      <c r="AY352" s="238" t="s">
        <v>125</v>
      </c>
    </row>
    <row r="353" s="13" customFormat="1">
      <c r="B353" s="239"/>
      <c r="C353" s="240"/>
      <c r="D353" s="219" t="s">
        <v>136</v>
      </c>
      <c r="E353" s="241" t="s">
        <v>1</v>
      </c>
      <c r="F353" s="242" t="s">
        <v>139</v>
      </c>
      <c r="G353" s="240"/>
      <c r="H353" s="243">
        <v>2.7839999999999998</v>
      </c>
      <c r="I353" s="244"/>
      <c r="J353" s="244"/>
      <c r="K353" s="240"/>
      <c r="L353" s="240"/>
      <c r="M353" s="245"/>
      <c r="N353" s="246"/>
      <c r="O353" s="247"/>
      <c r="P353" s="247"/>
      <c r="Q353" s="247"/>
      <c r="R353" s="247"/>
      <c r="S353" s="247"/>
      <c r="T353" s="247"/>
      <c r="U353" s="247"/>
      <c r="V353" s="247"/>
      <c r="W353" s="247"/>
      <c r="X353" s="248"/>
      <c r="AT353" s="249" t="s">
        <v>136</v>
      </c>
      <c r="AU353" s="249" t="s">
        <v>79</v>
      </c>
      <c r="AV353" s="13" t="s">
        <v>134</v>
      </c>
      <c r="AW353" s="13" t="s">
        <v>5</v>
      </c>
      <c r="AX353" s="13" t="s">
        <v>77</v>
      </c>
      <c r="AY353" s="249" t="s">
        <v>125</v>
      </c>
    </row>
    <row r="354" s="1" customFormat="1" ht="16.5" customHeight="1">
      <c r="B354" s="36"/>
      <c r="C354" s="250" t="s">
        <v>357</v>
      </c>
      <c r="D354" s="250" t="s">
        <v>141</v>
      </c>
      <c r="E354" s="251" t="s">
        <v>358</v>
      </c>
      <c r="F354" s="252" t="s">
        <v>359</v>
      </c>
      <c r="G354" s="253" t="s">
        <v>132</v>
      </c>
      <c r="H354" s="254">
        <v>2.2999999999999998</v>
      </c>
      <c r="I354" s="255"/>
      <c r="J354" s="256"/>
      <c r="K354" s="257">
        <f>ROUND(P354*H354,2)</f>
        <v>0</v>
      </c>
      <c r="L354" s="252" t="s">
        <v>1</v>
      </c>
      <c r="M354" s="258"/>
      <c r="N354" s="259" t="s">
        <v>1</v>
      </c>
      <c r="O354" s="212" t="s">
        <v>41</v>
      </c>
      <c r="P354" s="213">
        <f>I354+J354</f>
        <v>0</v>
      </c>
      <c r="Q354" s="213">
        <f>ROUND(I354*H354,2)</f>
        <v>0</v>
      </c>
      <c r="R354" s="213">
        <f>ROUND(J354*H354,2)</f>
        <v>0</v>
      </c>
      <c r="S354" s="77"/>
      <c r="T354" s="214">
        <f>S354*H354</f>
        <v>0</v>
      </c>
      <c r="U354" s="214">
        <v>0.0040000000000000001</v>
      </c>
      <c r="V354" s="214">
        <f>U354*H354</f>
        <v>0.0091999999999999998</v>
      </c>
      <c r="W354" s="214">
        <v>0</v>
      </c>
      <c r="X354" s="215">
        <f>W354*H354</f>
        <v>0</v>
      </c>
      <c r="AR354" s="15" t="s">
        <v>219</v>
      </c>
      <c r="AT354" s="15" t="s">
        <v>141</v>
      </c>
      <c r="AU354" s="15" t="s">
        <v>79</v>
      </c>
      <c r="AY354" s="15" t="s">
        <v>125</v>
      </c>
      <c r="BE354" s="216">
        <f>IF(O354="základní",K354,0)</f>
        <v>0</v>
      </c>
      <c r="BF354" s="216">
        <f>IF(O354="snížená",K354,0)</f>
        <v>0</v>
      </c>
      <c r="BG354" s="216">
        <f>IF(O354="zákl. přenesená",K354,0)</f>
        <v>0</v>
      </c>
      <c r="BH354" s="216">
        <f>IF(O354="sníž. přenesená",K354,0)</f>
        <v>0</v>
      </c>
      <c r="BI354" s="216">
        <f>IF(O354="nulová",K354,0)</f>
        <v>0</v>
      </c>
      <c r="BJ354" s="15" t="s">
        <v>77</v>
      </c>
      <c r="BK354" s="216">
        <f>ROUND(P354*H354,2)</f>
        <v>0</v>
      </c>
      <c r="BL354" s="15" t="s">
        <v>205</v>
      </c>
      <c r="BM354" s="15" t="s">
        <v>360</v>
      </c>
    </row>
    <row r="355" s="11" customFormat="1">
      <c r="B355" s="217"/>
      <c r="C355" s="218"/>
      <c r="D355" s="219" t="s">
        <v>136</v>
      </c>
      <c r="E355" s="220" t="s">
        <v>1</v>
      </c>
      <c r="F355" s="221" t="s">
        <v>212</v>
      </c>
      <c r="G355" s="218"/>
      <c r="H355" s="220" t="s">
        <v>1</v>
      </c>
      <c r="I355" s="222"/>
      <c r="J355" s="222"/>
      <c r="K355" s="218"/>
      <c r="L355" s="218"/>
      <c r="M355" s="223"/>
      <c r="N355" s="224"/>
      <c r="O355" s="225"/>
      <c r="P355" s="225"/>
      <c r="Q355" s="225"/>
      <c r="R355" s="225"/>
      <c r="S355" s="225"/>
      <c r="T355" s="225"/>
      <c r="U355" s="225"/>
      <c r="V355" s="225"/>
      <c r="W355" s="225"/>
      <c r="X355" s="226"/>
      <c r="AT355" s="227" t="s">
        <v>136</v>
      </c>
      <c r="AU355" s="227" t="s">
        <v>79</v>
      </c>
      <c r="AV355" s="11" t="s">
        <v>77</v>
      </c>
      <c r="AW355" s="11" t="s">
        <v>5</v>
      </c>
      <c r="AX355" s="11" t="s">
        <v>72</v>
      </c>
      <c r="AY355" s="227" t="s">
        <v>125</v>
      </c>
    </row>
    <row r="356" s="12" customFormat="1">
      <c r="B356" s="228"/>
      <c r="C356" s="229"/>
      <c r="D356" s="219" t="s">
        <v>136</v>
      </c>
      <c r="E356" s="230" t="s">
        <v>1</v>
      </c>
      <c r="F356" s="231" t="s">
        <v>361</v>
      </c>
      <c r="G356" s="229"/>
      <c r="H356" s="232">
        <v>2.2999999999999998</v>
      </c>
      <c r="I356" s="233"/>
      <c r="J356" s="233"/>
      <c r="K356" s="229"/>
      <c r="L356" s="229"/>
      <c r="M356" s="234"/>
      <c r="N356" s="235"/>
      <c r="O356" s="236"/>
      <c r="P356" s="236"/>
      <c r="Q356" s="236"/>
      <c r="R356" s="236"/>
      <c r="S356" s="236"/>
      <c r="T356" s="236"/>
      <c r="U356" s="236"/>
      <c r="V356" s="236"/>
      <c r="W356" s="236"/>
      <c r="X356" s="237"/>
      <c r="AT356" s="238" t="s">
        <v>136</v>
      </c>
      <c r="AU356" s="238" t="s">
        <v>79</v>
      </c>
      <c r="AV356" s="12" t="s">
        <v>79</v>
      </c>
      <c r="AW356" s="12" t="s">
        <v>5</v>
      </c>
      <c r="AX356" s="12" t="s">
        <v>72</v>
      </c>
      <c r="AY356" s="238" t="s">
        <v>125</v>
      </c>
    </row>
    <row r="357" s="13" customFormat="1">
      <c r="B357" s="239"/>
      <c r="C357" s="240"/>
      <c r="D357" s="219" t="s">
        <v>136</v>
      </c>
      <c r="E357" s="241" t="s">
        <v>1</v>
      </c>
      <c r="F357" s="242" t="s">
        <v>139</v>
      </c>
      <c r="G357" s="240"/>
      <c r="H357" s="243">
        <v>2.2999999999999998</v>
      </c>
      <c r="I357" s="244"/>
      <c r="J357" s="244"/>
      <c r="K357" s="240"/>
      <c r="L357" s="240"/>
      <c r="M357" s="245"/>
      <c r="N357" s="246"/>
      <c r="O357" s="247"/>
      <c r="P357" s="247"/>
      <c r="Q357" s="247"/>
      <c r="R357" s="247"/>
      <c r="S357" s="247"/>
      <c r="T357" s="247"/>
      <c r="U357" s="247"/>
      <c r="V357" s="247"/>
      <c r="W357" s="247"/>
      <c r="X357" s="248"/>
      <c r="AT357" s="249" t="s">
        <v>136</v>
      </c>
      <c r="AU357" s="249" t="s">
        <v>79</v>
      </c>
      <c r="AV357" s="13" t="s">
        <v>134</v>
      </c>
      <c r="AW357" s="13" t="s">
        <v>5</v>
      </c>
      <c r="AX357" s="13" t="s">
        <v>77</v>
      </c>
      <c r="AY357" s="249" t="s">
        <v>125</v>
      </c>
    </row>
    <row r="358" s="1" customFormat="1" ht="16.5" customHeight="1">
      <c r="B358" s="36"/>
      <c r="C358" s="204" t="s">
        <v>362</v>
      </c>
      <c r="D358" s="204" t="s">
        <v>129</v>
      </c>
      <c r="E358" s="205" t="s">
        <v>363</v>
      </c>
      <c r="F358" s="206" t="s">
        <v>364</v>
      </c>
      <c r="G358" s="207" t="s">
        <v>132</v>
      </c>
      <c r="H358" s="208">
        <v>31.838999999999999</v>
      </c>
      <c r="I358" s="209"/>
      <c r="J358" s="209"/>
      <c r="K358" s="210">
        <f>ROUND(P358*H358,2)</f>
        <v>0</v>
      </c>
      <c r="L358" s="206" t="s">
        <v>133</v>
      </c>
      <c r="M358" s="41"/>
      <c r="N358" s="211" t="s">
        <v>1</v>
      </c>
      <c r="O358" s="212" t="s">
        <v>41</v>
      </c>
      <c r="P358" s="213">
        <f>I358+J358</f>
        <v>0</v>
      </c>
      <c r="Q358" s="213">
        <f>ROUND(I358*H358,2)</f>
        <v>0</v>
      </c>
      <c r="R358" s="213">
        <f>ROUND(J358*H358,2)</f>
        <v>0</v>
      </c>
      <c r="S358" s="77"/>
      <c r="T358" s="214">
        <f>S358*H358</f>
        <v>0</v>
      </c>
      <c r="U358" s="214">
        <v>0</v>
      </c>
      <c r="V358" s="214">
        <f>U358*H358</f>
        <v>0</v>
      </c>
      <c r="W358" s="214">
        <v>0</v>
      </c>
      <c r="X358" s="215">
        <f>W358*H358</f>
        <v>0</v>
      </c>
      <c r="AR358" s="15" t="s">
        <v>205</v>
      </c>
      <c r="AT358" s="15" t="s">
        <v>129</v>
      </c>
      <c r="AU358" s="15" t="s">
        <v>79</v>
      </c>
      <c r="AY358" s="15" t="s">
        <v>125</v>
      </c>
      <c r="BE358" s="216">
        <f>IF(O358="základní",K358,0)</f>
        <v>0</v>
      </c>
      <c r="BF358" s="216">
        <f>IF(O358="snížená",K358,0)</f>
        <v>0</v>
      </c>
      <c r="BG358" s="216">
        <f>IF(O358="zákl. přenesená",K358,0)</f>
        <v>0</v>
      </c>
      <c r="BH358" s="216">
        <f>IF(O358="sníž. přenesená",K358,0)</f>
        <v>0</v>
      </c>
      <c r="BI358" s="216">
        <f>IF(O358="nulová",K358,0)</f>
        <v>0</v>
      </c>
      <c r="BJ358" s="15" t="s">
        <v>77</v>
      </c>
      <c r="BK358" s="216">
        <f>ROUND(P358*H358,2)</f>
        <v>0</v>
      </c>
      <c r="BL358" s="15" t="s">
        <v>205</v>
      </c>
      <c r="BM358" s="15" t="s">
        <v>365</v>
      </c>
    </row>
    <row r="359" s="11" customFormat="1">
      <c r="B359" s="217"/>
      <c r="C359" s="218"/>
      <c r="D359" s="219" t="s">
        <v>136</v>
      </c>
      <c r="E359" s="220" t="s">
        <v>1</v>
      </c>
      <c r="F359" s="221" t="s">
        <v>234</v>
      </c>
      <c r="G359" s="218"/>
      <c r="H359" s="220" t="s">
        <v>1</v>
      </c>
      <c r="I359" s="222"/>
      <c r="J359" s="222"/>
      <c r="K359" s="218"/>
      <c r="L359" s="218"/>
      <c r="M359" s="223"/>
      <c r="N359" s="224"/>
      <c r="O359" s="225"/>
      <c r="P359" s="225"/>
      <c r="Q359" s="225"/>
      <c r="R359" s="225"/>
      <c r="S359" s="225"/>
      <c r="T359" s="225"/>
      <c r="U359" s="225"/>
      <c r="V359" s="225"/>
      <c r="W359" s="225"/>
      <c r="X359" s="226"/>
      <c r="AT359" s="227" t="s">
        <v>136</v>
      </c>
      <c r="AU359" s="227" t="s">
        <v>79</v>
      </c>
      <c r="AV359" s="11" t="s">
        <v>77</v>
      </c>
      <c r="AW359" s="11" t="s">
        <v>5</v>
      </c>
      <c r="AX359" s="11" t="s">
        <v>72</v>
      </c>
      <c r="AY359" s="227" t="s">
        <v>125</v>
      </c>
    </row>
    <row r="360" s="11" customFormat="1">
      <c r="B360" s="217"/>
      <c r="C360" s="218"/>
      <c r="D360" s="219" t="s">
        <v>136</v>
      </c>
      <c r="E360" s="220" t="s">
        <v>1</v>
      </c>
      <c r="F360" s="221" t="s">
        <v>366</v>
      </c>
      <c r="G360" s="218"/>
      <c r="H360" s="220" t="s">
        <v>1</v>
      </c>
      <c r="I360" s="222"/>
      <c r="J360" s="222"/>
      <c r="K360" s="218"/>
      <c r="L360" s="218"/>
      <c r="M360" s="223"/>
      <c r="N360" s="224"/>
      <c r="O360" s="225"/>
      <c r="P360" s="225"/>
      <c r="Q360" s="225"/>
      <c r="R360" s="225"/>
      <c r="S360" s="225"/>
      <c r="T360" s="225"/>
      <c r="U360" s="225"/>
      <c r="V360" s="225"/>
      <c r="W360" s="225"/>
      <c r="X360" s="226"/>
      <c r="AT360" s="227" t="s">
        <v>136</v>
      </c>
      <c r="AU360" s="227" t="s">
        <v>79</v>
      </c>
      <c r="AV360" s="11" t="s">
        <v>77</v>
      </c>
      <c r="AW360" s="11" t="s">
        <v>5</v>
      </c>
      <c r="AX360" s="11" t="s">
        <v>72</v>
      </c>
      <c r="AY360" s="227" t="s">
        <v>125</v>
      </c>
    </row>
    <row r="361" s="12" customFormat="1">
      <c r="B361" s="228"/>
      <c r="C361" s="229"/>
      <c r="D361" s="219" t="s">
        <v>136</v>
      </c>
      <c r="E361" s="230" t="s">
        <v>1</v>
      </c>
      <c r="F361" s="231" t="s">
        <v>235</v>
      </c>
      <c r="G361" s="229"/>
      <c r="H361" s="232">
        <v>31.838999999999999</v>
      </c>
      <c r="I361" s="233"/>
      <c r="J361" s="233"/>
      <c r="K361" s="229"/>
      <c r="L361" s="229"/>
      <c r="M361" s="234"/>
      <c r="N361" s="235"/>
      <c r="O361" s="236"/>
      <c r="P361" s="236"/>
      <c r="Q361" s="236"/>
      <c r="R361" s="236"/>
      <c r="S361" s="236"/>
      <c r="T361" s="236"/>
      <c r="U361" s="236"/>
      <c r="V361" s="236"/>
      <c r="W361" s="236"/>
      <c r="X361" s="237"/>
      <c r="AT361" s="238" t="s">
        <v>136</v>
      </c>
      <c r="AU361" s="238" t="s">
        <v>79</v>
      </c>
      <c r="AV361" s="12" t="s">
        <v>79</v>
      </c>
      <c r="AW361" s="12" t="s">
        <v>5</v>
      </c>
      <c r="AX361" s="12" t="s">
        <v>72</v>
      </c>
      <c r="AY361" s="238" t="s">
        <v>125</v>
      </c>
    </row>
    <row r="362" s="13" customFormat="1">
      <c r="B362" s="239"/>
      <c r="C362" s="240"/>
      <c r="D362" s="219" t="s">
        <v>136</v>
      </c>
      <c r="E362" s="241" t="s">
        <v>1</v>
      </c>
      <c r="F362" s="242" t="s">
        <v>139</v>
      </c>
      <c r="G362" s="240"/>
      <c r="H362" s="243">
        <v>31.838999999999999</v>
      </c>
      <c r="I362" s="244"/>
      <c r="J362" s="244"/>
      <c r="K362" s="240"/>
      <c r="L362" s="240"/>
      <c r="M362" s="245"/>
      <c r="N362" s="246"/>
      <c r="O362" s="247"/>
      <c r="P362" s="247"/>
      <c r="Q362" s="247"/>
      <c r="R362" s="247"/>
      <c r="S362" s="247"/>
      <c r="T362" s="247"/>
      <c r="U362" s="247"/>
      <c r="V362" s="247"/>
      <c r="W362" s="247"/>
      <c r="X362" s="248"/>
      <c r="AT362" s="249" t="s">
        <v>136</v>
      </c>
      <c r="AU362" s="249" t="s">
        <v>79</v>
      </c>
      <c r="AV362" s="13" t="s">
        <v>134</v>
      </c>
      <c r="AW362" s="13" t="s">
        <v>5</v>
      </c>
      <c r="AX362" s="13" t="s">
        <v>77</v>
      </c>
      <c r="AY362" s="249" t="s">
        <v>125</v>
      </c>
    </row>
    <row r="363" s="1" customFormat="1" ht="16.5" customHeight="1">
      <c r="B363" s="36"/>
      <c r="C363" s="250" t="s">
        <v>367</v>
      </c>
      <c r="D363" s="250" t="s">
        <v>141</v>
      </c>
      <c r="E363" s="251" t="s">
        <v>368</v>
      </c>
      <c r="F363" s="252" t="s">
        <v>369</v>
      </c>
      <c r="G363" s="253" t="s">
        <v>132</v>
      </c>
      <c r="H363" s="254">
        <v>35.023000000000003</v>
      </c>
      <c r="I363" s="255"/>
      <c r="J363" s="256"/>
      <c r="K363" s="257">
        <f>ROUND(P363*H363,2)</f>
        <v>0</v>
      </c>
      <c r="L363" s="252" t="s">
        <v>1</v>
      </c>
      <c r="M363" s="258"/>
      <c r="N363" s="259" t="s">
        <v>1</v>
      </c>
      <c r="O363" s="212" t="s">
        <v>41</v>
      </c>
      <c r="P363" s="213">
        <f>I363+J363</f>
        <v>0</v>
      </c>
      <c r="Q363" s="213">
        <f>ROUND(I363*H363,2)</f>
        <v>0</v>
      </c>
      <c r="R363" s="213">
        <f>ROUND(J363*H363,2)</f>
        <v>0</v>
      </c>
      <c r="S363" s="77"/>
      <c r="T363" s="214">
        <f>S363*H363</f>
        <v>0</v>
      </c>
      <c r="U363" s="214">
        <v>0.01</v>
      </c>
      <c r="V363" s="214">
        <f>U363*H363</f>
        <v>0.35023000000000004</v>
      </c>
      <c r="W363" s="214">
        <v>0</v>
      </c>
      <c r="X363" s="215">
        <f>W363*H363</f>
        <v>0</v>
      </c>
      <c r="AR363" s="15" t="s">
        <v>219</v>
      </c>
      <c r="AT363" s="15" t="s">
        <v>141</v>
      </c>
      <c r="AU363" s="15" t="s">
        <v>79</v>
      </c>
      <c r="AY363" s="15" t="s">
        <v>125</v>
      </c>
      <c r="BE363" s="216">
        <f>IF(O363="základní",K363,0)</f>
        <v>0</v>
      </c>
      <c r="BF363" s="216">
        <f>IF(O363="snížená",K363,0)</f>
        <v>0</v>
      </c>
      <c r="BG363" s="216">
        <f>IF(O363="zákl. přenesená",K363,0)</f>
        <v>0</v>
      </c>
      <c r="BH363" s="216">
        <f>IF(O363="sníž. přenesená",K363,0)</f>
        <v>0</v>
      </c>
      <c r="BI363" s="216">
        <f>IF(O363="nulová",K363,0)</f>
        <v>0</v>
      </c>
      <c r="BJ363" s="15" t="s">
        <v>77</v>
      </c>
      <c r="BK363" s="216">
        <f>ROUND(P363*H363,2)</f>
        <v>0</v>
      </c>
      <c r="BL363" s="15" t="s">
        <v>205</v>
      </c>
      <c r="BM363" s="15" t="s">
        <v>370</v>
      </c>
    </row>
    <row r="364" s="11" customFormat="1">
      <c r="B364" s="217"/>
      <c r="C364" s="218"/>
      <c r="D364" s="219" t="s">
        <v>136</v>
      </c>
      <c r="E364" s="220" t="s">
        <v>1</v>
      </c>
      <c r="F364" s="221" t="s">
        <v>234</v>
      </c>
      <c r="G364" s="218"/>
      <c r="H364" s="220" t="s">
        <v>1</v>
      </c>
      <c r="I364" s="222"/>
      <c r="J364" s="222"/>
      <c r="K364" s="218"/>
      <c r="L364" s="218"/>
      <c r="M364" s="223"/>
      <c r="N364" s="224"/>
      <c r="O364" s="225"/>
      <c r="P364" s="225"/>
      <c r="Q364" s="225"/>
      <c r="R364" s="225"/>
      <c r="S364" s="225"/>
      <c r="T364" s="225"/>
      <c r="U364" s="225"/>
      <c r="V364" s="225"/>
      <c r="W364" s="225"/>
      <c r="X364" s="226"/>
      <c r="AT364" s="227" t="s">
        <v>136</v>
      </c>
      <c r="AU364" s="227" t="s">
        <v>79</v>
      </c>
      <c r="AV364" s="11" t="s">
        <v>77</v>
      </c>
      <c r="AW364" s="11" t="s">
        <v>5</v>
      </c>
      <c r="AX364" s="11" t="s">
        <v>72</v>
      </c>
      <c r="AY364" s="227" t="s">
        <v>125</v>
      </c>
    </row>
    <row r="365" s="11" customFormat="1">
      <c r="B365" s="217"/>
      <c r="C365" s="218"/>
      <c r="D365" s="219" t="s">
        <v>136</v>
      </c>
      <c r="E365" s="220" t="s">
        <v>1</v>
      </c>
      <c r="F365" s="221" t="s">
        <v>366</v>
      </c>
      <c r="G365" s="218"/>
      <c r="H365" s="220" t="s">
        <v>1</v>
      </c>
      <c r="I365" s="222"/>
      <c r="J365" s="222"/>
      <c r="K365" s="218"/>
      <c r="L365" s="218"/>
      <c r="M365" s="223"/>
      <c r="N365" s="224"/>
      <c r="O365" s="225"/>
      <c r="P365" s="225"/>
      <c r="Q365" s="225"/>
      <c r="R365" s="225"/>
      <c r="S365" s="225"/>
      <c r="T365" s="225"/>
      <c r="U365" s="225"/>
      <c r="V365" s="225"/>
      <c r="W365" s="225"/>
      <c r="X365" s="226"/>
      <c r="AT365" s="227" t="s">
        <v>136</v>
      </c>
      <c r="AU365" s="227" t="s">
        <v>79</v>
      </c>
      <c r="AV365" s="11" t="s">
        <v>77</v>
      </c>
      <c r="AW365" s="11" t="s">
        <v>5</v>
      </c>
      <c r="AX365" s="11" t="s">
        <v>72</v>
      </c>
      <c r="AY365" s="227" t="s">
        <v>125</v>
      </c>
    </row>
    <row r="366" s="12" customFormat="1">
      <c r="B366" s="228"/>
      <c r="C366" s="229"/>
      <c r="D366" s="219" t="s">
        <v>136</v>
      </c>
      <c r="E366" s="230" t="s">
        <v>1</v>
      </c>
      <c r="F366" s="231" t="s">
        <v>344</v>
      </c>
      <c r="G366" s="229"/>
      <c r="H366" s="232">
        <v>35.023000000000003</v>
      </c>
      <c r="I366" s="233"/>
      <c r="J366" s="233"/>
      <c r="K366" s="229"/>
      <c r="L366" s="229"/>
      <c r="M366" s="234"/>
      <c r="N366" s="235"/>
      <c r="O366" s="236"/>
      <c r="P366" s="236"/>
      <c r="Q366" s="236"/>
      <c r="R366" s="236"/>
      <c r="S366" s="236"/>
      <c r="T366" s="236"/>
      <c r="U366" s="236"/>
      <c r="V366" s="236"/>
      <c r="W366" s="236"/>
      <c r="X366" s="237"/>
      <c r="AT366" s="238" t="s">
        <v>136</v>
      </c>
      <c r="AU366" s="238" t="s">
        <v>79</v>
      </c>
      <c r="AV366" s="12" t="s">
        <v>79</v>
      </c>
      <c r="AW366" s="12" t="s">
        <v>5</v>
      </c>
      <c r="AX366" s="12" t="s">
        <v>72</v>
      </c>
      <c r="AY366" s="238" t="s">
        <v>125</v>
      </c>
    </row>
    <row r="367" s="13" customFormat="1">
      <c r="B367" s="239"/>
      <c r="C367" s="240"/>
      <c r="D367" s="219" t="s">
        <v>136</v>
      </c>
      <c r="E367" s="241" t="s">
        <v>1</v>
      </c>
      <c r="F367" s="242" t="s">
        <v>139</v>
      </c>
      <c r="G367" s="240"/>
      <c r="H367" s="243">
        <v>35.023000000000003</v>
      </c>
      <c r="I367" s="244"/>
      <c r="J367" s="244"/>
      <c r="K367" s="240"/>
      <c r="L367" s="240"/>
      <c r="M367" s="245"/>
      <c r="N367" s="246"/>
      <c r="O367" s="247"/>
      <c r="P367" s="247"/>
      <c r="Q367" s="247"/>
      <c r="R367" s="247"/>
      <c r="S367" s="247"/>
      <c r="T367" s="247"/>
      <c r="U367" s="247"/>
      <c r="V367" s="247"/>
      <c r="W367" s="247"/>
      <c r="X367" s="248"/>
      <c r="AT367" s="249" t="s">
        <v>136</v>
      </c>
      <c r="AU367" s="249" t="s">
        <v>79</v>
      </c>
      <c r="AV367" s="13" t="s">
        <v>134</v>
      </c>
      <c r="AW367" s="13" t="s">
        <v>5</v>
      </c>
      <c r="AX367" s="13" t="s">
        <v>77</v>
      </c>
      <c r="AY367" s="249" t="s">
        <v>125</v>
      </c>
    </row>
    <row r="368" s="1" customFormat="1" ht="16.5" customHeight="1">
      <c r="B368" s="36"/>
      <c r="C368" s="204" t="s">
        <v>8</v>
      </c>
      <c r="D368" s="204" t="s">
        <v>129</v>
      </c>
      <c r="E368" s="205" t="s">
        <v>371</v>
      </c>
      <c r="F368" s="206" t="s">
        <v>372</v>
      </c>
      <c r="G368" s="207" t="s">
        <v>154</v>
      </c>
      <c r="H368" s="208">
        <v>52.25</v>
      </c>
      <c r="I368" s="209"/>
      <c r="J368" s="209"/>
      <c r="K368" s="210">
        <f>ROUND(P368*H368,2)</f>
        <v>0</v>
      </c>
      <c r="L368" s="206" t="s">
        <v>133</v>
      </c>
      <c r="M368" s="41"/>
      <c r="N368" s="211" t="s">
        <v>1</v>
      </c>
      <c r="O368" s="212" t="s">
        <v>41</v>
      </c>
      <c r="P368" s="213">
        <f>I368+J368</f>
        <v>0</v>
      </c>
      <c r="Q368" s="213">
        <f>ROUND(I368*H368,2)</f>
        <v>0</v>
      </c>
      <c r="R368" s="213">
        <f>ROUND(J368*H368,2)</f>
        <v>0</v>
      </c>
      <c r="S368" s="77"/>
      <c r="T368" s="214">
        <f>S368*H368</f>
        <v>0</v>
      </c>
      <c r="U368" s="214">
        <v>0</v>
      </c>
      <c r="V368" s="214">
        <f>U368*H368</f>
        <v>0</v>
      </c>
      <c r="W368" s="214">
        <v>0</v>
      </c>
      <c r="X368" s="215">
        <f>W368*H368</f>
        <v>0</v>
      </c>
      <c r="AR368" s="15" t="s">
        <v>205</v>
      </c>
      <c r="AT368" s="15" t="s">
        <v>129</v>
      </c>
      <c r="AU368" s="15" t="s">
        <v>79</v>
      </c>
      <c r="AY368" s="15" t="s">
        <v>125</v>
      </c>
      <c r="BE368" s="216">
        <f>IF(O368="základní",K368,0)</f>
        <v>0</v>
      </c>
      <c r="BF368" s="216">
        <f>IF(O368="snížená",K368,0)</f>
        <v>0</v>
      </c>
      <c r="BG368" s="216">
        <f>IF(O368="zákl. přenesená",K368,0)</f>
        <v>0</v>
      </c>
      <c r="BH368" s="216">
        <f>IF(O368="sníž. přenesená",K368,0)</f>
        <v>0</v>
      </c>
      <c r="BI368" s="216">
        <f>IF(O368="nulová",K368,0)</f>
        <v>0</v>
      </c>
      <c r="BJ368" s="15" t="s">
        <v>77</v>
      </c>
      <c r="BK368" s="216">
        <f>ROUND(P368*H368,2)</f>
        <v>0</v>
      </c>
      <c r="BL368" s="15" t="s">
        <v>205</v>
      </c>
      <c r="BM368" s="15" t="s">
        <v>373</v>
      </c>
    </row>
    <row r="369" s="11" customFormat="1">
      <c r="B369" s="217"/>
      <c r="C369" s="218"/>
      <c r="D369" s="219" t="s">
        <v>136</v>
      </c>
      <c r="E369" s="220" t="s">
        <v>1</v>
      </c>
      <c r="F369" s="221" t="s">
        <v>207</v>
      </c>
      <c r="G369" s="218"/>
      <c r="H369" s="220" t="s">
        <v>1</v>
      </c>
      <c r="I369" s="222"/>
      <c r="J369" s="222"/>
      <c r="K369" s="218"/>
      <c r="L369" s="218"/>
      <c r="M369" s="223"/>
      <c r="N369" s="224"/>
      <c r="O369" s="225"/>
      <c r="P369" s="225"/>
      <c r="Q369" s="225"/>
      <c r="R369" s="225"/>
      <c r="S369" s="225"/>
      <c r="T369" s="225"/>
      <c r="U369" s="225"/>
      <c r="V369" s="225"/>
      <c r="W369" s="225"/>
      <c r="X369" s="226"/>
      <c r="AT369" s="227" t="s">
        <v>136</v>
      </c>
      <c r="AU369" s="227" t="s">
        <v>79</v>
      </c>
      <c r="AV369" s="11" t="s">
        <v>77</v>
      </c>
      <c r="AW369" s="11" t="s">
        <v>5</v>
      </c>
      <c r="AX369" s="11" t="s">
        <v>72</v>
      </c>
      <c r="AY369" s="227" t="s">
        <v>125</v>
      </c>
    </row>
    <row r="370" s="12" customFormat="1">
      <c r="B370" s="228"/>
      <c r="C370" s="229"/>
      <c r="D370" s="219" t="s">
        <v>136</v>
      </c>
      <c r="E370" s="230" t="s">
        <v>1</v>
      </c>
      <c r="F370" s="231" t="s">
        <v>374</v>
      </c>
      <c r="G370" s="229"/>
      <c r="H370" s="232">
        <v>10.699999999999999</v>
      </c>
      <c r="I370" s="233"/>
      <c r="J370" s="233"/>
      <c r="K370" s="229"/>
      <c r="L370" s="229"/>
      <c r="M370" s="234"/>
      <c r="N370" s="235"/>
      <c r="O370" s="236"/>
      <c r="P370" s="236"/>
      <c r="Q370" s="236"/>
      <c r="R370" s="236"/>
      <c r="S370" s="236"/>
      <c r="T370" s="236"/>
      <c r="U370" s="236"/>
      <c r="V370" s="236"/>
      <c r="W370" s="236"/>
      <c r="X370" s="237"/>
      <c r="AT370" s="238" t="s">
        <v>136</v>
      </c>
      <c r="AU370" s="238" t="s">
        <v>79</v>
      </c>
      <c r="AV370" s="12" t="s">
        <v>79</v>
      </c>
      <c r="AW370" s="12" t="s">
        <v>5</v>
      </c>
      <c r="AX370" s="12" t="s">
        <v>72</v>
      </c>
      <c r="AY370" s="238" t="s">
        <v>125</v>
      </c>
    </row>
    <row r="371" s="11" customFormat="1">
      <c r="B371" s="217"/>
      <c r="C371" s="218"/>
      <c r="D371" s="219" t="s">
        <v>136</v>
      </c>
      <c r="E371" s="220" t="s">
        <v>1</v>
      </c>
      <c r="F371" s="221" t="s">
        <v>137</v>
      </c>
      <c r="G371" s="218"/>
      <c r="H371" s="220" t="s">
        <v>1</v>
      </c>
      <c r="I371" s="222"/>
      <c r="J371" s="222"/>
      <c r="K371" s="218"/>
      <c r="L371" s="218"/>
      <c r="M371" s="223"/>
      <c r="N371" s="224"/>
      <c r="O371" s="225"/>
      <c r="P371" s="225"/>
      <c r="Q371" s="225"/>
      <c r="R371" s="225"/>
      <c r="S371" s="225"/>
      <c r="T371" s="225"/>
      <c r="U371" s="225"/>
      <c r="V371" s="225"/>
      <c r="W371" s="225"/>
      <c r="X371" s="226"/>
      <c r="AT371" s="227" t="s">
        <v>136</v>
      </c>
      <c r="AU371" s="227" t="s">
        <v>79</v>
      </c>
      <c r="AV371" s="11" t="s">
        <v>77</v>
      </c>
      <c r="AW371" s="11" t="s">
        <v>5</v>
      </c>
      <c r="AX371" s="11" t="s">
        <v>72</v>
      </c>
      <c r="AY371" s="227" t="s">
        <v>125</v>
      </c>
    </row>
    <row r="372" s="12" customFormat="1">
      <c r="B372" s="228"/>
      <c r="C372" s="229"/>
      <c r="D372" s="219" t="s">
        <v>136</v>
      </c>
      <c r="E372" s="230" t="s">
        <v>1</v>
      </c>
      <c r="F372" s="231" t="s">
        <v>156</v>
      </c>
      <c r="G372" s="229"/>
      <c r="H372" s="232">
        <v>14.449999999999999</v>
      </c>
      <c r="I372" s="233"/>
      <c r="J372" s="233"/>
      <c r="K372" s="229"/>
      <c r="L372" s="229"/>
      <c r="M372" s="234"/>
      <c r="N372" s="235"/>
      <c r="O372" s="236"/>
      <c r="P372" s="236"/>
      <c r="Q372" s="236"/>
      <c r="R372" s="236"/>
      <c r="S372" s="236"/>
      <c r="T372" s="236"/>
      <c r="U372" s="236"/>
      <c r="V372" s="236"/>
      <c r="W372" s="236"/>
      <c r="X372" s="237"/>
      <c r="AT372" s="238" t="s">
        <v>136</v>
      </c>
      <c r="AU372" s="238" t="s">
        <v>79</v>
      </c>
      <c r="AV372" s="12" t="s">
        <v>79</v>
      </c>
      <c r="AW372" s="12" t="s">
        <v>5</v>
      </c>
      <c r="AX372" s="12" t="s">
        <v>72</v>
      </c>
      <c r="AY372" s="238" t="s">
        <v>125</v>
      </c>
    </row>
    <row r="373" s="11" customFormat="1">
      <c r="B373" s="217"/>
      <c r="C373" s="218"/>
      <c r="D373" s="219" t="s">
        <v>136</v>
      </c>
      <c r="E373" s="220" t="s">
        <v>1</v>
      </c>
      <c r="F373" s="221" t="s">
        <v>210</v>
      </c>
      <c r="G373" s="218"/>
      <c r="H373" s="220" t="s">
        <v>1</v>
      </c>
      <c r="I373" s="222"/>
      <c r="J373" s="222"/>
      <c r="K373" s="218"/>
      <c r="L373" s="218"/>
      <c r="M373" s="223"/>
      <c r="N373" s="224"/>
      <c r="O373" s="225"/>
      <c r="P373" s="225"/>
      <c r="Q373" s="225"/>
      <c r="R373" s="225"/>
      <c r="S373" s="225"/>
      <c r="T373" s="225"/>
      <c r="U373" s="225"/>
      <c r="V373" s="225"/>
      <c r="W373" s="225"/>
      <c r="X373" s="226"/>
      <c r="AT373" s="227" t="s">
        <v>136</v>
      </c>
      <c r="AU373" s="227" t="s">
        <v>79</v>
      </c>
      <c r="AV373" s="11" t="s">
        <v>77</v>
      </c>
      <c r="AW373" s="11" t="s">
        <v>5</v>
      </c>
      <c r="AX373" s="11" t="s">
        <v>72</v>
      </c>
      <c r="AY373" s="227" t="s">
        <v>125</v>
      </c>
    </row>
    <row r="374" s="12" customFormat="1">
      <c r="B374" s="228"/>
      <c r="C374" s="229"/>
      <c r="D374" s="219" t="s">
        <v>136</v>
      </c>
      <c r="E374" s="230" t="s">
        <v>1</v>
      </c>
      <c r="F374" s="231" t="s">
        <v>375</v>
      </c>
      <c r="G374" s="229"/>
      <c r="H374" s="232">
        <v>19.300000000000001</v>
      </c>
      <c r="I374" s="233"/>
      <c r="J374" s="233"/>
      <c r="K374" s="229"/>
      <c r="L374" s="229"/>
      <c r="M374" s="234"/>
      <c r="N374" s="235"/>
      <c r="O374" s="236"/>
      <c r="P374" s="236"/>
      <c r="Q374" s="236"/>
      <c r="R374" s="236"/>
      <c r="S374" s="236"/>
      <c r="T374" s="236"/>
      <c r="U374" s="236"/>
      <c r="V374" s="236"/>
      <c r="W374" s="236"/>
      <c r="X374" s="237"/>
      <c r="AT374" s="238" t="s">
        <v>136</v>
      </c>
      <c r="AU374" s="238" t="s">
        <v>79</v>
      </c>
      <c r="AV374" s="12" t="s">
        <v>79</v>
      </c>
      <c r="AW374" s="12" t="s">
        <v>5</v>
      </c>
      <c r="AX374" s="12" t="s">
        <v>72</v>
      </c>
      <c r="AY374" s="238" t="s">
        <v>125</v>
      </c>
    </row>
    <row r="375" s="11" customFormat="1">
      <c r="B375" s="217"/>
      <c r="C375" s="218"/>
      <c r="D375" s="219" t="s">
        <v>136</v>
      </c>
      <c r="E375" s="220" t="s">
        <v>1</v>
      </c>
      <c r="F375" s="221" t="s">
        <v>214</v>
      </c>
      <c r="G375" s="218"/>
      <c r="H375" s="220" t="s">
        <v>1</v>
      </c>
      <c r="I375" s="222"/>
      <c r="J375" s="222"/>
      <c r="K375" s="218"/>
      <c r="L375" s="218"/>
      <c r="M375" s="223"/>
      <c r="N375" s="224"/>
      <c r="O375" s="225"/>
      <c r="P375" s="225"/>
      <c r="Q375" s="225"/>
      <c r="R375" s="225"/>
      <c r="S375" s="225"/>
      <c r="T375" s="225"/>
      <c r="U375" s="225"/>
      <c r="V375" s="225"/>
      <c r="W375" s="225"/>
      <c r="X375" s="226"/>
      <c r="AT375" s="227" t="s">
        <v>136</v>
      </c>
      <c r="AU375" s="227" t="s">
        <v>79</v>
      </c>
      <c r="AV375" s="11" t="s">
        <v>77</v>
      </c>
      <c r="AW375" s="11" t="s">
        <v>5</v>
      </c>
      <c r="AX375" s="11" t="s">
        <v>72</v>
      </c>
      <c r="AY375" s="227" t="s">
        <v>125</v>
      </c>
    </row>
    <row r="376" s="12" customFormat="1">
      <c r="B376" s="228"/>
      <c r="C376" s="229"/>
      <c r="D376" s="219" t="s">
        <v>136</v>
      </c>
      <c r="E376" s="230" t="s">
        <v>1</v>
      </c>
      <c r="F376" s="231" t="s">
        <v>376</v>
      </c>
      <c r="G376" s="229"/>
      <c r="H376" s="232">
        <v>7.7999999999999998</v>
      </c>
      <c r="I376" s="233"/>
      <c r="J376" s="233"/>
      <c r="K376" s="229"/>
      <c r="L376" s="229"/>
      <c r="M376" s="234"/>
      <c r="N376" s="235"/>
      <c r="O376" s="236"/>
      <c r="P376" s="236"/>
      <c r="Q376" s="236"/>
      <c r="R376" s="236"/>
      <c r="S376" s="236"/>
      <c r="T376" s="236"/>
      <c r="U376" s="236"/>
      <c r="V376" s="236"/>
      <c r="W376" s="236"/>
      <c r="X376" s="237"/>
      <c r="AT376" s="238" t="s">
        <v>136</v>
      </c>
      <c r="AU376" s="238" t="s">
        <v>79</v>
      </c>
      <c r="AV376" s="12" t="s">
        <v>79</v>
      </c>
      <c r="AW376" s="12" t="s">
        <v>5</v>
      </c>
      <c r="AX376" s="12" t="s">
        <v>72</v>
      </c>
      <c r="AY376" s="238" t="s">
        <v>125</v>
      </c>
    </row>
    <row r="377" s="13" customFormat="1">
      <c r="B377" s="239"/>
      <c r="C377" s="240"/>
      <c r="D377" s="219" t="s">
        <v>136</v>
      </c>
      <c r="E377" s="241" t="s">
        <v>1</v>
      </c>
      <c r="F377" s="242" t="s">
        <v>139</v>
      </c>
      <c r="G377" s="240"/>
      <c r="H377" s="243">
        <v>52.25</v>
      </c>
      <c r="I377" s="244"/>
      <c r="J377" s="244"/>
      <c r="K377" s="240"/>
      <c r="L377" s="240"/>
      <c r="M377" s="245"/>
      <c r="N377" s="246"/>
      <c r="O377" s="247"/>
      <c r="P377" s="247"/>
      <c r="Q377" s="247"/>
      <c r="R377" s="247"/>
      <c r="S377" s="247"/>
      <c r="T377" s="247"/>
      <c r="U377" s="247"/>
      <c r="V377" s="247"/>
      <c r="W377" s="247"/>
      <c r="X377" s="248"/>
      <c r="AT377" s="249" t="s">
        <v>136</v>
      </c>
      <c r="AU377" s="249" t="s">
        <v>79</v>
      </c>
      <c r="AV377" s="13" t="s">
        <v>134</v>
      </c>
      <c r="AW377" s="13" t="s">
        <v>5</v>
      </c>
      <c r="AX377" s="13" t="s">
        <v>77</v>
      </c>
      <c r="AY377" s="249" t="s">
        <v>125</v>
      </c>
    </row>
    <row r="378" s="1" customFormat="1" ht="16.5" customHeight="1">
      <c r="B378" s="36"/>
      <c r="C378" s="250" t="s">
        <v>377</v>
      </c>
      <c r="D378" s="250" t="s">
        <v>141</v>
      </c>
      <c r="E378" s="251" t="s">
        <v>378</v>
      </c>
      <c r="F378" s="252" t="s">
        <v>379</v>
      </c>
      <c r="G378" s="253" t="s">
        <v>154</v>
      </c>
      <c r="H378" s="254">
        <v>54.863</v>
      </c>
      <c r="I378" s="255"/>
      <c r="J378" s="256"/>
      <c r="K378" s="257">
        <f>ROUND(P378*H378,2)</f>
        <v>0</v>
      </c>
      <c r="L378" s="252" t="s">
        <v>133</v>
      </c>
      <c r="M378" s="258"/>
      <c r="N378" s="259" t="s">
        <v>1</v>
      </c>
      <c r="O378" s="212" t="s">
        <v>41</v>
      </c>
      <c r="P378" s="213">
        <f>I378+J378</f>
        <v>0</v>
      </c>
      <c r="Q378" s="213">
        <f>ROUND(I378*H378,2)</f>
        <v>0</v>
      </c>
      <c r="R378" s="213">
        <f>ROUND(J378*H378,2)</f>
        <v>0</v>
      </c>
      <c r="S378" s="77"/>
      <c r="T378" s="214">
        <f>S378*H378</f>
        <v>0</v>
      </c>
      <c r="U378" s="214">
        <v>0.00038000000000000002</v>
      </c>
      <c r="V378" s="214">
        <f>U378*H378</f>
        <v>0.020847940000000002</v>
      </c>
      <c r="W378" s="214">
        <v>0</v>
      </c>
      <c r="X378" s="215">
        <f>W378*H378</f>
        <v>0</v>
      </c>
      <c r="AR378" s="15" t="s">
        <v>219</v>
      </c>
      <c r="AT378" s="15" t="s">
        <v>141</v>
      </c>
      <c r="AU378" s="15" t="s">
        <v>79</v>
      </c>
      <c r="AY378" s="15" t="s">
        <v>125</v>
      </c>
      <c r="BE378" s="216">
        <f>IF(O378="základní",K378,0)</f>
        <v>0</v>
      </c>
      <c r="BF378" s="216">
        <f>IF(O378="snížená",K378,0)</f>
        <v>0</v>
      </c>
      <c r="BG378" s="216">
        <f>IF(O378="zákl. přenesená",K378,0)</f>
        <v>0</v>
      </c>
      <c r="BH378" s="216">
        <f>IF(O378="sníž. přenesená",K378,0)</f>
        <v>0</v>
      </c>
      <c r="BI378" s="216">
        <f>IF(O378="nulová",K378,0)</f>
        <v>0</v>
      </c>
      <c r="BJ378" s="15" t="s">
        <v>77</v>
      </c>
      <c r="BK378" s="216">
        <f>ROUND(P378*H378,2)</f>
        <v>0</v>
      </c>
      <c r="BL378" s="15" t="s">
        <v>205</v>
      </c>
      <c r="BM378" s="15" t="s">
        <v>380</v>
      </c>
    </row>
    <row r="379" s="11" customFormat="1">
      <c r="B379" s="217"/>
      <c r="C379" s="218"/>
      <c r="D379" s="219" t="s">
        <v>136</v>
      </c>
      <c r="E379" s="220" t="s">
        <v>1</v>
      </c>
      <c r="F379" s="221" t="s">
        <v>207</v>
      </c>
      <c r="G379" s="218"/>
      <c r="H379" s="220" t="s">
        <v>1</v>
      </c>
      <c r="I379" s="222"/>
      <c r="J379" s="222"/>
      <c r="K379" s="218"/>
      <c r="L379" s="218"/>
      <c r="M379" s="223"/>
      <c r="N379" s="224"/>
      <c r="O379" s="225"/>
      <c r="P379" s="225"/>
      <c r="Q379" s="225"/>
      <c r="R379" s="225"/>
      <c r="S379" s="225"/>
      <c r="T379" s="225"/>
      <c r="U379" s="225"/>
      <c r="V379" s="225"/>
      <c r="W379" s="225"/>
      <c r="X379" s="226"/>
      <c r="AT379" s="227" t="s">
        <v>136</v>
      </c>
      <c r="AU379" s="227" t="s">
        <v>79</v>
      </c>
      <c r="AV379" s="11" t="s">
        <v>77</v>
      </c>
      <c r="AW379" s="11" t="s">
        <v>5</v>
      </c>
      <c r="AX379" s="11" t="s">
        <v>72</v>
      </c>
      <c r="AY379" s="227" t="s">
        <v>125</v>
      </c>
    </row>
    <row r="380" s="12" customFormat="1">
      <c r="B380" s="228"/>
      <c r="C380" s="229"/>
      <c r="D380" s="219" t="s">
        <v>136</v>
      </c>
      <c r="E380" s="230" t="s">
        <v>1</v>
      </c>
      <c r="F380" s="231" t="s">
        <v>381</v>
      </c>
      <c r="G380" s="229"/>
      <c r="H380" s="232">
        <v>11.234999999999999</v>
      </c>
      <c r="I380" s="233"/>
      <c r="J380" s="233"/>
      <c r="K380" s="229"/>
      <c r="L380" s="229"/>
      <c r="M380" s="234"/>
      <c r="N380" s="235"/>
      <c r="O380" s="236"/>
      <c r="P380" s="236"/>
      <c r="Q380" s="236"/>
      <c r="R380" s="236"/>
      <c r="S380" s="236"/>
      <c r="T380" s="236"/>
      <c r="U380" s="236"/>
      <c r="V380" s="236"/>
      <c r="W380" s="236"/>
      <c r="X380" s="237"/>
      <c r="AT380" s="238" t="s">
        <v>136</v>
      </c>
      <c r="AU380" s="238" t="s">
        <v>79</v>
      </c>
      <c r="AV380" s="12" t="s">
        <v>79</v>
      </c>
      <c r="AW380" s="12" t="s">
        <v>5</v>
      </c>
      <c r="AX380" s="12" t="s">
        <v>72</v>
      </c>
      <c r="AY380" s="238" t="s">
        <v>125</v>
      </c>
    </row>
    <row r="381" s="11" customFormat="1">
      <c r="B381" s="217"/>
      <c r="C381" s="218"/>
      <c r="D381" s="219" t="s">
        <v>136</v>
      </c>
      <c r="E381" s="220" t="s">
        <v>1</v>
      </c>
      <c r="F381" s="221" t="s">
        <v>137</v>
      </c>
      <c r="G381" s="218"/>
      <c r="H381" s="220" t="s">
        <v>1</v>
      </c>
      <c r="I381" s="222"/>
      <c r="J381" s="222"/>
      <c r="K381" s="218"/>
      <c r="L381" s="218"/>
      <c r="M381" s="223"/>
      <c r="N381" s="224"/>
      <c r="O381" s="225"/>
      <c r="P381" s="225"/>
      <c r="Q381" s="225"/>
      <c r="R381" s="225"/>
      <c r="S381" s="225"/>
      <c r="T381" s="225"/>
      <c r="U381" s="225"/>
      <c r="V381" s="225"/>
      <c r="W381" s="225"/>
      <c r="X381" s="226"/>
      <c r="AT381" s="227" t="s">
        <v>136</v>
      </c>
      <c r="AU381" s="227" t="s">
        <v>79</v>
      </c>
      <c r="AV381" s="11" t="s">
        <v>77</v>
      </c>
      <c r="AW381" s="11" t="s">
        <v>5</v>
      </c>
      <c r="AX381" s="11" t="s">
        <v>72</v>
      </c>
      <c r="AY381" s="227" t="s">
        <v>125</v>
      </c>
    </row>
    <row r="382" s="12" customFormat="1">
      <c r="B382" s="228"/>
      <c r="C382" s="229"/>
      <c r="D382" s="219" t="s">
        <v>136</v>
      </c>
      <c r="E382" s="230" t="s">
        <v>1</v>
      </c>
      <c r="F382" s="231" t="s">
        <v>382</v>
      </c>
      <c r="G382" s="229"/>
      <c r="H382" s="232">
        <v>15.173</v>
      </c>
      <c r="I382" s="233"/>
      <c r="J382" s="233"/>
      <c r="K382" s="229"/>
      <c r="L382" s="229"/>
      <c r="M382" s="234"/>
      <c r="N382" s="235"/>
      <c r="O382" s="236"/>
      <c r="P382" s="236"/>
      <c r="Q382" s="236"/>
      <c r="R382" s="236"/>
      <c r="S382" s="236"/>
      <c r="T382" s="236"/>
      <c r="U382" s="236"/>
      <c r="V382" s="236"/>
      <c r="W382" s="236"/>
      <c r="X382" s="237"/>
      <c r="AT382" s="238" t="s">
        <v>136</v>
      </c>
      <c r="AU382" s="238" t="s">
        <v>79</v>
      </c>
      <c r="AV382" s="12" t="s">
        <v>79</v>
      </c>
      <c r="AW382" s="12" t="s">
        <v>5</v>
      </c>
      <c r="AX382" s="12" t="s">
        <v>72</v>
      </c>
      <c r="AY382" s="238" t="s">
        <v>125</v>
      </c>
    </row>
    <row r="383" s="11" customFormat="1">
      <c r="B383" s="217"/>
      <c r="C383" s="218"/>
      <c r="D383" s="219" t="s">
        <v>136</v>
      </c>
      <c r="E383" s="220" t="s">
        <v>1</v>
      </c>
      <c r="F383" s="221" t="s">
        <v>210</v>
      </c>
      <c r="G383" s="218"/>
      <c r="H383" s="220" t="s">
        <v>1</v>
      </c>
      <c r="I383" s="222"/>
      <c r="J383" s="222"/>
      <c r="K383" s="218"/>
      <c r="L383" s="218"/>
      <c r="M383" s="223"/>
      <c r="N383" s="224"/>
      <c r="O383" s="225"/>
      <c r="P383" s="225"/>
      <c r="Q383" s="225"/>
      <c r="R383" s="225"/>
      <c r="S383" s="225"/>
      <c r="T383" s="225"/>
      <c r="U383" s="225"/>
      <c r="V383" s="225"/>
      <c r="W383" s="225"/>
      <c r="X383" s="226"/>
      <c r="AT383" s="227" t="s">
        <v>136</v>
      </c>
      <c r="AU383" s="227" t="s">
        <v>79</v>
      </c>
      <c r="AV383" s="11" t="s">
        <v>77</v>
      </c>
      <c r="AW383" s="11" t="s">
        <v>5</v>
      </c>
      <c r="AX383" s="11" t="s">
        <v>72</v>
      </c>
      <c r="AY383" s="227" t="s">
        <v>125</v>
      </c>
    </row>
    <row r="384" s="12" customFormat="1">
      <c r="B384" s="228"/>
      <c r="C384" s="229"/>
      <c r="D384" s="219" t="s">
        <v>136</v>
      </c>
      <c r="E384" s="230" t="s">
        <v>1</v>
      </c>
      <c r="F384" s="231" t="s">
        <v>383</v>
      </c>
      <c r="G384" s="229"/>
      <c r="H384" s="232">
        <v>20.265000000000001</v>
      </c>
      <c r="I384" s="233"/>
      <c r="J384" s="233"/>
      <c r="K384" s="229"/>
      <c r="L384" s="229"/>
      <c r="M384" s="234"/>
      <c r="N384" s="235"/>
      <c r="O384" s="236"/>
      <c r="P384" s="236"/>
      <c r="Q384" s="236"/>
      <c r="R384" s="236"/>
      <c r="S384" s="236"/>
      <c r="T384" s="236"/>
      <c r="U384" s="236"/>
      <c r="V384" s="236"/>
      <c r="W384" s="236"/>
      <c r="X384" s="237"/>
      <c r="AT384" s="238" t="s">
        <v>136</v>
      </c>
      <c r="AU384" s="238" t="s">
        <v>79</v>
      </c>
      <c r="AV384" s="12" t="s">
        <v>79</v>
      </c>
      <c r="AW384" s="12" t="s">
        <v>5</v>
      </c>
      <c r="AX384" s="12" t="s">
        <v>72</v>
      </c>
      <c r="AY384" s="238" t="s">
        <v>125</v>
      </c>
    </row>
    <row r="385" s="11" customFormat="1">
      <c r="B385" s="217"/>
      <c r="C385" s="218"/>
      <c r="D385" s="219" t="s">
        <v>136</v>
      </c>
      <c r="E385" s="220" t="s">
        <v>1</v>
      </c>
      <c r="F385" s="221" t="s">
        <v>214</v>
      </c>
      <c r="G385" s="218"/>
      <c r="H385" s="220" t="s">
        <v>1</v>
      </c>
      <c r="I385" s="222"/>
      <c r="J385" s="222"/>
      <c r="K385" s="218"/>
      <c r="L385" s="218"/>
      <c r="M385" s="223"/>
      <c r="N385" s="224"/>
      <c r="O385" s="225"/>
      <c r="P385" s="225"/>
      <c r="Q385" s="225"/>
      <c r="R385" s="225"/>
      <c r="S385" s="225"/>
      <c r="T385" s="225"/>
      <c r="U385" s="225"/>
      <c r="V385" s="225"/>
      <c r="W385" s="225"/>
      <c r="X385" s="226"/>
      <c r="AT385" s="227" t="s">
        <v>136</v>
      </c>
      <c r="AU385" s="227" t="s">
        <v>79</v>
      </c>
      <c r="AV385" s="11" t="s">
        <v>77</v>
      </c>
      <c r="AW385" s="11" t="s">
        <v>5</v>
      </c>
      <c r="AX385" s="11" t="s">
        <v>72</v>
      </c>
      <c r="AY385" s="227" t="s">
        <v>125</v>
      </c>
    </row>
    <row r="386" s="12" customFormat="1">
      <c r="B386" s="228"/>
      <c r="C386" s="229"/>
      <c r="D386" s="219" t="s">
        <v>136</v>
      </c>
      <c r="E386" s="230" t="s">
        <v>1</v>
      </c>
      <c r="F386" s="231" t="s">
        <v>384</v>
      </c>
      <c r="G386" s="229"/>
      <c r="H386" s="232">
        <v>8.1899999999999995</v>
      </c>
      <c r="I386" s="233"/>
      <c r="J386" s="233"/>
      <c r="K386" s="229"/>
      <c r="L386" s="229"/>
      <c r="M386" s="234"/>
      <c r="N386" s="235"/>
      <c r="O386" s="236"/>
      <c r="P386" s="236"/>
      <c r="Q386" s="236"/>
      <c r="R386" s="236"/>
      <c r="S386" s="236"/>
      <c r="T386" s="236"/>
      <c r="U386" s="236"/>
      <c r="V386" s="236"/>
      <c r="W386" s="236"/>
      <c r="X386" s="237"/>
      <c r="AT386" s="238" t="s">
        <v>136</v>
      </c>
      <c r="AU386" s="238" t="s">
        <v>79</v>
      </c>
      <c r="AV386" s="12" t="s">
        <v>79</v>
      </c>
      <c r="AW386" s="12" t="s">
        <v>5</v>
      </c>
      <c r="AX386" s="12" t="s">
        <v>72</v>
      </c>
      <c r="AY386" s="238" t="s">
        <v>125</v>
      </c>
    </row>
    <row r="387" s="13" customFormat="1">
      <c r="B387" s="239"/>
      <c r="C387" s="240"/>
      <c r="D387" s="219" t="s">
        <v>136</v>
      </c>
      <c r="E387" s="241" t="s">
        <v>1</v>
      </c>
      <c r="F387" s="242" t="s">
        <v>139</v>
      </c>
      <c r="G387" s="240"/>
      <c r="H387" s="243">
        <v>54.863</v>
      </c>
      <c r="I387" s="244"/>
      <c r="J387" s="244"/>
      <c r="K387" s="240"/>
      <c r="L387" s="240"/>
      <c r="M387" s="245"/>
      <c r="N387" s="246"/>
      <c r="O387" s="247"/>
      <c r="P387" s="247"/>
      <c r="Q387" s="247"/>
      <c r="R387" s="247"/>
      <c r="S387" s="247"/>
      <c r="T387" s="247"/>
      <c r="U387" s="247"/>
      <c r="V387" s="247"/>
      <c r="W387" s="247"/>
      <c r="X387" s="248"/>
      <c r="AT387" s="249" t="s">
        <v>136</v>
      </c>
      <c r="AU387" s="249" t="s">
        <v>79</v>
      </c>
      <c r="AV387" s="13" t="s">
        <v>134</v>
      </c>
      <c r="AW387" s="13" t="s">
        <v>5</v>
      </c>
      <c r="AX387" s="13" t="s">
        <v>77</v>
      </c>
      <c r="AY387" s="249" t="s">
        <v>125</v>
      </c>
    </row>
    <row r="388" s="1" customFormat="1" ht="16.5" customHeight="1">
      <c r="B388" s="36"/>
      <c r="C388" s="204" t="s">
        <v>385</v>
      </c>
      <c r="D388" s="204" t="s">
        <v>129</v>
      </c>
      <c r="E388" s="205" t="s">
        <v>386</v>
      </c>
      <c r="F388" s="206" t="s">
        <v>387</v>
      </c>
      <c r="G388" s="207" t="s">
        <v>132</v>
      </c>
      <c r="H388" s="208">
        <v>65.180000000000007</v>
      </c>
      <c r="I388" s="209"/>
      <c r="J388" s="209"/>
      <c r="K388" s="210">
        <f>ROUND(P388*H388,2)</f>
        <v>0</v>
      </c>
      <c r="L388" s="206" t="s">
        <v>1</v>
      </c>
      <c r="M388" s="41"/>
      <c r="N388" s="211" t="s">
        <v>1</v>
      </c>
      <c r="O388" s="212" t="s">
        <v>41</v>
      </c>
      <c r="P388" s="213">
        <f>I388+J388</f>
        <v>0</v>
      </c>
      <c r="Q388" s="213">
        <f>ROUND(I388*H388,2)</f>
        <v>0</v>
      </c>
      <c r="R388" s="213">
        <f>ROUND(J388*H388,2)</f>
        <v>0</v>
      </c>
      <c r="S388" s="77"/>
      <c r="T388" s="214">
        <f>S388*H388</f>
        <v>0</v>
      </c>
      <c r="U388" s="214">
        <v>9.0000000000000006E-05</v>
      </c>
      <c r="V388" s="214">
        <f>U388*H388</f>
        <v>0.0058662000000000011</v>
      </c>
      <c r="W388" s="214">
        <v>0</v>
      </c>
      <c r="X388" s="215">
        <f>W388*H388</f>
        <v>0</v>
      </c>
      <c r="AR388" s="15" t="s">
        <v>205</v>
      </c>
      <c r="AT388" s="15" t="s">
        <v>129</v>
      </c>
      <c r="AU388" s="15" t="s">
        <v>79</v>
      </c>
      <c r="AY388" s="15" t="s">
        <v>125</v>
      </c>
      <c r="BE388" s="216">
        <f>IF(O388="základní",K388,0)</f>
        <v>0</v>
      </c>
      <c r="BF388" s="216">
        <f>IF(O388="snížená",K388,0)</f>
        <v>0</v>
      </c>
      <c r="BG388" s="216">
        <f>IF(O388="zákl. přenesená",K388,0)</f>
        <v>0</v>
      </c>
      <c r="BH388" s="216">
        <f>IF(O388="sníž. přenesená",K388,0)</f>
        <v>0</v>
      </c>
      <c r="BI388" s="216">
        <f>IF(O388="nulová",K388,0)</f>
        <v>0</v>
      </c>
      <c r="BJ388" s="15" t="s">
        <v>77</v>
      </c>
      <c r="BK388" s="216">
        <f>ROUND(P388*H388,2)</f>
        <v>0</v>
      </c>
      <c r="BL388" s="15" t="s">
        <v>205</v>
      </c>
      <c r="BM388" s="15" t="s">
        <v>388</v>
      </c>
    </row>
    <row r="389" s="12" customFormat="1">
      <c r="B389" s="228"/>
      <c r="C389" s="229"/>
      <c r="D389" s="219" t="s">
        <v>136</v>
      </c>
      <c r="E389" s="230" t="s">
        <v>1</v>
      </c>
      <c r="F389" s="231" t="s">
        <v>389</v>
      </c>
      <c r="G389" s="229"/>
      <c r="H389" s="232">
        <v>65.180000000000007</v>
      </c>
      <c r="I389" s="233"/>
      <c r="J389" s="233"/>
      <c r="K389" s="229"/>
      <c r="L389" s="229"/>
      <c r="M389" s="234"/>
      <c r="N389" s="235"/>
      <c r="O389" s="236"/>
      <c r="P389" s="236"/>
      <c r="Q389" s="236"/>
      <c r="R389" s="236"/>
      <c r="S389" s="236"/>
      <c r="T389" s="236"/>
      <c r="U389" s="236"/>
      <c r="V389" s="236"/>
      <c r="W389" s="236"/>
      <c r="X389" s="237"/>
      <c r="AT389" s="238" t="s">
        <v>136</v>
      </c>
      <c r="AU389" s="238" t="s">
        <v>79</v>
      </c>
      <c r="AV389" s="12" t="s">
        <v>79</v>
      </c>
      <c r="AW389" s="12" t="s">
        <v>5</v>
      </c>
      <c r="AX389" s="12" t="s">
        <v>72</v>
      </c>
      <c r="AY389" s="238" t="s">
        <v>125</v>
      </c>
    </row>
    <row r="390" s="13" customFormat="1">
      <c r="B390" s="239"/>
      <c r="C390" s="240"/>
      <c r="D390" s="219" t="s">
        <v>136</v>
      </c>
      <c r="E390" s="241" t="s">
        <v>1</v>
      </c>
      <c r="F390" s="242" t="s">
        <v>139</v>
      </c>
      <c r="G390" s="240"/>
      <c r="H390" s="243">
        <v>65.180000000000007</v>
      </c>
      <c r="I390" s="244"/>
      <c r="J390" s="244"/>
      <c r="K390" s="240"/>
      <c r="L390" s="240"/>
      <c r="M390" s="245"/>
      <c r="N390" s="246"/>
      <c r="O390" s="247"/>
      <c r="P390" s="247"/>
      <c r="Q390" s="247"/>
      <c r="R390" s="247"/>
      <c r="S390" s="247"/>
      <c r="T390" s="247"/>
      <c r="U390" s="247"/>
      <c r="V390" s="247"/>
      <c r="W390" s="247"/>
      <c r="X390" s="248"/>
      <c r="AT390" s="249" t="s">
        <v>136</v>
      </c>
      <c r="AU390" s="249" t="s">
        <v>79</v>
      </c>
      <c r="AV390" s="13" t="s">
        <v>134</v>
      </c>
      <c r="AW390" s="13" t="s">
        <v>5</v>
      </c>
      <c r="AX390" s="13" t="s">
        <v>77</v>
      </c>
      <c r="AY390" s="249" t="s">
        <v>125</v>
      </c>
    </row>
    <row r="391" s="1" customFormat="1" ht="16.5" customHeight="1">
      <c r="B391" s="36"/>
      <c r="C391" s="204" t="s">
        <v>390</v>
      </c>
      <c r="D391" s="204" t="s">
        <v>129</v>
      </c>
      <c r="E391" s="205" t="s">
        <v>391</v>
      </c>
      <c r="F391" s="206" t="s">
        <v>392</v>
      </c>
      <c r="G391" s="207" t="s">
        <v>132</v>
      </c>
      <c r="H391" s="208">
        <v>22.172000000000001</v>
      </c>
      <c r="I391" s="209"/>
      <c r="J391" s="209"/>
      <c r="K391" s="210">
        <f>ROUND(P391*H391,2)</f>
        <v>0</v>
      </c>
      <c r="L391" s="206" t="s">
        <v>1</v>
      </c>
      <c r="M391" s="41"/>
      <c r="N391" s="211" t="s">
        <v>1</v>
      </c>
      <c r="O391" s="212" t="s">
        <v>41</v>
      </c>
      <c r="P391" s="213">
        <f>I391+J391</f>
        <v>0</v>
      </c>
      <c r="Q391" s="213">
        <f>ROUND(I391*H391,2)</f>
        <v>0</v>
      </c>
      <c r="R391" s="213">
        <f>ROUND(J391*H391,2)</f>
        <v>0</v>
      </c>
      <c r="S391" s="77"/>
      <c r="T391" s="214">
        <f>S391*H391</f>
        <v>0</v>
      </c>
      <c r="U391" s="214">
        <v>9.0000000000000006E-05</v>
      </c>
      <c r="V391" s="214">
        <f>U391*H391</f>
        <v>0.00199548</v>
      </c>
      <c r="W391" s="214">
        <v>0</v>
      </c>
      <c r="X391" s="215">
        <f>W391*H391</f>
        <v>0</v>
      </c>
      <c r="AR391" s="15" t="s">
        <v>205</v>
      </c>
      <c r="AT391" s="15" t="s">
        <v>129</v>
      </c>
      <c r="AU391" s="15" t="s">
        <v>79</v>
      </c>
      <c r="AY391" s="15" t="s">
        <v>125</v>
      </c>
      <c r="BE391" s="216">
        <f>IF(O391="základní",K391,0)</f>
        <v>0</v>
      </c>
      <c r="BF391" s="216">
        <f>IF(O391="snížená",K391,0)</f>
        <v>0</v>
      </c>
      <c r="BG391" s="216">
        <f>IF(O391="zákl. přenesená",K391,0)</f>
        <v>0</v>
      </c>
      <c r="BH391" s="216">
        <f>IF(O391="sníž. přenesená",K391,0)</f>
        <v>0</v>
      </c>
      <c r="BI391" s="216">
        <f>IF(O391="nulová",K391,0)</f>
        <v>0</v>
      </c>
      <c r="BJ391" s="15" t="s">
        <v>77</v>
      </c>
      <c r="BK391" s="216">
        <f>ROUND(P391*H391,2)</f>
        <v>0</v>
      </c>
      <c r="BL391" s="15" t="s">
        <v>205</v>
      </c>
      <c r="BM391" s="15" t="s">
        <v>393</v>
      </c>
    </row>
    <row r="392" s="12" customFormat="1">
      <c r="B392" s="228"/>
      <c r="C392" s="229"/>
      <c r="D392" s="219" t="s">
        <v>136</v>
      </c>
      <c r="E392" s="230" t="s">
        <v>1</v>
      </c>
      <c r="F392" s="231" t="s">
        <v>394</v>
      </c>
      <c r="G392" s="229"/>
      <c r="H392" s="232">
        <v>22.172000000000001</v>
      </c>
      <c r="I392" s="233"/>
      <c r="J392" s="233"/>
      <c r="K392" s="229"/>
      <c r="L392" s="229"/>
      <c r="M392" s="234"/>
      <c r="N392" s="235"/>
      <c r="O392" s="236"/>
      <c r="P392" s="236"/>
      <c r="Q392" s="236"/>
      <c r="R392" s="236"/>
      <c r="S392" s="236"/>
      <c r="T392" s="236"/>
      <c r="U392" s="236"/>
      <c r="V392" s="236"/>
      <c r="W392" s="236"/>
      <c r="X392" s="237"/>
      <c r="AT392" s="238" t="s">
        <v>136</v>
      </c>
      <c r="AU392" s="238" t="s">
        <v>79</v>
      </c>
      <c r="AV392" s="12" t="s">
        <v>79</v>
      </c>
      <c r="AW392" s="12" t="s">
        <v>5</v>
      </c>
      <c r="AX392" s="12" t="s">
        <v>72</v>
      </c>
      <c r="AY392" s="238" t="s">
        <v>125</v>
      </c>
    </row>
    <row r="393" s="13" customFormat="1">
      <c r="B393" s="239"/>
      <c r="C393" s="240"/>
      <c r="D393" s="219" t="s">
        <v>136</v>
      </c>
      <c r="E393" s="241" t="s">
        <v>1</v>
      </c>
      <c r="F393" s="242" t="s">
        <v>139</v>
      </c>
      <c r="G393" s="240"/>
      <c r="H393" s="243">
        <v>22.172000000000001</v>
      </c>
      <c r="I393" s="244"/>
      <c r="J393" s="244"/>
      <c r="K393" s="240"/>
      <c r="L393" s="240"/>
      <c r="M393" s="245"/>
      <c r="N393" s="246"/>
      <c r="O393" s="247"/>
      <c r="P393" s="247"/>
      <c r="Q393" s="247"/>
      <c r="R393" s="247"/>
      <c r="S393" s="247"/>
      <c r="T393" s="247"/>
      <c r="U393" s="247"/>
      <c r="V393" s="247"/>
      <c r="W393" s="247"/>
      <c r="X393" s="248"/>
      <c r="AT393" s="249" t="s">
        <v>136</v>
      </c>
      <c r="AU393" s="249" t="s">
        <v>79</v>
      </c>
      <c r="AV393" s="13" t="s">
        <v>134</v>
      </c>
      <c r="AW393" s="13" t="s">
        <v>5</v>
      </c>
      <c r="AX393" s="13" t="s">
        <v>77</v>
      </c>
      <c r="AY393" s="249" t="s">
        <v>125</v>
      </c>
    </row>
    <row r="394" s="1" customFormat="1" ht="16.5" customHeight="1">
      <c r="B394" s="36"/>
      <c r="C394" s="204" t="s">
        <v>395</v>
      </c>
      <c r="D394" s="204" t="s">
        <v>129</v>
      </c>
      <c r="E394" s="205" t="s">
        <v>396</v>
      </c>
      <c r="F394" s="206" t="s">
        <v>397</v>
      </c>
      <c r="G394" s="207" t="s">
        <v>132</v>
      </c>
      <c r="H394" s="208">
        <v>20.620000000000001</v>
      </c>
      <c r="I394" s="209"/>
      <c r="J394" s="209"/>
      <c r="K394" s="210">
        <f>ROUND(P394*H394,2)</f>
        <v>0</v>
      </c>
      <c r="L394" s="206" t="s">
        <v>1</v>
      </c>
      <c r="M394" s="41"/>
      <c r="N394" s="211" t="s">
        <v>1</v>
      </c>
      <c r="O394" s="212" t="s">
        <v>41</v>
      </c>
      <c r="P394" s="213">
        <f>I394+J394</f>
        <v>0</v>
      </c>
      <c r="Q394" s="213">
        <f>ROUND(I394*H394,2)</f>
        <v>0</v>
      </c>
      <c r="R394" s="213">
        <f>ROUND(J394*H394,2)</f>
        <v>0</v>
      </c>
      <c r="S394" s="77"/>
      <c r="T394" s="214">
        <f>S394*H394</f>
        <v>0</v>
      </c>
      <c r="U394" s="214">
        <v>9.0000000000000006E-05</v>
      </c>
      <c r="V394" s="214">
        <f>U394*H394</f>
        <v>0.0018558000000000001</v>
      </c>
      <c r="W394" s="214">
        <v>0</v>
      </c>
      <c r="X394" s="215">
        <f>W394*H394</f>
        <v>0</v>
      </c>
      <c r="AR394" s="15" t="s">
        <v>205</v>
      </c>
      <c r="AT394" s="15" t="s">
        <v>129</v>
      </c>
      <c r="AU394" s="15" t="s">
        <v>79</v>
      </c>
      <c r="AY394" s="15" t="s">
        <v>125</v>
      </c>
      <c r="BE394" s="216">
        <f>IF(O394="základní",K394,0)</f>
        <v>0</v>
      </c>
      <c r="BF394" s="216">
        <f>IF(O394="snížená",K394,0)</f>
        <v>0</v>
      </c>
      <c r="BG394" s="216">
        <f>IF(O394="zákl. přenesená",K394,0)</f>
        <v>0</v>
      </c>
      <c r="BH394" s="216">
        <f>IF(O394="sníž. přenesená",K394,0)</f>
        <v>0</v>
      </c>
      <c r="BI394" s="216">
        <f>IF(O394="nulová",K394,0)</f>
        <v>0</v>
      </c>
      <c r="BJ394" s="15" t="s">
        <v>77</v>
      </c>
      <c r="BK394" s="216">
        <f>ROUND(P394*H394,2)</f>
        <v>0</v>
      </c>
      <c r="BL394" s="15" t="s">
        <v>205</v>
      </c>
      <c r="BM394" s="15" t="s">
        <v>398</v>
      </c>
    </row>
    <row r="395" s="12" customFormat="1">
      <c r="B395" s="228"/>
      <c r="C395" s="229"/>
      <c r="D395" s="219" t="s">
        <v>136</v>
      </c>
      <c r="E395" s="230" t="s">
        <v>1</v>
      </c>
      <c r="F395" s="231" t="s">
        <v>399</v>
      </c>
      <c r="G395" s="229"/>
      <c r="H395" s="232">
        <v>20.620000000000001</v>
      </c>
      <c r="I395" s="233"/>
      <c r="J395" s="233"/>
      <c r="K395" s="229"/>
      <c r="L395" s="229"/>
      <c r="M395" s="234"/>
      <c r="N395" s="235"/>
      <c r="O395" s="236"/>
      <c r="P395" s="236"/>
      <c r="Q395" s="236"/>
      <c r="R395" s="236"/>
      <c r="S395" s="236"/>
      <c r="T395" s="236"/>
      <c r="U395" s="236"/>
      <c r="V395" s="236"/>
      <c r="W395" s="236"/>
      <c r="X395" s="237"/>
      <c r="AT395" s="238" t="s">
        <v>136</v>
      </c>
      <c r="AU395" s="238" t="s">
        <v>79</v>
      </c>
      <c r="AV395" s="12" t="s">
        <v>79</v>
      </c>
      <c r="AW395" s="12" t="s">
        <v>5</v>
      </c>
      <c r="AX395" s="12" t="s">
        <v>72</v>
      </c>
      <c r="AY395" s="238" t="s">
        <v>125</v>
      </c>
    </row>
    <row r="396" s="13" customFormat="1">
      <c r="B396" s="239"/>
      <c r="C396" s="240"/>
      <c r="D396" s="219" t="s">
        <v>136</v>
      </c>
      <c r="E396" s="241" t="s">
        <v>1</v>
      </c>
      <c r="F396" s="242" t="s">
        <v>139</v>
      </c>
      <c r="G396" s="240"/>
      <c r="H396" s="243">
        <v>20.620000000000001</v>
      </c>
      <c r="I396" s="244"/>
      <c r="J396" s="244"/>
      <c r="K396" s="240"/>
      <c r="L396" s="240"/>
      <c r="M396" s="245"/>
      <c r="N396" s="246"/>
      <c r="O396" s="247"/>
      <c r="P396" s="247"/>
      <c r="Q396" s="247"/>
      <c r="R396" s="247"/>
      <c r="S396" s="247"/>
      <c r="T396" s="247"/>
      <c r="U396" s="247"/>
      <c r="V396" s="247"/>
      <c r="W396" s="247"/>
      <c r="X396" s="248"/>
      <c r="AT396" s="249" t="s">
        <v>136</v>
      </c>
      <c r="AU396" s="249" t="s">
        <v>79</v>
      </c>
      <c r="AV396" s="13" t="s">
        <v>134</v>
      </c>
      <c r="AW396" s="13" t="s">
        <v>5</v>
      </c>
      <c r="AX396" s="13" t="s">
        <v>77</v>
      </c>
      <c r="AY396" s="249" t="s">
        <v>125</v>
      </c>
    </row>
    <row r="397" s="1" customFormat="1" ht="16.5" customHeight="1">
      <c r="B397" s="36"/>
      <c r="C397" s="204" t="s">
        <v>400</v>
      </c>
      <c r="D397" s="204" t="s">
        <v>129</v>
      </c>
      <c r="E397" s="205" t="s">
        <v>401</v>
      </c>
      <c r="F397" s="206" t="s">
        <v>402</v>
      </c>
      <c r="G397" s="207" t="s">
        <v>292</v>
      </c>
      <c r="H397" s="260"/>
      <c r="I397" s="209"/>
      <c r="J397" s="209"/>
      <c r="K397" s="210">
        <f>ROUND(P397*H397,2)</f>
        <v>0</v>
      </c>
      <c r="L397" s="206" t="s">
        <v>133</v>
      </c>
      <c r="M397" s="41"/>
      <c r="N397" s="211" t="s">
        <v>1</v>
      </c>
      <c r="O397" s="212" t="s">
        <v>41</v>
      </c>
      <c r="P397" s="213">
        <f>I397+J397</f>
        <v>0</v>
      </c>
      <c r="Q397" s="213">
        <f>ROUND(I397*H397,2)</f>
        <v>0</v>
      </c>
      <c r="R397" s="213">
        <f>ROUND(J397*H397,2)</f>
        <v>0</v>
      </c>
      <c r="S397" s="77"/>
      <c r="T397" s="214">
        <f>S397*H397</f>
        <v>0</v>
      </c>
      <c r="U397" s="214">
        <v>0</v>
      </c>
      <c r="V397" s="214">
        <f>U397*H397</f>
        <v>0</v>
      </c>
      <c r="W397" s="214">
        <v>0</v>
      </c>
      <c r="X397" s="215">
        <f>W397*H397</f>
        <v>0</v>
      </c>
      <c r="AR397" s="15" t="s">
        <v>205</v>
      </c>
      <c r="AT397" s="15" t="s">
        <v>129</v>
      </c>
      <c r="AU397" s="15" t="s">
        <v>79</v>
      </c>
      <c r="AY397" s="15" t="s">
        <v>125</v>
      </c>
      <c r="BE397" s="216">
        <f>IF(O397="základní",K397,0)</f>
        <v>0</v>
      </c>
      <c r="BF397" s="216">
        <f>IF(O397="snížená",K397,0)</f>
        <v>0</v>
      </c>
      <c r="BG397" s="216">
        <f>IF(O397="zákl. přenesená",K397,0)</f>
        <v>0</v>
      </c>
      <c r="BH397" s="216">
        <f>IF(O397="sníž. přenesená",K397,0)</f>
        <v>0</v>
      </c>
      <c r="BI397" s="216">
        <f>IF(O397="nulová",K397,0)</f>
        <v>0</v>
      </c>
      <c r="BJ397" s="15" t="s">
        <v>77</v>
      </c>
      <c r="BK397" s="216">
        <f>ROUND(P397*H397,2)</f>
        <v>0</v>
      </c>
      <c r="BL397" s="15" t="s">
        <v>205</v>
      </c>
      <c r="BM397" s="15" t="s">
        <v>403</v>
      </c>
    </row>
    <row r="398" s="10" customFormat="1" ht="22.8" customHeight="1">
      <c r="B398" s="188"/>
      <c r="C398" s="189"/>
      <c r="D398" s="190" t="s">
        <v>71</v>
      </c>
      <c r="E398" s="202" t="s">
        <v>404</v>
      </c>
      <c r="F398" s="202" t="s">
        <v>405</v>
      </c>
      <c r="G398" s="189"/>
      <c r="H398" s="189"/>
      <c r="I398" s="192"/>
      <c r="J398" s="192"/>
      <c r="K398" s="203">
        <f>BK398</f>
        <v>0</v>
      </c>
      <c r="L398" s="189"/>
      <c r="M398" s="193"/>
      <c r="N398" s="194"/>
      <c r="O398" s="195"/>
      <c r="P398" s="195"/>
      <c r="Q398" s="196">
        <f>SUM(Q399:Q400)</f>
        <v>0</v>
      </c>
      <c r="R398" s="196">
        <f>SUM(R399:R400)</f>
        <v>0</v>
      </c>
      <c r="S398" s="195"/>
      <c r="T398" s="197">
        <f>SUM(T399:T400)</f>
        <v>0</v>
      </c>
      <c r="U398" s="195"/>
      <c r="V398" s="197">
        <f>SUM(V399:V400)</f>
        <v>0.0041599999999999996</v>
      </c>
      <c r="W398" s="195"/>
      <c r="X398" s="198">
        <f>SUM(X399:X400)</f>
        <v>0</v>
      </c>
      <c r="AR398" s="199" t="s">
        <v>79</v>
      </c>
      <c r="AT398" s="200" t="s">
        <v>71</v>
      </c>
      <c r="AU398" s="200" t="s">
        <v>77</v>
      </c>
      <c r="AY398" s="199" t="s">
        <v>125</v>
      </c>
      <c r="BK398" s="201">
        <f>SUM(BK399:BK400)</f>
        <v>0</v>
      </c>
    </row>
    <row r="399" s="1" customFormat="1" ht="33.75" customHeight="1">
      <c r="B399" s="36"/>
      <c r="C399" s="204" t="s">
        <v>406</v>
      </c>
      <c r="D399" s="204" t="s">
        <v>129</v>
      </c>
      <c r="E399" s="205" t="s">
        <v>407</v>
      </c>
      <c r="F399" s="206" t="s">
        <v>408</v>
      </c>
      <c r="G399" s="207" t="s">
        <v>409</v>
      </c>
      <c r="H399" s="208">
        <v>2</v>
      </c>
      <c r="I399" s="209"/>
      <c r="J399" s="209"/>
      <c r="K399" s="210">
        <f>ROUND(P399*H399,2)</f>
        <v>0</v>
      </c>
      <c r="L399" s="206" t="s">
        <v>1</v>
      </c>
      <c r="M399" s="41"/>
      <c r="N399" s="211" t="s">
        <v>1</v>
      </c>
      <c r="O399" s="212" t="s">
        <v>41</v>
      </c>
      <c r="P399" s="213">
        <f>I399+J399</f>
        <v>0</v>
      </c>
      <c r="Q399" s="213">
        <f>ROUND(I399*H399,2)</f>
        <v>0</v>
      </c>
      <c r="R399" s="213">
        <f>ROUND(J399*H399,2)</f>
        <v>0</v>
      </c>
      <c r="S399" s="77"/>
      <c r="T399" s="214">
        <f>S399*H399</f>
        <v>0</v>
      </c>
      <c r="U399" s="214">
        <v>0.0020799999999999998</v>
      </c>
      <c r="V399" s="214">
        <f>U399*H399</f>
        <v>0.0041599999999999996</v>
      </c>
      <c r="W399" s="214">
        <v>0</v>
      </c>
      <c r="X399" s="215">
        <f>W399*H399</f>
        <v>0</v>
      </c>
      <c r="AR399" s="15" t="s">
        <v>205</v>
      </c>
      <c r="AT399" s="15" t="s">
        <v>129</v>
      </c>
      <c r="AU399" s="15" t="s">
        <v>79</v>
      </c>
      <c r="AY399" s="15" t="s">
        <v>125</v>
      </c>
      <c r="BE399" s="216">
        <f>IF(O399="základní",K399,0)</f>
        <v>0</v>
      </c>
      <c r="BF399" s="216">
        <f>IF(O399="snížená",K399,0)</f>
        <v>0</v>
      </c>
      <c r="BG399" s="216">
        <f>IF(O399="zákl. přenesená",K399,0)</f>
        <v>0</v>
      </c>
      <c r="BH399" s="216">
        <f>IF(O399="sníž. přenesená",K399,0)</f>
        <v>0</v>
      </c>
      <c r="BI399" s="216">
        <f>IF(O399="nulová",K399,0)</f>
        <v>0</v>
      </c>
      <c r="BJ399" s="15" t="s">
        <v>77</v>
      </c>
      <c r="BK399" s="216">
        <f>ROUND(P399*H399,2)</f>
        <v>0</v>
      </c>
      <c r="BL399" s="15" t="s">
        <v>205</v>
      </c>
      <c r="BM399" s="15" t="s">
        <v>410</v>
      </c>
    </row>
    <row r="400" s="1" customFormat="1" ht="16.5" customHeight="1">
      <c r="B400" s="36"/>
      <c r="C400" s="204" t="s">
        <v>411</v>
      </c>
      <c r="D400" s="204" t="s">
        <v>129</v>
      </c>
      <c r="E400" s="205" t="s">
        <v>412</v>
      </c>
      <c r="F400" s="206" t="s">
        <v>413</v>
      </c>
      <c r="G400" s="207" t="s">
        <v>292</v>
      </c>
      <c r="H400" s="260"/>
      <c r="I400" s="209"/>
      <c r="J400" s="209"/>
      <c r="K400" s="210">
        <f>ROUND(P400*H400,2)</f>
        <v>0</v>
      </c>
      <c r="L400" s="206" t="s">
        <v>133</v>
      </c>
      <c r="M400" s="41"/>
      <c r="N400" s="211" t="s">
        <v>1</v>
      </c>
      <c r="O400" s="212" t="s">
        <v>41</v>
      </c>
      <c r="P400" s="213">
        <f>I400+J400</f>
        <v>0</v>
      </c>
      <c r="Q400" s="213">
        <f>ROUND(I400*H400,2)</f>
        <v>0</v>
      </c>
      <c r="R400" s="213">
        <f>ROUND(J400*H400,2)</f>
        <v>0</v>
      </c>
      <c r="S400" s="77"/>
      <c r="T400" s="214">
        <f>S400*H400</f>
        <v>0</v>
      </c>
      <c r="U400" s="214">
        <v>0</v>
      </c>
      <c r="V400" s="214">
        <f>U400*H400</f>
        <v>0</v>
      </c>
      <c r="W400" s="214">
        <v>0</v>
      </c>
      <c r="X400" s="215">
        <f>W400*H400</f>
        <v>0</v>
      </c>
      <c r="AR400" s="15" t="s">
        <v>205</v>
      </c>
      <c r="AT400" s="15" t="s">
        <v>129</v>
      </c>
      <c r="AU400" s="15" t="s">
        <v>79</v>
      </c>
      <c r="AY400" s="15" t="s">
        <v>125</v>
      </c>
      <c r="BE400" s="216">
        <f>IF(O400="základní",K400,0)</f>
        <v>0</v>
      </c>
      <c r="BF400" s="216">
        <f>IF(O400="snížená",K400,0)</f>
        <v>0</v>
      </c>
      <c r="BG400" s="216">
        <f>IF(O400="zákl. přenesená",K400,0)</f>
        <v>0</v>
      </c>
      <c r="BH400" s="216">
        <f>IF(O400="sníž. přenesená",K400,0)</f>
        <v>0</v>
      </c>
      <c r="BI400" s="216">
        <f>IF(O400="nulová",K400,0)</f>
        <v>0</v>
      </c>
      <c r="BJ400" s="15" t="s">
        <v>77</v>
      </c>
      <c r="BK400" s="216">
        <f>ROUND(P400*H400,2)</f>
        <v>0</v>
      </c>
      <c r="BL400" s="15" t="s">
        <v>205</v>
      </c>
      <c r="BM400" s="15" t="s">
        <v>414</v>
      </c>
    </row>
    <row r="401" s="10" customFormat="1" ht="22.8" customHeight="1">
      <c r="B401" s="188"/>
      <c r="C401" s="189"/>
      <c r="D401" s="190" t="s">
        <v>71</v>
      </c>
      <c r="E401" s="202" t="s">
        <v>415</v>
      </c>
      <c r="F401" s="202" t="s">
        <v>416</v>
      </c>
      <c r="G401" s="189"/>
      <c r="H401" s="189"/>
      <c r="I401" s="192"/>
      <c r="J401" s="192"/>
      <c r="K401" s="203">
        <f>BK401</f>
        <v>0</v>
      </c>
      <c r="L401" s="189"/>
      <c r="M401" s="193"/>
      <c r="N401" s="194"/>
      <c r="O401" s="195"/>
      <c r="P401" s="195"/>
      <c r="Q401" s="196">
        <f>Q402</f>
        <v>0</v>
      </c>
      <c r="R401" s="196">
        <f>R402</f>
        <v>0</v>
      </c>
      <c r="S401" s="195"/>
      <c r="T401" s="197">
        <f>T402</f>
        <v>0</v>
      </c>
      <c r="U401" s="195"/>
      <c r="V401" s="197">
        <f>V402</f>
        <v>0</v>
      </c>
      <c r="W401" s="195"/>
      <c r="X401" s="198">
        <f>X402</f>
        <v>0</v>
      </c>
      <c r="AR401" s="199" t="s">
        <v>79</v>
      </c>
      <c r="AT401" s="200" t="s">
        <v>71</v>
      </c>
      <c r="AU401" s="200" t="s">
        <v>77</v>
      </c>
      <c r="AY401" s="199" t="s">
        <v>125</v>
      </c>
      <c r="BK401" s="201">
        <f>BK402</f>
        <v>0</v>
      </c>
    </row>
    <row r="402" s="1" customFormat="1" ht="22.5" customHeight="1">
      <c r="B402" s="36"/>
      <c r="C402" s="204" t="s">
        <v>417</v>
      </c>
      <c r="D402" s="204" t="s">
        <v>129</v>
      </c>
      <c r="E402" s="205" t="s">
        <v>418</v>
      </c>
      <c r="F402" s="206" t="s">
        <v>419</v>
      </c>
      <c r="G402" s="207" t="s">
        <v>177</v>
      </c>
      <c r="H402" s="208">
        <v>1</v>
      </c>
      <c r="I402" s="209"/>
      <c r="J402" s="209"/>
      <c r="K402" s="210">
        <f>ROUND(P402*H402,2)</f>
        <v>0</v>
      </c>
      <c r="L402" s="206" t="s">
        <v>1</v>
      </c>
      <c r="M402" s="41"/>
      <c r="N402" s="211" t="s">
        <v>1</v>
      </c>
      <c r="O402" s="212" t="s">
        <v>41</v>
      </c>
      <c r="P402" s="213">
        <f>I402+J402</f>
        <v>0</v>
      </c>
      <c r="Q402" s="213">
        <f>ROUND(I402*H402,2)</f>
        <v>0</v>
      </c>
      <c r="R402" s="213">
        <f>ROUND(J402*H402,2)</f>
        <v>0</v>
      </c>
      <c r="S402" s="77"/>
      <c r="T402" s="214">
        <f>S402*H402</f>
        <v>0</v>
      </c>
      <c r="U402" s="214">
        <v>0</v>
      </c>
      <c r="V402" s="214">
        <f>U402*H402</f>
        <v>0</v>
      </c>
      <c r="W402" s="214">
        <v>0</v>
      </c>
      <c r="X402" s="215">
        <f>W402*H402</f>
        <v>0</v>
      </c>
      <c r="AR402" s="15" t="s">
        <v>205</v>
      </c>
      <c r="AT402" s="15" t="s">
        <v>129</v>
      </c>
      <c r="AU402" s="15" t="s">
        <v>79</v>
      </c>
      <c r="AY402" s="15" t="s">
        <v>125</v>
      </c>
      <c r="BE402" s="216">
        <f>IF(O402="základní",K402,0)</f>
        <v>0</v>
      </c>
      <c r="BF402" s="216">
        <f>IF(O402="snížená",K402,0)</f>
        <v>0</v>
      </c>
      <c r="BG402" s="216">
        <f>IF(O402="zákl. přenesená",K402,0)</f>
        <v>0</v>
      </c>
      <c r="BH402" s="216">
        <f>IF(O402="sníž. přenesená",K402,0)</f>
        <v>0</v>
      </c>
      <c r="BI402" s="216">
        <f>IF(O402="nulová",K402,0)</f>
        <v>0</v>
      </c>
      <c r="BJ402" s="15" t="s">
        <v>77</v>
      </c>
      <c r="BK402" s="216">
        <f>ROUND(P402*H402,2)</f>
        <v>0</v>
      </c>
      <c r="BL402" s="15" t="s">
        <v>205</v>
      </c>
      <c r="BM402" s="15" t="s">
        <v>420</v>
      </c>
    </row>
    <row r="403" s="10" customFormat="1" ht="22.8" customHeight="1">
      <c r="B403" s="188"/>
      <c r="C403" s="189"/>
      <c r="D403" s="190" t="s">
        <v>71</v>
      </c>
      <c r="E403" s="202" t="s">
        <v>421</v>
      </c>
      <c r="F403" s="202" t="s">
        <v>422</v>
      </c>
      <c r="G403" s="189"/>
      <c r="H403" s="189"/>
      <c r="I403" s="192"/>
      <c r="J403" s="192"/>
      <c r="K403" s="203">
        <f>BK403</f>
        <v>0</v>
      </c>
      <c r="L403" s="189"/>
      <c r="M403" s="193"/>
      <c r="N403" s="194"/>
      <c r="O403" s="195"/>
      <c r="P403" s="195"/>
      <c r="Q403" s="196">
        <f>SUM(Q404:Q405)</f>
        <v>0</v>
      </c>
      <c r="R403" s="196">
        <f>SUM(R404:R405)</f>
        <v>0</v>
      </c>
      <c r="S403" s="195"/>
      <c r="T403" s="197">
        <f>SUM(T404:T405)</f>
        <v>0</v>
      </c>
      <c r="U403" s="195"/>
      <c r="V403" s="197">
        <f>SUM(V404:V405)</f>
        <v>0</v>
      </c>
      <c r="W403" s="195"/>
      <c r="X403" s="198">
        <f>SUM(X404:X405)</f>
        <v>0</v>
      </c>
      <c r="AR403" s="199" t="s">
        <v>79</v>
      </c>
      <c r="AT403" s="200" t="s">
        <v>71</v>
      </c>
      <c r="AU403" s="200" t="s">
        <v>77</v>
      </c>
      <c r="AY403" s="199" t="s">
        <v>125</v>
      </c>
      <c r="BK403" s="201">
        <f>SUM(BK404:BK405)</f>
        <v>0</v>
      </c>
    </row>
    <row r="404" s="1" customFormat="1" ht="16.5" customHeight="1">
      <c r="B404" s="36"/>
      <c r="C404" s="204" t="s">
        <v>423</v>
      </c>
      <c r="D404" s="204" t="s">
        <v>129</v>
      </c>
      <c r="E404" s="205" t="s">
        <v>424</v>
      </c>
      <c r="F404" s="206" t="s">
        <v>425</v>
      </c>
      <c r="G404" s="207" t="s">
        <v>177</v>
      </c>
      <c r="H404" s="208">
        <v>2</v>
      </c>
      <c r="I404" s="209"/>
      <c r="J404" s="209"/>
      <c r="K404" s="210">
        <f>ROUND(P404*H404,2)</f>
        <v>0</v>
      </c>
      <c r="L404" s="206" t="s">
        <v>1</v>
      </c>
      <c r="M404" s="41"/>
      <c r="N404" s="211" t="s">
        <v>1</v>
      </c>
      <c r="O404" s="212" t="s">
        <v>41</v>
      </c>
      <c r="P404" s="213">
        <f>I404+J404</f>
        <v>0</v>
      </c>
      <c r="Q404" s="213">
        <f>ROUND(I404*H404,2)</f>
        <v>0</v>
      </c>
      <c r="R404" s="213">
        <f>ROUND(J404*H404,2)</f>
        <v>0</v>
      </c>
      <c r="S404" s="77"/>
      <c r="T404" s="214">
        <f>S404*H404</f>
        <v>0</v>
      </c>
      <c r="U404" s="214">
        <v>0</v>
      </c>
      <c r="V404" s="214">
        <f>U404*H404</f>
        <v>0</v>
      </c>
      <c r="W404" s="214">
        <v>0</v>
      </c>
      <c r="X404" s="215">
        <f>W404*H404</f>
        <v>0</v>
      </c>
      <c r="AR404" s="15" t="s">
        <v>205</v>
      </c>
      <c r="AT404" s="15" t="s">
        <v>129</v>
      </c>
      <c r="AU404" s="15" t="s">
        <v>79</v>
      </c>
      <c r="AY404" s="15" t="s">
        <v>125</v>
      </c>
      <c r="BE404" s="216">
        <f>IF(O404="základní",K404,0)</f>
        <v>0</v>
      </c>
      <c r="BF404" s="216">
        <f>IF(O404="snížená",K404,0)</f>
        <v>0</v>
      </c>
      <c r="BG404" s="216">
        <f>IF(O404="zákl. přenesená",K404,0)</f>
        <v>0</v>
      </c>
      <c r="BH404" s="216">
        <f>IF(O404="sníž. přenesená",K404,0)</f>
        <v>0</v>
      </c>
      <c r="BI404" s="216">
        <f>IF(O404="nulová",K404,0)</f>
        <v>0</v>
      </c>
      <c r="BJ404" s="15" t="s">
        <v>77</v>
      </c>
      <c r="BK404" s="216">
        <f>ROUND(P404*H404,2)</f>
        <v>0</v>
      </c>
      <c r="BL404" s="15" t="s">
        <v>205</v>
      </c>
      <c r="BM404" s="15" t="s">
        <v>426</v>
      </c>
    </row>
    <row r="405" s="1" customFormat="1" ht="16.5" customHeight="1">
      <c r="B405" s="36"/>
      <c r="C405" s="204" t="s">
        <v>427</v>
      </c>
      <c r="D405" s="204" t="s">
        <v>129</v>
      </c>
      <c r="E405" s="205" t="s">
        <v>428</v>
      </c>
      <c r="F405" s="206" t="s">
        <v>429</v>
      </c>
      <c r="G405" s="207" t="s">
        <v>292</v>
      </c>
      <c r="H405" s="260"/>
      <c r="I405" s="209"/>
      <c r="J405" s="209"/>
      <c r="K405" s="210">
        <f>ROUND(P405*H405,2)</f>
        <v>0</v>
      </c>
      <c r="L405" s="206" t="s">
        <v>133</v>
      </c>
      <c r="M405" s="41"/>
      <c r="N405" s="211" t="s">
        <v>1</v>
      </c>
      <c r="O405" s="212" t="s">
        <v>41</v>
      </c>
      <c r="P405" s="213">
        <f>I405+J405</f>
        <v>0</v>
      </c>
      <c r="Q405" s="213">
        <f>ROUND(I405*H405,2)</f>
        <v>0</v>
      </c>
      <c r="R405" s="213">
        <f>ROUND(J405*H405,2)</f>
        <v>0</v>
      </c>
      <c r="S405" s="77"/>
      <c r="T405" s="214">
        <f>S405*H405</f>
        <v>0</v>
      </c>
      <c r="U405" s="214">
        <v>0</v>
      </c>
      <c r="V405" s="214">
        <f>U405*H405</f>
        <v>0</v>
      </c>
      <c r="W405" s="214">
        <v>0</v>
      </c>
      <c r="X405" s="215">
        <f>W405*H405</f>
        <v>0</v>
      </c>
      <c r="AR405" s="15" t="s">
        <v>205</v>
      </c>
      <c r="AT405" s="15" t="s">
        <v>129</v>
      </c>
      <c r="AU405" s="15" t="s">
        <v>79</v>
      </c>
      <c r="AY405" s="15" t="s">
        <v>125</v>
      </c>
      <c r="BE405" s="216">
        <f>IF(O405="základní",K405,0)</f>
        <v>0</v>
      </c>
      <c r="BF405" s="216">
        <f>IF(O405="snížená",K405,0)</f>
        <v>0</v>
      </c>
      <c r="BG405" s="216">
        <f>IF(O405="zákl. přenesená",K405,0)</f>
        <v>0</v>
      </c>
      <c r="BH405" s="216">
        <f>IF(O405="sníž. přenesená",K405,0)</f>
        <v>0</v>
      </c>
      <c r="BI405" s="216">
        <f>IF(O405="nulová",K405,0)</f>
        <v>0</v>
      </c>
      <c r="BJ405" s="15" t="s">
        <v>77</v>
      </c>
      <c r="BK405" s="216">
        <f>ROUND(P405*H405,2)</f>
        <v>0</v>
      </c>
      <c r="BL405" s="15" t="s">
        <v>205</v>
      </c>
      <c r="BM405" s="15" t="s">
        <v>430</v>
      </c>
    </row>
    <row r="406" s="10" customFormat="1" ht="22.8" customHeight="1">
      <c r="B406" s="188"/>
      <c r="C406" s="189"/>
      <c r="D406" s="190" t="s">
        <v>71</v>
      </c>
      <c r="E406" s="202" t="s">
        <v>431</v>
      </c>
      <c r="F406" s="202" t="s">
        <v>432</v>
      </c>
      <c r="G406" s="189"/>
      <c r="H406" s="189"/>
      <c r="I406" s="192"/>
      <c r="J406" s="192"/>
      <c r="K406" s="203">
        <f>BK406</f>
        <v>0</v>
      </c>
      <c r="L406" s="189"/>
      <c r="M406" s="193"/>
      <c r="N406" s="194"/>
      <c r="O406" s="195"/>
      <c r="P406" s="195"/>
      <c r="Q406" s="196">
        <f>SUM(Q407:Q415)</f>
        <v>0</v>
      </c>
      <c r="R406" s="196">
        <f>SUM(R407:R415)</f>
        <v>0</v>
      </c>
      <c r="S406" s="195"/>
      <c r="T406" s="197">
        <f>SUM(T407:T415)</f>
        <v>0</v>
      </c>
      <c r="U406" s="195"/>
      <c r="V406" s="197">
        <f>SUM(V407:V415)</f>
        <v>0</v>
      </c>
      <c r="W406" s="195"/>
      <c r="X406" s="198">
        <f>SUM(X407:X415)</f>
        <v>0</v>
      </c>
      <c r="AR406" s="199" t="s">
        <v>79</v>
      </c>
      <c r="AT406" s="200" t="s">
        <v>71</v>
      </c>
      <c r="AU406" s="200" t="s">
        <v>77</v>
      </c>
      <c r="AY406" s="199" t="s">
        <v>125</v>
      </c>
      <c r="BK406" s="201">
        <f>SUM(BK407:BK415)</f>
        <v>0</v>
      </c>
    </row>
    <row r="407" s="1" customFormat="1" ht="22.5" customHeight="1">
      <c r="B407" s="36"/>
      <c r="C407" s="204" t="s">
        <v>433</v>
      </c>
      <c r="D407" s="204" t="s">
        <v>129</v>
      </c>
      <c r="E407" s="205" t="s">
        <v>434</v>
      </c>
      <c r="F407" s="206" t="s">
        <v>435</v>
      </c>
      <c r="G407" s="207" t="s">
        <v>132</v>
      </c>
      <c r="H407" s="208">
        <v>15.821</v>
      </c>
      <c r="I407" s="209"/>
      <c r="J407" s="209"/>
      <c r="K407" s="210">
        <f>ROUND(P407*H407,2)</f>
        <v>0</v>
      </c>
      <c r="L407" s="206" t="s">
        <v>1</v>
      </c>
      <c r="M407" s="41"/>
      <c r="N407" s="211" t="s">
        <v>1</v>
      </c>
      <c r="O407" s="212" t="s">
        <v>41</v>
      </c>
      <c r="P407" s="213">
        <f>I407+J407</f>
        <v>0</v>
      </c>
      <c r="Q407" s="213">
        <f>ROUND(I407*H407,2)</f>
        <v>0</v>
      </c>
      <c r="R407" s="213">
        <f>ROUND(J407*H407,2)</f>
        <v>0</v>
      </c>
      <c r="S407" s="77"/>
      <c r="T407" s="214">
        <f>S407*H407</f>
        <v>0</v>
      </c>
      <c r="U407" s="214">
        <v>0</v>
      </c>
      <c r="V407" s="214">
        <f>U407*H407</f>
        <v>0</v>
      </c>
      <c r="W407" s="214">
        <v>0</v>
      </c>
      <c r="X407" s="215">
        <f>W407*H407</f>
        <v>0</v>
      </c>
      <c r="AR407" s="15" t="s">
        <v>205</v>
      </c>
      <c r="AT407" s="15" t="s">
        <v>129</v>
      </c>
      <c r="AU407" s="15" t="s">
        <v>79</v>
      </c>
      <c r="AY407" s="15" t="s">
        <v>125</v>
      </c>
      <c r="BE407" s="216">
        <f>IF(O407="základní",K407,0)</f>
        <v>0</v>
      </c>
      <c r="BF407" s="216">
        <f>IF(O407="snížená",K407,0)</f>
        <v>0</v>
      </c>
      <c r="BG407" s="216">
        <f>IF(O407="zákl. přenesená",K407,0)</f>
        <v>0</v>
      </c>
      <c r="BH407" s="216">
        <f>IF(O407="sníž. přenesená",K407,0)</f>
        <v>0</v>
      </c>
      <c r="BI407" s="216">
        <f>IF(O407="nulová",K407,0)</f>
        <v>0</v>
      </c>
      <c r="BJ407" s="15" t="s">
        <v>77</v>
      </c>
      <c r="BK407" s="216">
        <f>ROUND(P407*H407,2)</f>
        <v>0</v>
      </c>
      <c r="BL407" s="15" t="s">
        <v>205</v>
      </c>
      <c r="BM407" s="15" t="s">
        <v>436</v>
      </c>
    </row>
    <row r="408" s="11" customFormat="1">
      <c r="B408" s="217"/>
      <c r="C408" s="218"/>
      <c r="D408" s="219" t="s">
        <v>136</v>
      </c>
      <c r="E408" s="220" t="s">
        <v>1</v>
      </c>
      <c r="F408" s="221" t="s">
        <v>207</v>
      </c>
      <c r="G408" s="218"/>
      <c r="H408" s="220" t="s">
        <v>1</v>
      </c>
      <c r="I408" s="222"/>
      <c r="J408" s="222"/>
      <c r="K408" s="218"/>
      <c r="L408" s="218"/>
      <c r="M408" s="223"/>
      <c r="N408" s="224"/>
      <c r="O408" s="225"/>
      <c r="P408" s="225"/>
      <c r="Q408" s="225"/>
      <c r="R408" s="225"/>
      <c r="S408" s="225"/>
      <c r="T408" s="225"/>
      <c r="U408" s="225"/>
      <c r="V408" s="225"/>
      <c r="W408" s="225"/>
      <c r="X408" s="226"/>
      <c r="AT408" s="227" t="s">
        <v>136</v>
      </c>
      <c r="AU408" s="227" t="s">
        <v>79</v>
      </c>
      <c r="AV408" s="11" t="s">
        <v>77</v>
      </c>
      <c r="AW408" s="11" t="s">
        <v>5</v>
      </c>
      <c r="AX408" s="11" t="s">
        <v>72</v>
      </c>
      <c r="AY408" s="227" t="s">
        <v>125</v>
      </c>
    </row>
    <row r="409" s="12" customFormat="1">
      <c r="B409" s="228"/>
      <c r="C409" s="229"/>
      <c r="D409" s="219" t="s">
        <v>136</v>
      </c>
      <c r="E409" s="230" t="s">
        <v>1</v>
      </c>
      <c r="F409" s="231" t="s">
        <v>437</v>
      </c>
      <c r="G409" s="229"/>
      <c r="H409" s="232">
        <v>2.996</v>
      </c>
      <c r="I409" s="233"/>
      <c r="J409" s="233"/>
      <c r="K409" s="229"/>
      <c r="L409" s="229"/>
      <c r="M409" s="234"/>
      <c r="N409" s="235"/>
      <c r="O409" s="236"/>
      <c r="P409" s="236"/>
      <c r="Q409" s="236"/>
      <c r="R409" s="236"/>
      <c r="S409" s="236"/>
      <c r="T409" s="236"/>
      <c r="U409" s="236"/>
      <c r="V409" s="236"/>
      <c r="W409" s="236"/>
      <c r="X409" s="237"/>
      <c r="AT409" s="238" t="s">
        <v>136</v>
      </c>
      <c r="AU409" s="238" t="s">
        <v>79</v>
      </c>
      <c r="AV409" s="12" t="s">
        <v>79</v>
      </c>
      <c r="AW409" s="12" t="s">
        <v>5</v>
      </c>
      <c r="AX409" s="12" t="s">
        <v>72</v>
      </c>
      <c r="AY409" s="238" t="s">
        <v>125</v>
      </c>
    </row>
    <row r="410" s="11" customFormat="1">
      <c r="B410" s="217"/>
      <c r="C410" s="218"/>
      <c r="D410" s="219" t="s">
        <v>136</v>
      </c>
      <c r="E410" s="220" t="s">
        <v>1</v>
      </c>
      <c r="F410" s="221" t="s">
        <v>137</v>
      </c>
      <c r="G410" s="218"/>
      <c r="H410" s="220" t="s">
        <v>1</v>
      </c>
      <c r="I410" s="222"/>
      <c r="J410" s="222"/>
      <c r="K410" s="218"/>
      <c r="L410" s="218"/>
      <c r="M410" s="223"/>
      <c r="N410" s="224"/>
      <c r="O410" s="225"/>
      <c r="P410" s="225"/>
      <c r="Q410" s="225"/>
      <c r="R410" s="225"/>
      <c r="S410" s="225"/>
      <c r="T410" s="225"/>
      <c r="U410" s="225"/>
      <c r="V410" s="225"/>
      <c r="W410" s="225"/>
      <c r="X410" s="226"/>
      <c r="AT410" s="227" t="s">
        <v>136</v>
      </c>
      <c r="AU410" s="227" t="s">
        <v>79</v>
      </c>
      <c r="AV410" s="11" t="s">
        <v>77</v>
      </c>
      <c r="AW410" s="11" t="s">
        <v>5</v>
      </c>
      <c r="AX410" s="11" t="s">
        <v>72</v>
      </c>
      <c r="AY410" s="227" t="s">
        <v>125</v>
      </c>
    </row>
    <row r="411" s="12" customFormat="1">
      <c r="B411" s="228"/>
      <c r="C411" s="229"/>
      <c r="D411" s="219" t="s">
        <v>136</v>
      </c>
      <c r="E411" s="230" t="s">
        <v>1</v>
      </c>
      <c r="F411" s="231" t="s">
        <v>438</v>
      </c>
      <c r="G411" s="229"/>
      <c r="H411" s="232">
        <v>5.4909999999999997</v>
      </c>
      <c r="I411" s="233"/>
      <c r="J411" s="233"/>
      <c r="K411" s="229"/>
      <c r="L411" s="229"/>
      <c r="M411" s="234"/>
      <c r="N411" s="235"/>
      <c r="O411" s="236"/>
      <c r="P411" s="236"/>
      <c r="Q411" s="236"/>
      <c r="R411" s="236"/>
      <c r="S411" s="236"/>
      <c r="T411" s="236"/>
      <c r="U411" s="236"/>
      <c r="V411" s="236"/>
      <c r="W411" s="236"/>
      <c r="X411" s="237"/>
      <c r="AT411" s="238" t="s">
        <v>136</v>
      </c>
      <c r="AU411" s="238" t="s">
        <v>79</v>
      </c>
      <c r="AV411" s="12" t="s">
        <v>79</v>
      </c>
      <c r="AW411" s="12" t="s">
        <v>5</v>
      </c>
      <c r="AX411" s="12" t="s">
        <v>72</v>
      </c>
      <c r="AY411" s="238" t="s">
        <v>125</v>
      </c>
    </row>
    <row r="412" s="11" customFormat="1">
      <c r="B412" s="217"/>
      <c r="C412" s="218"/>
      <c r="D412" s="219" t="s">
        <v>136</v>
      </c>
      <c r="E412" s="220" t="s">
        <v>1</v>
      </c>
      <c r="F412" s="221" t="s">
        <v>210</v>
      </c>
      <c r="G412" s="218"/>
      <c r="H412" s="220" t="s">
        <v>1</v>
      </c>
      <c r="I412" s="222"/>
      <c r="J412" s="222"/>
      <c r="K412" s="218"/>
      <c r="L412" s="218"/>
      <c r="M412" s="223"/>
      <c r="N412" s="224"/>
      <c r="O412" s="225"/>
      <c r="P412" s="225"/>
      <c r="Q412" s="225"/>
      <c r="R412" s="225"/>
      <c r="S412" s="225"/>
      <c r="T412" s="225"/>
      <c r="U412" s="225"/>
      <c r="V412" s="225"/>
      <c r="W412" s="225"/>
      <c r="X412" s="226"/>
      <c r="AT412" s="227" t="s">
        <v>136</v>
      </c>
      <c r="AU412" s="227" t="s">
        <v>79</v>
      </c>
      <c r="AV412" s="11" t="s">
        <v>77</v>
      </c>
      <c r="AW412" s="11" t="s">
        <v>5</v>
      </c>
      <c r="AX412" s="11" t="s">
        <v>72</v>
      </c>
      <c r="AY412" s="227" t="s">
        <v>125</v>
      </c>
    </row>
    <row r="413" s="12" customFormat="1">
      <c r="B413" s="228"/>
      <c r="C413" s="229"/>
      <c r="D413" s="219" t="s">
        <v>136</v>
      </c>
      <c r="E413" s="230" t="s">
        <v>1</v>
      </c>
      <c r="F413" s="231" t="s">
        <v>439</v>
      </c>
      <c r="G413" s="229"/>
      <c r="H413" s="232">
        <v>7.3339999999999996</v>
      </c>
      <c r="I413" s="233"/>
      <c r="J413" s="233"/>
      <c r="K413" s="229"/>
      <c r="L413" s="229"/>
      <c r="M413" s="234"/>
      <c r="N413" s="235"/>
      <c r="O413" s="236"/>
      <c r="P413" s="236"/>
      <c r="Q413" s="236"/>
      <c r="R413" s="236"/>
      <c r="S413" s="236"/>
      <c r="T413" s="236"/>
      <c r="U413" s="236"/>
      <c r="V413" s="236"/>
      <c r="W413" s="236"/>
      <c r="X413" s="237"/>
      <c r="AT413" s="238" t="s">
        <v>136</v>
      </c>
      <c r="AU413" s="238" t="s">
        <v>79</v>
      </c>
      <c r="AV413" s="12" t="s">
        <v>79</v>
      </c>
      <c r="AW413" s="12" t="s">
        <v>5</v>
      </c>
      <c r="AX413" s="12" t="s">
        <v>72</v>
      </c>
      <c r="AY413" s="238" t="s">
        <v>125</v>
      </c>
    </row>
    <row r="414" s="13" customFormat="1">
      <c r="B414" s="239"/>
      <c r="C414" s="240"/>
      <c r="D414" s="219" t="s">
        <v>136</v>
      </c>
      <c r="E414" s="241" t="s">
        <v>1</v>
      </c>
      <c r="F414" s="242" t="s">
        <v>139</v>
      </c>
      <c r="G414" s="240"/>
      <c r="H414" s="243">
        <v>15.821</v>
      </c>
      <c r="I414" s="244"/>
      <c r="J414" s="244"/>
      <c r="K414" s="240"/>
      <c r="L414" s="240"/>
      <c r="M414" s="245"/>
      <c r="N414" s="246"/>
      <c r="O414" s="247"/>
      <c r="P414" s="247"/>
      <c r="Q414" s="247"/>
      <c r="R414" s="247"/>
      <c r="S414" s="247"/>
      <c r="T414" s="247"/>
      <c r="U414" s="247"/>
      <c r="V414" s="247"/>
      <c r="W414" s="247"/>
      <c r="X414" s="248"/>
      <c r="AT414" s="249" t="s">
        <v>136</v>
      </c>
      <c r="AU414" s="249" t="s">
        <v>79</v>
      </c>
      <c r="AV414" s="13" t="s">
        <v>134</v>
      </c>
      <c r="AW414" s="13" t="s">
        <v>5</v>
      </c>
      <c r="AX414" s="13" t="s">
        <v>77</v>
      </c>
      <c r="AY414" s="249" t="s">
        <v>125</v>
      </c>
    </row>
    <row r="415" s="1" customFormat="1" ht="16.5" customHeight="1">
      <c r="B415" s="36"/>
      <c r="C415" s="204" t="s">
        <v>440</v>
      </c>
      <c r="D415" s="204" t="s">
        <v>129</v>
      </c>
      <c r="E415" s="205" t="s">
        <v>441</v>
      </c>
      <c r="F415" s="206" t="s">
        <v>442</v>
      </c>
      <c r="G415" s="207" t="s">
        <v>292</v>
      </c>
      <c r="H415" s="260"/>
      <c r="I415" s="209"/>
      <c r="J415" s="209"/>
      <c r="K415" s="210">
        <f>ROUND(P415*H415,2)</f>
        <v>0</v>
      </c>
      <c r="L415" s="206" t="s">
        <v>133</v>
      </c>
      <c r="M415" s="41"/>
      <c r="N415" s="211" t="s">
        <v>1</v>
      </c>
      <c r="O415" s="212" t="s">
        <v>41</v>
      </c>
      <c r="P415" s="213">
        <f>I415+J415</f>
        <v>0</v>
      </c>
      <c r="Q415" s="213">
        <f>ROUND(I415*H415,2)</f>
        <v>0</v>
      </c>
      <c r="R415" s="213">
        <f>ROUND(J415*H415,2)</f>
        <v>0</v>
      </c>
      <c r="S415" s="77"/>
      <c r="T415" s="214">
        <f>S415*H415</f>
        <v>0</v>
      </c>
      <c r="U415" s="214">
        <v>0</v>
      </c>
      <c r="V415" s="214">
        <f>U415*H415</f>
        <v>0</v>
      </c>
      <c r="W415" s="214">
        <v>0</v>
      </c>
      <c r="X415" s="215">
        <f>W415*H415</f>
        <v>0</v>
      </c>
      <c r="AR415" s="15" t="s">
        <v>205</v>
      </c>
      <c r="AT415" s="15" t="s">
        <v>129</v>
      </c>
      <c r="AU415" s="15" t="s">
        <v>79</v>
      </c>
      <c r="AY415" s="15" t="s">
        <v>125</v>
      </c>
      <c r="BE415" s="216">
        <f>IF(O415="základní",K415,0)</f>
        <v>0</v>
      </c>
      <c r="BF415" s="216">
        <f>IF(O415="snížená",K415,0)</f>
        <v>0</v>
      </c>
      <c r="BG415" s="216">
        <f>IF(O415="zákl. přenesená",K415,0)</f>
        <v>0</v>
      </c>
      <c r="BH415" s="216">
        <f>IF(O415="sníž. přenesená",K415,0)</f>
        <v>0</v>
      </c>
      <c r="BI415" s="216">
        <f>IF(O415="nulová",K415,0)</f>
        <v>0</v>
      </c>
      <c r="BJ415" s="15" t="s">
        <v>77</v>
      </c>
      <c r="BK415" s="216">
        <f>ROUND(P415*H415,2)</f>
        <v>0</v>
      </c>
      <c r="BL415" s="15" t="s">
        <v>205</v>
      </c>
      <c r="BM415" s="15" t="s">
        <v>443</v>
      </c>
    </row>
    <row r="416" s="10" customFormat="1" ht="22.8" customHeight="1">
      <c r="B416" s="188"/>
      <c r="C416" s="189"/>
      <c r="D416" s="190" t="s">
        <v>71</v>
      </c>
      <c r="E416" s="202" t="s">
        <v>444</v>
      </c>
      <c r="F416" s="202" t="s">
        <v>445</v>
      </c>
      <c r="G416" s="189"/>
      <c r="H416" s="189"/>
      <c r="I416" s="192"/>
      <c r="J416" s="192"/>
      <c r="K416" s="203">
        <f>BK416</f>
        <v>0</v>
      </c>
      <c r="L416" s="189"/>
      <c r="M416" s="193"/>
      <c r="N416" s="194"/>
      <c r="O416" s="195"/>
      <c r="P416" s="195"/>
      <c r="Q416" s="196">
        <f>SUM(Q417:Q443)</f>
        <v>0</v>
      </c>
      <c r="R416" s="196">
        <f>SUM(R417:R443)</f>
        <v>0</v>
      </c>
      <c r="S416" s="195"/>
      <c r="T416" s="197">
        <f>SUM(T417:T443)</f>
        <v>0</v>
      </c>
      <c r="U416" s="195"/>
      <c r="V416" s="197">
        <f>SUM(V417:V443)</f>
        <v>0.175675</v>
      </c>
      <c r="W416" s="195"/>
      <c r="X416" s="198">
        <f>SUM(X417:X443)</f>
        <v>0.127056</v>
      </c>
      <c r="AR416" s="199" t="s">
        <v>79</v>
      </c>
      <c r="AT416" s="200" t="s">
        <v>71</v>
      </c>
      <c r="AU416" s="200" t="s">
        <v>77</v>
      </c>
      <c r="AY416" s="199" t="s">
        <v>125</v>
      </c>
      <c r="BK416" s="201">
        <f>SUM(BK417:BK443)</f>
        <v>0</v>
      </c>
    </row>
    <row r="417" s="1" customFormat="1" ht="16.5" customHeight="1">
      <c r="B417" s="36"/>
      <c r="C417" s="204" t="s">
        <v>446</v>
      </c>
      <c r="D417" s="204" t="s">
        <v>129</v>
      </c>
      <c r="E417" s="205" t="s">
        <v>447</v>
      </c>
      <c r="F417" s="206" t="s">
        <v>448</v>
      </c>
      <c r="G417" s="207" t="s">
        <v>154</v>
      </c>
      <c r="H417" s="208">
        <v>24.600000000000001</v>
      </c>
      <c r="I417" s="209"/>
      <c r="J417" s="209"/>
      <c r="K417" s="210">
        <f>ROUND(P417*H417,2)</f>
        <v>0</v>
      </c>
      <c r="L417" s="206" t="s">
        <v>133</v>
      </c>
      <c r="M417" s="41"/>
      <c r="N417" s="211" t="s">
        <v>1</v>
      </c>
      <c r="O417" s="212" t="s">
        <v>41</v>
      </c>
      <c r="P417" s="213">
        <f>I417+J417</f>
        <v>0</v>
      </c>
      <c r="Q417" s="213">
        <f>ROUND(I417*H417,2)</f>
        <v>0</v>
      </c>
      <c r="R417" s="213">
        <f>ROUND(J417*H417,2)</f>
        <v>0</v>
      </c>
      <c r="S417" s="77"/>
      <c r="T417" s="214">
        <f>S417*H417</f>
        <v>0</v>
      </c>
      <c r="U417" s="214">
        <v>0</v>
      </c>
      <c r="V417" s="214">
        <f>U417*H417</f>
        <v>0</v>
      </c>
      <c r="W417" s="214">
        <v>0.00191</v>
      </c>
      <c r="X417" s="215">
        <f>W417*H417</f>
        <v>0.046986</v>
      </c>
      <c r="AR417" s="15" t="s">
        <v>205</v>
      </c>
      <c r="AT417" s="15" t="s">
        <v>129</v>
      </c>
      <c r="AU417" s="15" t="s">
        <v>79</v>
      </c>
      <c r="AY417" s="15" t="s">
        <v>125</v>
      </c>
      <c r="BE417" s="216">
        <f>IF(O417="základní",K417,0)</f>
        <v>0</v>
      </c>
      <c r="BF417" s="216">
        <f>IF(O417="snížená",K417,0)</f>
        <v>0</v>
      </c>
      <c r="BG417" s="216">
        <f>IF(O417="zákl. přenesená",K417,0)</f>
        <v>0</v>
      </c>
      <c r="BH417" s="216">
        <f>IF(O417="sníž. přenesená",K417,0)</f>
        <v>0</v>
      </c>
      <c r="BI417" s="216">
        <f>IF(O417="nulová",K417,0)</f>
        <v>0</v>
      </c>
      <c r="BJ417" s="15" t="s">
        <v>77</v>
      </c>
      <c r="BK417" s="216">
        <f>ROUND(P417*H417,2)</f>
        <v>0</v>
      </c>
      <c r="BL417" s="15" t="s">
        <v>205</v>
      </c>
      <c r="BM417" s="15" t="s">
        <v>449</v>
      </c>
    </row>
    <row r="418" s="12" customFormat="1">
      <c r="B418" s="228"/>
      <c r="C418" s="229"/>
      <c r="D418" s="219" t="s">
        <v>136</v>
      </c>
      <c r="E418" s="230" t="s">
        <v>1</v>
      </c>
      <c r="F418" s="231" t="s">
        <v>450</v>
      </c>
      <c r="G418" s="229"/>
      <c r="H418" s="232">
        <v>24.600000000000001</v>
      </c>
      <c r="I418" s="233"/>
      <c r="J418" s="233"/>
      <c r="K418" s="229"/>
      <c r="L418" s="229"/>
      <c r="M418" s="234"/>
      <c r="N418" s="235"/>
      <c r="O418" s="236"/>
      <c r="P418" s="236"/>
      <c r="Q418" s="236"/>
      <c r="R418" s="236"/>
      <c r="S418" s="236"/>
      <c r="T418" s="236"/>
      <c r="U418" s="236"/>
      <c r="V418" s="236"/>
      <c r="W418" s="236"/>
      <c r="X418" s="237"/>
      <c r="AT418" s="238" t="s">
        <v>136</v>
      </c>
      <c r="AU418" s="238" t="s">
        <v>79</v>
      </c>
      <c r="AV418" s="12" t="s">
        <v>79</v>
      </c>
      <c r="AW418" s="12" t="s">
        <v>5</v>
      </c>
      <c r="AX418" s="12" t="s">
        <v>72</v>
      </c>
      <c r="AY418" s="238" t="s">
        <v>125</v>
      </c>
    </row>
    <row r="419" s="13" customFormat="1">
      <c r="B419" s="239"/>
      <c r="C419" s="240"/>
      <c r="D419" s="219" t="s">
        <v>136</v>
      </c>
      <c r="E419" s="241" t="s">
        <v>1</v>
      </c>
      <c r="F419" s="242" t="s">
        <v>139</v>
      </c>
      <c r="G419" s="240"/>
      <c r="H419" s="243">
        <v>24.600000000000001</v>
      </c>
      <c r="I419" s="244"/>
      <c r="J419" s="244"/>
      <c r="K419" s="240"/>
      <c r="L419" s="240"/>
      <c r="M419" s="245"/>
      <c r="N419" s="246"/>
      <c r="O419" s="247"/>
      <c r="P419" s="247"/>
      <c r="Q419" s="247"/>
      <c r="R419" s="247"/>
      <c r="S419" s="247"/>
      <c r="T419" s="247"/>
      <c r="U419" s="247"/>
      <c r="V419" s="247"/>
      <c r="W419" s="247"/>
      <c r="X419" s="248"/>
      <c r="AT419" s="249" t="s">
        <v>136</v>
      </c>
      <c r="AU419" s="249" t="s">
        <v>79</v>
      </c>
      <c r="AV419" s="13" t="s">
        <v>134</v>
      </c>
      <c r="AW419" s="13" t="s">
        <v>5</v>
      </c>
      <c r="AX419" s="13" t="s">
        <v>77</v>
      </c>
      <c r="AY419" s="249" t="s">
        <v>125</v>
      </c>
    </row>
    <row r="420" s="1" customFormat="1" ht="16.5" customHeight="1">
      <c r="B420" s="36"/>
      <c r="C420" s="204" t="s">
        <v>451</v>
      </c>
      <c r="D420" s="204" t="s">
        <v>129</v>
      </c>
      <c r="E420" s="205" t="s">
        <v>452</v>
      </c>
      <c r="F420" s="206" t="s">
        <v>453</v>
      </c>
      <c r="G420" s="207" t="s">
        <v>154</v>
      </c>
      <c r="H420" s="208">
        <v>47.100000000000001</v>
      </c>
      <c r="I420" s="209"/>
      <c r="J420" s="209"/>
      <c r="K420" s="210">
        <f>ROUND(P420*H420,2)</f>
        <v>0</v>
      </c>
      <c r="L420" s="206" t="s">
        <v>1</v>
      </c>
      <c r="M420" s="41"/>
      <c r="N420" s="211" t="s">
        <v>1</v>
      </c>
      <c r="O420" s="212" t="s">
        <v>41</v>
      </c>
      <c r="P420" s="213">
        <f>I420+J420</f>
        <v>0</v>
      </c>
      <c r="Q420" s="213">
        <f>ROUND(I420*H420,2)</f>
        <v>0</v>
      </c>
      <c r="R420" s="213">
        <f>ROUND(J420*H420,2)</f>
        <v>0</v>
      </c>
      <c r="S420" s="77"/>
      <c r="T420" s="214">
        <f>S420*H420</f>
        <v>0</v>
      </c>
      <c r="U420" s="214">
        <v>0</v>
      </c>
      <c r="V420" s="214">
        <f>U420*H420</f>
        <v>0</v>
      </c>
      <c r="W420" s="214">
        <v>0.0016999999999999999</v>
      </c>
      <c r="X420" s="215">
        <f>W420*H420</f>
        <v>0.080070000000000002</v>
      </c>
      <c r="AR420" s="15" t="s">
        <v>205</v>
      </c>
      <c r="AT420" s="15" t="s">
        <v>129</v>
      </c>
      <c r="AU420" s="15" t="s">
        <v>79</v>
      </c>
      <c r="AY420" s="15" t="s">
        <v>125</v>
      </c>
      <c r="BE420" s="216">
        <f>IF(O420="základní",K420,0)</f>
        <v>0</v>
      </c>
      <c r="BF420" s="216">
        <f>IF(O420="snížená",K420,0)</f>
        <v>0</v>
      </c>
      <c r="BG420" s="216">
        <f>IF(O420="zákl. přenesená",K420,0)</f>
        <v>0</v>
      </c>
      <c r="BH420" s="216">
        <f>IF(O420="sníž. přenesená",K420,0)</f>
        <v>0</v>
      </c>
      <c r="BI420" s="216">
        <f>IF(O420="nulová",K420,0)</f>
        <v>0</v>
      </c>
      <c r="BJ420" s="15" t="s">
        <v>77</v>
      </c>
      <c r="BK420" s="216">
        <f>ROUND(P420*H420,2)</f>
        <v>0</v>
      </c>
      <c r="BL420" s="15" t="s">
        <v>205</v>
      </c>
      <c r="BM420" s="15" t="s">
        <v>454</v>
      </c>
    </row>
    <row r="421" s="12" customFormat="1">
      <c r="B421" s="228"/>
      <c r="C421" s="229"/>
      <c r="D421" s="219" t="s">
        <v>136</v>
      </c>
      <c r="E421" s="230" t="s">
        <v>1</v>
      </c>
      <c r="F421" s="231" t="s">
        <v>455</v>
      </c>
      <c r="G421" s="229"/>
      <c r="H421" s="232">
        <v>47.100000000000001</v>
      </c>
      <c r="I421" s="233"/>
      <c r="J421" s="233"/>
      <c r="K421" s="229"/>
      <c r="L421" s="229"/>
      <c r="M421" s="234"/>
      <c r="N421" s="235"/>
      <c r="O421" s="236"/>
      <c r="P421" s="236"/>
      <c r="Q421" s="236"/>
      <c r="R421" s="236"/>
      <c r="S421" s="236"/>
      <c r="T421" s="236"/>
      <c r="U421" s="236"/>
      <c r="V421" s="236"/>
      <c r="W421" s="236"/>
      <c r="X421" s="237"/>
      <c r="AT421" s="238" t="s">
        <v>136</v>
      </c>
      <c r="AU421" s="238" t="s">
        <v>79</v>
      </c>
      <c r="AV421" s="12" t="s">
        <v>79</v>
      </c>
      <c r="AW421" s="12" t="s">
        <v>5</v>
      </c>
      <c r="AX421" s="12" t="s">
        <v>72</v>
      </c>
      <c r="AY421" s="238" t="s">
        <v>125</v>
      </c>
    </row>
    <row r="422" s="13" customFormat="1">
      <c r="B422" s="239"/>
      <c r="C422" s="240"/>
      <c r="D422" s="219" t="s">
        <v>136</v>
      </c>
      <c r="E422" s="241" t="s">
        <v>1</v>
      </c>
      <c r="F422" s="242" t="s">
        <v>139</v>
      </c>
      <c r="G422" s="240"/>
      <c r="H422" s="243">
        <v>47.100000000000001</v>
      </c>
      <c r="I422" s="244"/>
      <c r="J422" s="244"/>
      <c r="K422" s="240"/>
      <c r="L422" s="240"/>
      <c r="M422" s="245"/>
      <c r="N422" s="246"/>
      <c r="O422" s="247"/>
      <c r="P422" s="247"/>
      <c r="Q422" s="247"/>
      <c r="R422" s="247"/>
      <c r="S422" s="247"/>
      <c r="T422" s="247"/>
      <c r="U422" s="247"/>
      <c r="V422" s="247"/>
      <c r="W422" s="247"/>
      <c r="X422" s="248"/>
      <c r="AT422" s="249" t="s">
        <v>136</v>
      </c>
      <c r="AU422" s="249" t="s">
        <v>79</v>
      </c>
      <c r="AV422" s="13" t="s">
        <v>134</v>
      </c>
      <c r="AW422" s="13" t="s">
        <v>5</v>
      </c>
      <c r="AX422" s="13" t="s">
        <v>77</v>
      </c>
      <c r="AY422" s="249" t="s">
        <v>125</v>
      </c>
    </row>
    <row r="423" s="1" customFormat="1" ht="16.5" customHeight="1">
      <c r="B423" s="36"/>
      <c r="C423" s="204" t="s">
        <v>456</v>
      </c>
      <c r="D423" s="204" t="s">
        <v>129</v>
      </c>
      <c r="E423" s="205" t="s">
        <v>457</v>
      </c>
      <c r="F423" s="206" t="s">
        <v>458</v>
      </c>
      <c r="G423" s="207" t="s">
        <v>154</v>
      </c>
      <c r="H423" s="208">
        <v>20.899999999999999</v>
      </c>
      <c r="I423" s="209"/>
      <c r="J423" s="209"/>
      <c r="K423" s="210">
        <f>ROUND(P423*H423,2)</f>
        <v>0</v>
      </c>
      <c r="L423" s="206" t="s">
        <v>1</v>
      </c>
      <c r="M423" s="41"/>
      <c r="N423" s="211" t="s">
        <v>1</v>
      </c>
      <c r="O423" s="212" t="s">
        <v>41</v>
      </c>
      <c r="P423" s="213">
        <f>I423+J423</f>
        <v>0</v>
      </c>
      <c r="Q423" s="213">
        <f>ROUND(I423*H423,2)</f>
        <v>0</v>
      </c>
      <c r="R423" s="213">
        <f>ROUND(J423*H423,2)</f>
        <v>0</v>
      </c>
      <c r="S423" s="77"/>
      <c r="T423" s="214">
        <f>S423*H423</f>
        <v>0</v>
      </c>
      <c r="U423" s="214">
        <v>0.00072999999999999996</v>
      </c>
      <c r="V423" s="214">
        <f>U423*H423</f>
        <v>0.015256999999999998</v>
      </c>
      <c r="W423" s="214">
        <v>0</v>
      </c>
      <c r="X423" s="215">
        <f>W423*H423</f>
        <v>0</v>
      </c>
      <c r="AR423" s="15" t="s">
        <v>205</v>
      </c>
      <c r="AT423" s="15" t="s">
        <v>129</v>
      </c>
      <c r="AU423" s="15" t="s">
        <v>79</v>
      </c>
      <c r="AY423" s="15" t="s">
        <v>125</v>
      </c>
      <c r="BE423" s="216">
        <f>IF(O423="základní",K423,0)</f>
        <v>0</v>
      </c>
      <c r="BF423" s="216">
        <f>IF(O423="snížená",K423,0)</f>
        <v>0</v>
      </c>
      <c r="BG423" s="216">
        <f>IF(O423="zákl. přenesená",K423,0)</f>
        <v>0</v>
      </c>
      <c r="BH423" s="216">
        <f>IF(O423="sníž. přenesená",K423,0)</f>
        <v>0</v>
      </c>
      <c r="BI423" s="216">
        <f>IF(O423="nulová",K423,0)</f>
        <v>0</v>
      </c>
      <c r="BJ423" s="15" t="s">
        <v>77</v>
      </c>
      <c r="BK423" s="216">
        <f>ROUND(P423*H423,2)</f>
        <v>0</v>
      </c>
      <c r="BL423" s="15" t="s">
        <v>205</v>
      </c>
      <c r="BM423" s="15" t="s">
        <v>459</v>
      </c>
    </row>
    <row r="424" s="11" customFormat="1">
      <c r="B424" s="217"/>
      <c r="C424" s="218"/>
      <c r="D424" s="219" t="s">
        <v>136</v>
      </c>
      <c r="E424" s="220" t="s">
        <v>1</v>
      </c>
      <c r="F424" s="221" t="s">
        <v>460</v>
      </c>
      <c r="G424" s="218"/>
      <c r="H424" s="220" t="s">
        <v>1</v>
      </c>
      <c r="I424" s="222"/>
      <c r="J424" s="222"/>
      <c r="K424" s="218"/>
      <c r="L424" s="218"/>
      <c r="M424" s="223"/>
      <c r="N424" s="224"/>
      <c r="O424" s="225"/>
      <c r="P424" s="225"/>
      <c r="Q424" s="225"/>
      <c r="R424" s="225"/>
      <c r="S424" s="225"/>
      <c r="T424" s="225"/>
      <c r="U424" s="225"/>
      <c r="V424" s="225"/>
      <c r="W424" s="225"/>
      <c r="X424" s="226"/>
      <c r="AT424" s="227" t="s">
        <v>136</v>
      </c>
      <c r="AU424" s="227" t="s">
        <v>79</v>
      </c>
      <c r="AV424" s="11" t="s">
        <v>77</v>
      </c>
      <c r="AW424" s="11" t="s">
        <v>5</v>
      </c>
      <c r="AX424" s="11" t="s">
        <v>72</v>
      </c>
      <c r="AY424" s="227" t="s">
        <v>125</v>
      </c>
    </row>
    <row r="425" s="12" customFormat="1">
      <c r="B425" s="228"/>
      <c r="C425" s="229"/>
      <c r="D425" s="219" t="s">
        <v>136</v>
      </c>
      <c r="E425" s="230" t="s">
        <v>1</v>
      </c>
      <c r="F425" s="231" t="s">
        <v>461</v>
      </c>
      <c r="G425" s="229"/>
      <c r="H425" s="232">
        <v>20.899999999999999</v>
      </c>
      <c r="I425" s="233"/>
      <c r="J425" s="233"/>
      <c r="K425" s="229"/>
      <c r="L425" s="229"/>
      <c r="M425" s="234"/>
      <c r="N425" s="235"/>
      <c r="O425" s="236"/>
      <c r="P425" s="236"/>
      <c r="Q425" s="236"/>
      <c r="R425" s="236"/>
      <c r="S425" s="236"/>
      <c r="T425" s="236"/>
      <c r="U425" s="236"/>
      <c r="V425" s="236"/>
      <c r="W425" s="236"/>
      <c r="X425" s="237"/>
      <c r="AT425" s="238" t="s">
        <v>136</v>
      </c>
      <c r="AU425" s="238" t="s">
        <v>79</v>
      </c>
      <c r="AV425" s="12" t="s">
        <v>79</v>
      </c>
      <c r="AW425" s="12" t="s">
        <v>5</v>
      </c>
      <c r="AX425" s="12" t="s">
        <v>72</v>
      </c>
      <c r="AY425" s="238" t="s">
        <v>125</v>
      </c>
    </row>
    <row r="426" s="13" customFormat="1">
      <c r="B426" s="239"/>
      <c r="C426" s="240"/>
      <c r="D426" s="219" t="s">
        <v>136</v>
      </c>
      <c r="E426" s="241" t="s">
        <v>1</v>
      </c>
      <c r="F426" s="242" t="s">
        <v>139</v>
      </c>
      <c r="G426" s="240"/>
      <c r="H426" s="243">
        <v>20.899999999999999</v>
      </c>
      <c r="I426" s="244"/>
      <c r="J426" s="244"/>
      <c r="K426" s="240"/>
      <c r="L426" s="240"/>
      <c r="M426" s="245"/>
      <c r="N426" s="246"/>
      <c r="O426" s="247"/>
      <c r="P426" s="247"/>
      <c r="Q426" s="247"/>
      <c r="R426" s="247"/>
      <c r="S426" s="247"/>
      <c r="T426" s="247"/>
      <c r="U426" s="247"/>
      <c r="V426" s="247"/>
      <c r="W426" s="247"/>
      <c r="X426" s="248"/>
      <c r="AT426" s="249" t="s">
        <v>136</v>
      </c>
      <c r="AU426" s="249" t="s">
        <v>79</v>
      </c>
      <c r="AV426" s="13" t="s">
        <v>134</v>
      </c>
      <c r="AW426" s="13" t="s">
        <v>5</v>
      </c>
      <c r="AX426" s="13" t="s">
        <v>77</v>
      </c>
      <c r="AY426" s="249" t="s">
        <v>125</v>
      </c>
    </row>
    <row r="427" s="1" customFormat="1" ht="22.5" customHeight="1">
      <c r="B427" s="36"/>
      <c r="C427" s="204" t="s">
        <v>462</v>
      </c>
      <c r="D427" s="204" t="s">
        <v>129</v>
      </c>
      <c r="E427" s="205" t="s">
        <v>463</v>
      </c>
      <c r="F427" s="206" t="s">
        <v>464</v>
      </c>
      <c r="G427" s="207" t="s">
        <v>154</v>
      </c>
      <c r="H427" s="208">
        <v>19.199999999999999</v>
      </c>
      <c r="I427" s="209"/>
      <c r="J427" s="209"/>
      <c r="K427" s="210">
        <f>ROUND(P427*H427,2)</f>
        <v>0</v>
      </c>
      <c r="L427" s="206" t="s">
        <v>1</v>
      </c>
      <c r="M427" s="41"/>
      <c r="N427" s="211" t="s">
        <v>1</v>
      </c>
      <c r="O427" s="212" t="s">
        <v>41</v>
      </c>
      <c r="P427" s="213">
        <f>I427+J427</f>
        <v>0</v>
      </c>
      <c r="Q427" s="213">
        <f>ROUND(I427*H427,2)</f>
        <v>0</v>
      </c>
      <c r="R427" s="213">
        <f>ROUND(J427*H427,2)</f>
        <v>0</v>
      </c>
      <c r="S427" s="77"/>
      <c r="T427" s="214">
        <f>S427*H427</f>
        <v>0</v>
      </c>
      <c r="U427" s="214">
        <v>0.0021800000000000001</v>
      </c>
      <c r="V427" s="214">
        <f>U427*H427</f>
        <v>0.041855999999999997</v>
      </c>
      <c r="W427" s="214">
        <v>0</v>
      </c>
      <c r="X427" s="215">
        <f>W427*H427</f>
        <v>0</v>
      </c>
      <c r="AR427" s="15" t="s">
        <v>205</v>
      </c>
      <c r="AT427" s="15" t="s">
        <v>129</v>
      </c>
      <c r="AU427" s="15" t="s">
        <v>79</v>
      </c>
      <c r="AY427" s="15" t="s">
        <v>125</v>
      </c>
      <c r="BE427" s="216">
        <f>IF(O427="základní",K427,0)</f>
        <v>0</v>
      </c>
      <c r="BF427" s="216">
        <f>IF(O427="snížená",K427,0)</f>
        <v>0</v>
      </c>
      <c r="BG427" s="216">
        <f>IF(O427="zákl. přenesená",K427,0)</f>
        <v>0</v>
      </c>
      <c r="BH427" s="216">
        <f>IF(O427="sníž. přenesená",K427,0)</f>
        <v>0</v>
      </c>
      <c r="BI427" s="216">
        <f>IF(O427="nulová",K427,0)</f>
        <v>0</v>
      </c>
      <c r="BJ427" s="15" t="s">
        <v>77</v>
      </c>
      <c r="BK427" s="216">
        <f>ROUND(P427*H427,2)</f>
        <v>0</v>
      </c>
      <c r="BL427" s="15" t="s">
        <v>205</v>
      </c>
      <c r="BM427" s="15" t="s">
        <v>465</v>
      </c>
    </row>
    <row r="428" s="11" customFormat="1">
      <c r="B428" s="217"/>
      <c r="C428" s="218"/>
      <c r="D428" s="219" t="s">
        <v>136</v>
      </c>
      <c r="E428" s="220" t="s">
        <v>1</v>
      </c>
      <c r="F428" s="221" t="s">
        <v>466</v>
      </c>
      <c r="G428" s="218"/>
      <c r="H428" s="220" t="s">
        <v>1</v>
      </c>
      <c r="I428" s="222"/>
      <c r="J428" s="222"/>
      <c r="K428" s="218"/>
      <c r="L428" s="218"/>
      <c r="M428" s="223"/>
      <c r="N428" s="224"/>
      <c r="O428" s="225"/>
      <c r="P428" s="225"/>
      <c r="Q428" s="225"/>
      <c r="R428" s="225"/>
      <c r="S428" s="225"/>
      <c r="T428" s="225"/>
      <c r="U428" s="225"/>
      <c r="V428" s="225"/>
      <c r="W428" s="225"/>
      <c r="X428" s="226"/>
      <c r="AT428" s="227" t="s">
        <v>136</v>
      </c>
      <c r="AU428" s="227" t="s">
        <v>79</v>
      </c>
      <c r="AV428" s="11" t="s">
        <v>77</v>
      </c>
      <c r="AW428" s="11" t="s">
        <v>5</v>
      </c>
      <c r="AX428" s="11" t="s">
        <v>72</v>
      </c>
      <c r="AY428" s="227" t="s">
        <v>125</v>
      </c>
    </row>
    <row r="429" s="12" customFormat="1">
      <c r="B429" s="228"/>
      <c r="C429" s="229"/>
      <c r="D429" s="219" t="s">
        <v>136</v>
      </c>
      <c r="E429" s="230" t="s">
        <v>1</v>
      </c>
      <c r="F429" s="231" t="s">
        <v>467</v>
      </c>
      <c r="G429" s="229"/>
      <c r="H429" s="232">
        <v>19.199999999999999</v>
      </c>
      <c r="I429" s="233"/>
      <c r="J429" s="233"/>
      <c r="K429" s="229"/>
      <c r="L429" s="229"/>
      <c r="M429" s="234"/>
      <c r="N429" s="235"/>
      <c r="O429" s="236"/>
      <c r="P429" s="236"/>
      <c r="Q429" s="236"/>
      <c r="R429" s="236"/>
      <c r="S429" s="236"/>
      <c r="T429" s="236"/>
      <c r="U429" s="236"/>
      <c r="V429" s="236"/>
      <c r="W429" s="236"/>
      <c r="X429" s="237"/>
      <c r="AT429" s="238" t="s">
        <v>136</v>
      </c>
      <c r="AU429" s="238" t="s">
        <v>79</v>
      </c>
      <c r="AV429" s="12" t="s">
        <v>79</v>
      </c>
      <c r="AW429" s="12" t="s">
        <v>5</v>
      </c>
      <c r="AX429" s="12" t="s">
        <v>72</v>
      </c>
      <c r="AY429" s="238" t="s">
        <v>125</v>
      </c>
    </row>
    <row r="430" s="13" customFormat="1">
      <c r="B430" s="239"/>
      <c r="C430" s="240"/>
      <c r="D430" s="219" t="s">
        <v>136</v>
      </c>
      <c r="E430" s="241" t="s">
        <v>1</v>
      </c>
      <c r="F430" s="242" t="s">
        <v>139</v>
      </c>
      <c r="G430" s="240"/>
      <c r="H430" s="243">
        <v>19.199999999999999</v>
      </c>
      <c r="I430" s="244"/>
      <c r="J430" s="244"/>
      <c r="K430" s="240"/>
      <c r="L430" s="240"/>
      <c r="M430" s="245"/>
      <c r="N430" s="246"/>
      <c r="O430" s="247"/>
      <c r="P430" s="247"/>
      <c r="Q430" s="247"/>
      <c r="R430" s="247"/>
      <c r="S430" s="247"/>
      <c r="T430" s="247"/>
      <c r="U430" s="247"/>
      <c r="V430" s="247"/>
      <c r="W430" s="247"/>
      <c r="X430" s="248"/>
      <c r="AT430" s="249" t="s">
        <v>136</v>
      </c>
      <c r="AU430" s="249" t="s">
        <v>79</v>
      </c>
      <c r="AV430" s="13" t="s">
        <v>134</v>
      </c>
      <c r="AW430" s="13" t="s">
        <v>5</v>
      </c>
      <c r="AX430" s="13" t="s">
        <v>77</v>
      </c>
      <c r="AY430" s="249" t="s">
        <v>125</v>
      </c>
    </row>
    <row r="431" s="1" customFormat="1" ht="22.5" customHeight="1">
      <c r="B431" s="36"/>
      <c r="C431" s="204" t="s">
        <v>468</v>
      </c>
      <c r="D431" s="204" t="s">
        <v>129</v>
      </c>
      <c r="E431" s="205" t="s">
        <v>469</v>
      </c>
      <c r="F431" s="206" t="s">
        <v>470</v>
      </c>
      <c r="G431" s="207" t="s">
        <v>154</v>
      </c>
      <c r="H431" s="208">
        <v>7</v>
      </c>
      <c r="I431" s="209"/>
      <c r="J431" s="209"/>
      <c r="K431" s="210">
        <f>ROUND(P431*H431,2)</f>
        <v>0</v>
      </c>
      <c r="L431" s="206" t="s">
        <v>1</v>
      </c>
      <c r="M431" s="41"/>
      <c r="N431" s="211" t="s">
        <v>1</v>
      </c>
      <c r="O431" s="212" t="s">
        <v>41</v>
      </c>
      <c r="P431" s="213">
        <f>I431+J431</f>
        <v>0</v>
      </c>
      <c r="Q431" s="213">
        <f>ROUND(I431*H431,2)</f>
        <v>0</v>
      </c>
      <c r="R431" s="213">
        <f>ROUND(J431*H431,2)</f>
        <v>0</v>
      </c>
      <c r="S431" s="77"/>
      <c r="T431" s="214">
        <f>S431*H431</f>
        <v>0</v>
      </c>
      <c r="U431" s="214">
        <v>0.00158</v>
      </c>
      <c r="V431" s="214">
        <f>U431*H431</f>
        <v>0.01106</v>
      </c>
      <c r="W431" s="214">
        <v>0</v>
      </c>
      <c r="X431" s="215">
        <f>W431*H431</f>
        <v>0</v>
      </c>
      <c r="AR431" s="15" t="s">
        <v>205</v>
      </c>
      <c r="AT431" s="15" t="s">
        <v>129</v>
      </c>
      <c r="AU431" s="15" t="s">
        <v>79</v>
      </c>
      <c r="AY431" s="15" t="s">
        <v>125</v>
      </c>
      <c r="BE431" s="216">
        <f>IF(O431="základní",K431,0)</f>
        <v>0</v>
      </c>
      <c r="BF431" s="216">
        <f>IF(O431="snížená",K431,0)</f>
        <v>0</v>
      </c>
      <c r="BG431" s="216">
        <f>IF(O431="zákl. přenesená",K431,0)</f>
        <v>0</v>
      </c>
      <c r="BH431" s="216">
        <f>IF(O431="sníž. přenesená",K431,0)</f>
        <v>0</v>
      </c>
      <c r="BI431" s="216">
        <f>IF(O431="nulová",K431,0)</f>
        <v>0</v>
      </c>
      <c r="BJ431" s="15" t="s">
        <v>77</v>
      </c>
      <c r="BK431" s="216">
        <f>ROUND(P431*H431,2)</f>
        <v>0</v>
      </c>
      <c r="BL431" s="15" t="s">
        <v>205</v>
      </c>
      <c r="BM431" s="15" t="s">
        <v>471</v>
      </c>
    </row>
    <row r="432" s="11" customFormat="1">
      <c r="B432" s="217"/>
      <c r="C432" s="218"/>
      <c r="D432" s="219" t="s">
        <v>136</v>
      </c>
      <c r="E432" s="220" t="s">
        <v>1</v>
      </c>
      <c r="F432" s="221" t="s">
        <v>472</v>
      </c>
      <c r="G432" s="218"/>
      <c r="H432" s="220" t="s">
        <v>1</v>
      </c>
      <c r="I432" s="222"/>
      <c r="J432" s="222"/>
      <c r="K432" s="218"/>
      <c r="L432" s="218"/>
      <c r="M432" s="223"/>
      <c r="N432" s="224"/>
      <c r="O432" s="225"/>
      <c r="P432" s="225"/>
      <c r="Q432" s="225"/>
      <c r="R432" s="225"/>
      <c r="S432" s="225"/>
      <c r="T432" s="225"/>
      <c r="U432" s="225"/>
      <c r="V432" s="225"/>
      <c r="W432" s="225"/>
      <c r="X432" s="226"/>
      <c r="AT432" s="227" t="s">
        <v>136</v>
      </c>
      <c r="AU432" s="227" t="s">
        <v>79</v>
      </c>
      <c r="AV432" s="11" t="s">
        <v>77</v>
      </c>
      <c r="AW432" s="11" t="s">
        <v>5</v>
      </c>
      <c r="AX432" s="11" t="s">
        <v>72</v>
      </c>
      <c r="AY432" s="227" t="s">
        <v>125</v>
      </c>
    </row>
    <row r="433" s="12" customFormat="1">
      <c r="B433" s="228"/>
      <c r="C433" s="229"/>
      <c r="D433" s="219" t="s">
        <v>136</v>
      </c>
      <c r="E433" s="230" t="s">
        <v>1</v>
      </c>
      <c r="F433" s="231" t="s">
        <v>473</v>
      </c>
      <c r="G433" s="229"/>
      <c r="H433" s="232">
        <v>7</v>
      </c>
      <c r="I433" s="233"/>
      <c r="J433" s="233"/>
      <c r="K433" s="229"/>
      <c r="L433" s="229"/>
      <c r="M433" s="234"/>
      <c r="N433" s="235"/>
      <c r="O433" s="236"/>
      <c r="P433" s="236"/>
      <c r="Q433" s="236"/>
      <c r="R433" s="236"/>
      <c r="S433" s="236"/>
      <c r="T433" s="236"/>
      <c r="U433" s="236"/>
      <c r="V433" s="236"/>
      <c r="W433" s="236"/>
      <c r="X433" s="237"/>
      <c r="AT433" s="238" t="s">
        <v>136</v>
      </c>
      <c r="AU433" s="238" t="s">
        <v>79</v>
      </c>
      <c r="AV433" s="12" t="s">
        <v>79</v>
      </c>
      <c r="AW433" s="12" t="s">
        <v>5</v>
      </c>
      <c r="AX433" s="12" t="s">
        <v>72</v>
      </c>
      <c r="AY433" s="238" t="s">
        <v>125</v>
      </c>
    </row>
    <row r="434" s="13" customFormat="1">
      <c r="B434" s="239"/>
      <c r="C434" s="240"/>
      <c r="D434" s="219" t="s">
        <v>136</v>
      </c>
      <c r="E434" s="241" t="s">
        <v>1</v>
      </c>
      <c r="F434" s="242" t="s">
        <v>139</v>
      </c>
      <c r="G434" s="240"/>
      <c r="H434" s="243">
        <v>7</v>
      </c>
      <c r="I434" s="244"/>
      <c r="J434" s="244"/>
      <c r="K434" s="240"/>
      <c r="L434" s="240"/>
      <c r="M434" s="245"/>
      <c r="N434" s="246"/>
      <c r="O434" s="247"/>
      <c r="P434" s="247"/>
      <c r="Q434" s="247"/>
      <c r="R434" s="247"/>
      <c r="S434" s="247"/>
      <c r="T434" s="247"/>
      <c r="U434" s="247"/>
      <c r="V434" s="247"/>
      <c r="W434" s="247"/>
      <c r="X434" s="248"/>
      <c r="AT434" s="249" t="s">
        <v>136</v>
      </c>
      <c r="AU434" s="249" t="s">
        <v>79</v>
      </c>
      <c r="AV434" s="13" t="s">
        <v>134</v>
      </c>
      <c r="AW434" s="13" t="s">
        <v>5</v>
      </c>
      <c r="AX434" s="13" t="s">
        <v>77</v>
      </c>
      <c r="AY434" s="249" t="s">
        <v>125</v>
      </c>
    </row>
    <row r="435" s="1" customFormat="1" ht="22.5" customHeight="1">
      <c r="B435" s="36"/>
      <c r="C435" s="204" t="s">
        <v>474</v>
      </c>
      <c r="D435" s="204" t="s">
        <v>129</v>
      </c>
      <c r="E435" s="205" t="s">
        <v>475</v>
      </c>
      <c r="F435" s="206" t="s">
        <v>476</v>
      </c>
      <c r="G435" s="207" t="s">
        <v>154</v>
      </c>
      <c r="H435" s="208">
        <v>10.699999999999999</v>
      </c>
      <c r="I435" s="209"/>
      <c r="J435" s="209"/>
      <c r="K435" s="210">
        <f>ROUND(P435*H435,2)</f>
        <v>0</v>
      </c>
      <c r="L435" s="206" t="s">
        <v>1</v>
      </c>
      <c r="M435" s="41"/>
      <c r="N435" s="211" t="s">
        <v>1</v>
      </c>
      <c r="O435" s="212" t="s">
        <v>41</v>
      </c>
      <c r="P435" s="213">
        <f>I435+J435</f>
        <v>0</v>
      </c>
      <c r="Q435" s="213">
        <f>ROUND(I435*H435,2)</f>
        <v>0</v>
      </c>
      <c r="R435" s="213">
        <f>ROUND(J435*H435,2)</f>
        <v>0</v>
      </c>
      <c r="S435" s="77"/>
      <c r="T435" s="214">
        <f>S435*H435</f>
        <v>0</v>
      </c>
      <c r="U435" s="214">
        <v>0.0043699999999999998</v>
      </c>
      <c r="V435" s="214">
        <f>U435*H435</f>
        <v>0.046758999999999995</v>
      </c>
      <c r="W435" s="214">
        <v>0</v>
      </c>
      <c r="X435" s="215">
        <f>W435*H435</f>
        <v>0</v>
      </c>
      <c r="AR435" s="15" t="s">
        <v>205</v>
      </c>
      <c r="AT435" s="15" t="s">
        <v>129</v>
      </c>
      <c r="AU435" s="15" t="s">
        <v>79</v>
      </c>
      <c r="AY435" s="15" t="s">
        <v>125</v>
      </c>
      <c r="BE435" s="216">
        <f>IF(O435="základní",K435,0)</f>
        <v>0</v>
      </c>
      <c r="BF435" s="216">
        <f>IF(O435="snížená",K435,0)</f>
        <v>0</v>
      </c>
      <c r="BG435" s="216">
        <f>IF(O435="zákl. přenesená",K435,0)</f>
        <v>0</v>
      </c>
      <c r="BH435" s="216">
        <f>IF(O435="sníž. přenesená",K435,0)</f>
        <v>0</v>
      </c>
      <c r="BI435" s="216">
        <f>IF(O435="nulová",K435,0)</f>
        <v>0</v>
      </c>
      <c r="BJ435" s="15" t="s">
        <v>77</v>
      </c>
      <c r="BK435" s="216">
        <f>ROUND(P435*H435,2)</f>
        <v>0</v>
      </c>
      <c r="BL435" s="15" t="s">
        <v>205</v>
      </c>
      <c r="BM435" s="15" t="s">
        <v>477</v>
      </c>
    </row>
    <row r="436" s="11" customFormat="1">
      <c r="B436" s="217"/>
      <c r="C436" s="218"/>
      <c r="D436" s="219" t="s">
        <v>136</v>
      </c>
      <c r="E436" s="220" t="s">
        <v>1</v>
      </c>
      <c r="F436" s="221" t="s">
        <v>478</v>
      </c>
      <c r="G436" s="218"/>
      <c r="H436" s="220" t="s">
        <v>1</v>
      </c>
      <c r="I436" s="222"/>
      <c r="J436" s="222"/>
      <c r="K436" s="218"/>
      <c r="L436" s="218"/>
      <c r="M436" s="223"/>
      <c r="N436" s="224"/>
      <c r="O436" s="225"/>
      <c r="P436" s="225"/>
      <c r="Q436" s="225"/>
      <c r="R436" s="225"/>
      <c r="S436" s="225"/>
      <c r="T436" s="225"/>
      <c r="U436" s="225"/>
      <c r="V436" s="225"/>
      <c r="W436" s="225"/>
      <c r="X436" s="226"/>
      <c r="AT436" s="227" t="s">
        <v>136</v>
      </c>
      <c r="AU436" s="227" t="s">
        <v>79</v>
      </c>
      <c r="AV436" s="11" t="s">
        <v>77</v>
      </c>
      <c r="AW436" s="11" t="s">
        <v>5</v>
      </c>
      <c r="AX436" s="11" t="s">
        <v>72</v>
      </c>
      <c r="AY436" s="227" t="s">
        <v>125</v>
      </c>
    </row>
    <row r="437" s="12" customFormat="1">
      <c r="B437" s="228"/>
      <c r="C437" s="229"/>
      <c r="D437" s="219" t="s">
        <v>136</v>
      </c>
      <c r="E437" s="230" t="s">
        <v>1</v>
      </c>
      <c r="F437" s="231" t="s">
        <v>374</v>
      </c>
      <c r="G437" s="229"/>
      <c r="H437" s="232">
        <v>10.699999999999999</v>
      </c>
      <c r="I437" s="233"/>
      <c r="J437" s="233"/>
      <c r="K437" s="229"/>
      <c r="L437" s="229"/>
      <c r="M437" s="234"/>
      <c r="N437" s="235"/>
      <c r="O437" s="236"/>
      <c r="P437" s="236"/>
      <c r="Q437" s="236"/>
      <c r="R437" s="236"/>
      <c r="S437" s="236"/>
      <c r="T437" s="236"/>
      <c r="U437" s="236"/>
      <c r="V437" s="236"/>
      <c r="W437" s="236"/>
      <c r="X437" s="237"/>
      <c r="AT437" s="238" t="s">
        <v>136</v>
      </c>
      <c r="AU437" s="238" t="s">
        <v>79</v>
      </c>
      <c r="AV437" s="12" t="s">
        <v>79</v>
      </c>
      <c r="AW437" s="12" t="s">
        <v>5</v>
      </c>
      <c r="AX437" s="12" t="s">
        <v>72</v>
      </c>
      <c r="AY437" s="238" t="s">
        <v>125</v>
      </c>
    </row>
    <row r="438" s="13" customFormat="1">
      <c r="B438" s="239"/>
      <c r="C438" s="240"/>
      <c r="D438" s="219" t="s">
        <v>136</v>
      </c>
      <c r="E438" s="241" t="s">
        <v>1</v>
      </c>
      <c r="F438" s="242" t="s">
        <v>139</v>
      </c>
      <c r="G438" s="240"/>
      <c r="H438" s="243">
        <v>10.699999999999999</v>
      </c>
      <c r="I438" s="244"/>
      <c r="J438" s="244"/>
      <c r="K438" s="240"/>
      <c r="L438" s="240"/>
      <c r="M438" s="245"/>
      <c r="N438" s="246"/>
      <c r="O438" s="247"/>
      <c r="P438" s="247"/>
      <c r="Q438" s="247"/>
      <c r="R438" s="247"/>
      <c r="S438" s="247"/>
      <c r="T438" s="247"/>
      <c r="U438" s="247"/>
      <c r="V438" s="247"/>
      <c r="W438" s="247"/>
      <c r="X438" s="248"/>
      <c r="AT438" s="249" t="s">
        <v>136</v>
      </c>
      <c r="AU438" s="249" t="s">
        <v>79</v>
      </c>
      <c r="AV438" s="13" t="s">
        <v>134</v>
      </c>
      <c r="AW438" s="13" t="s">
        <v>5</v>
      </c>
      <c r="AX438" s="13" t="s">
        <v>77</v>
      </c>
      <c r="AY438" s="249" t="s">
        <v>125</v>
      </c>
    </row>
    <row r="439" s="1" customFormat="1" ht="22.5" customHeight="1">
      <c r="B439" s="36"/>
      <c r="C439" s="204" t="s">
        <v>479</v>
      </c>
      <c r="D439" s="204" t="s">
        <v>129</v>
      </c>
      <c r="E439" s="205" t="s">
        <v>480</v>
      </c>
      <c r="F439" s="206" t="s">
        <v>481</v>
      </c>
      <c r="G439" s="207" t="s">
        <v>154</v>
      </c>
      <c r="H439" s="208">
        <v>13.9</v>
      </c>
      <c r="I439" s="209"/>
      <c r="J439" s="209"/>
      <c r="K439" s="210">
        <f>ROUND(P439*H439,2)</f>
        <v>0</v>
      </c>
      <c r="L439" s="206" t="s">
        <v>1</v>
      </c>
      <c r="M439" s="41"/>
      <c r="N439" s="211" t="s">
        <v>1</v>
      </c>
      <c r="O439" s="212" t="s">
        <v>41</v>
      </c>
      <c r="P439" s="213">
        <f>I439+J439</f>
        <v>0</v>
      </c>
      <c r="Q439" s="213">
        <f>ROUND(I439*H439,2)</f>
        <v>0</v>
      </c>
      <c r="R439" s="213">
        <f>ROUND(J439*H439,2)</f>
        <v>0</v>
      </c>
      <c r="S439" s="77"/>
      <c r="T439" s="214">
        <f>S439*H439</f>
        <v>0</v>
      </c>
      <c r="U439" s="214">
        <v>0.0043699999999999998</v>
      </c>
      <c r="V439" s="214">
        <f>U439*H439</f>
        <v>0.060742999999999998</v>
      </c>
      <c r="W439" s="214">
        <v>0</v>
      </c>
      <c r="X439" s="215">
        <f>W439*H439</f>
        <v>0</v>
      </c>
      <c r="AR439" s="15" t="s">
        <v>205</v>
      </c>
      <c r="AT439" s="15" t="s">
        <v>129</v>
      </c>
      <c r="AU439" s="15" t="s">
        <v>79</v>
      </c>
      <c r="AY439" s="15" t="s">
        <v>125</v>
      </c>
      <c r="BE439" s="216">
        <f>IF(O439="základní",K439,0)</f>
        <v>0</v>
      </c>
      <c r="BF439" s="216">
        <f>IF(O439="snížená",K439,0)</f>
        <v>0</v>
      </c>
      <c r="BG439" s="216">
        <f>IF(O439="zákl. přenesená",K439,0)</f>
        <v>0</v>
      </c>
      <c r="BH439" s="216">
        <f>IF(O439="sníž. přenesená",K439,0)</f>
        <v>0</v>
      </c>
      <c r="BI439" s="216">
        <f>IF(O439="nulová",K439,0)</f>
        <v>0</v>
      </c>
      <c r="BJ439" s="15" t="s">
        <v>77</v>
      </c>
      <c r="BK439" s="216">
        <f>ROUND(P439*H439,2)</f>
        <v>0</v>
      </c>
      <c r="BL439" s="15" t="s">
        <v>205</v>
      </c>
      <c r="BM439" s="15" t="s">
        <v>482</v>
      </c>
    </row>
    <row r="440" s="11" customFormat="1">
      <c r="B440" s="217"/>
      <c r="C440" s="218"/>
      <c r="D440" s="219" t="s">
        <v>136</v>
      </c>
      <c r="E440" s="220" t="s">
        <v>1</v>
      </c>
      <c r="F440" s="221" t="s">
        <v>483</v>
      </c>
      <c r="G440" s="218"/>
      <c r="H440" s="220" t="s">
        <v>1</v>
      </c>
      <c r="I440" s="222"/>
      <c r="J440" s="222"/>
      <c r="K440" s="218"/>
      <c r="L440" s="218"/>
      <c r="M440" s="223"/>
      <c r="N440" s="224"/>
      <c r="O440" s="225"/>
      <c r="P440" s="225"/>
      <c r="Q440" s="225"/>
      <c r="R440" s="225"/>
      <c r="S440" s="225"/>
      <c r="T440" s="225"/>
      <c r="U440" s="225"/>
      <c r="V440" s="225"/>
      <c r="W440" s="225"/>
      <c r="X440" s="226"/>
      <c r="AT440" s="227" t="s">
        <v>136</v>
      </c>
      <c r="AU440" s="227" t="s">
        <v>79</v>
      </c>
      <c r="AV440" s="11" t="s">
        <v>77</v>
      </c>
      <c r="AW440" s="11" t="s">
        <v>5</v>
      </c>
      <c r="AX440" s="11" t="s">
        <v>72</v>
      </c>
      <c r="AY440" s="227" t="s">
        <v>125</v>
      </c>
    </row>
    <row r="441" s="12" customFormat="1">
      <c r="B441" s="228"/>
      <c r="C441" s="229"/>
      <c r="D441" s="219" t="s">
        <v>136</v>
      </c>
      <c r="E441" s="230" t="s">
        <v>1</v>
      </c>
      <c r="F441" s="231" t="s">
        <v>484</v>
      </c>
      <c r="G441" s="229"/>
      <c r="H441" s="232">
        <v>13.9</v>
      </c>
      <c r="I441" s="233"/>
      <c r="J441" s="233"/>
      <c r="K441" s="229"/>
      <c r="L441" s="229"/>
      <c r="M441" s="234"/>
      <c r="N441" s="235"/>
      <c r="O441" s="236"/>
      <c r="P441" s="236"/>
      <c r="Q441" s="236"/>
      <c r="R441" s="236"/>
      <c r="S441" s="236"/>
      <c r="T441" s="236"/>
      <c r="U441" s="236"/>
      <c r="V441" s="236"/>
      <c r="W441" s="236"/>
      <c r="X441" s="237"/>
      <c r="AT441" s="238" t="s">
        <v>136</v>
      </c>
      <c r="AU441" s="238" t="s">
        <v>79</v>
      </c>
      <c r="AV441" s="12" t="s">
        <v>79</v>
      </c>
      <c r="AW441" s="12" t="s">
        <v>5</v>
      </c>
      <c r="AX441" s="12" t="s">
        <v>72</v>
      </c>
      <c r="AY441" s="238" t="s">
        <v>125</v>
      </c>
    </row>
    <row r="442" s="13" customFormat="1">
      <c r="B442" s="239"/>
      <c r="C442" s="240"/>
      <c r="D442" s="219" t="s">
        <v>136</v>
      </c>
      <c r="E442" s="241" t="s">
        <v>1</v>
      </c>
      <c r="F442" s="242" t="s">
        <v>139</v>
      </c>
      <c r="G442" s="240"/>
      <c r="H442" s="243">
        <v>13.9</v>
      </c>
      <c r="I442" s="244"/>
      <c r="J442" s="244"/>
      <c r="K442" s="240"/>
      <c r="L442" s="240"/>
      <c r="M442" s="245"/>
      <c r="N442" s="246"/>
      <c r="O442" s="247"/>
      <c r="P442" s="247"/>
      <c r="Q442" s="247"/>
      <c r="R442" s="247"/>
      <c r="S442" s="247"/>
      <c r="T442" s="247"/>
      <c r="U442" s="247"/>
      <c r="V442" s="247"/>
      <c r="W442" s="247"/>
      <c r="X442" s="248"/>
      <c r="AT442" s="249" t="s">
        <v>136</v>
      </c>
      <c r="AU442" s="249" t="s">
        <v>79</v>
      </c>
      <c r="AV442" s="13" t="s">
        <v>134</v>
      </c>
      <c r="AW442" s="13" t="s">
        <v>5</v>
      </c>
      <c r="AX442" s="13" t="s">
        <v>77</v>
      </c>
      <c r="AY442" s="249" t="s">
        <v>125</v>
      </c>
    </row>
    <row r="443" s="1" customFormat="1" ht="16.5" customHeight="1">
      <c r="B443" s="36"/>
      <c r="C443" s="204" t="s">
        <v>485</v>
      </c>
      <c r="D443" s="204" t="s">
        <v>129</v>
      </c>
      <c r="E443" s="205" t="s">
        <v>486</v>
      </c>
      <c r="F443" s="206" t="s">
        <v>487</v>
      </c>
      <c r="G443" s="207" t="s">
        <v>292</v>
      </c>
      <c r="H443" s="260"/>
      <c r="I443" s="209"/>
      <c r="J443" s="209"/>
      <c r="K443" s="210">
        <f>ROUND(P443*H443,2)</f>
        <v>0</v>
      </c>
      <c r="L443" s="206" t="s">
        <v>133</v>
      </c>
      <c r="M443" s="41"/>
      <c r="N443" s="211" t="s">
        <v>1</v>
      </c>
      <c r="O443" s="212" t="s">
        <v>41</v>
      </c>
      <c r="P443" s="213">
        <f>I443+J443</f>
        <v>0</v>
      </c>
      <c r="Q443" s="213">
        <f>ROUND(I443*H443,2)</f>
        <v>0</v>
      </c>
      <c r="R443" s="213">
        <f>ROUND(J443*H443,2)</f>
        <v>0</v>
      </c>
      <c r="S443" s="77"/>
      <c r="T443" s="214">
        <f>S443*H443</f>
        <v>0</v>
      </c>
      <c r="U443" s="214">
        <v>0</v>
      </c>
      <c r="V443" s="214">
        <f>U443*H443</f>
        <v>0</v>
      </c>
      <c r="W443" s="214">
        <v>0</v>
      </c>
      <c r="X443" s="215">
        <f>W443*H443</f>
        <v>0</v>
      </c>
      <c r="AR443" s="15" t="s">
        <v>205</v>
      </c>
      <c r="AT443" s="15" t="s">
        <v>129</v>
      </c>
      <c r="AU443" s="15" t="s">
        <v>79</v>
      </c>
      <c r="AY443" s="15" t="s">
        <v>125</v>
      </c>
      <c r="BE443" s="216">
        <f>IF(O443="základní",K443,0)</f>
        <v>0</v>
      </c>
      <c r="BF443" s="216">
        <f>IF(O443="snížená",K443,0)</f>
        <v>0</v>
      </c>
      <c r="BG443" s="216">
        <f>IF(O443="zákl. přenesená",K443,0)</f>
        <v>0</v>
      </c>
      <c r="BH443" s="216">
        <f>IF(O443="sníž. přenesená",K443,0)</f>
        <v>0</v>
      </c>
      <c r="BI443" s="216">
        <f>IF(O443="nulová",K443,0)</f>
        <v>0</v>
      </c>
      <c r="BJ443" s="15" t="s">
        <v>77</v>
      </c>
      <c r="BK443" s="216">
        <f>ROUND(P443*H443,2)</f>
        <v>0</v>
      </c>
      <c r="BL443" s="15" t="s">
        <v>205</v>
      </c>
      <c r="BM443" s="15" t="s">
        <v>488</v>
      </c>
    </row>
    <row r="444" s="10" customFormat="1" ht="25.92" customHeight="1">
      <c r="B444" s="188"/>
      <c r="C444" s="189"/>
      <c r="D444" s="190" t="s">
        <v>71</v>
      </c>
      <c r="E444" s="191" t="s">
        <v>489</v>
      </c>
      <c r="F444" s="191" t="s">
        <v>490</v>
      </c>
      <c r="G444" s="189"/>
      <c r="H444" s="189"/>
      <c r="I444" s="192"/>
      <c r="J444" s="192"/>
      <c r="K444" s="176">
        <f>BK444</f>
        <v>0</v>
      </c>
      <c r="L444" s="189"/>
      <c r="M444" s="193"/>
      <c r="N444" s="194"/>
      <c r="O444" s="195"/>
      <c r="P444" s="195"/>
      <c r="Q444" s="196">
        <f>Q445+Q448</f>
        <v>0</v>
      </c>
      <c r="R444" s="196">
        <f>R445+R448</f>
        <v>0</v>
      </c>
      <c r="S444" s="195"/>
      <c r="T444" s="197">
        <f>T445+T448</f>
        <v>0</v>
      </c>
      <c r="U444" s="195"/>
      <c r="V444" s="197">
        <f>V445+V448</f>
        <v>0</v>
      </c>
      <c r="W444" s="195"/>
      <c r="X444" s="198">
        <f>X445+X448</f>
        <v>0</v>
      </c>
      <c r="AR444" s="199" t="s">
        <v>202</v>
      </c>
      <c r="AT444" s="200" t="s">
        <v>71</v>
      </c>
      <c r="AU444" s="200" t="s">
        <v>72</v>
      </c>
      <c r="AY444" s="199" t="s">
        <v>125</v>
      </c>
      <c r="BK444" s="201">
        <f>BK445+BK448</f>
        <v>0</v>
      </c>
    </row>
    <row r="445" s="10" customFormat="1" ht="22.8" customHeight="1">
      <c r="B445" s="188"/>
      <c r="C445" s="189"/>
      <c r="D445" s="190" t="s">
        <v>71</v>
      </c>
      <c r="E445" s="202" t="s">
        <v>491</v>
      </c>
      <c r="F445" s="202" t="s">
        <v>492</v>
      </c>
      <c r="G445" s="189"/>
      <c r="H445" s="189"/>
      <c r="I445" s="192"/>
      <c r="J445" s="192"/>
      <c r="K445" s="203">
        <f>BK445</f>
        <v>0</v>
      </c>
      <c r="L445" s="189"/>
      <c r="M445" s="193"/>
      <c r="N445" s="194"/>
      <c r="O445" s="195"/>
      <c r="P445" s="195"/>
      <c r="Q445" s="196">
        <f>SUM(Q446:Q447)</f>
        <v>0</v>
      </c>
      <c r="R445" s="196">
        <f>SUM(R446:R447)</f>
        <v>0</v>
      </c>
      <c r="S445" s="195"/>
      <c r="T445" s="197">
        <f>SUM(T446:T447)</f>
        <v>0</v>
      </c>
      <c r="U445" s="195"/>
      <c r="V445" s="197">
        <f>SUM(V446:V447)</f>
        <v>0</v>
      </c>
      <c r="W445" s="195"/>
      <c r="X445" s="198">
        <f>SUM(X446:X447)</f>
        <v>0</v>
      </c>
      <c r="AR445" s="199" t="s">
        <v>202</v>
      </c>
      <c r="AT445" s="200" t="s">
        <v>71</v>
      </c>
      <c r="AU445" s="200" t="s">
        <v>77</v>
      </c>
      <c r="AY445" s="199" t="s">
        <v>125</v>
      </c>
      <c r="BK445" s="201">
        <f>SUM(BK446:BK447)</f>
        <v>0</v>
      </c>
    </row>
    <row r="446" s="1" customFormat="1" ht="16.5" customHeight="1">
      <c r="B446" s="36"/>
      <c r="C446" s="204" t="s">
        <v>493</v>
      </c>
      <c r="D446" s="204" t="s">
        <v>129</v>
      </c>
      <c r="E446" s="205" t="s">
        <v>494</v>
      </c>
      <c r="F446" s="206" t="s">
        <v>495</v>
      </c>
      <c r="G446" s="207" t="s">
        <v>177</v>
      </c>
      <c r="H446" s="208">
        <v>1</v>
      </c>
      <c r="I446" s="209"/>
      <c r="J446" s="209"/>
      <c r="K446" s="210">
        <f>ROUND(P446*H446,2)</f>
        <v>0</v>
      </c>
      <c r="L446" s="206" t="s">
        <v>1</v>
      </c>
      <c r="M446" s="41"/>
      <c r="N446" s="211" t="s">
        <v>1</v>
      </c>
      <c r="O446" s="212" t="s">
        <v>41</v>
      </c>
      <c r="P446" s="213">
        <f>I446+J446</f>
        <v>0</v>
      </c>
      <c r="Q446" s="213">
        <f>ROUND(I446*H446,2)</f>
        <v>0</v>
      </c>
      <c r="R446" s="213">
        <f>ROUND(J446*H446,2)</f>
        <v>0</v>
      </c>
      <c r="S446" s="77"/>
      <c r="T446" s="214">
        <f>S446*H446</f>
        <v>0</v>
      </c>
      <c r="U446" s="214">
        <v>0</v>
      </c>
      <c r="V446" s="214">
        <f>U446*H446</f>
        <v>0</v>
      </c>
      <c r="W446" s="214">
        <v>0</v>
      </c>
      <c r="X446" s="215">
        <f>W446*H446</f>
        <v>0</v>
      </c>
      <c r="AR446" s="15" t="s">
        <v>496</v>
      </c>
      <c r="AT446" s="15" t="s">
        <v>129</v>
      </c>
      <c r="AU446" s="15" t="s">
        <v>79</v>
      </c>
      <c r="AY446" s="15" t="s">
        <v>125</v>
      </c>
      <c r="BE446" s="216">
        <f>IF(O446="základní",K446,0)</f>
        <v>0</v>
      </c>
      <c r="BF446" s="216">
        <f>IF(O446="snížená",K446,0)</f>
        <v>0</v>
      </c>
      <c r="BG446" s="216">
        <f>IF(O446="zákl. přenesená",K446,0)</f>
        <v>0</v>
      </c>
      <c r="BH446" s="216">
        <f>IF(O446="sníž. přenesená",K446,0)</f>
        <v>0</v>
      </c>
      <c r="BI446" s="216">
        <f>IF(O446="nulová",K446,0)</f>
        <v>0</v>
      </c>
      <c r="BJ446" s="15" t="s">
        <v>77</v>
      </c>
      <c r="BK446" s="216">
        <f>ROUND(P446*H446,2)</f>
        <v>0</v>
      </c>
      <c r="BL446" s="15" t="s">
        <v>496</v>
      </c>
      <c r="BM446" s="15" t="s">
        <v>497</v>
      </c>
    </row>
    <row r="447" s="1" customFormat="1" ht="33.75" customHeight="1">
      <c r="B447" s="36"/>
      <c r="C447" s="204" t="s">
        <v>498</v>
      </c>
      <c r="D447" s="204" t="s">
        <v>129</v>
      </c>
      <c r="E447" s="205" t="s">
        <v>499</v>
      </c>
      <c r="F447" s="206" t="s">
        <v>500</v>
      </c>
      <c r="G447" s="207" t="s">
        <v>177</v>
      </c>
      <c r="H447" s="208">
        <v>1</v>
      </c>
      <c r="I447" s="209"/>
      <c r="J447" s="209"/>
      <c r="K447" s="210">
        <f>ROUND(P447*H447,2)</f>
        <v>0</v>
      </c>
      <c r="L447" s="206" t="s">
        <v>1</v>
      </c>
      <c r="M447" s="41"/>
      <c r="N447" s="211" t="s">
        <v>1</v>
      </c>
      <c r="O447" s="212" t="s">
        <v>41</v>
      </c>
      <c r="P447" s="213">
        <f>I447+J447</f>
        <v>0</v>
      </c>
      <c r="Q447" s="213">
        <f>ROUND(I447*H447,2)</f>
        <v>0</v>
      </c>
      <c r="R447" s="213">
        <f>ROUND(J447*H447,2)</f>
        <v>0</v>
      </c>
      <c r="S447" s="77"/>
      <c r="T447" s="214">
        <f>S447*H447</f>
        <v>0</v>
      </c>
      <c r="U447" s="214">
        <v>0</v>
      </c>
      <c r="V447" s="214">
        <f>U447*H447</f>
        <v>0</v>
      </c>
      <c r="W447" s="214">
        <v>0</v>
      </c>
      <c r="X447" s="215">
        <f>W447*H447</f>
        <v>0</v>
      </c>
      <c r="AR447" s="15" t="s">
        <v>496</v>
      </c>
      <c r="AT447" s="15" t="s">
        <v>129</v>
      </c>
      <c r="AU447" s="15" t="s">
        <v>79</v>
      </c>
      <c r="AY447" s="15" t="s">
        <v>125</v>
      </c>
      <c r="BE447" s="216">
        <f>IF(O447="základní",K447,0)</f>
        <v>0</v>
      </c>
      <c r="BF447" s="216">
        <f>IF(O447="snížená",K447,0)</f>
        <v>0</v>
      </c>
      <c r="BG447" s="216">
        <f>IF(O447="zákl. přenesená",K447,0)</f>
        <v>0</v>
      </c>
      <c r="BH447" s="216">
        <f>IF(O447="sníž. přenesená",K447,0)</f>
        <v>0</v>
      </c>
      <c r="BI447" s="216">
        <f>IF(O447="nulová",K447,0)</f>
        <v>0</v>
      </c>
      <c r="BJ447" s="15" t="s">
        <v>77</v>
      </c>
      <c r="BK447" s="216">
        <f>ROUND(P447*H447,2)</f>
        <v>0</v>
      </c>
      <c r="BL447" s="15" t="s">
        <v>496</v>
      </c>
      <c r="BM447" s="15" t="s">
        <v>501</v>
      </c>
    </row>
    <row r="448" s="10" customFormat="1" ht="22.8" customHeight="1">
      <c r="B448" s="188"/>
      <c r="C448" s="189"/>
      <c r="D448" s="190" t="s">
        <v>71</v>
      </c>
      <c r="E448" s="202" t="s">
        <v>502</v>
      </c>
      <c r="F448" s="202" t="s">
        <v>503</v>
      </c>
      <c r="G448" s="189"/>
      <c r="H448" s="189"/>
      <c r="I448" s="192"/>
      <c r="J448" s="192"/>
      <c r="K448" s="203">
        <f>BK448</f>
        <v>0</v>
      </c>
      <c r="L448" s="189"/>
      <c r="M448" s="193"/>
      <c r="N448" s="194"/>
      <c r="O448" s="195"/>
      <c r="P448" s="195"/>
      <c r="Q448" s="196">
        <f>Q449</f>
        <v>0</v>
      </c>
      <c r="R448" s="196">
        <f>R449</f>
        <v>0</v>
      </c>
      <c r="S448" s="195"/>
      <c r="T448" s="197">
        <f>T449</f>
        <v>0</v>
      </c>
      <c r="U448" s="195"/>
      <c r="V448" s="197">
        <f>V449</f>
        <v>0</v>
      </c>
      <c r="W448" s="195"/>
      <c r="X448" s="198">
        <f>X449</f>
        <v>0</v>
      </c>
      <c r="AR448" s="199" t="s">
        <v>202</v>
      </c>
      <c r="AT448" s="200" t="s">
        <v>71</v>
      </c>
      <c r="AU448" s="200" t="s">
        <v>77</v>
      </c>
      <c r="AY448" s="199" t="s">
        <v>125</v>
      </c>
      <c r="BK448" s="201">
        <f>BK449</f>
        <v>0</v>
      </c>
    </row>
    <row r="449" s="1" customFormat="1" ht="16.5" customHeight="1">
      <c r="B449" s="36"/>
      <c r="C449" s="204" t="s">
        <v>504</v>
      </c>
      <c r="D449" s="204" t="s">
        <v>129</v>
      </c>
      <c r="E449" s="205" t="s">
        <v>505</v>
      </c>
      <c r="F449" s="206" t="s">
        <v>506</v>
      </c>
      <c r="G449" s="207" t="s">
        <v>177</v>
      </c>
      <c r="H449" s="208">
        <v>1</v>
      </c>
      <c r="I449" s="209"/>
      <c r="J449" s="209"/>
      <c r="K449" s="210">
        <f>ROUND(P449*H449,2)</f>
        <v>0</v>
      </c>
      <c r="L449" s="206" t="s">
        <v>1</v>
      </c>
      <c r="M449" s="41"/>
      <c r="N449" s="211" t="s">
        <v>1</v>
      </c>
      <c r="O449" s="212" t="s">
        <v>41</v>
      </c>
      <c r="P449" s="213">
        <f>I449+J449</f>
        <v>0</v>
      </c>
      <c r="Q449" s="213">
        <f>ROUND(I449*H449,2)</f>
        <v>0</v>
      </c>
      <c r="R449" s="213">
        <f>ROUND(J449*H449,2)</f>
        <v>0</v>
      </c>
      <c r="S449" s="77"/>
      <c r="T449" s="214">
        <f>S449*H449</f>
        <v>0</v>
      </c>
      <c r="U449" s="214">
        <v>0</v>
      </c>
      <c r="V449" s="214">
        <f>U449*H449</f>
        <v>0</v>
      </c>
      <c r="W449" s="214">
        <v>0</v>
      </c>
      <c r="X449" s="215">
        <f>W449*H449</f>
        <v>0</v>
      </c>
      <c r="AR449" s="15" t="s">
        <v>496</v>
      </c>
      <c r="AT449" s="15" t="s">
        <v>129</v>
      </c>
      <c r="AU449" s="15" t="s">
        <v>79</v>
      </c>
      <c r="AY449" s="15" t="s">
        <v>125</v>
      </c>
      <c r="BE449" s="216">
        <f>IF(O449="základní",K449,0)</f>
        <v>0</v>
      </c>
      <c r="BF449" s="216">
        <f>IF(O449="snížená",K449,0)</f>
        <v>0</v>
      </c>
      <c r="BG449" s="216">
        <f>IF(O449="zákl. přenesená",K449,0)</f>
        <v>0</v>
      </c>
      <c r="BH449" s="216">
        <f>IF(O449="sníž. přenesená",K449,0)</f>
        <v>0</v>
      </c>
      <c r="BI449" s="216">
        <f>IF(O449="nulová",K449,0)</f>
        <v>0</v>
      </c>
      <c r="BJ449" s="15" t="s">
        <v>77</v>
      </c>
      <c r="BK449" s="216">
        <f>ROUND(P449*H449,2)</f>
        <v>0</v>
      </c>
      <c r="BL449" s="15" t="s">
        <v>496</v>
      </c>
      <c r="BM449" s="15" t="s">
        <v>507</v>
      </c>
    </row>
    <row r="450" s="1" customFormat="1" ht="49.92" customHeight="1">
      <c r="B450" s="36"/>
      <c r="C450" s="37"/>
      <c r="D450" s="37"/>
      <c r="E450" s="191" t="s">
        <v>508</v>
      </c>
      <c r="F450" s="191" t="s">
        <v>509</v>
      </c>
      <c r="G450" s="37"/>
      <c r="H450" s="37"/>
      <c r="I450" s="124"/>
      <c r="J450" s="124"/>
      <c r="K450" s="176">
        <f>BK450</f>
        <v>0</v>
      </c>
      <c r="L450" s="37"/>
      <c r="M450" s="41"/>
      <c r="N450" s="261"/>
      <c r="O450" s="77"/>
      <c r="P450" s="77"/>
      <c r="Q450" s="196">
        <f>SUM(Q451:Q460)</f>
        <v>0</v>
      </c>
      <c r="R450" s="196">
        <f>SUM(R451:R460)</f>
        <v>0</v>
      </c>
      <c r="S450" s="77"/>
      <c r="T450" s="77"/>
      <c r="U450" s="77"/>
      <c r="V450" s="77"/>
      <c r="W450" s="77"/>
      <c r="X450" s="78"/>
      <c r="AT450" s="15" t="s">
        <v>71</v>
      </c>
      <c r="AU450" s="15" t="s">
        <v>72</v>
      </c>
      <c r="AY450" s="15" t="s">
        <v>510</v>
      </c>
      <c r="BK450" s="216">
        <f>SUM(BK451:BK460)</f>
        <v>0</v>
      </c>
    </row>
    <row r="451" s="1" customFormat="1" ht="16.32" customHeight="1">
      <c r="B451" s="36"/>
      <c r="C451" s="262" t="s">
        <v>1</v>
      </c>
      <c r="D451" s="262" t="s">
        <v>129</v>
      </c>
      <c r="E451" s="263" t="s">
        <v>1</v>
      </c>
      <c r="F451" s="264" t="s">
        <v>1</v>
      </c>
      <c r="G451" s="265" t="s">
        <v>1</v>
      </c>
      <c r="H451" s="260"/>
      <c r="I451" s="260"/>
      <c r="J451" s="260"/>
      <c r="K451" s="210">
        <f>BK451</f>
        <v>0</v>
      </c>
      <c r="L451" s="266"/>
      <c r="M451" s="41"/>
      <c r="N451" s="267" t="s">
        <v>1</v>
      </c>
      <c r="O451" s="268" t="s">
        <v>41</v>
      </c>
      <c r="P451" s="213">
        <f>I451+J451</f>
        <v>0</v>
      </c>
      <c r="Q451" s="269">
        <f>I451*H451</f>
        <v>0</v>
      </c>
      <c r="R451" s="269">
        <f>J451*H451</f>
        <v>0</v>
      </c>
      <c r="S451" s="77"/>
      <c r="T451" s="77"/>
      <c r="U451" s="77"/>
      <c r="V451" s="77"/>
      <c r="W451" s="77"/>
      <c r="X451" s="78"/>
      <c r="AT451" s="15" t="s">
        <v>510</v>
      </c>
      <c r="AU451" s="15" t="s">
        <v>77</v>
      </c>
      <c r="AY451" s="15" t="s">
        <v>510</v>
      </c>
      <c r="BE451" s="216">
        <f>IF(O451="základní",K451,0)</f>
        <v>0</v>
      </c>
      <c r="BF451" s="216">
        <f>IF(O451="snížená",K451,0)</f>
        <v>0</v>
      </c>
      <c r="BG451" s="216">
        <f>IF(O451="zákl. přenesená",K451,0)</f>
        <v>0</v>
      </c>
      <c r="BH451" s="216">
        <f>IF(O451="sníž. přenesená",K451,0)</f>
        <v>0</v>
      </c>
      <c r="BI451" s="216">
        <f>IF(O451="nulová",K451,0)</f>
        <v>0</v>
      </c>
      <c r="BJ451" s="15" t="s">
        <v>77</v>
      </c>
      <c r="BK451" s="216">
        <f>P451*H451</f>
        <v>0</v>
      </c>
    </row>
    <row r="452" s="1" customFormat="1" ht="16.32" customHeight="1">
      <c r="B452" s="36"/>
      <c r="C452" s="262" t="s">
        <v>1</v>
      </c>
      <c r="D452" s="262" t="s">
        <v>129</v>
      </c>
      <c r="E452" s="263" t="s">
        <v>1</v>
      </c>
      <c r="F452" s="264" t="s">
        <v>1</v>
      </c>
      <c r="G452" s="265" t="s">
        <v>1</v>
      </c>
      <c r="H452" s="260"/>
      <c r="I452" s="260"/>
      <c r="J452" s="260"/>
      <c r="K452" s="210">
        <f>BK452</f>
        <v>0</v>
      </c>
      <c r="L452" s="266"/>
      <c r="M452" s="41"/>
      <c r="N452" s="267" t="s">
        <v>1</v>
      </c>
      <c r="O452" s="268" t="s">
        <v>41</v>
      </c>
      <c r="P452" s="213">
        <f>I452+J452</f>
        <v>0</v>
      </c>
      <c r="Q452" s="269">
        <f>I452*H452</f>
        <v>0</v>
      </c>
      <c r="R452" s="269">
        <f>J452*H452</f>
        <v>0</v>
      </c>
      <c r="S452" s="77"/>
      <c r="T452" s="77"/>
      <c r="U452" s="77"/>
      <c r="V452" s="77"/>
      <c r="W452" s="77"/>
      <c r="X452" s="78"/>
      <c r="AT452" s="15" t="s">
        <v>510</v>
      </c>
      <c r="AU452" s="15" t="s">
        <v>77</v>
      </c>
      <c r="AY452" s="15" t="s">
        <v>510</v>
      </c>
      <c r="BE452" s="216">
        <f>IF(O452="základní",K452,0)</f>
        <v>0</v>
      </c>
      <c r="BF452" s="216">
        <f>IF(O452="snížená",K452,0)</f>
        <v>0</v>
      </c>
      <c r="BG452" s="216">
        <f>IF(O452="zákl. přenesená",K452,0)</f>
        <v>0</v>
      </c>
      <c r="BH452" s="216">
        <f>IF(O452="sníž. přenesená",K452,0)</f>
        <v>0</v>
      </c>
      <c r="BI452" s="216">
        <f>IF(O452="nulová",K452,0)</f>
        <v>0</v>
      </c>
      <c r="BJ452" s="15" t="s">
        <v>77</v>
      </c>
      <c r="BK452" s="216">
        <f>P452*H452</f>
        <v>0</v>
      </c>
    </row>
    <row r="453" s="1" customFormat="1" ht="16.32" customHeight="1">
      <c r="B453" s="36"/>
      <c r="C453" s="262" t="s">
        <v>1</v>
      </c>
      <c r="D453" s="262" t="s">
        <v>129</v>
      </c>
      <c r="E453" s="263" t="s">
        <v>1</v>
      </c>
      <c r="F453" s="264" t="s">
        <v>1</v>
      </c>
      <c r="G453" s="265" t="s">
        <v>1</v>
      </c>
      <c r="H453" s="260"/>
      <c r="I453" s="260"/>
      <c r="J453" s="260"/>
      <c r="K453" s="210">
        <f>BK453</f>
        <v>0</v>
      </c>
      <c r="L453" s="266"/>
      <c r="M453" s="41"/>
      <c r="N453" s="267" t="s">
        <v>1</v>
      </c>
      <c r="O453" s="268" t="s">
        <v>41</v>
      </c>
      <c r="P453" s="213">
        <f>I453+J453</f>
        <v>0</v>
      </c>
      <c r="Q453" s="269">
        <f>I453*H453</f>
        <v>0</v>
      </c>
      <c r="R453" s="269">
        <f>J453*H453</f>
        <v>0</v>
      </c>
      <c r="S453" s="77"/>
      <c r="T453" s="77"/>
      <c r="U453" s="77"/>
      <c r="V453" s="77"/>
      <c r="W453" s="77"/>
      <c r="X453" s="78"/>
      <c r="AT453" s="15" t="s">
        <v>510</v>
      </c>
      <c r="AU453" s="15" t="s">
        <v>77</v>
      </c>
      <c r="AY453" s="15" t="s">
        <v>510</v>
      </c>
      <c r="BE453" s="216">
        <f>IF(O453="základní",K453,0)</f>
        <v>0</v>
      </c>
      <c r="BF453" s="216">
        <f>IF(O453="snížená",K453,0)</f>
        <v>0</v>
      </c>
      <c r="BG453" s="216">
        <f>IF(O453="zákl. přenesená",K453,0)</f>
        <v>0</v>
      </c>
      <c r="BH453" s="216">
        <f>IF(O453="sníž. přenesená",K453,0)</f>
        <v>0</v>
      </c>
      <c r="BI453" s="216">
        <f>IF(O453="nulová",K453,0)</f>
        <v>0</v>
      </c>
      <c r="BJ453" s="15" t="s">
        <v>77</v>
      </c>
      <c r="BK453" s="216">
        <f>P453*H453</f>
        <v>0</v>
      </c>
    </row>
    <row r="454" s="1" customFormat="1" ht="16.32" customHeight="1">
      <c r="B454" s="36"/>
      <c r="C454" s="262" t="s">
        <v>1</v>
      </c>
      <c r="D454" s="262" t="s">
        <v>129</v>
      </c>
      <c r="E454" s="263" t="s">
        <v>1</v>
      </c>
      <c r="F454" s="264" t="s">
        <v>1</v>
      </c>
      <c r="G454" s="265" t="s">
        <v>1</v>
      </c>
      <c r="H454" s="260"/>
      <c r="I454" s="260"/>
      <c r="J454" s="260"/>
      <c r="K454" s="210">
        <f>BK454</f>
        <v>0</v>
      </c>
      <c r="L454" s="266"/>
      <c r="M454" s="41"/>
      <c r="N454" s="267" t="s">
        <v>1</v>
      </c>
      <c r="O454" s="268" t="s">
        <v>41</v>
      </c>
      <c r="P454" s="213">
        <f>I454+J454</f>
        <v>0</v>
      </c>
      <c r="Q454" s="269">
        <f>I454*H454</f>
        <v>0</v>
      </c>
      <c r="R454" s="269">
        <f>J454*H454</f>
        <v>0</v>
      </c>
      <c r="S454" s="77"/>
      <c r="T454" s="77"/>
      <c r="U454" s="77"/>
      <c r="V454" s="77"/>
      <c r="W454" s="77"/>
      <c r="X454" s="78"/>
      <c r="AT454" s="15" t="s">
        <v>510</v>
      </c>
      <c r="AU454" s="15" t="s">
        <v>77</v>
      </c>
      <c r="AY454" s="15" t="s">
        <v>510</v>
      </c>
      <c r="BE454" s="216">
        <f>IF(O454="základní",K454,0)</f>
        <v>0</v>
      </c>
      <c r="BF454" s="216">
        <f>IF(O454="snížená",K454,0)</f>
        <v>0</v>
      </c>
      <c r="BG454" s="216">
        <f>IF(O454="zákl. přenesená",K454,0)</f>
        <v>0</v>
      </c>
      <c r="BH454" s="216">
        <f>IF(O454="sníž. přenesená",K454,0)</f>
        <v>0</v>
      </c>
      <c r="BI454" s="216">
        <f>IF(O454="nulová",K454,0)</f>
        <v>0</v>
      </c>
      <c r="BJ454" s="15" t="s">
        <v>77</v>
      </c>
      <c r="BK454" s="216">
        <f>P454*H454</f>
        <v>0</v>
      </c>
    </row>
    <row r="455" s="1" customFormat="1" ht="16.32" customHeight="1">
      <c r="B455" s="36"/>
      <c r="C455" s="262" t="s">
        <v>1</v>
      </c>
      <c r="D455" s="262" t="s">
        <v>129</v>
      </c>
      <c r="E455" s="263" t="s">
        <v>1</v>
      </c>
      <c r="F455" s="264" t="s">
        <v>1</v>
      </c>
      <c r="G455" s="265" t="s">
        <v>1</v>
      </c>
      <c r="H455" s="260"/>
      <c r="I455" s="260"/>
      <c r="J455" s="260"/>
      <c r="K455" s="210">
        <f>BK455</f>
        <v>0</v>
      </c>
      <c r="L455" s="266"/>
      <c r="M455" s="41"/>
      <c r="N455" s="267" t="s">
        <v>1</v>
      </c>
      <c r="O455" s="268" t="s">
        <v>41</v>
      </c>
      <c r="P455" s="213">
        <f>I455+J455</f>
        <v>0</v>
      </c>
      <c r="Q455" s="269">
        <f>I455*H455</f>
        <v>0</v>
      </c>
      <c r="R455" s="269">
        <f>J455*H455</f>
        <v>0</v>
      </c>
      <c r="S455" s="77"/>
      <c r="T455" s="77"/>
      <c r="U455" s="77"/>
      <c r="V455" s="77"/>
      <c r="W455" s="77"/>
      <c r="X455" s="78"/>
      <c r="AT455" s="15" t="s">
        <v>510</v>
      </c>
      <c r="AU455" s="15" t="s">
        <v>77</v>
      </c>
      <c r="AY455" s="15" t="s">
        <v>510</v>
      </c>
      <c r="BE455" s="216">
        <f>IF(O455="základní",K455,0)</f>
        <v>0</v>
      </c>
      <c r="BF455" s="216">
        <f>IF(O455="snížená",K455,0)</f>
        <v>0</v>
      </c>
      <c r="BG455" s="216">
        <f>IF(O455="zákl. přenesená",K455,0)</f>
        <v>0</v>
      </c>
      <c r="BH455" s="216">
        <f>IF(O455="sníž. přenesená",K455,0)</f>
        <v>0</v>
      </c>
      <c r="BI455" s="216">
        <f>IF(O455="nulová",K455,0)</f>
        <v>0</v>
      </c>
      <c r="BJ455" s="15" t="s">
        <v>77</v>
      </c>
      <c r="BK455" s="216">
        <f>P455*H455</f>
        <v>0</v>
      </c>
    </row>
    <row r="456" s="1" customFormat="1" ht="16.32" customHeight="1">
      <c r="B456" s="36"/>
      <c r="C456" s="262" t="s">
        <v>1</v>
      </c>
      <c r="D456" s="262" t="s">
        <v>129</v>
      </c>
      <c r="E456" s="263" t="s">
        <v>1</v>
      </c>
      <c r="F456" s="264" t="s">
        <v>1</v>
      </c>
      <c r="G456" s="265" t="s">
        <v>1</v>
      </c>
      <c r="H456" s="260"/>
      <c r="I456" s="260"/>
      <c r="J456" s="260"/>
      <c r="K456" s="210">
        <f>BK456</f>
        <v>0</v>
      </c>
      <c r="L456" s="266"/>
      <c r="M456" s="41"/>
      <c r="N456" s="267" t="s">
        <v>1</v>
      </c>
      <c r="O456" s="268" t="s">
        <v>41</v>
      </c>
      <c r="P456" s="213">
        <f>I456+J456</f>
        <v>0</v>
      </c>
      <c r="Q456" s="269">
        <f>I456*H456</f>
        <v>0</v>
      </c>
      <c r="R456" s="269">
        <f>J456*H456</f>
        <v>0</v>
      </c>
      <c r="S456" s="77"/>
      <c r="T456" s="77"/>
      <c r="U456" s="77"/>
      <c r="V456" s="77"/>
      <c r="W456" s="77"/>
      <c r="X456" s="78"/>
      <c r="AT456" s="15" t="s">
        <v>510</v>
      </c>
      <c r="AU456" s="15" t="s">
        <v>77</v>
      </c>
      <c r="AY456" s="15" t="s">
        <v>510</v>
      </c>
      <c r="BE456" s="216">
        <f>IF(O456="základní",K456,0)</f>
        <v>0</v>
      </c>
      <c r="BF456" s="216">
        <f>IF(O456="snížená",K456,0)</f>
        <v>0</v>
      </c>
      <c r="BG456" s="216">
        <f>IF(O456="zákl. přenesená",K456,0)</f>
        <v>0</v>
      </c>
      <c r="BH456" s="216">
        <f>IF(O456="sníž. přenesená",K456,0)</f>
        <v>0</v>
      </c>
      <c r="BI456" s="216">
        <f>IF(O456="nulová",K456,0)</f>
        <v>0</v>
      </c>
      <c r="BJ456" s="15" t="s">
        <v>77</v>
      </c>
      <c r="BK456" s="216">
        <f>P456*H456</f>
        <v>0</v>
      </c>
    </row>
    <row r="457" s="1" customFormat="1" ht="16.32" customHeight="1">
      <c r="B457" s="36"/>
      <c r="C457" s="262" t="s">
        <v>1</v>
      </c>
      <c r="D457" s="262" t="s">
        <v>129</v>
      </c>
      <c r="E457" s="263" t="s">
        <v>1</v>
      </c>
      <c r="F457" s="264" t="s">
        <v>1</v>
      </c>
      <c r="G457" s="265" t="s">
        <v>1</v>
      </c>
      <c r="H457" s="260"/>
      <c r="I457" s="260"/>
      <c r="J457" s="260"/>
      <c r="K457" s="210">
        <f>BK457</f>
        <v>0</v>
      </c>
      <c r="L457" s="266"/>
      <c r="M457" s="41"/>
      <c r="N457" s="267" t="s">
        <v>1</v>
      </c>
      <c r="O457" s="268" t="s">
        <v>41</v>
      </c>
      <c r="P457" s="213">
        <f>I457+J457</f>
        <v>0</v>
      </c>
      <c r="Q457" s="269">
        <f>I457*H457</f>
        <v>0</v>
      </c>
      <c r="R457" s="269">
        <f>J457*H457</f>
        <v>0</v>
      </c>
      <c r="S457" s="77"/>
      <c r="T457" s="77"/>
      <c r="U457" s="77"/>
      <c r="V457" s="77"/>
      <c r="W457" s="77"/>
      <c r="X457" s="78"/>
      <c r="AT457" s="15" t="s">
        <v>510</v>
      </c>
      <c r="AU457" s="15" t="s">
        <v>77</v>
      </c>
      <c r="AY457" s="15" t="s">
        <v>510</v>
      </c>
      <c r="BE457" s="216">
        <f>IF(O457="základní",K457,0)</f>
        <v>0</v>
      </c>
      <c r="BF457" s="216">
        <f>IF(O457="snížená",K457,0)</f>
        <v>0</v>
      </c>
      <c r="BG457" s="216">
        <f>IF(O457="zákl. přenesená",K457,0)</f>
        <v>0</v>
      </c>
      <c r="BH457" s="216">
        <f>IF(O457="sníž. přenesená",K457,0)</f>
        <v>0</v>
      </c>
      <c r="BI457" s="216">
        <f>IF(O457="nulová",K457,0)</f>
        <v>0</v>
      </c>
      <c r="BJ457" s="15" t="s">
        <v>77</v>
      </c>
      <c r="BK457" s="216">
        <f>P457*H457</f>
        <v>0</v>
      </c>
    </row>
    <row r="458" s="1" customFormat="1" ht="16.32" customHeight="1">
      <c r="B458" s="36"/>
      <c r="C458" s="262" t="s">
        <v>1</v>
      </c>
      <c r="D458" s="262" t="s">
        <v>129</v>
      </c>
      <c r="E458" s="263" t="s">
        <v>1</v>
      </c>
      <c r="F458" s="264" t="s">
        <v>1</v>
      </c>
      <c r="G458" s="265" t="s">
        <v>1</v>
      </c>
      <c r="H458" s="260"/>
      <c r="I458" s="260"/>
      <c r="J458" s="260"/>
      <c r="K458" s="210">
        <f>BK458</f>
        <v>0</v>
      </c>
      <c r="L458" s="266"/>
      <c r="M458" s="41"/>
      <c r="N458" s="267" t="s">
        <v>1</v>
      </c>
      <c r="O458" s="268" t="s">
        <v>41</v>
      </c>
      <c r="P458" s="213">
        <f>I458+J458</f>
        <v>0</v>
      </c>
      <c r="Q458" s="269">
        <f>I458*H458</f>
        <v>0</v>
      </c>
      <c r="R458" s="269">
        <f>J458*H458</f>
        <v>0</v>
      </c>
      <c r="S458" s="77"/>
      <c r="T458" s="77"/>
      <c r="U458" s="77"/>
      <c r="V458" s="77"/>
      <c r="W458" s="77"/>
      <c r="X458" s="78"/>
      <c r="AT458" s="15" t="s">
        <v>510</v>
      </c>
      <c r="AU458" s="15" t="s">
        <v>77</v>
      </c>
      <c r="AY458" s="15" t="s">
        <v>510</v>
      </c>
      <c r="BE458" s="216">
        <f>IF(O458="základní",K458,0)</f>
        <v>0</v>
      </c>
      <c r="BF458" s="216">
        <f>IF(O458="snížená",K458,0)</f>
        <v>0</v>
      </c>
      <c r="BG458" s="216">
        <f>IF(O458="zákl. přenesená",K458,0)</f>
        <v>0</v>
      </c>
      <c r="BH458" s="216">
        <f>IF(O458="sníž. přenesená",K458,0)</f>
        <v>0</v>
      </c>
      <c r="BI458" s="216">
        <f>IF(O458="nulová",K458,0)</f>
        <v>0</v>
      </c>
      <c r="BJ458" s="15" t="s">
        <v>77</v>
      </c>
      <c r="BK458" s="216">
        <f>P458*H458</f>
        <v>0</v>
      </c>
    </row>
    <row r="459" s="1" customFormat="1" ht="16.32" customHeight="1">
      <c r="B459" s="36"/>
      <c r="C459" s="262" t="s">
        <v>1</v>
      </c>
      <c r="D459" s="262" t="s">
        <v>129</v>
      </c>
      <c r="E459" s="263" t="s">
        <v>1</v>
      </c>
      <c r="F459" s="264" t="s">
        <v>1</v>
      </c>
      <c r="G459" s="265" t="s">
        <v>1</v>
      </c>
      <c r="H459" s="260"/>
      <c r="I459" s="260"/>
      <c r="J459" s="260"/>
      <c r="K459" s="210">
        <f>BK459</f>
        <v>0</v>
      </c>
      <c r="L459" s="266"/>
      <c r="M459" s="41"/>
      <c r="N459" s="267" t="s">
        <v>1</v>
      </c>
      <c r="O459" s="268" t="s">
        <v>41</v>
      </c>
      <c r="P459" s="213">
        <f>I459+J459</f>
        <v>0</v>
      </c>
      <c r="Q459" s="269">
        <f>I459*H459</f>
        <v>0</v>
      </c>
      <c r="R459" s="269">
        <f>J459*H459</f>
        <v>0</v>
      </c>
      <c r="S459" s="77"/>
      <c r="T459" s="77"/>
      <c r="U459" s="77"/>
      <c r="V459" s="77"/>
      <c r="W459" s="77"/>
      <c r="X459" s="78"/>
      <c r="AT459" s="15" t="s">
        <v>510</v>
      </c>
      <c r="AU459" s="15" t="s">
        <v>77</v>
      </c>
      <c r="AY459" s="15" t="s">
        <v>510</v>
      </c>
      <c r="BE459" s="216">
        <f>IF(O459="základní",K459,0)</f>
        <v>0</v>
      </c>
      <c r="BF459" s="216">
        <f>IF(O459="snížená",K459,0)</f>
        <v>0</v>
      </c>
      <c r="BG459" s="216">
        <f>IF(O459="zákl. přenesená",K459,0)</f>
        <v>0</v>
      </c>
      <c r="BH459" s="216">
        <f>IF(O459="sníž. přenesená",K459,0)</f>
        <v>0</v>
      </c>
      <c r="BI459" s="216">
        <f>IF(O459="nulová",K459,0)</f>
        <v>0</v>
      </c>
      <c r="BJ459" s="15" t="s">
        <v>77</v>
      </c>
      <c r="BK459" s="216">
        <f>P459*H459</f>
        <v>0</v>
      </c>
    </row>
    <row r="460" s="1" customFormat="1" ht="16.32" customHeight="1">
      <c r="B460" s="36"/>
      <c r="C460" s="262" t="s">
        <v>1</v>
      </c>
      <c r="D460" s="262" t="s">
        <v>129</v>
      </c>
      <c r="E460" s="263" t="s">
        <v>1</v>
      </c>
      <c r="F460" s="264" t="s">
        <v>1</v>
      </c>
      <c r="G460" s="265" t="s">
        <v>1</v>
      </c>
      <c r="H460" s="260"/>
      <c r="I460" s="260"/>
      <c r="J460" s="260"/>
      <c r="K460" s="210">
        <f>BK460</f>
        <v>0</v>
      </c>
      <c r="L460" s="266"/>
      <c r="M460" s="41"/>
      <c r="N460" s="267" t="s">
        <v>1</v>
      </c>
      <c r="O460" s="268" t="s">
        <v>41</v>
      </c>
      <c r="P460" s="270">
        <f>I460+J460</f>
        <v>0</v>
      </c>
      <c r="Q460" s="271">
        <f>I460*H460</f>
        <v>0</v>
      </c>
      <c r="R460" s="271">
        <f>J460*H460</f>
        <v>0</v>
      </c>
      <c r="S460" s="272"/>
      <c r="T460" s="272"/>
      <c r="U460" s="272"/>
      <c r="V460" s="272"/>
      <c r="W460" s="272"/>
      <c r="X460" s="273"/>
      <c r="AT460" s="15" t="s">
        <v>510</v>
      </c>
      <c r="AU460" s="15" t="s">
        <v>77</v>
      </c>
      <c r="AY460" s="15" t="s">
        <v>510</v>
      </c>
      <c r="BE460" s="216">
        <f>IF(O460="základní",K460,0)</f>
        <v>0</v>
      </c>
      <c r="BF460" s="216">
        <f>IF(O460="snížená",K460,0)</f>
        <v>0</v>
      </c>
      <c r="BG460" s="216">
        <f>IF(O460="zákl. přenesená",K460,0)</f>
        <v>0</v>
      </c>
      <c r="BH460" s="216">
        <f>IF(O460="sníž. přenesená",K460,0)</f>
        <v>0</v>
      </c>
      <c r="BI460" s="216">
        <f>IF(O460="nulová",K460,0)</f>
        <v>0</v>
      </c>
      <c r="BJ460" s="15" t="s">
        <v>77</v>
      </c>
      <c r="BK460" s="216">
        <f>P460*H460</f>
        <v>0</v>
      </c>
    </row>
    <row r="461" s="1" customFormat="1" ht="6.96" customHeight="1">
      <c r="B461" s="55"/>
      <c r="C461" s="56"/>
      <c r="D461" s="56"/>
      <c r="E461" s="56"/>
      <c r="F461" s="56"/>
      <c r="G461" s="56"/>
      <c r="H461" s="56"/>
      <c r="I461" s="149"/>
      <c r="J461" s="149"/>
      <c r="K461" s="56"/>
      <c r="L461" s="56"/>
      <c r="M461" s="41"/>
    </row>
  </sheetData>
  <sheetProtection sheet="1" autoFilter="0" formatColumns="0" formatRows="0" objects="1" scenarios="1" spinCount="100000" saltValue="4BBp0OWBci046+6DAr8VzGQxol8YFvYdfVfaiFNjvNtdXndtFIu6zXW2XOHUlBC7NwxFQf/QHejolKFxLb5x2A==" hashValue="uuyxx+rLDuBuXLGWtWsEoEbq8qgc1i6QZ4AyCRp3T2UX+Qzmbpvjp3tgrynQ8G9A+cM/MeB6P/Wg0T7S8gdohA==" algorithmName="SHA-512" password="CC35"/>
  <autoFilter ref="C90:L460"/>
  <mergeCells count="6">
    <mergeCell ref="E7:H7"/>
    <mergeCell ref="E16:H16"/>
    <mergeCell ref="E25:H25"/>
    <mergeCell ref="E48:H48"/>
    <mergeCell ref="E83:H83"/>
    <mergeCell ref="M2:Z2"/>
  </mergeCells>
  <dataValidations count="2">
    <dataValidation type="list" allowBlank="1" showInputMessage="1" showErrorMessage="1" error="Povoleny jsou hodnoty K, M." sqref="D451:D461">
      <formula1>"K, M"</formula1>
    </dataValidation>
    <dataValidation type="list" allowBlank="1" showInputMessage="1" showErrorMessage="1" error="Povoleny jsou hodnoty základní, snížená, zákl. přenesená, sníž. přenesená, nulová." sqref="O451:O46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DESKTOP-E2J5M8A\Katka</dc:creator>
  <cp:lastModifiedBy>DESKTOP-E2J5M8A\Katka</cp:lastModifiedBy>
  <dcterms:created xsi:type="dcterms:W3CDTF">2019-05-14T21:50:35Z</dcterms:created>
  <dcterms:modified xsi:type="dcterms:W3CDTF">2019-05-14T21:50:40Z</dcterms:modified>
</cp:coreProperties>
</file>