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unka.CNPK\Edokumenty\000 Zakázky\7411 VZMR Výměna oken v budově č_p_500 hospodářská budova\Zadání\"/>
    </mc:Choice>
  </mc:AlternateContent>
  <bookViews>
    <workbookView xWindow="0" yWindow="0" windowWidth="15360" windowHeight="8712" activeTab="1"/>
  </bookViews>
  <sheets>
    <sheet name="Rekapitulace stavby" sheetId="1" r:id="rId1"/>
    <sheet name="05 - SO 05 Výměna oken v ..." sheetId="2" r:id="rId2"/>
    <sheet name="Pokyny pro vyplnění" sheetId="3" r:id="rId3"/>
  </sheets>
  <definedNames>
    <definedName name="_xlnm._FilterDatabase" localSheetId="1" hidden="1">'05 - SO 05 Výměna oken v ...'!$C$86:$K$197</definedName>
    <definedName name="_xlnm.Print_Titles" localSheetId="1">'05 - SO 05 Výměna oken v ...'!$86:$86</definedName>
    <definedName name="_xlnm.Print_Titles" localSheetId="0">'Rekapitulace stavby'!$52:$52</definedName>
    <definedName name="_xlnm.Print_Area" localSheetId="1">'05 - SO 05 Výměna oken v ...'!$C$4:$J$39,'05 - SO 05 Výměna oken v ...'!$C$45:$J$68,'05 - SO 05 Výměna oken v ...'!$C$74:$K$197</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52511"/>
</workbook>
</file>

<file path=xl/calcChain.xml><?xml version="1.0" encoding="utf-8"?>
<calcChain xmlns="http://schemas.openxmlformats.org/spreadsheetml/2006/main">
  <c r="J37" i="2" l="1"/>
  <c r="J36" i="2"/>
  <c r="AY55" i="1"/>
  <c r="J35" i="2"/>
  <c r="AX55" i="1"/>
  <c r="BI195" i="2"/>
  <c r="BH195" i="2"/>
  <c r="BG195" i="2"/>
  <c r="F35" i="2" s="1"/>
  <c r="BB55" i="1" s="1"/>
  <c r="BB54" i="1" s="1"/>
  <c r="BF195" i="2"/>
  <c r="T195" i="2"/>
  <c r="R195" i="2"/>
  <c r="P195" i="2"/>
  <c r="P185" i="2" s="1"/>
  <c r="BK195" i="2"/>
  <c r="J195" i="2"/>
  <c r="BE195" i="2"/>
  <c r="BI192" i="2"/>
  <c r="BH192" i="2"/>
  <c r="BG192" i="2"/>
  <c r="BF192" i="2"/>
  <c r="T192" i="2"/>
  <c r="T185" i="2" s="1"/>
  <c r="R192" i="2"/>
  <c r="P192" i="2"/>
  <c r="BK192" i="2"/>
  <c r="J192" i="2"/>
  <c r="BE192" i="2"/>
  <c r="BI186" i="2"/>
  <c r="BH186" i="2"/>
  <c r="BG186" i="2"/>
  <c r="BF186" i="2"/>
  <c r="T186" i="2"/>
  <c r="R186" i="2"/>
  <c r="R185" i="2"/>
  <c r="P186" i="2"/>
  <c r="BK186" i="2"/>
  <c r="BK185" i="2"/>
  <c r="J185" i="2" s="1"/>
  <c r="J67" i="2" s="1"/>
  <c r="J186" i="2"/>
  <c r="BE186" i="2"/>
  <c r="BI182" i="2"/>
  <c r="BH182" i="2"/>
  <c r="BG182" i="2"/>
  <c r="BF182" i="2"/>
  <c r="T182" i="2"/>
  <c r="R182" i="2"/>
  <c r="P182" i="2"/>
  <c r="BK182" i="2"/>
  <c r="J182" i="2"/>
  <c r="BE182" i="2"/>
  <c r="BI178" i="2"/>
  <c r="BH178" i="2"/>
  <c r="BG178" i="2"/>
  <c r="BF178" i="2"/>
  <c r="T178" i="2"/>
  <c r="R178" i="2"/>
  <c r="P178" i="2"/>
  <c r="BK178" i="2"/>
  <c r="J178" i="2"/>
  <c r="BE178" i="2"/>
  <c r="BI174" i="2"/>
  <c r="BH174" i="2"/>
  <c r="BG174" i="2"/>
  <c r="BF174" i="2"/>
  <c r="T174" i="2"/>
  <c r="R174" i="2"/>
  <c r="P174" i="2"/>
  <c r="BK174" i="2"/>
  <c r="J174" i="2"/>
  <c r="BE174" i="2"/>
  <c r="BI170" i="2"/>
  <c r="BH170" i="2"/>
  <c r="BG170" i="2"/>
  <c r="BF170" i="2"/>
  <c r="T170" i="2"/>
  <c r="R170" i="2"/>
  <c r="P170" i="2"/>
  <c r="BK170" i="2"/>
  <c r="J170" i="2"/>
  <c r="BE170" i="2"/>
  <c r="BI167" i="2"/>
  <c r="BH167" i="2"/>
  <c r="BG167" i="2"/>
  <c r="BF167" i="2"/>
  <c r="T167" i="2"/>
  <c r="R167" i="2"/>
  <c r="P167" i="2"/>
  <c r="BK167" i="2"/>
  <c r="J167" i="2"/>
  <c r="BE167" i="2"/>
  <c r="BI164" i="2"/>
  <c r="BH164" i="2"/>
  <c r="BG164" i="2"/>
  <c r="BF164" i="2"/>
  <c r="T164" i="2"/>
  <c r="R164" i="2"/>
  <c r="P164" i="2"/>
  <c r="BK164" i="2"/>
  <c r="J164" i="2"/>
  <c r="BE164" i="2"/>
  <c r="BI160" i="2"/>
  <c r="BH160" i="2"/>
  <c r="BG160" i="2"/>
  <c r="BF160" i="2"/>
  <c r="T160" i="2"/>
  <c r="R160" i="2"/>
  <c r="P160" i="2"/>
  <c r="BK160" i="2"/>
  <c r="J160" i="2"/>
  <c r="BE160" i="2"/>
  <c r="BI156" i="2"/>
  <c r="BH156" i="2"/>
  <c r="BG156" i="2"/>
  <c r="BF156" i="2"/>
  <c r="T156" i="2"/>
  <c r="R156" i="2"/>
  <c r="P156" i="2"/>
  <c r="BK156" i="2"/>
  <c r="J156" i="2"/>
  <c r="BE156" i="2"/>
  <c r="BI152" i="2"/>
  <c r="BH152" i="2"/>
  <c r="BG152" i="2"/>
  <c r="BF152" i="2"/>
  <c r="T152" i="2"/>
  <c r="R152" i="2"/>
  <c r="P152" i="2"/>
  <c r="BK152" i="2"/>
  <c r="J152" i="2"/>
  <c r="BE152" i="2"/>
  <c r="BI148" i="2"/>
  <c r="BH148" i="2"/>
  <c r="BG148" i="2"/>
  <c r="BF148" i="2"/>
  <c r="T148" i="2"/>
  <c r="R148" i="2"/>
  <c r="P148" i="2"/>
  <c r="BK148" i="2"/>
  <c r="J148" i="2"/>
  <c r="BE148" i="2"/>
  <c r="BI146" i="2"/>
  <c r="BH146" i="2"/>
  <c r="BG146" i="2"/>
  <c r="BF146" i="2"/>
  <c r="T146" i="2"/>
  <c r="R146" i="2"/>
  <c r="P146" i="2"/>
  <c r="BK146" i="2"/>
  <c r="J146" i="2"/>
  <c r="BE146" i="2"/>
  <c r="BI144" i="2"/>
  <c r="BH144" i="2"/>
  <c r="BG144" i="2"/>
  <c r="BF144" i="2"/>
  <c r="T144" i="2"/>
  <c r="R144" i="2"/>
  <c r="P144" i="2"/>
  <c r="BK144" i="2"/>
  <c r="J144" i="2"/>
  <c r="BE144" i="2"/>
  <c r="BI142" i="2"/>
  <c r="BH142" i="2"/>
  <c r="BG142" i="2"/>
  <c r="BF142" i="2"/>
  <c r="T142" i="2"/>
  <c r="R142" i="2"/>
  <c r="P142" i="2"/>
  <c r="BK142" i="2"/>
  <c r="J142" i="2"/>
  <c r="BE142" i="2"/>
  <c r="BI140" i="2"/>
  <c r="BH140" i="2"/>
  <c r="BG140" i="2"/>
  <c r="BF140" i="2"/>
  <c r="T140" i="2"/>
  <c r="R140" i="2"/>
  <c r="P140" i="2"/>
  <c r="BK140" i="2"/>
  <c r="J140" i="2"/>
  <c r="BE140" i="2"/>
  <c r="BI136" i="2"/>
  <c r="BH136" i="2"/>
  <c r="BG136" i="2"/>
  <c r="BF136" i="2"/>
  <c r="T136" i="2"/>
  <c r="R136" i="2"/>
  <c r="P136" i="2"/>
  <c r="BK136" i="2"/>
  <c r="BK129" i="2" s="1"/>
  <c r="J136" i="2"/>
  <c r="BE136" i="2"/>
  <c r="BI133" i="2"/>
  <c r="BH133" i="2"/>
  <c r="BG133" i="2"/>
  <c r="BF133" i="2"/>
  <c r="T133" i="2"/>
  <c r="T129" i="2" s="1"/>
  <c r="T128" i="2" s="1"/>
  <c r="R133" i="2"/>
  <c r="P133" i="2"/>
  <c r="BK133" i="2"/>
  <c r="J133" i="2"/>
  <c r="BE133" i="2"/>
  <c r="BI130" i="2"/>
  <c r="BH130" i="2"/>
  <c r="BG130" i="2"/>
  <c r="BF130" i="2"/>
  <c r="T130" i="2"/>
  <c r="R130" i="2"/>
  <c r="R129" i="2" s="1"/>
  <c r="R128" i="2" s="1"/>
  <c r="P130" i="2"/>
  <c r="P129" i="2"/>
  <c r="P128" i="2" s="1"/>
  <c r="BK130" i="2"/>
  <c r="J130" i="2"/>
  <c r="BE130" i="2"/>
  <c r="BI125" i="2"/>
  <c r="BH125" i="2"/>
  <c r="BG125" i="2"/>
  <c r="BF125" i="2"/>
  <c r="T125" i="2"/>
  <c r="T124" i="2"/>
  <c r="R125" i="2"/>
  <c r="R124" i="2"/>
  <c r="P125" i="2"/>
  <c r="P124" i="2"/>
  <c r="BK125" i="2"/>
  <c r="BK124" i="2"/>
  <c r="J124" i="2"/>
  <c r="J64" i="2" s="1"/>
  <c r="J125" i="2"/>
  <c r="BE125" i="2" s="1"/>
  <c r="BI120" i="2"/>
  <c r="BH120" i="2"/>
  <c r="BG120" i="2"/>
  <c r="BF120" i="2"/>
  <c r="T120" i="2"/>
  <c r="R120" i="2"/>
  <c r="P120" i="2"/>
  <c r="BK120" i="2"/>
  <c r="J120" i="2"/>
  <c r="BE120" i="2"/>
  <c r="BI116" i="2"/>
  <c r="BH116" i="2"/>
  <c r="BG116" i="2"/>
  <c r="BF116" i="2"/>
  <c r="T116" i="2"/>
  <c r="R116" i="2"/>
  <c r="P116" i="2"/>
  <c r="BK116" i="2"/>
  <c r="J116" i="2"/>
  <c r="BE116" i="2"/>
  <c r="BI112" i="2"/>
  <c r="BH112" i="2"/>
  <c r="BG112" i="2"/>
  <c r="BF112" i="2"/>
  <c r="T112" i="2"/>
  <c r="R112" i="2"/>
  <c r="R103" i="2" s="1"/>
  <c r="P112" i="2"/>
  <c r="BK112" i="2"/>
  <c r="J112" i="2"/>
  <c r="BE112" i="2"/>
  <c r="BI108" i="2"/>
  <c r="BH108" i="2"/>
  <c r="BG108" i="2"/>
  <c r="BF108" i="2"/>
  <c r="F34" i="2" s="1"/>
  <c r="BA55" i="1" s="1"/>
  <c r="BA54" i="1" s="1"/>
  <c r="T108" i="2"/>
  <c r="R108" i="2"/>
  <c r="P108" i="2"/>
  <c r="BK108" i="2"/>
  <c r="BK103" i="2" s="1"/>
  <c r="J103" i="2" s="1"/>
  <c r="J63" i="2" s="1"/>
  <c r="J108" i="2"/>
  <c r="BE108" i="2"/>
  <c r="BI104" i="2"/>
  <c r="BH104" i="2"/>
  <c r="BG104" i="2"/>
  <c r="BF104" i="2"/>
  <c r="T104" i="2"/>
  <c r="T103" i="2"/>
  <c r="R104" i="2"/>
  <c r="P104" i="2"/>
  <c r="P103" i="2"/>
  <c r="BK104" i="2"/>
  <c r="J104" i="2"/>
  <c r="BE104" i="2" s="1"/>
  <c r="BI99" i="2"/>
  <c r="BH99" i="2"/>
  <c r="BG99" i="2"/>
  <c r="BF99" i="2"/>
  <c r="T99" i="2"/>
  <c r="T98" i="2"/>
  <c r="R99" i="2"/>
  <c r="R98" i="2" s="1"/>
  <c r="P99" i="2"/>
  <c r="P98" i="2"/>
  <c r="BK99" i="2"/>
  <c r="BK98" i="2" s="1"/>
  <c r="J98" i="2" s="1"/>
  <c r="J62" i="2" s="1"/>
  <c r="J99" i="2"/>
  <c r="BE99" i="2" s="1"/>
  <c r="BI94" i="2"/>
  <c r="BH94" i="2"/>
  <c r="BG94" i="2"/>
  <c r="BF94" i="2"/>
  <c r="T94" i="2"/>
  <c r="R94" i="2"/>
  <c r="P94" i="2"/>
  <c r="BK94" i="2"/>
  <c r="J94" i="2"/>
  <c r="BE94" i="2"/>
  <c r="BI90" i="2"/>
  <c r="F37" i="2" s="1"/>
  <c r="BD55" i="1" s="1"/>
  <c r="BD54" i="1" s="1"/>
  <c r="W33" i="1" s="1"/>
  <c r="BH90" i="2"/>
  <c r="F36" i="2" s="1"/>
  <c r="BC55" i="1" s="1"/>
  <c r="BC54" i="1" s="1"/>
  <c r="BG90" i="2"/>
  <c r="BF90" i="2"/>
  <c r="T90" i="2"/>
  <c r="T89" i="2"/>
  <c r="T88" i="2" s="1"/>
  <c r="T87" i="2" s="1"/>
  <c r="R90" i="2"/>
  <c r="R89" i="2"/>
  <c r="P90" i="2"/>
  <c r="P89" i="2"/>
  <c r="P88" i="2" s="1"/>
  <c r="BK90" i="2"/>
  <c r="BK89" i="2" s="1"/>
  <c r="J90" i="2"/>
  <c r="BE90" i="2"/>
  <c r="F81" i="2"/>
  <c r="E79" i="2"/>
  <c r="F52" i="2"/>
  <c r="E50" i="2"/>
  <c r="J24" i="2"/>
  <c r="E24" i="2"/>
  <c r="J84" i="2" s="1"/>
  <c r="J23" i="2"/>
  <c r="J21" i="2"/>
  <c r="E21" i="2"/>
  <c r="J83" i="2" s="1"/>
  <c r="J54" i="2"/>
  <c r="J20" i="2"/>
  <c r="J18" i="2"/>
  <c r="E18" i="2"/>
  <c r="F84" i="2"/>
  <c r="F55" i="2"/>
  <c r="J17" i="2"/>
  <c r="J15" i="2"/>
  <c r="E15" i="2"/>
  <c r="F54" i="2" s="1"/>
  <c r="F83" i="2"/>
  <c r="J14" i="2"/>
  <c r="J12" i="2"/>
  <c r="J52" i="2" s="1"/>
  <c r="J81" i="2"/>
  <c r="E7" i="2"/>
  <c r="E77" i="2"/>
  <c r="E48" i="2"/>
  <c r="AS54" i="1"/>
  <c r="L50" i="1"/>
  <c r="AM50" i="1"/>
  <c r="AM49" i="1"/>
  <c r="L49" i="1"/>
  <c r="AM47" i="1"/>
  <c r="L47" i="1"/>
  <c r="L45" i="1"/>
  <c r="L44" i="1"/>
  <c r="J89" i="2" l="1"/>
  <c r="J61" i="2" s="1"/>
  <c r="BK88" i="2"/>
  <c r="P87" i="2"/>
  <c r="AU55" i="1" s="1"/>
  <c r="AU54" i="1" s="1"/>
  <c r="W31" i="1"/>
  <c r="AX54" i="1"/>
  <c r="BK128" i="2"/>
  <c r="J128" i="2" s="1"/>
  <c r="J65" i="2" s="1"/>
  <c r="J129" i="2"/>
  <c r="J66" i="2" s="1"/>
  <c r="AY54" i="1"/>
  <c r="W32" i="1"/>
  <c r="J33" i="2"/>
  <c r="AV55" i="1" s="1"/>
  <c r="AW54" i="1"/>
  <c r="AK30" i="1" s="1"/>
  <c r="W30" i="1"/>
  <c r="F33" i="2"/>
  <c r="AZ55" i="1" s="1"/>
  <c r="AZ54" i="1" s="1"/>
  <c r="R88" i="2"/>
  <c r="R87" i="2" s="1"/>
  <c r="J34" i="2"/>
  <c r="AW55" i="1" s="1"/>
  <c r="J55" i="2"/>
  <c r="AT55" i="1" l="1"/>
  <c r="BK87" i="2"/>
  <c r="J87" i="2" s="1"/>
  <c r="J88" i="2"/>
  <c r="J60" i="2" s="1"/>
  <c r="AV54" i="1"/>
  <c r="W29" i="1"/>
  <c r="AT54" i="1" l="1"/>
  <c r="AK29" i="1"/>
  <c r="J30" i="2"/>
  <c r="J59" i="2"/>
  <c r="AG55" i="1" l="1"/>
  <c r="J39" i="2"/>
  <c r="AN55" i="1" l="1"/>
  <c r="AG54" i="1"/>
  <c r="AK26" i="1" l="1"/>
  <c r="AK35" i="1" s="1"/>
  <c r="AN54" i="1"/>
</calcChain>
</file>

<file path=xl/sharedStrings.xml><?xml version="1.0" encoding="utf-8"?>
<sst xmlns="http://schemas.openxmlformats.org/spreadsheetml/2006/main" count="1612" uniqueCount="492">
  <si>
    <t>Export Komplet</t>
  </si>
  <si>
    <t>VZ</t>
  </si>
  <si>
    <t>2.0</t>
  </si>
  <si>
    <t>ZAMOK</t>
  </si>
  <si>
    <t>False</t>
  </si>
  <si>
    <t>{102cf042-85e8-4245-aa72-b84aba209fa3}</t>
  </si>
  <si>
    <t>0,01</t>
  </si>
  <si>
    <t>21</t>
  </si>
  <si>
    <t>1</t>
  </si>
  <si>
    <t>15</t>
  </si>
  <si>
    <t>REKAPITULACE STAVBY</t>
  </si>
  <si>
    <t>v ---  níže se nacházejí doplnkové a pomocné údaje k sestavám  --- v</t>
  </si>
  <si>
    <t>Návod na vyplnění</t>
  </si>
  <si>
    <t>Kód:</t>
  </si>
  <si>
    <t>3719-30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</si>
  <si>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</si>
  <si>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</si>
  <si>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3719 Klatovská nemocnice - výměna oken</t>
  </si>
  <si>
    <t>0,1</t>
  </si>
  <si>
    <t>KSO:</t>
  </si>
  <si>
    <t/>
  </si>
  <si>
    <t>CC-CZ:</t>
  </si>
  <si>
    <t>Místo:</t>
  </si>
  <si>
    <t xml:space="preserve"> </t>
  </si>
  <si>
    <t>Datum:</t>
  </si>
  <si>
    <t>26. 5. 2019</t>
  </si>
  <si>
    <t>10</t>
  </si>
  <si>
    <t>100</t>
  </si>
  <si>
    <t>Zadavatel:</t>
  </si>
  <si>
    <t>IČ:</t>
  </si>
  <si>
    <t>DIČ:</t>
  </si>
  <si>
    <t>Uchazeč:</t>
  </si>
  <si>
    <t>Vyplň údaj</t>
  </si>
  <si>
    <t>True</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</si>
  <si>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</si>
  <si>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</si>
  <si>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</si>
  <si>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</si>
  <si>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</si>
  <si>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</si>
  <si>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</si>
  <si>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</si>
  <si>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</si>
  <si>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</si>
  <si>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</si>
  <si>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</si>
  <si>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</si>
  <si>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</si>
  <si>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</si>
  <si>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</si>
  <si>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</si>
  <si>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</si>
  <si>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</si>
  <si>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</si>
  <si>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</si>
  <si>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</si>
  <si>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</si>
  <si>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</si>
  <si>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</si>
  <si>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</si>
  <si>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</si>
  <si>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</si>
  <si>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</si>
  <si>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</si>
  <si>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</si>
  <si>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</si>
  <si>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</si>
  <si>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</si>
  <si>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</si>
  <si>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</si>
  <si>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</si>
  <si>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</si>
  <si>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</si>
  <si>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</si>
  <si>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</si>
  <si>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</si>
  <si>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</si>
  <si>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05</t>
  </si>
  <si>
    <t>SO 05 Výměna oken v budově č. p. 500 hospodářská budova</t>
  </si>
  <si>
    <t>STA</t>
  </si>
  <si>
    <t>{0e319007-47da-4b2a-963d-2cb9e6a71401}</t>
  </si>
  <si>
    <t>2</t>
  </si>
  <si>
    <t>KRYCÍ LIST SOUPISU PRACÍ</t>
  </si>
  <si>
    <t>Objekt:</t>
  </si>
  <si>
    <t>05 - SO 05 Výměna oken v budově č. p. 500 hospodářská budova</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</si>
  <si>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</si>
  <si>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</si>
  <si>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</si>
  <si>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</si>
  <si>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</si>
  <si>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</si>
  <si>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</si>
  <si>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</si>
  <si>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</si>
  <si>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</si>
  <si>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766 - Konstrukce truhlářské</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</si>
  <si>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</si>
  <si>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</si>
  <si>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</si>
  <si>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</si>
  <si>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</si>
  <si>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</si>
  <si>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</si>
  <si>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</si>
  <si>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</si>
  <si>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</si>
  <si>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</si>
  <si>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</si>
  <si>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</si>
  <si>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</si>
  <si>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</si>
  <si>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</si>
  <si>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</si>
  <si>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</si>
  <si>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</si>
  <si>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</si>
  <si>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612325302</t>
  </si>
  <si>
    <t>Vápenocementová štuková omítka ostění nebo nadpraží</t>
  </si>
  <si>
    <t>m2</t>
  </si>
  <si>
    <t>CS ÚRS 2019 01</t>
  </si>
  <si>
    <t>4</t>
  </si>
  <si>
    <t>275051017</t>
  </si>
  <si>
    <t>PP</t>
  </si>
  <si>
    <t>Vápenocementová omítka ostění nebo nadpraží štuková</t>
  </si>
  <si>
    <t>PSC</t>
  </si>
  <si>
    <t xml:space="preserve">Poznámka k souboru cen:_x000D_
1. Ceny lze použít jen pro ocenění samostatně upravovaného ostění a nadpraží ( např. při dodatečné výměně oken nebo zárubní ) v šířce do 300 mm okolo upravovaného otvoru._x000D_
</t>
  </si>
  <si>
    <t>VV</t>
  </si>
  <si>
    <t>(1,20+2,32*2)*0,40*19+(2,40+1,47*2)*0,40+0,60*3*0,40+(0,30+0,60*2)*0,40+(1,20+1,70*2)*0,40*10+(1,15+2,17*2)*0,40*16</t>
  </si>
  <si>
    <t>619991011</t>
  </si>
  <si>
    <t>Obalení konstrukcí a prvků fólií přilepenou lepící páskou</t>
  </si>
  <si>
    <t>-1407332700</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</si>
  <si>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</si>
  <si>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</si>
  <si>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1,20*2,32*19+2,40*1,47+0,60*0,60+0,30*0,60+1,20*1,77*10+1,15+2,17*16</t>
  </si>
  <si>
    <t>9</t>
  </si>
  <si>
    <t>Ostatní konstrukce a práce, bourání</t>
  </si>
  <si>
    <t>3</t>
  </si>
  <si>
    <t>968062356</t>
  </si>
  <si>
    <t>Vybourání dřevěných rámů oken dvojitých včetně křídel pl do 4 m2</t>
  </si>
  <si>
    <t>1052304293</t>
  </si>
  <si>
    <t>Vybourání dřevěných rámů oken s křídly, dveřních zárubní, vrat, stěn, ostění nebo obkladů rámů oken s křídly dvojitých, plochy do 4 m2</t>
  </si>
  <si>
    <t xml:space="preserve">Poznámka k souboru cen:_x000D_
1. V cenách -2244 až -2747 jsou započteny i náklady na vyvěšení křídel._x000D_
</t>
  </si>
  <si>
    <t>1,20*2,32*19+2,40*1,47+1,20*1,77*10+1,15*2,17*16</t>
  </si>
  <si>
    <t>997</t>
  </si>
  <si>
    <t>Přesun sutě</t>
  </si>
  <si>
    <t>997002611</t>
  </si>
  <si>
    <t>Nakládání suti a vybouraných hmot</t>
  </si>
  <si>
    <t>t</t>
  </si>
  <si>
    <t>63106573</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</si>
  <si>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</si>
  <si>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</si>
  <si>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3,45</t>
  </si>
  <si>
    <t>5</t>
  </si>
  <si>
    <t>997013212</t>
  </si>
  <si>
    <t>Vnitrostaveništní doprava suti a vybouraných hmot pro budovy v do 9 m ručně</t>
  </si>
  <si>
    <t>1711286172</t>
  </si>
  <si>
    <t>Vnitrostaveništní doprava suti a vybouraných hmot vodorovně do 50 m svisle ručně (nošením po schodech)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</si>
  <si>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</si>
  <si>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</si>
  <si>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do 1 km se složením</t>
  </si>
  <si>
    <t>-711783830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</si>
  <si>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</si>
  <si>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</si>
  <si>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t>
  </si>
  <si>
    <t>997013509</t>
  </si>
  <si>
    <t>Příplatek k odvozu suti a vybouraných hmot na skládku ZKD 1 km přes 1 km</t>
  </si>
  <si>
    <t>-829018284</t>
  </si>
  <si>
    <t>Odvoz suti a vybouraných hmot na skládku nebo meziskládku se složením, na vzdálenost Příplatek k ceně za každý další i započatý 1 km přes 1 km</t>
  </si>
  <si>
    <t>3,45*5</t>
  </si>
  <si>
    <t>8</t>
  </si>
  <si>
    <t>997013831</t>
  </si>
  <si>
    <t>Poplatek za uložení na skládce (skládkovné) stavebního odpadu směsného kód odpadu 170 904</t>
  </si>
  <si>
    <t>644903548</t>
  </si>
  <si>
    <t>Poplatek za uložení stavebního odpadu na skládce (skládkovné) směsného stavebního a demoličního zatříděného do Katalogu odpadů pod kódem 170 904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</si>
  <si>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</si>
  <si>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3,445</t>
  </si>
  <si>
    <t>998</t>
  </si>
  <si>
    <t>Přesun hmot</t>
  </si>
  <si>
    <t>998018002</t>
  </si>
  <si>
    <t>Přesun hmot ruční pro budovy v do 12 m</t>
  </si>
  <si>
    <t>-1353261428</t>
  </si>
  <si>
    <t>Přesun hmot pro budovy občanské výstavby, bydlení, výrobu a služby ruční - bez užití mechanizace vodorovná dopravní vzdálenost do 100 m pro budovy s jakoukoliv nosnou konstrukcí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</si>
  <si>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</si>
  <si>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</si>
  <si>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</si>
  <si>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766</t>
  </si>
  <si>
    <t>Konstrukce truhlářské</t>
  </si>
  <si>
    <t>766441811</t>
  </si>
  <si>
    <t>Demontáž parapetních desek dřevěných nebo plastových šířky do 30 cm délky do 1,0 m</t>
  </si>
  <si>
    <t>kus</t>
  </si>
  <si>
    <t>16</t>
  </si>
  <si>
    <t>2135395030</t>
  </si>
  <si>
    <t>Demontáž parapetních desek dřevěných nebo plastových šířky do 300 mm délky do 1m</t>
  </si>
  <si>
    <t>1+1</t>
  </si>
  <si>
    <t>11</t>
  </si>
  <si>
    <t>766441821</t>
  </si>
  <si>
    <t>Demontáž parapetních desek dřevěných nebo plastových šířky do 30 cm délky přes 1,0 m</t>
  </si>
  <si>
    <t>-907775849</t>
  </si>
  <si>
    <t>Demontáž parapetních desek dřevěných nebo plastových šířky do 300 mm délky přes 1m</t>
  </si>
  <si>
    <t>19+1+10+16</t>
  </si>
  <si>
    <t>12</t>
  </si>
  <si>
    <t>766622131</t>
  </si>
  <si>
    <t>Montáž plastových oken plochy přes 1 m2 otevíravých výšky do 1,5 m s rámem do zdiva</t>
  </si>
  <si>
    <t>1790733003</t>
  </si>
  <si>
    <t>Montáž oken plastových včetně montáže rámu plochy přes 1 m2 otevíravých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</si>
  <si>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</si>
  <si>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2,40*1,47+0,60*0,60+0,30*0,60</t>
  </si>
  <si>
    <t>13</t>
  </si>
  <si>
    <t>M</t>
  </si>
  <si>
    <t>6111051</t>
  </si>
  <si>
    <t>Okno plastové dvoukřídlové, profily min. 5 ti komorové sklo dělící příčka svislá uprostřed bílé s šedým tesněním 1200x2320  mm pol.1,sklo 4-16Ar-4, U=1,1 mikroventilace, parapet vbitřní plastový</t>
  </si>
  <si>
    <t>ks</t>
  </si>
  <si>
    <t>32</t>
  </si>
  <si>
    <t>741712573</t>
  </si>
  <si>
    <t>14</t>
  </si>
  <si>
    <t>6111052</t>
  </si>
  <si>
    <t>Okno plastové třikřídlové, profily min. 5 ti komorové bílé s šedým tesněním 2400x1470  mm pol.2,sklo 4-16Ar-4, U=1,1 mikroventilace, parapet vbitřní plastový</t>
  </si>
  <si>
    <t>-1828465220</t>
  </si>
  <si>
    <t>6111055</t>
  </si>
  <si>
    <t>Okno plastové dvoukřídlové, profily min. 5 ti komorové bílésklo dělící příčka svislá  s šedým tesněním 1200x1770  mm pol.5,sklo 4-16Ar-4, U=1,1 mikroventilace, parapet vbitřní plastový</t>
  </si>
  <si>
    <t>-2130924713</t>
  </si>
  <si>
    <t>6111056</t>
  </si>
  <si>
    <t>Okno plastové dvoukřídlové, profily min. 5 ti komorové bílésklo dělící příčka svislá  s šedým tesněním 1150x2170  mm pol.6,sklo 4-16Ar-4, U=1,1 mikroventilace, parapet vbitřní plastový</t>
  </si>
  <si>
    <t>1797618330</t>
  </si>
  <si>
    <t>17</t>
  </si>
  <si>
    <t>766622132</t>
  </si>
  <si>
    <t>Montáž plastových oken plochy přes 1 m2 otevíravých výšky do 2,5 m s rámem do zdiva</t>
  </si>
  <si>
    <t>-499970944</t>
  </si>
  <si>
    <t>Montáž oken plastových včetně montáže rámu plochy přes 1 m2 otevíravých do zdiva, výšky přes 1,5 do 2,5 m</t>
  </si>
  <si>
    <t>1,20*2,32*19+1,20*1,77*10+1,15*2,17*10</t>
  </si>
  <si>
    <t>18</t>
  </si>
  <si>
    <t>766622861</t>
  </si>
  <si>
    <t>Vyvěšení křídel dřevěných nebo plastových okenních do 1,5 m2</t>
  </si>
  <si>
    <t>2069828918</t>
  </si>
  <si>
    <t>Demontáž okenních konstrukcí vyvěšení křídel dřevěných nebo plastových okenních, plochy otvoru do 1,5 m2</t>
  </si>
  <si>
    <t xml:space="preserve">Poznámka k souboru cen:_x000D_
1. V cenách -2811 až -2834 nejsou započteny náklady na vyvěšení křídel z rámu._x000D_
2. V cenách – 2811 až -2834 nejsou započteny náklady na opětovnou montáž, tyto práce se oceňují cenami části A01 tohoto katalogu._x000D_
3. Vybourání oken se oceňuje příslušnými cenami katalogu 801-3 Budovy a haly – bourání konstrukcí._x000D_
</t>
  </si>
  <si>
    <t>2*19+3*2+2+2+2+2*10+2*10+2*16</t>
  </si>
  <si>
    <t>19</t>
  </si>
  <si>
    <t>766622862</t>
  </si>
  <si>
    <t>Vyvěšení křídel dřevěných nebo plastových okenních přes 1,5 m2</t>
  </si>
  <si>
    <t>-238679296</t>
  </si>
  <si>
    <t>Demontáž okenních konstrukcí vyvěšení křídel dřevěných nebo plastových okenních, plochy otvoru přes 1,5 m2</t>
  </si>
  <si>
    <t>2*2*19+2*2*16</t>
  </si>
  <si>
    <t>20</t>
  </si>
  <si>
    <t>766629214</t>
  </si>
  <si>
    <t>Příplatek k montáži oken rovné ostění připojovací spára do 15 mm - páska</t>
  </si>
  <si>
    <t>m</t>
  </si>
  <si>
    <t>864122471</t>
  </si>
  <si>
    <t>Montáž oken plastových Příplatek k cenám za tepelnou izolaci mezi ostěním a rámem okna při rovném ostění, připojovací spára tl. do 15 mm, páska</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</si>
  <si>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</si>
  <si>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(1,20+2,32)*2*19+(2,40+1,47)*2+0,60*4+(0,30+0,60)*2+(1,20+1,77)*2*10+(1,15+2,17)*2*16</t>
  </si>
  <si>
    <t>61144401</t>
  </si>
  <si>
    <t>parapet plastový vnitřní komůrkový 250x20x1000mm</t>
  </si>
  <si>
    <t>1390389905</t>
  </si>
  <si>
    <t>1,25*19+2,45+0,65+0,35+1,25*10+1,20*16</t>
  </si>
  <si>
    <t>22</t>
  </si>
  <si>
    <t>61144019</t>
  </si>
  <si>
    <t>koncovka k parapetu plastovému vnitřnímu 1 pár</t>
  </si>
  <si>
    <t>sada</t>
  </si>
  <si>
    <t>-763994082</t>
  </si>
  <si>
    <t>1*+1+1+1+10+16</t>
  </si>
  <si>
    <t>23</t>
  </si>
  <si>
    <t>766694111</t>
  </si>
  <si>
    <t>Montáž parapetních desek dřevěných nebo plastových šířky do 30 cm délky do 1,0 m</t>
  </si>
  <si>
    <t>-562650302</t>
  </si>
  <si>
    <t>Montáž ostatních truhlářských konstrukcí parapetních desek dřevěných nebo plastových šířky do 300 mm, délky do 1000 mm</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</si>
  <si>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</si>
  <si>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24</t>
  </si>
  <si>
    <t>766694112</t>
  </si>
  <si>
    <t>Montáž parapetních desek dřevěných nebo plastových šířky do 30 cm délky do 1,6 m</t>
  </si>
  <si>
    <t>-113940743</t>
  </si>
  <si>
    <t>Montáž ostatních truhlářských konstrukcí parapetních desek dřevěných nebo plastových šířky do 300 mm, délky přes 1000 do 1600 mm</t>
  </si>
  <si>
    <t>19+10+16</t>
  </si>
  <si>
    <t>25</t>
  </si>
  <si>
    <t>766694113</t>
  </si>
  <si>
    <t>Montáž parapetních desek dřevěných nebo plastových šířky do 30 cm délky do 2,6 m</t>
  </si>
  <si>
    <t>-1207597894</t>
  </si>
  <si>
    <t>Montáž ostatních truhlářských konstrukcí parapetních desek dřevěných nebo plastových šířky do 300 mm, délky přes 1600 do 2600 mm</t>
  </si>
  <si>
    <t>26</t>
  </si>
  <si>
    <t>998766202</t>
  </si>
  <si>
    <t>Přesun hmot procentní pro konstrukce truhlářské v objektech v do 12 m</t>
  </si>
  <si>
    <t>%</t>
  </si>
  <si>
    <t>-665648673</t>
  </si>
  <si>
    <t>Přesun hmot pro konstrukce truhlářské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</si>
  <si>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</si>
  <si>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786</t>
  </si>
  <si>
    <t>Dokončovací práce - čalounické úpravy</t>
  </si>
  <si>
    <t>27</t>
  </si>
  <si>
    <t>786624111</t>
  </si>
  <si>
    <t>Montáž lamelové žaluzie do oken zdvojených dřevěných otevíravých, sklápěcích a vyklápěcích</t>
  </si>
  <si>
    <t>229594734</t>
  </si>
  <si>
    <t>Montáž zastiňujících žaluzií lamelových do oken zdvojených otevíravých, sklápěcích nebo vyklápěcích plastových</t>
  </si>
  <si>
    <t xml:space="preserve">Poznámka k souboru cen:_x000D_
1. Cenu-3111 lze použít pro jakýkoli rozměr žaluzie._x000D_
</t>
  </si>
  <si>
    <t>"pol. 1"1,20*2,30*8</t>
  </si>
  <si>
    <t>"pol. 6"1,15*2,17*8</t>
  </si>
  <si>
    <t>Součet</t>
  </si>
  <si>
    <t>28</t>
  </si>
  <si>
    <t>611243494</t>
  </si>
  <si>
    <t>Dodávka interierových hliníkových žaluzií</t>
  </si>
  <si>
    <t>923341961</t>
  </si>
  <si>
    <t>42,04</t>
  </si>
  <si>
    <t>29</t>
  </si>
  <si>
    <t>998786202</t>
  </si>
  <si>
    <t>Přesun hmot procentní pro čalounické úpravy v objektech v do 12 m</t>
  </si>
  <si>
    <t>-271378536</t>
  </si>
  <si>
    <t>Přesun hmot pro čalounické úpravy stanovený procentní sazbou (%) z ceny vodorovná dopravní vzdálenost do 50 m v objektech výšky přes 6 do 12 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</si>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</sst>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dd\.mm\.yyyy"/>
    <numFmt numFmtId="166" formatCode="#,##0.0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4"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15" xfId="0" applyFont="1" applyBorder="1" applyAlignment="1" applyProtection="1">
      <alignment vertical="center"/>
    </xf>
    <xf numFmtId="0" fontId="34"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4"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4" fontId="17" fillId="0" borderId="0" xfId="0" applyNumberFormat="1" applyFont="1" applyAlignment="1" applyProtection="1">
      <alignment vertical="center"/>
    </xf>
    <xf numFmtId="0" fontId="1" fillId="0" borderId="0" xfId="0"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40" fillId="0" borderId="1" xfId="0" applyFont="1" applyBorder="1" applyAlignment="1">
      <alignment horizontal="left" vertical="center" wrapText="1"/>
    </xf>
    <xf numFmtId="49" fontId="40" fillId="0" borderId="1" xfId="0" applyNumberFormat="1" applyFont="1" applyBorder="1" applyAlignment="1">
      <alignment horizontal="left" vertical="center" wrapText="1"/>
    </xf>
    <xf numFmtId="0" fontId="39"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sheetViews>
  <sheetFormatPr defaultRowHeight="14.4"/>
  <cols>
    <col min="1" max="1" width="7.140625" customWidth="1"/>
    <col min="2" max="2" width="1.42578125" customWidth="1"/>
    <col min="3" max="3" width="3.5703125" customWidth="1"/>
    <col min="4" max="33" width="2.28515625" customWidth="1"/>
    <col min="34" max="34" width="2.85546875" customWidth="1"/>
    <col min="35" max="35" width="27.140625" customWidth="1"/>
    <col min="36" max="37" width="2.140625" customWidth="1"/>
    <col min="38" max="38" width="7.140625" customWidth="1"/>
    <col min="39" max="39" width="2.85546875" customWidth="1"/>
    <col min="40" max="40" width="11.42578125" customWidth="1"/>
    <col min="41" max="41" width="6.42578125" customWidth="1"/>
    <col min="42" max="42" width="3.5703125" customWidth="1"/>
    <col min="43" max="43" width="13.42578125" customWidth="1"/>
    <col min="44" max="44" width="11.7109375" customWidth="1"/>
    <col min="45" max="47" width="22.140625" hidden="1" customWidth="1"/>
    <col min="48" max="49" width="18.5703125" hidden="1" customWidth="1"/>
    <col min="50" max="51" width="21.42578125" hidden="1" customWidth="1"/>
    <col min="52" max="52" width="18.5703125" hidden="1" customWidth="1"/>
    <col min="53" max="53" width="16.42578125" hidden="1" customWidth="1"/>
    <col min="54" max="54" width="21.42578125" hidden="1" customWidth="1"/>
    <col min="55" max="55" width="18.5703125" hidden="1" customWidth="1"/>
    <col min="56" max="56" width="16.42578125" hidden="1" customWidth="1"/>
    <col min="57" max="57" width="57" customWidth="1"/>
    <col min="71" max="91" width="9.140625" hidden="1"/>
  </cols>
  <sheetData>
    <row r="1" spans="1:74" ht="10.199999999999999">
      <c r="A1" s="15" t="s">
        <v>0</v>
      </c>
      <c r="AZ1" s="15" t="s">
        <v>1</v>
      </c>
      <c r="BA1" s="15" t="s">
        <v>2</v>
      </c>
      <c r="BB1" s="15" t="s">
        <v>3</v>
      </c>
      <c r="BT1" s="15" t="s">
        <v>4</v>
      </c>
      <c r="BU1" s="15" t="s">
        <v>4</v>
      </c>
      <c r="BV1" s="15" t="s">
        <v>5</v>
      </c>
    </row>
    <row r="2" spans="1:74" ht="36.9" customHeight="1">
      <c r="AR2" s="314"/>
      <c r="AS2" s="314"/>
      <c r="AT2" s="314"/>
      <c r="AU2" s="314"/>
      <c r="AV2" s="314"/>
      <c r="AW2" s="314"/>
      <c r="AX2" s="314"/>
      <c r="AY2" s="314"/>
      <c r="AZ2" s="314"/>
      <c r="BA2" s="314"/>
      <c r="BB2" s="314"/>
      <c r="BC2" s="314"/>
      <c r="BD2" s="314"/>
      <c r="BE2" s="314"/>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8</v>
      </c>
      <c r="BT3" s="16" t="s">
        <v>9</v>
      </c>
    </row>
    <row r="4" spans="1:74" ht="24.9"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E4" s="24" t="s">
        <v>12</v>
      </c>
      <c r="BS4" s="16" t="s">
        <v>6</v>
      </c>
    </row>
    <row r="5" spans="1:74" ht="12" customHeight="1">
      <c r="B5" s="20"/>
      <c r="C5" s="21"/>
      <c r="D5" s="25" t="s">
        <v>13</v>
      </c>
      <c r="E5" s="21"/>
      <c r="F5" s="21"/>
      <c r="G5" s="21"/>
      <c r="H5" s="21"/>
      <c r="I5" s="21"/>
      <c r="J5" s="21"/>
      <c r="K5" s="335" t="s">
        <v>14</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21"/>
      <c r="AQ5" s="21"/>
      <c r="AR5" s="19"/>
      <c r="BE5" s="305" t="s">
        <v>15</v>
      </c>
      <c r="BS5" s="16" t="s">
        <v>6</v>
      </c>
    </row>
    <row r="6" spans="1:74" ht="36.9" customHeight="1">
      <c r="B6" s="20"/>
      <c r="C6" s="21"/>
      <c r="D6" s="27" t="s">
        <v>16</v>
      </c>
      <c r="E6" s="21"/>
      <c r="F6" s="21"/>
      <c r="G6" s="21"/>
      <c r="H6" s="21"/>
      <c r="I6" s="21"/>
      <c r="J6" s="21"/>
      <c r="K6" s="337" t="s">
        <v>17</v>
      </c>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21"/>
      <c r="AQ6" s="21"/>
      <c r="AR6" s="19"/>
      <c r="BE6" s="306"/>
      <c r="BS6" s="16" t="s">
        <v>18</v>
      </c>
    </row>
    <row r="7" spans="1:74" ht="12" customHeight="1">
      <c r="B7" s="20"/>
      <c r="C7" s="21"/>
      <c r="D7" s="28" t="s">
        <v>19</v>
      </c>
      <c r="E7" s="21"/>
      <c r="F7" s="21"/>
      <c r="G7" s="21"/>
      <c r="H7" s="21"/>
      <c r="I7" s="21"/>
      <c r="J7" s="21"/>
      <c r="K7" s="26" t="s">
        <v>20</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21</v>
      </c>
      <c r="AL7" s="21"/>
      <c r="AM7" s="21"/>
      <c r="AN7" s="26" t="s">
        <v>20</v>
      </c>
      <c r="AO7" s="21"/>
      <c r="AP7" s="21"/>
      <c r="AQ7" s="21"/>
      <c r="AR7" s="19"/>
      <c r="BE7" s="306"/>
      <c r="BS7" s="16" t="s">
        <v>8</v>
      </c>
    </row>
    <row r="8" spans="1:74" ht="12" customHeight="1">
      <c r="B8" s="20"/>
      <c r="C8" s="21"/>
      <c r="D8" s="28"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24</v>
      </c>
      <c r="AL8" s="21"/>
      <c r="AM8" s="21"/>
      <c r="AN8" s="29" t="s">
        <v>25</v>
      </c>
      <c r="AO8" s="21"/>
      <c r="AP8" s="21"/>
      <c r="AQ8" s="21"/>
      <c r="AR8" s="19"/>
      <c r="BE8" s="306"/>
      <c r="BS8" s="16" t="s">
        <v>26</v>
      </c>
    </row>
    <row r="9" spans="1:74"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6"/>
      <c r="BS9" s="16" t="s">
        <v>27</v>
      </c>
    </row>
    <row r="10" spans="1:74" ht="12" customHeight="1">
      <c r="B10" s="20"/>
      <c r="C10" s="21"/>
      <c r="D10" s="28" t="s">
        <v>28</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29</v>
      </c>
      <c r="AL10" s="21"/>
      <c r="AM10" s="21"/>
      <c r="AN10" s="26" t="s">
        <v>20</v>
      </c>
      <c r="AO10" s="21"/>
      <c r="AP10" s="21"/>
      <c r="AQ10" s="21"/>
      <c r="AR10" s="19"/>
      <c r="BE10" s="306"/>
      <c r="BS10" s="16" t="s">
        <v>18</v>
      </c>
    </row>
    <row r="11" spans="1:74" ht="18.45" customHeight="1">
      <c r="B11" s="20"/>
      <c r="C11" s="21"/>
      <c r="D11" s="21"/>
      <c r="E11" s="26" t="s">
        <v>23</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30</v>
      </c>
      <c r="AL11" s="21"/>
      <c r="AM11" s="21"/>
      <c r="AN11" s="26" t="s">
        <v>20</v>
      </c>
      <c r="AO11" s="21"/>
      <c r="AP11" s="21"/>
      <c r="AQ11" s="21"/>
      <c r="AR11" s="19"/>
      <c r="BE11" s="306"/>
      <c r="BS11" s="16" t="s">
        <v>18</v>
      </c>
    </row>
    <row r="12" spans="1:74" ht="6.9"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6"/>
      <c r="BS12" s="16" t="s">
        <v>18</v>
      </c>
    </row>
    <row r="13" spans="1:74" ht="12" customHeight="1">
      <c r="B13" s="20"/>
      <c r="C13" s="21"/>
      <c r="D13" s="28" t="s">
        <v>31</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29</v>
      </c>
      <c r="AL13" s="21"/>
      <c r="AM13" s="21"/>
      <c r="AN13" s="30" t="s">
        <v>32</v>
      </c>
      <c r="AO13" s="21"/>
      <c r="AP13" s="21"/>
      <c r="AQ13" s="21"/>
      <c r="AR13" s="19"/>
      <c r="BE13" s="306"/>
      <c r="BS13" s="16" t="s">
        <v>18</v>
      </c>
    </row>
    <row r="14" spans="1:74" ht="13.2">
      <c r="B14" s="20"/>
      <c r="C14" s="21"/>
      <c r="D14" s="21"/>
      <c r="E14" s="338" t="s">
        <v>32</v>
      </c>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28" t="s">
        <v>30</v>
      </c>
      <c r="AL14" s="21"/>
      <c r="AM14" s="21"/>
      <c r="AN14" s="30" t="s">
        <v>32</v>
      </c>
      <c r="AO14" s="21"/>
      <c r="AP14" s="21"/>
      <c r="AQ14" s="21"/>
      <c r="AR14" s="19"/>
      <c r="BE14" s="306"/>
      <c r="BS14" s="16" t="s">
        <v>18</v>
      </c>
    </row>
    <row r="15" spans="1:74" ht="6.9"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6"/>
      <c r="BS15" s="16" t="s">
        <v>33</v>
      </c>
    </row>
    <row r="16" spans="1:74" ht="12" customHeight="1">
      <c r="B16" s="20"/>
      <c r="C16" s="21"/>
      <c r="D16" s="28" t="s">
        <v>34</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29</v>
      </c>
      <c r="AL16" s="21"/>
      <c r="AM16" s="21"/>
      <c r="AN16" s="26" t="s">
        <v>20</v>
      </c>
      <c r="AO16" s="21"/>
      <c r="AP16" s="21"/>
      <c r="AQ16" s="21"/>
      <c r="AR16" s="19"/>
      <c r="BE16" s="306"/>
      <c r="BS16" s="16" t="s">
        <v>4</v>
      </c>
    </row>
    <row r="17" spans="2:71" ht="18.45" customHeight="1">
      <c r="B17" s="20"/>
      <c r="C17" s="21"/>
      <c r="D17" s="21"/>
      <c r="E17" s="26" t="s">
        <v>23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30</v>
      </c>
      <c r="AL17" s="21"/>
      <c r="AM17" s="21"/>
      <c r="AN17" s="26" t="s">
        <v>20</v>
      </c>
      <c r="AO17" s="21"/>
      <c r="AP17" s="21"/>
      <c r="AQ17" s="21"/>
      <c r="AR17" s="19"/>
      <c r="BE17" s="306"/>
      <c r="BS17" s="16" t="s">
        <v>33</v>
      </c>
    </row>
    <row r="18" spans="2:71" ht="6.9"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6"/>
      <c r="BS18" s="16" t="s">
        <v>6</v>
      </c>
    </row>
    <row r="19" spans="2:71" ht="12" customHeight="1">
      <c r="B19" s="20"/>
      <c r="C19" s="21"/>
      <c r="D19" s="28" t="s">
        <v>35</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29</v>
      </c>
      <c r="AL19" s="21"/>
      <c r="AM19" s="21"/>
      <c r="AN19" s="26" t="s">
        <v>20</v>
      </c>
      <c r="AO19" s="21"/>
      <c r="AP19" s="21"/>
      <c r="AQ19" s="21"/>
      <c r="AR19" s="19"/>
      <c r="BE19" s="306"/>
      <c r="BS19" s="16" t="s">
        <v>8</v>
      </c>
    </row>
    <row r="20" spans="2:71" ht="18.45" customHeight="1">
      <c r="B20" s="20"/>
      <c r="C20" s="21"/>
      <c r="D20" s="21"/>
      <c r="E20" s="26" t="s">
        <v>23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30</v>
      </c>
      <c r="AL20" s="21"/>
      <c r="AM20" s="21"/>
      <c r="AN20" s="26" t="s">
        <v>20</v>
      </c>
      <c r="AO20" s="21"/>
      <c r="AP20" s="21"/>
      <c r="AQ20" s="21"/>
      <c r="AR20" s="19"/>
      <c r="BE20" s="306"/>
      <c r="BS20" s="16" t="s">
        <v>33</v>
      </c>
    </row>
    <row r="21" spans="2:71" ht="6.9"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6"/>
    </row>
    <row r="22" spans="2:71" ht="12" customHeight="1">
      <c r="B22" s="20"/>
      <c r="C22" s="21"/>
      <c r="D22" s="28" t="s">
        <v>36</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6"/>
    </row>
    <row r="23" spans="2:71" ht="60" customHeight="1">
      <c r="B23" s="20"/>
      <c r="C23" s="21"/>
      <c r="D23" s="21"/>
      <c r="E23" s="340" t="s">
        <v>37</v>
      </c>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21"/>
      <c r="AP23" s="21"/>
      <c r="AQ23" s="21"/>
      <c r="AR23" s="19"/>
      <c r="BE23" s="306"/>
    </row>
    <row r="24" spans="2:71" ht="6.9"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6"/>
    </row>
    <row r="25" spans="2:71" ht="6.9"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306"/>
    </row>
    <row r="26" spans="2:71" s="1" customFormat="1" ht="25.95" customHeight="1">
      <c r="B26" s="33"/>
      <c r="C26" s="34"/>
      <c r="D26" s="35" t="s">
        <v>38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8">
        <f>ROUND(AG54,2)</f>
        <v>0</v>
      </c>
      <c r="AL26" s="309"/>
      <c r="AM26" s="309"/>
      <c r="AN26" s="309"/>
      <c r="AO26" s="309"/>
      <c r="AP26" s="34"/>
      <c r="AQ26" s="34"/>
      <c r="AR26" s="37"/>
      <c r="BE26" s="306"/>
    </row>
    <row r="27" spans="2:71" s="1" customFormat="1" ht="6.9"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306"/>
    </row>
    <row r="28" spans="2:71" s="1" customFormat="1" ht="13.2">
      <c r="B28" s="33"/>
      <c r="C28" s="34"/>
      <c r="D28" s="34"/>
      <c r="E28" s="34"/>
      <c r="F28" s="34"/>
      <c r="G28" s="34"/>
      <c r="H28" s="34"/>
      <c r="I28" s="34"/>
      <c r="J28" s="34"/>
      <c r="K28" s="34"/>
      <c r="L28" s="341" t="s">
        <v>39</v>
      </c>
      <c r="M28" s="341"/>
      <c r="N28" s="341"/>
      <c r="O28" s="341"/>
      <c r="P28" s="341"/>
      <c r="Q28" s="34"/>
      <c r="R28" s="34"/>
      <c r="S28" s="34"/>
      <c r="T28" s="34"/>
      <c r="U28" s="34"/>
      <c r="V28" s="34"/>
      <c r="W28" s="341" t="s">
        <v>40</v>
      </c>
      <c r="X28" s="341"/>
      <c r="Y28" s="341"/>
      <c r="Z28" s="341"/>
      <c r="AA28" s="341"/>
      <c r="AB28" s="341"/>
      <c r="AC28" s="341"/>
      <c r="AD28" s="341"/>
      <c r="AE28" s="341"/>
      <c r="AF28" s="34"/>
      <c r="AG28" s="34"/>
      <c r="AH28" s="34"/>
      <c r="AI28" s="34"/>
      <c r="AJ28" s="34"/>
      <c r="AK28" s="341" t="s">
        <v>41</v>
      </c>
      <c r="AL28" s="341"/>
      <c r="AM28" s="341"/>
      <c r="AN28" s="341"/>
      <c r="AO28" s="341"/>
      <c r="AP28" s="34"/>
      <c r="AQ28" s="34"/>
      <c r="AR28" s="37"/>
      <c r="BE28" s="306"/>
    </row>
    <row r="29" spans="2:71" s="2" customFormat="1" ht="14.4" customHeight="1">
      <c r="B29" s="38"/>
      <c r="C29" s="39"/>
      <c r="D29" s="28" t="s">
        <v>42</v>
      </c>
      <c r="E29" s="39"/>
      <c r="F29" s="28" t="s">
        <v>43</v>
      </c>
      <c r="G29" s="39"/>
      <c r="H29" s="39"/>
      <c r="I29" s="39"/>
      <c r="J29" s="39"/>
      <c r="K29" s="39"/>
      <c r="L29" s="342">
        <v>0.21</v>
      </c>
      <c r="M29" s="304"/>
      <c r="N29" s="304"/>
      <c r="O29" s="304"/>
      <c r="P29" s="304"/>
      <c r="Q29" s="39"/>
      <c r="R29" s="39"/>
      <c r="S29" s="39"/>
      <c r="T29" s="39"/>
      <c r="U29" s="39"/>
      <c r="V29" s="39"/>
      <c r="W29" s="303">
        <f>ROUND(AZ54, 2)</f>
        <v>0</v>
      </c>
      <c r="X29" s="304"/>
      <c r="Y29" s="304"/>
      <c r="Z29" s="304"/>
      <c r="AA29" s="304"/>
      <c r="AB29" s="304"/>
      <c r="AC29" s="304"/>
      <c r="AD29" s="304"/>
      <c r="AE29" s="304"/>
      <c r="AF29" s="39"/>
      <c r="AG29" s="39"/>
      <c r="AH29" s="39"/>
      <c r="AI29" s="39"/>
      <c r="AJ29" s="39"/>
      <c r="AK29" s="303">
        <f>ROUND(AV54, 2)</f>
        <v>0</v>
      </c>
      <c r="AL29" s="304"/>
      <c r="AM29" s="304"/>
      <c r="AN29" s="304"/>
      <c r="AO29" s="304"/>
      <c r="AP29" s="39"/>
      <c r="AQ29" s="39"/>
      <c r="AR29" s="40"/>
      <c r="BE29" s="307"/>
    </row>
    <row r="30" spans="2:71" s="2" customFormat="1" ht="14.4" customHeight="1">
      <c r="B30" s="38"/>
      <c r="C30" s="39"/>
      <c r="D30" s="39"/>
      <c r="E30" s="39"/>
      <c r="F30" s="28" t="s">
        <v>44</v>
      </c>
      <c r="G30" s="39"/>
      <c r="H30" s="39"/>
      <c r="I30" s="39"/>
      <c r="J30" s="39"/>
      <c r="K30" s="39"/>
      <c r="L30" s="342">
        <v>0.15</v>
      </c>
      <c r="M30" s="304"/>
      <c r="N30" s="304"/>
      <c r="O30" s="304"/>
      <c r="P30" s="304"/>
      <c r="Q30" s="39"/>
      <c r="R30" s="39"/>
      <c r="S30" s="39"/>
      <c r="T30" s="39"/>
      <c r="U30" s="39"/>
      <c r="V30" s="39"/>
      <c r="W30" s="303">
        <f>ROUND(BA54, 2)</f>
        <v>0</v>
      </c>
      <c r="X30" s="304"/>
      <c r="Y30" s="304"/>
      <c r="Z30" s="304"/>
      <c r="AA30" s="304"/>
      <c r="AB30" s="304"/>
      <c r="AC30" s="304"/>
      <c r="AD30" s="304"/>
      <c r="AE30" s="304"/>
      <c r="AF30" s="39"/>
      <c r="AG30" s="39"/>
      <c r="AH30" s="39"/>
      <c r="AI30" s="39"/>
      <c r="AJ30" s="39"/>
      <c r="AK30" s="303">
        <f>ROUND(AW54, 2)</f>
        <v>0</v>
      </c>
      <c r="AL30" s="304"/>
      <c r="AM30" s="304"/>
      <c r="AN30" s="304"/>
      <c r="AO30" s="304"/>
      <c r="AP30" s="39"/>
      <c r="AQ30" s="39"/>
      <c r="AR30" s="40"/>
      <c r="BE30" s="307"/>
    </row>
    <row r="31" spans="2:71" s="2" customFormat="1" ht="14.4" hidden="1" customHeight="1">
      <c r="B31" s="38"/>
      <c r="C31" s="39"/>
      <c r="D31" s="39"/>
      <c r="E31" s="39"/>
      <c r="F31" s="28" t="s">
        <v>45</v>
      </c>
      <c r="G31" s="39"/>
      <c r="H31" s="39"/>
      <c r="I31" s="39"/>
      <c r="J31" s="39"/>
      <c r="K31" s="39"/>
      <c r="L31" s="342">
        <v>0.21</v>
      </c>
      <c r="M31" s="304"/>
      <c r="N31" s="304"/>
      <c r="O31" s="304"/>
      <c r="P31" s="304"/>
      <c r="Q31" s="39"/>
      <c r="R31" s="39"/>
      <c r="S31" s="39"/>
      <c r="T31" s="39"/>
      <c r="U31" s="39"/>
      <c r="V31" s="39"/>
      <c r="W31" s="303">
        <f>ROUND(BB54, 2)</f>
        <v>0</v>
      </c>
      <c r="X31" s="304"/>
      <c r="Y31" s="304"/>
      <c r="Z31" s="304"/>
      <c r="AA31" s="304"/>
      <c r="AB31" s="304"/>
      <c r="AC31" s="304"/>
      <c r="AD31" s="304"/>
      <c r="AE31" s="304"/>
      <c r="AF31" s="39"/>
      <c r="AG31" s="39"/>
      <c r="AH31" s="39"/>
      <c r="AI31" s="39"/>
      <c r="AJ31" s="39"/>
      <c r="AK31" s="303">
        <v>0</v>
      </c>
      <c r="AL31" s="304"/>
      <c r="AM31" s="304"/>
      <c r="AN31" s="304"/>
      <c r="AO31" s="304"/>
      <c r="AP31" s="39"/>
      <c r="AQ31" s="39"/>
      <c r="AR31" s="40"/>
      <c r="BE31" s="307"/>
    </row>
    <row r="32" spans="2:71" s="2" customFormat="1" ht="14.4" hidden="1" customHeight="1">
      <c r="B32" s="38"/>
      <c r="C32" s="39"/>
      <c r="D32" s="39"/>
      <c r="E32" s="39"/>
      <c r="F32" s="28" t="s">
        <v>46</v>
      </c>
      <c r="G32" s="39"/>
      <c r="H32" s="39"/>
      <c r="I32" s="39"/>
      <c r="J32" s="39"/>
      <c r="K32" s="39"/>
      <c r="L32" s="342">
        <v>0.15</v>
      </c>
      <c r="M32" s="304"/>
      <c r="N32" s="304"/>
      <c r="O32" s="304"/>
      <c r="P32" s="304"/>
      <c r="Q32" s="39"/>
      <c r="R32" s="39"/>
      <c r="S32" s="39"/>
      <c r="T32" s="39"/>
      <c r="U32" s="39"/>
      <c r="V32" s="39"/>
      <c r="W32" s="303">
        <f>ROUND(BC54, 2)</f>
        <v>0</v>
      </c>
      <c r="X32" s="304"/>
      <c r="Y32" s="304"/>
      <c r="Z32" s="304"/>
      <c r="AA32" s="304"/>
      <c r="AB32" s="304"/>
      <c r="AC32" s="304"/>
      <c r="AD32" s="304"/>
      <c r="AE32" s="304"/>
      <c r="AF32" s="39"/>
      <c r="AG32" s="39"/>
      <c r="AH32" s="39"/>
      <c r="AI32" s="39"/>
      <c r="AJ32" s="39"/>
      <c r="AK32" s="303">
        <v>0</v>
      </c>
      <c r="AL32" s="304"/>
      <c r="AM32" s="304"/>
      <c r="AN32" s="304"/>
      <c r="AO32" s="304"/>
      <c r="AP32" s="39"/>
      <c r="AQ32" s="39"/>
      <c r="AR32" s="40"/>
      <c r="BE32" s="307"/>
    </row>
    <row r="33" spans="2:44" s="2" customFormat="1" ht="14.4" hidden="1" customHeight="1">
      <c r="B33" s="38"/>
      <c r="C33" s="39"/>
      <c r="D33" s="39"/>
      <c r="E33" s="39"/>
      <c r="F33" s="28" t="s">
        <v>47</v>
      </c>
      <c r="G33" s="39"/>
      <c r="H33" s="39"/>
      <c r="I33" s="39"/>
      <c r="J33" s="39"/>
      <c r="K33" s="39"/>
      <c r="L33" s="342">
        <v>0</v>
      </c>
      <c r="M33" s="304"/>
      <c r="N33" s="304"/>
      <c r="O33" s="304"/>
      <c r="P33" s="304"/>
      <c r="Q33" s="39"/>
      <c r="R33" s="39"/>
      <c r="S33" s="39"/>
      <c r="T33" s="39"/>
      <c r="U33" s="39"/>
      <c r="V33" s="39"/>
      <c r="W33" s="303">
        <f>ROUND(BD54, 2)</f>
        <v>0</v>
      </c>
      <c r="X33" s="304"/>
      <c r="Y33" s="304"/>
      <c r="Z33" s="304"/>
      <c r="AA33" s="304"/>
      <c r="AB33" s="304"/>
      <c r="AC33" s="304"/>
      <c r="AD33" s="304"/>
      <c r="AE33" s="304"/>
      <c r="AF33" s="39"/>
      <c r="AG33" s="39"/>
      <c r="AH33" s="39"/>
      <c r="AI33" s="39"/>
      <c r="AJ33" s="39"/>
      <c r="AK33" s="303">
        <v>0</v>
      </c>
      <c r="AL33" s="304"/>
      <c r="AM33" s="304"/>
      <c r="AN33" s="304"/>
      <c r="AO33" s="304"/>
      <c r="AP33" s="39"/>
      <c r="AQ33" s="39"/>
      <c r="AR33" s="40"/>
    </row>
    <row r="34" spans="2:44" s="1" customFormat="1" ht="6.9"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row>
    <row r="35" spans="2:44" s="1" customFormat="1" ht="25.95" customHeight="1">
      <c r="B35" s="33"/>
      <c r="C35" s="41"/>
      <c r="D35" s="42" t="s">
        <v>48</v>
      </c>
      <c r="E35" s="43"/>
      <c r="F35" s="43"/>
      <c r="G35" s="43"/>
      <c r="H35" s="43"/>
      <c r="I35" s="43"/>
      <c r="J35" s="43"/>
      <c r="K35" s="43"/>
      <c r="L35" s="43"/>
      <c r="M35" s="43"/>
      <c r="N35" s="43"/>
      <c r="O35" s="43"/>
      <c r="P35" s="43"/>
      <c r="Q35" s="43"/>
      <c r="R35" s="43"/>
      <c r="S35" s="43"/>
      <c r="T35" s="44" t="s">
        <v>49</v>
      </c>
      <c r="U35" s="43"/>
      <c r="V35" s="43"/>
      <c r="W35" s="43"/>
      <c r="X35" s="310" t="s">
        <v>50</v>
      </c>
      <c r="Y35" s="311"/>
      <c r="Z35" s="311"/>
      <c r="AA35" s="311"/>
      <c r="AB35" s="311"/>
      <c r="AC35" s="43"/>
      <c r="AD35" s="43"/>
      <c r="AE35" s="43"/>
      <c r="AF35" s="43"/>
      <c r="AG35" s="43"/>
      <c r="AH35" s="43"/>
      <c r="AI35" s="43"/>
      <c r="AJ35" s="43"/>
      <c r="AK35" s="312">
        <f>SUM(AK26:AK33)</f>
        <v>0</v>
      </c>
      <c r="AL35" s="311"/>
      <c r="AM35" s="311"/>
      <c r="AN35" s="311"/>
      <c r="AO35" s="313"/>
      <c r="AP35" s="41"/>
      <c r="AQ35" s="41"/>
      <c r="AR35" s="37"/>
    </row>
    <row r="36" spans="2:44" s="1" customFormat="1" ht="6.9" customHeight="1">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44" s="1" customFormat="1" ht="6.9" customHeight="1">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44" s="1" customFormat="1" ht="6.9"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44" s="1" customFormat="1" ht="24.9" customHeight="1">
      <c r="B42" s="33"/>
      <c r="C42" s="22" t="s">
        <v>51</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44" s="1" customFormat="1" ht="6.9" customHeight="1">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44" s="3" customFormat="1" ht="12" customHeight="1">
      <c r="B44" s="49"/>
      <c r="C44" s="28" t="s">
        <v>13</v>
      </c>
      <c r="D44" s="50"/>
      <c r="E44" s="50"/>
      <c r="F44" s="50"/>
      <c r="G44" s="50"/>
      <c r="H44" s="50"/>
      <c r="I44" s="50"/>
      <c r="J44" s="50"/>
      <c r="K44" s="50"/>
      <c r="L44" s="50" t="str">
        <f>K5</f>
        <v>3719-30</v>
      </c>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1"/>
    </row>
    <row r="45" spans="2:44" s="4" customFormat="1" ht="36.9" customHeight="1">
      <c r="B45" s="52"/>
      <c r="C45" s="53" t="s">
        <v>16</v>
      </c>
      <c r="D45" s="54"/>
      <c r="E45" s="54"/>
      <c r="F45" s="54"/>
      <c r="G45" s="54"/>
      <c r="H45" s="54"/>
      <c r="I45" s="54"/>
      <c r="J45" s="54"/>
      <c r="K45" s="54"/>
      <c r="L45" s="317" t="str">
        <f>K6</f>
        <v>3719 Klatovská nemocnice - výměna oken</v>
      </c>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54"/>
      <c r="AQ45" s="54"/>
      <c r="AR45" s="55"/>
    </row>
    <row r="46" spans="2:44" s="1" customFormat="1" ht="6.9" customHeight="1">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44" s="1" customFormat="1" ht="12" customHeight="1">
      <c r="B47" s="33"/>
      <c r="C47" s="28" t="s">
        <v>22</v>
      </c>
      <c r="D47" s="34"/>
      <c r="E47" s="34"/>
      <c r="F47" s="34"/>
      <c r="G47" s="34"/>
      <c r="H47" s="34"/>
      <c r="I47" s="34"/>
      <c r="J47" s="34"/>
      <c r="K47" s="34"/>
      <c r="L47" s="56"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8" t="s">
        <v>24</v>
      </c>
      <c r="AJ47" s="34"/>
      <c r="AK47" s="34"/>
      <c r="AL47" s="34"/>
      <c r="AM47" s="319" t="str">
        <f>IF(AN8= "","",AN8)</f>
        <v>26. 5. 2019</v>
      </c>
      <c r="AN47" s="319"/>
      <c r="AO47" s="34"/>
      <c r="AP47" s="34"/>
      <c r="AQ47" s="34"/>
      <c r="AR47" s="37"/>
    </row>
    <row r="48" spans="2:44" s="1" customFormat="1" ht="6.9" customHeight="1">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15.6" customHeight="1">
      <c r="B49" s="33"/>
      <c r="C49" s="28" t="s">
        <v>28</v>
      </c>
      <c r="D49" s="34"/>
      <c r="E49" s="34"/>
      <c r="F49" s="34"/>
      <c r="G49" s="34"/>
      <c r="H49" s="34"/>
      <c r="I49" s="34"/>
      <c r="J49" s="34"/>
      <c r="K49" s="34"/>
      <c r="L49" s="50" t="str">
        <f>IF(E11= "","",E11)</f>
        <v xml:space="preserve"> </v>
      </c>
      <c r="M49" s="34"/>
      <c r="N49" s="34"/>
      <c r="O49" s="34"/>
      <c r="P49" s="34"/>
      <c r="Q49" s="34"/>
      <c r="R49" s="34"/>
      <c r="S49" s="34"/>
      <c r="T49" s="34"/>
      <c r="U49" s="34"/>
      <c r="V49" s="34"/>
      <c r="W49" s="34"/>
      <c r="X49" s="34"/>
      <c r="Y49" s="34"/>
      <c r="Z49" s="34"/>
      <c r="AA49" s="34"/>
      <c r="AB49" s="34"/>
      <c r="AC49" s="34"/>
      <c r="AD49" s="34"/>
      <c r="AE49" s="34"/>
      <c r="AF49" s="34"/>
      <c r="AG49" s="34"/>
      <c r="AH49" s="34"/>
      <c r="AI49" s="28" t="s">
        <v>34</v>
      </c>
      <c r="AJ49" s="34"/>
      <c r="AK49" s="34"/>
      <c r="AL49" s="34"/>
      <c r="AM49" s="315" t="str">
        <f>IF(E17="","",E17)</f>
        <v xml:space="preserve"> </v>
      </c>
      <c r="AN49" s="316"/>
      <c r="AO49" s="316"/>
      <c r="AP49" s="316"/>
      <c r="AQ49" s="34"/>
      <c r="AR49" s="37"/>
      <c r="AS49" s="320" t="s">
        <v>52</v>
      </c>
      <c r="AT49" s="321"/>
      <c r="AU49" s="58"/>
      <c r="AV49" s="58"/>
      <c r="AW49" s="58"/>
      <c r="AX49" s="58"/>
      <c r="AY49" s="58"/>
      <c r="AZ49" s="58"/>
      <c r="BA49" s="58"/>
      <c r="BB49" s="58"/>
      <c r="BC49" s="58"/>
      <c r="BD49" s="59"/>
    </row>
    <row r="50" spans="1:91" s="1" customFormat="1" ht="15.6" customHeight="1">
      <c r="B50" s="33"/>
      <c r="C50" s="28" t="s">
        <v>31</v>
      </c>
      <c r="D50" s="34"/>
      <c r="E50" s="34"/>
      <c r="F50" s="34"/>
      <c r="G50" s="34"/>
      <c r="H50" s="34"/>
      <c r="I50" s="34"/>
      <c r="J50" s="34"/>
      <c r="K50" s="34"/>
      <c r="L50" s="50"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35</v>
      </c>
      <c r="AJ50" s="34"/>
      <c r="AK50" s="34"/>
      <c r="AL50" s="34"/>
      <c r="AM50" s="315" t="str">
        <f>IF(E20="","",E20)</f>
        <v xml:space="preserve"> </v>
      </c>
      <c r="AN50" s="316"/>
      <c r="AO50" s="316"/>
      <c r="AP50" s="316"/>
      <c r="AQ50" s="34"/>
      <c r="AR50" s="37"/>
      <c r="AS50" s="322"/>
      <c r="AT50" s="323"/>
      <c r="AU50" s="60"/>
      <c r="AV50" s="60"/>
      <c r="AW50" s="60"/>
      <c r="AX50" s="60"/>
      <c r="AY50" s="60"/>
      <c r="AZ50" s="60"/>
      <c r="BA50" s="60"/>
      <c r="BB50" s="60"/>
      <c r="BC50" s="60"/>
      <c r="BD50" s="61"/>
    </row>
    <row r="51" spans="1:91" s="1" customFormat="1" ht="10.8" customHeight="1">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324"/>
      <c r="AT51" s="325"/>
      <c r="AU51" s="62"/>
      <c r="AV51" s="62"/>
      <c r="AW51" s="62"/>
      <c r="AX51" s="62"/>
      <c r="AY51" s="62"/>
      <c r="AZ51" s="62"/>
      <c r="BA51" s="62"/>
      <c r="BB51" s="62"/>
      <c r="BC51" s="62"/>
      <c r="BD51" s="63"/>
    </row>
    <row r="52" spans="1:91" s="1" customFormat="1" ht="29.25" customHeight="1">
      <c r="B52" s="33"/>
      <c r="C52" s="326" t="s">
        <v>53</v>
      </c>
      <c r="D52" s="327"/>
      <c r="E52" s="327"/>
      <c r="F52" s="327"/>
      <c r="G52" s="327"/>
      <c r="H52" s="64"/>
      <c r="I52" s="328" t="s">
        <v>54</v>
      </c>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9" t="s">
        <v>55</v>
      </c>
      <c r="AH52" s="327"/>
      <c r="AI52" s="327"/>
      <c r="AJ52" s="327"/>
      <c r="AK52" s="327"/>
      <c r="AL52" s="327"/>
      <c r="AM52" s="327"/>
      <c r="AN52" s="328" t="s">
        <v>56</v>
      </c>
      <c r="AO52" s="327"/>
      <c r="AP52" s="327"/>
      <c r="AQ52" s="65" t="s">
        <v>57</v>
      </c>
      <c r="AR52" s="37"/>
      <c r="AS52" s="66" t="s">
        <v>58</v>
      </c>
      <c r="AT52" s="67" t="s">
        <v>59</v>
      </c>
      <c r="AU52" s="67" t="s">
        <v>60</v>
      </c>
      <c r="AV52" s="67" t="s">
        <v>61</v>
      </c>
      <c r="AW52" s="67" t="s">
        <v>62</v>
      </c>
      <c r="AX52" s="67" t="s">
        <v>63</v>
      </c>
      <c r="AY52" s="67" t="s">
        <v>64</v>
      </c>
      <c r="AZ52" s="67" t="s">
        <v>65</v>
      </c>
      <c r="BA52" s="67" t="s">
        <v>66</v>
      </c>
      <c r="BB52" s="67" t="s">
        <v>67</v>
      </c>
      <c r="BC52" s="67" t="s">
        <v>68</v>
      </c>
      <c r="BD52" s="68" t="s">
        <v>69</v>
      </c>
    </row>
    <row r="53" spans="1:91" s="1" customFormat="1" ht="10.8" customHeight="1">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9"/>
      <c r="AT53" s="70"/>
      <c r="AU53" s="70"/>
      <c r="AV53" s="70"/>
      <c r="AW53" s="70"/>
      <c r="AX53" s="70"/>
      <c r="AY53" s="70"/>
      <c r="AZ53" s="70"/>
      <c r="BA53" s="70"/>
      <c r="BB53" s="70"/>
      <c r="BC53" s="70"/>
      <c r="BD53" s="71"/>
    </row>
    <row r="54" spans="1:91" s="5" customFormat="1" ht="32.4" customHeight="1">
      <c r="B54" s="72"/>
      <c r="C54" s="73" t="s">
        <v>70</v>
      </c>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333">
        <f>ROUND(AG55,2)</f>
        <v>0</v>
      </c>
      <c r="AH54" s="333"/>
      <c r="AI54" s="333"/>
      <c r="AJ54" s="333"/>
      <c r="AK54" s="333"/>
      <c r="AL54" s="333"/>
      <c r="AM54" s="333"/>
      <c r="AN54" s="334">
        <f>SUM(AG54,AT54)</f>
        <v>0</v>
      </c>
      <c r="AO54" s="334"/>
      <c r="AP54" s="334"/>
      <c r="AQ54" s="76" t="s">
        <v>20</v>
      </c>
      <c r="AR54" s="77"/>
      <c r="AS54" s="78">
        <f>ROUND(AS55,2)</f>
        <v>0</v>
      </c>
      <c r="AT54" s="79">
        <f>ROUND(SUM(AV54:AW54),0)</f>
        <v>0</v>
      </c>
      <c r="AU54" s="80">
        <f>ROUND(AU55,5)</f>
        <v>0</v>
      </c>
      <c r="AV54" s="79">
        <f>ROUND(AZ54*L29,0)</f>
        <v>0</v>
      </c>
      <c r="AW54" s="79">
        <f>ROUND(BA54*L30,0)</f>
        <v>0</v>
      </c>
      <c r="AX54" s="79">
        <f>ROUND(BB54*L29,0)</f>
        <v>0</v>
      </c>
      <c r="AY54" s="79">
        <f>ROUND(BC54*L30,0)</f>
        <v>0</v>
      </c>
      <c r="AZ54" s="79">
        <f>ROUND(AZ55,2)</f>
        <v>0</v>
      </c>
      <c r="BA54" s="79">
        <f>ROUND(BA55,2)</f>
        <v>0</v>
      </c>
      <c r="BB54" s="79">
        <f>ROUND(BB55,2)</f>
        <v>0</v>
      </c>
      <c r="BC54" s="79">
        <f>ROUND(BC55,2)</f>
        <v>0</v>
      </c>
      <c r="BD54" s="81">
        <f>ROUND(BD55,2)</f>
        <v>0</v>
      </c>
      <c r="BS54" s="82" t="s">
        <v>71</v>
      </c>
      <c r="BT54" s="82" t="s">
        <v>72</v>
      </c>
      <c r="BU54" s="83" t="s">
        <v>73</v>
      </c>
      <c r="BV54" s="82" t="s">
        <v>74</v>
      </c>
      <c r="BW54" s="82" t="s">
        <v>5</v>
      </c>
      <c r="BX54" s="82" t="s">
        <v>75</v>
      </c>
      <c r="CL54" s="82" t="s">
        <v>20</v>
      </c>
    </row>
    <row r="55" spans="1:91" s="6" customFormat="1" ht="26.4" customHeight="1">
      <c r="A55" s="84" t="s">
        <v>76</v>
      </c>
      <c r="B55" s="85"/>
      <c r="C55" s="86"/>
      <c r="D55" s="332" t="s">
        <v>77</v>
      </c>
      <c r="E55" s="332"/>
      <c r="F55" s="332"/>
      <c r="G55" s="332"/>
      <c r="H55" s="332"/>
      <c r="I55" s="87"/>
      <c r="J55" s="332" t="s">
        <v>78</v>
      </c>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0">
        <f>'05 - SO 05 Výměna oken v ...'!J30</f>
        <v>0</v>
      </c>
      <c r="AH55" s="331"/>
      <c r="AI55" s="331"/>
      <c r="AJ55" s="331"/>
      <c r="AK55" s="331"/>
      <c r="AL55" s="331"/>
      <c r="AM55" s="331"/>
      <c r="AN55" s="330">
        <f>SUM(AG55,AT55)</f>
        <v>0</v>
      </c>
      <c r="AO55" s="331"/>
      <c r="AP55" s="331"/>
      <c r="AQ55" s="88" t="s">
        <v>79</v>
      </c>
      <c r="AR55" s="89"/>
      <c r="AS55" s="90">
        <v>0</v>
      </c>
      <c r="AT55" s="91">
        <f>ROUND(SUM(AV55:AW55),0)</f>
        <v>0</v>
      </c>
      <c r="AU55" s="92">
        <f>'05 - SO 05 Výměna oken v ...'!P87</f>
        <v>0</v>
      </c>
      <c r="AV55" s="91">
        <f>'05 - SO 05 Výměna oken v ...'!J33</f>
        <v>0</v>
      </c>
      <c r="AW55" s="91">
        <f>'05 - SO 05 Výměna oken v ...'!J34</f>
        <v>0</v>
      </c>
      <c r="AX55" s="91">
        <f>'05 - SO 05 Výměna oken v ...'!J35</f>
        <v>0</v>
      </c>
      <c r="AY55" s="91">
        <f>'05 - SO 05 Výměna oken v ...'!J36</f>
        <v>0</v>
      </c>
      <c r="AZ55" s="91">
        <f>'05 - SO 05 Výměna oken v ...'!F33</f>
        <v>0</v>
      </c>
      <c r="BA55" s="91">
        <f>'05 - SO 05 Výměna oken v ...'!F34</f>
        <v>0</v>
      </c>
      <c r="BB55" s="91">
        <f>'05 - SO 05 Výměna oken v ...'!F35</f>
        <v>0</v>
      </c>
      <c r="BC55" s="91">
        <f>'05 - SO 05 Výměna oken v ...'!F36</f>
        <v>0</v>
      </c>
      <c r="BD55" s="93">
        <f>'05 - SO 05 Výměna oken v ...'!F37</f>
        <v>0</v>
      </c>
      <c r="BT55" s="94" t="s">
        <v>8</v>
      </c>
      <c r="BV55" s="94" t="s">
        <v>74</v>
      </c>
      <c r="BW55" s="94" t="s">
        <v>80</v>
      </c>
      <c r="BX55" s="94" t="s">
        <v>5</v>
      </c>
      <c r="CL55" s="94" t="s">
        <v>20</v>
      </c>
      <c r="CM55" s="94" t="s">
        <v>81</v>
      </c>
    </row>
    <row r="56" spans="1:91" s="1" customFormat="1" ht="30" customHeight="1">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7"/>
    </row>
    <row r="57" spans="1:91" s="1" customFormat="1" ht="6.9" customHeight="1">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37"/>
    </row>
  </sheetData>
  <sheetProtection algorithmName="SHA-512" hashValue="7iXGO+Rp8i0r2k0RPOeeowxcA0bWXXcNdTGsnRlrVoWK2S1ARdP+4ExFAMj1sOr9aT5VHB0pJIRqx94kEfRsdA==" saltValue="xPnHnOLBKXowvb+hJ6G33mvytl92FKAWRdqgpLEIa+vWg46q7f4n/JfmrJ2AMa9sqkyaRiabj+Zu0i7nzx9UKg==" spinCount="100000" sheet="1" objects="1" scenarios="1" formatColumns="0" formatRows="0"/>
  <mergeCells count="42">
    <mergeCell ref="L33:P33"/>
    <mergeCell ref="C52:G52"/>
    <mergeCell ref="I52:AF52"/>
    <mergeCell ref="AG52:AM52"/>
    <mergeCell ref="AN52:AP52"/>
    <mergeCell ref="AN55:AP55"/>
    <mergeCell ref="AG55:AM55"/>
    <mergeCell ref="D55:H55"/>
    <mergeCell ref="J55:AF55"/>
    <mergeCell ref="AG54:AM54"/>
    <mergeCell ref="AN54:AP54"/>
    <mergeCell ref="AM50:AP50"/>
    <mergeCell ref="L45:AO45"/>
    <mergeCell ref="AM47:AN47"/>
    <mergeCell ref="AM49:AP49"/>
    <mergeCell ref="AS49:AT51"/>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5" location="'05 - SO 05 Výměna oken v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8"/>
  <sheetViews>
    <sheetView showGridLines="0" tabSelected="1" topLeftCell="A185" workbookViewId="0"/>
  </sheetViews>
  <sheetFormatPr defaultRowHeight="14.4"/>
  <cols>
    <col min="1" max="1" width="7.140625" customWidth="1"/>
    <col min="2" max="2" width="1.42578125" customWidth="1"/>
    <col min="3" max="3" width="3.5703125" customWidth="1"/>
    <col min="4" max="4" width="3.7109375" customWidth="1"/>
    <col min="5" max="5" width="14.7109375" customWidth="1"/>
    <col min="6" max="6" width="86.42578125" customWidth="1"/>
    <col min="7" max="7" width="6" customWidth="1"/>
    <col min="8" max="8" width="9.85546875" customWidth="1"/>
    <col min="9" max="9" width="17.28515625" style="95" customWidth="1"/>
    <col min="10" max="11" width="17.28515625" customWidth="1"/>
    <col min="12" max="12" width="8" customWidth="1"/>
    <col min="13" max="13" width="9.28515625" hidden="1" customWidth="1"/>
    <col min="14" max="14" width="9.140625" hidden="1"/>
    <col min="15" max="20" width="12.1406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2" spans="2:46" ht="36.9" customHeight="1">
      <c r="L2" s="314"/>
      <c r="M2" s="314"/>
      <c r="N2" s="314"/>
      <c r="O2" s="314"/>
      <c r="P2" s="314"/>
      <c r="Q2" s="314"/>
      <c r="R2" s="314"/>
      <c r="S2" s="314"/>
      <c r="T2" s="314"/>
      <c r="U2" s="314"/>
      <c r="V2" s="314"/>
      <c r="AT2" s="16" t="s">
        <v>80</v>
      </c>
    </row>
    <row r="3" spans="2:46" ht="6.9" customHeight="1">
      <c r="B3" s="96"/>
      <c r="C3" s="97"/>
      <c r="D3" s="97"/>
      <c r="E3" s="97"/>
      <c r="F3" s="97"/>
      <c r="G3" s="97"/>
      <c r="H3" s="97"/>
      <c r="I3" s="98"/>
      <c r="J3" s="97"/>
      <c r="K3" s="97"/>
      <c r="L3" s="19"/>
      <c r="AT3" s="16" t="s">
        <v>81</v>
      </c>
    </row>
    <row r="4" spans="2:46" ht="24.9" customHeight="1">
      <c r="B4" s="19"/>
      <c r="D4" s="99" t="s">
        <v>82</v>
      </c>
      <c r="L4" s="19"/>
      <c r="M4" s="100" t="s">
        <v>11</v>
      </c>
      <c r="AT4" s="16" t="s">
        <v>4</v>
      </c>
    </row>
    <row r="5" spans="2:46" ht="6.9" customHeight="1">
      <c r="B5" s="19"/>
      <c r="L5" s="19"/>
    </row>
    <row r="6" spans="2:46" ht="12" customHeight="1">
      <c r="B6" s="19"/>
      <c r="D6" s="101" t="s">
        <v>16</v>
      </c>
      <c r="L6" s="19"/>
    </row>
    <row r="7" spans="2:46" ht="14.4" customHeight="1">
      <c r="B7" s="19"/>
      <c r="E7" s="343" t="str">
        <f>'Rekapitulace stavby'!K6</f>
        <v>3719 Klatovská nemocnice - výměna oken</v>
      </c>
      <c r="F7" s="344"/>
      <c r="G7" s="344"/>
      <c r="H7" s="344"/>
      <c r="L7" s="19"/>
    </row>
    <row r="8" spans="2:46" s="1" customFormat="1" ht="12" customHeight="1">
      <c r="B8" s="37"/>
      <c r="D8" s="101" t="s">
        <v>83</v>
      </c>
      <c r="I8" s="102"/>
      <c r="L8" s="37"/>
    </row>
    <row r="9" spans="2:46" s="1" customFormat="1" ht="36.9" customHeight="1">
      <c r="B9" s="37"/>
      <c r="E9" s="345" t="s">
        <v>84</v>
      </c>
      <c r="F9" s="346"/>
      <c r="G9" s="346"/>
      <c r="H9" s="346"/>
      <c r="I9" s="102"/>
      <c r="L9" s="37"/>
    </row>
    <row r="10" spans="2:46" s="1" customFormat="1" ht="10.199999999999999">
      <c r="B10" s="37"/>
      <c r="I10" s="102"/>
      <c r="L10" s="37"/>
    </row>
    <row r="11" spans="2:46" s="1" customFormat="1" ht="12" customHeight="1">
      <c r="B11" s="37"/>
      <c r="D11" s="101" t="s">
        <v>19</v>
      </c>
      <c r="F11" s="103" t="s">
        <v>20</v>
      </c>
      <c r="I11" s="104" t="s">
        <v>21</v>
      </c>
      <c r="J11" s="103" t="s">
        <v>20</v>
      </c>
      <c r="L11" s="37"/>
    </row>
    <row r="12" spans="2:46" s="1" customFormat="1" ht="12" customHeight="1">
      <c r="B12" s="37"/>
      <c r="D12" s="101" t="s">
        <v>22</v>
      </c>
      <c r="F12" s="103" t="s">
        <v>23</v>
      </c>
      <c r="I12" s="104" t="s">
        <v>24</v>
      </c>
      <c r="J12" s="105" t="str">
        <f>'Rekapitulace stavby'!AN8</f>
        <v>26. 5. 2019</v>
      </c>
      <c r="L12" s="37"/>
    </row>
    <row r="13" spans="2:46" s="1" customFormat="1" ht="10.8" customHeight="1">
      <c r="B13" s="37"/>
      <c r="I13" s="102"/>
      <c r="L13" s="37"/>
    </row>
    <row r="14" spans="2:46" s="1" customFormat="1" ht="12" customHeight="1">
      <c r="B14" s="37"/>
      <c r="D14" s="101" t="s">
        <v>28</v>
      </c>
      <c r="I14" s="104" t="s">
        <v>29</v>
      </c>
      <c r="J14" s="103" t="str">
        <f>IF('Rekapitulace stavby'!AN10="","",'Rekapitulace stavby'!AN10)</f>
        <v/>
      </c>
      <c r="L14" s="37"/>
    </row>
    <row r="15" spans="2:46" s="1" customFormat="1" ht="18" customHeight="1">
      <c r="B15" s="37"/>
      <c r="E15" s="103" t="str">
        <f>IF('Rekapitulace stavby'!E11="","",'Rekapitulace stavby'!E11)</f>
        <v xml:space="preserve"> </v>
      </c>
      <c r="I15" s="104" t="s">
        <v>30</v>
      </c>
      <c r="J15" s="103" t="str">
        <f>IF('Rekapitulace stavby'!AN11="","",'Rekapitulace stavby'!AN11)</f>
        <v/>
      </c>
      <c r="L15" s="37"/>
    </row>
    <row r="16" spans="2:46" s="1" customFormat="1" ht="6.9" customHeight="1">
      <c r="B16" s="37"/>
      <c r="I16" s="102"/>
      <c r="L16" s="37"/>
    </row>
    <row r="17" spans="2:12" s="1" customFormat="1" ht="12" customHeight="1">
      <c r="B17" s="37"/>
      <c r="D17" s="101" t="s">
        <v>31</v>
      </c>
      <c r="I17" s="104" t="s">
        <v>29</v>
      </c>
      <c r="J17" s="29" t="str">
        <f>'Rekapitulace stavby'!AN13</f>
        <v>Vyplň údaj</v>
      </c>
      <c r="L17" s="37"/>
    </row>
    <row r="18" spans="2:12" s="1" customFormat="1" ht="18" customHeight="1">
      <c r="B18" s="37"/>
      <c r="E18" s="347" t="str">
        <f>'Rekapitulace stavby'!E14</f>
        <v>Vyplň údaj</v>
      </c>
      <c r="F18" s="348"/>
      <c r="G18" s="348"/>
      <c r="H18" s="348"/>
      <c r="I18" s="104" t="s">
        <v>30</v>
      </c>
      <c r="J18" s="29" t="str">
        <f>'Rekapitulace stavby'!AN14</f>
        <v>Vyplň údaj</v>
      </c>
      <c r="L18" s="37"/>
    </row>
    <row r="19" spans="2:12" s="1" customFormat="1" ht="6.9" customHeight="1">
      <c r="B19" s="37"/>
      <c r="I19" s="102"/>
      <c r="L19" s="37"/>
    </row>
    <row r="20" spans="2:12" s="1" customFormat="1" ht="12" customHeight="1">
      <c r="B20" s="37"/>
      <c r="D20" s="101" t="s">
        <v>34</v>
      </c>
      <c r="I20" s="104" t="s">
        <v>29</v>
      </c>
      <c r="J20" s="103" t="str">
        <f>IF('Rekapitulace stavby'!AN16="","",'Rekapitulace stavby'!AN16)</f>
        <v/>
      </c>
      <c r="L20" s="37"/>
    </row>
    <row r="21" spans="2:12" s="1" customFormat="1" ht="18" customHeight="1">
      <c r="B21" s="37"/>
      <c r="E21" s="103" t="str">
        <f>IF('Rekapitulace stavby'!E17="","",'Rekapitulace stavby'!E17)</f>
        <v xml:space="preserve"> </v>
      </c>
      <c r="I21" s="104" t="s">
        <v>30</v>
      </c>
      <c r="J21" s="103" t="str">
        <f>IF('Rekapitulace stavby'!AN17="","",'Rekapitulace stavby'!AN17)</f>
        <v/>
      </c>
      <c r="L21" s="37"/>
    </row>
    <row r="22" spans="2:12" s="1" customFormat="1" ht="6.9" customHeight="1">
      <c r="B22" s="37"/>
      <c r="I22" s="102"/>
      <c r="L22" s="37"/>
    </row>
    <row r="23" spans="2:12" s="1" customFormat="1" ht="12" customHeight="1">
      <c r="B23" s="37"/>
      <c r="D23" s="101" t="s">
        <v>35</v>
      </c>
      <c r="I23" s="104" t="s">
        <v>29</v>
      </c>
      <c r="J23" s="103" t="str">
        <f>IF('Rekapitulace stavby'!AN19="","",'Rekapitulace stavby'!AN19)</f>
        <v/>
      </c>
      <c r="L23" s="37"/>
    </row>
    <row r="24" spans="2:12" s="1" customFormat="1" ht="18" customHeight="1">
      <c r="B24" s="37"/>
      <c r="E24" s="103" t="str">
        <f>IF('Rekapitulace stavby'!E20="","",'Rekapitulace stavby'!E20)</f>
        <v xml:space="preserve"> </v>
      </c>
      <c r="I24" s="104" t="s">
        <v>30</v>
      </c>
      <c r="J24" s="103" t="str">
        <f>IF('Rekapitulace stavby'!AN20="","",'Rekapitulace stavby'!AN20)</f>
        <v/>
      </c>
      <c r="L24" s="37"/>
    </row>
    <row r="25" spans="2:12" s="1" customFormat="1" ht="6.9" customHeight="1">
      <c r="B25" s="37"/>
      <c r="I25" s="102"/>
      <c r="L25" s="37"/>
    </row>
    <row r="26" spans="2:12" s="1" customFormat="1" ht="12" customHeight="1">
      <c r="B26" s="37"/>
      <c r="D26" s="101" t="s">
        <v>36</v>
      </c>
      <c r="I26" s="102"/>
      <c r="L26" s="37"/>
    </row>
    <row r="27" spans="2:12" s="7" customFormat="1" ht="14.4" customHeight="1">
      <c r="B27" s="106"/>
      <c r="E27" s="349" t="s">
        <v>20</v>
      </c>
      <c r="F27" s="349"/>
      <c r="G27" s="349"/>
      <c r="H27" s="349"/>
      <c r="I27" s="107"/>
      <c r="L27" s="106"/>
    </row>
    <row r="28" spans="2:12" s="1" customFormat="1" ht="6.9" customHeight="1">
      <c r="B28" s="37"/>
      <c r="I28" s="102"/>
      <c r="L28" s="37"/>
    </row>
    <row r="29" spans="2:12" s="1" customFormat="1" ht="6.9" customHeight="1">
      <c r="B29" s="37"/>
      <c r="D29" s="58"/>
      <c r="E29" s="58"/>
      <c r="F29" s="58"/>
      <c r="G29" s="58"/>
      <c r="H29" s="58"/>
      <c r="I29" s="108"/>
      <c r="J29" s="58"/>
      <c r="K29" s="58"/>
      <c r="L29" s="37"/>
    </row>
    <row r="30" spans="2:12" s="1" customFormat="1" ht="25.35" customHeight="1">
      <c r="B30" s="37"/>
      <c r="D30" s="109" t="s">
        <v>38</v>
      </c>
      <c r="I30" s="102"/>
      <c r="J30" s="110">
        <f>ROUND(J87, 2)</f>
        <v>0</v>
      </c>
      <c r="L30" s="37"/>
    </row>
    <row r="31" spans="2:12" s="1" customFormat="1" ht="6.9" customHeight="1">
      <c r="B31" s="37"/>
      <c r="D31" s="58"/>
      <c r="E31" s="58"/>
      <c r="F31" s="58"/>
      <c r="G31" s="58"/>
      <c r="H31" s="58"/>
      <c r="I31" s="108"/>
      <c r="J31" s="58"/>
      <c r="K31" s="58"/>
      <c r="L31" s="37"/>
    </row>
    <row r="32" spans="2:12" s="1" customFormat="1" ht="14.4" customHeight="1">
      <c r="B32" s="37"/>
      <c r="F32" s="111" t="s">
        <v>40</v>
      </c>
      <c r="I32" s="112" t="s">
        <v>39</v>
      </c>
      <c r="J32" s="111" t="s">
        <v>41</v>
      </c>
      <c r="L32" s="37"/>
    </row>
    <row r="33" spans="2:12" s="1" customFormat="1" ht="14.4" customHeight="1">
      <c r="B33" s="37"/>
      <c r="D33" s="113" t="s">
        <v>42</v>
      </c>
      <c r="E33" s="101" t="s">
        <v>43</v>
      </c>
      <c r="F33" s="114">
        <f>ROUND((SUM(BE87:BE197)),  2)</f>
        <v>0</v>
      </c>
      <c r="I33" s="115">
        <v>0.21</v>
      </c>
      <c r="J33" s="114">
        <f>ROUND(((SUM(BE87:BE197))*I33),  2)</f>
        <v>0</v>
      </c>
      <c r="L33" s="37"/>
    </row>
    <row r="34" spans="2:12" s="1" customFormat="1" ht="14.4" customHeight="1">
      <c r="B34" s="37"/>
      <c r="E34" s="101" t="s">
        <v>44</v>
      </c>
      <c r="F34" s="114">
        <f>ROUND((SUM(BF87:BF197)),  2)</f>
        <v>0</v>
      </c>
      <c r="I34" s="115">
        <v>0.15</v>
      </c>
      <c r="J34" s="114">
        <f>ROUND(((SUM(BF87:BF197))*I34),  2)</f>
        <v>0</v>
      </c>
      <c r="L34" s="37"/>
    </row>
    <row r="35" spans="2:12" s="1" customFormat="1" ht="14.4" hidden="1" customHeight="1">
      <c r="B35" s="37"/>
      <c r="E35" s="101" t="s">
        <v>45</v>
      </c>
      <c r="F35" s="114">
        <f>ROUND((SUM(BG87:BG197)),  2)</f>
        <v>0</v>
      </c>
      <c r="I35" s="115">
        <v>0.21</v>
      </c>
      <c r="J35" s="114">
        <f>0</f>
        <v>0</v>
      </c>
      <c r="L35" s="37"/>
    </row>
    <row r="36" spans="2:12" s="1" customFormat="1" ht="14.4" hidden="1" customHeight="1">
      <c r="B36" s="37"/>
      <c r="E36" s="101" t="s">
        <v>46</v>
      </c>
      <c r="F36" s="114">
        <f>ROUND((SUM(BH87:BH197)),  2)</f>
        <v>0</v>
      </c>
      <c r="I36" s="115">
        <v>0.15</v>
      </c>
      <c r="J36" s="114">
        <f>0</f>
        <v>0</v>
      </c>
      <c r="L36" s="37"/>
    </row>
    <row r="37" spans="2:12" s="1" customFormat="1" ht="14.4" hidden="1" customHeight="1">
      <c r="B37" s="37"/>
      <c r="E37" s="101" t="s">
        <v>47</v>
      </c>
      <c r="F37" s="114">
        <f>ROUND((SUM(BI87:BI197)),  2)</f>
        <v>0</v>
      </c>
      <c r="I37" s="115">
        <v>0</v>
      </c>
      <c r="J37" s="114">
        <f>0</f>
        <v>0</v>
      </c>
      <c r="L37" s="37"/>
    </row>
    <row r="38" spans="2:12" s="1" customFormat="1" ht="6.9" customHeight="1">
      <c r="B38" s="37"/>
      <c r="I38" s="102"/>
      <c r="L38" s="37"/>
    </row>
    <row r="39" spans="2:12" s="1" customFormat="1" ht="25.35" customHeight="1">
      <c r="B39" s="37"/>
      <c r="C39" s="116"/>
      <c r="D39" s="117" t="s">
        <v>48</v>
      </c>
      <c r="E39" s="118"/>
      <c r="F39" s="118"/>
      <c r="G39" s="119" t="s">
        <v>49</v>
      </c>
      <c r="H39" s="120" t="s">
        <v>50</v>
      </c>
      <c r="I39" s="121"/>
      <c r="J39" s="122">
        <f>SUM(J30:J37)</f>
        <v>0</v>
      </c>
      <c r="K39" s="123"/>
      <c r="L39" s="37"/>
    </row>
    <row r="40" spans="2:12" s="1" customFormat="1" ht="14.4" customHeight="1">
      <c r="B40" s="124"/>
      <c r="C40" s="125"/>
      <c r="D40" s="125"/>
      <c r="E40" s="125"/>
      <c r="F40" s="125"/>
      <c r="G40" s="125"/>
      <c r="H40" s="125"/>
      <c r="I40" s="126"/>
      <c r="J40" s="125"/>
      <c r="K40" s="125"/>
      <c r="L40" s="37"/>
    </row>
    <row r="44" spans="2:12" s="1" customFormat="1" ht="6.9" customHeight="1">
      <c r="B44" s="127"/>
      <c r="C44" s="128"/>
      <c r="D44" s="128"/>
      <c r="E44" s="128"/>
      <c r="F44" s="128"/>
      <c r="G44" s="128"/>
      <c r="H44" s="128"/>
      <c r="I44" s="129"/>
      <c r="J44" s="128"/>
      <c r="K44" s="128"/>
      <c r="L44" s="37"/>
    </row>
    <row r="45" spans="2:12" s="1" customFormat="1" ht="24.9" customHeight="1">
      <c r="B45" s="33"/>
      <c r="C45" s="22" t="s">
        <v>85</v>
      </c>
      <c r="D45" s="34"/>
      <c r="E45" s="34"/>
      <c r="F45" s="34"/>
      <c r="G45" s="34"/>
      <c r="H45" s="34"/>
      <c r="I45" s="102"/>
      <c r="J45" s="34"/>
      <c r="K45" s="34"/>
      <c r="L45" s="37"/>
    </row>
    <row r="46" spans="2:12" s="1" customFormat="1" ht="6.9" customHeight="1">
      <c r="B46" s="33"/>
      <c r="C46" s="34"/>
      <c r="D46" s="34"/>
      <c r="E46" s="34"/>
      <c r="F46" s="34"/>
      <c r="G46" s="34"/>
      <c r="H46" s="34"/>
      <c r="I46" s="102"/>
      <c r="J46" s="34"/>
      <c r="K46" s="34"/>
      <c r="L46" s="37"/>
    </row>
    <row r="47" spans="2:12" s="1" customFormat="1" ht="12" customHeight="1">
      <c r="B47" s="33"/>
      <c r="C47" s="28" t="s">
        <v>16</v>
      </c>
      <c r="D47" s="34"/>
      <c r="E47" s="34"/>
      <c r="F47" s="34"/>
      <c r="G47" s="34"/>
      <c r="H47" s="34"/>
      <c r="I47" s="102"/>
      <c r="J47" s="34"/>
      <c r="K47" s="34"/>
      <c r="L47" s="37"/>
    </row>
    <row r="48" spans="2:12" s="1" customFormat="1" ht="14.4" customHeight="1">
      <c r="B48" s="33"/>
      <c r="C48" s="34"/>
      <c r="D48" s="34"/>
      <c r="E48" s="350" t="str">
        <f>E7</f>
        <v>3719 Klatovská nemocnice - výměna oken</v>
      </c>
      <c r="F48" s="351"/>
      <c r="G48" s="351"/>
      <c r="H48" s="351"/>
      <c r="I48" s="102"/>
      <c r="J48" s="34"/>
      <c r="K48" s="34"/>
      <c r="L48" s="37"/>
    </row>
    <row r="49" spans="2:47" s="1" customFormat="1" ht="12" customHeight="1">
      <c r="B49" s="33"/>
      <c r="C49" s="28" t="s">
        <v>83</v>
      </c>
      <c r="D49" s="34"/>
      <c r="E49" s="34"/>
      <c r="F49" s="34"/>
      <c r="G49" s="34"/>
      <c r="H49" s="34"/>
      <c r="I49" s="102"/>
      <c r="J49" s="34"/>
      <c r="K49" s="34"/>
      <c r="L49" s="37"/>
    </row>
    <row r="50" spans="2:47" s="1" customFormat="1" ht="14.4" customHeight="1">
      <c r="B50" s="33"/>
      <c r="C50" s="34"/>
      <c r="D50" s="34"/>
      <c r="E50" s="317" t="str">
        <f>E9</f>
        <v>05 - SO 05 Výměna oken v budově č. p. 500 hospodářská budova</v>
      </c>
      <c r="F50" s="352"/>
      <c r="G50" s="352"/>
      <c r="H50" s="352"/>
      <c r="I50" s="102"/>
      <c r="J50" s="34"/>
      <c r="K50" s="34"/>
      <c r="L50" s="37"/>
    </row>
    <row r="51" spans="2:47" s="1" customFormat="1" ht="6.9" customHeight="1">
      <c r="B51" s="33"/>
      <c r="C51" s="34"/>
      <c r="D51" s="34"/>
      <c r="E51" s="34"/>
      <c r="F51" s="34"/>
      <c r="G51" s="34"/>
      <c r="H51" s="34"/>
      <c r="I51" s="102"/>
      <c r="J51" s="34"/>
      <c r="K51" s="34"/>
      <c r="L51" s="37"/>
    </row>
    <row r="52" spans="2:47" s="1" customFormat="1" ht="12" customHeight="1">
      <c r="B52" s="33"/>
      <c r="C52" s="28" t="s">
        <v>22</v>
      </c>
      <c r="D52" s="34"/>
      <c r="E52" s="34"/>
      <c r="F52" s="26" t="str">
        <f>F12</f>
        <v xml:space="preserve"> </v>
      </c>
      <c r="G52" s="34"/>
      <c r="H52" s="34"/>
      <c r="I52" s="104" t="s">
        <v>24</v>
      </c>
      <c r="J52" s="57" t="str">
        <f>IF(J12="","",J12)</f>
        <v>26. 5. 2019</v>
      </c>
      <c r="K52" s="34"/>
      <c r="L52" s="37"/>
    </row>
    <row r="53" spans="2:47" s="1" customFormat="1" ht="6.9" customHeight="1">
      <c r="B53" s="33"/>
      <c r="C53" s="34"/>
      <c r="D53" s="34"/>
      <c r="E53" s="34"/>
      <c r="F53" s="34"/>
      <c r="G53" s="34"/>
      <c r="H53" s="34"/>
      <c r="I53" s="102"/>
      <c r="J53" s="34"/>
      <c r="K53" s="34"/>
      <c r="L53" s="37"/>
    </row>
    <row r="54" spans="2:47" s="1" customFormat="1" ht="15.6" customHeight="1">
      <c r="B54" s="33"/>
      <c r="C54" s="28" t="s">
        <v>28</v>
      </c>
      <c r="D54" s="34"/>
      <c r="E54" s="34"/>
      <c r="F54" s="26" t="str">
        <f>E15</f>
        <v xml:space="preserve"> </v>
      </c>
      <c r="G54" s="34"/>
      <c r="H54" s="34"/>
      <c r="I54" s="104" t="s">
        <v>34</v>
      </c>
      <c r="J54" s="31" t="str">
        <f>E21</f>
        <v xml:space="preserve"> </v>
      </c>
      <c r="K54" s="34"/>
      <c r="L54" s="37"/>
    </row>
    <row r="55" spans="2:47" s="1" customFormat="1" ht="15.6" customHeight="1">
      <c r="B55" s="33"/>
      <c r="C55" s="28" t="s">
        <v>31</v>
      </c>
      <c r="D55" s="34"/>
      <c r="E55" s="34"/>
      <c r="F55" s="26" t="str">
        <f>IF(E18="","",E18)</f>
        <v>Vyplň údaj</v>
      </c>
      <c r="G55" s="34"/>
      <c r="H55" s="34"/>
      <c r="I55" s="104" t="s">
        <v>35</v>
      </c>
      <c r="J55" s="31" t="str">
        <f>E24</f>
        <v xml:space="preserve"> </v>
      </c>
      <c r="K55" s="34"/>
      <c r="L55" s="37"/>
    </row>
    <row r="56" spans="2:47" s="1" customFormat="1" ht="10.35" customHeight="1">
      <c r="B56" s="33"/>
      <c r="C56" s="34"/>
      <c r="D56" s="34"/>
      <c r="E56" s="34"/>
      <c r="F56" s="34"/>
      <c r="G56" s="34"/>
      <c r="H56" s="34"/>
      <c r="I56" s="102"/>
      <c r="J56" s="34"/>
      <c r="K56" s="34"/>
      <c r="L56" s="37"/>
    </row>
    <row r="57" spans="2:47" s="1" customFormat="1" ht="29.25" customHeight="1">
      <c r="B57" s="33"/>
      <c r="C57" s="130" t="s">
        <v>86</v>
      </c>
      <c r="D57" s="131"/>
      <c r="E57" s="131"/>
      <c r="F57" s="131"/>
      <c r="G57" s="131"/>
      <c r="H57" s="131"/>
      <c r="I57" s="132"/>
      <c r="J57" s="133" t="s">
        <v>87</v>
      </c>
      <c r="K57" s="131"/>
      <c r="L57" s="37"/>
    </row>
    <row r="58" spans="2:47" s="1" customFormat="1" ht="10.35" customHeight="1">
      <c r="B58" s="33"/>
      <c r="C58" s="34"/>
      <c r="D58" s="34"/>
      <c r="E58" s="34"/>
      <c r="F58" s="34"/>
      <c r="G58" s="34"/>
      <c r="H58" s="34"/>
      <c r="I58" s="102"/>
      <c r="J58" s="34"/>
      <c r="K58" s="34"/>
      <c r="L58" s="37"/>
    </row>
    <row r="59" spans="2:47" s="1" customFormat="1" ht="22.8" customHeight="1">
      <c r="B59" s="33"/>
      <c r="C59" s="134" t="s">
        <v>70</v>
      </c>
      <c r="D59" s="34"/>
      <c r="E59" s="34"/>
      <c r="F59" s="34"/>
      <c r="G59" s="34"/>
      <c r="H59" s="34"/>
      <c r="I59" s="102"/>
      <c r="J59" s="75">
        <f>J87</f>
        <v>0</v>
      </c>
      <c r="K59" s="34"/>
      <c r="L59" s="37"/>
      <c r="AU59" s="16" t="s">
        <v>88</v>
      </c>
    </row>
    <row r="60" spans="2:47" s="8" customFormat="1" ht="24.9" customHeight="1">
      <c r="B60" s="135"/>
      <c r="C60" s="136"/>
      <c r="D60" s="137" t="s">
        <v>89</v>
      </c>
      <c r="E60" s="138"/>
      <c r="F60" s="138"/>
      <c r="G60" s="138"/>
      <c r="H60" s="138"/>
      <c r="I60" s="139"/>
      <c r="J60" s="140">
        <f>J88</f>
        <v>0</v>
      </c>
      <c r="K60" s="136"/>
      <c r="L60" s="141"/>
    </row>
    <row r="61" spans="2:47" s="9" customFormat="1" ht="19.95" customHeight="1">
      <c r="B61" s="142"/>
      <c r="C61" s="143"/>
      <c r="D61" s="144" t="s">
        <v>90</v>
      </c>
      <c r="E61" s="145"/>
      <c r="F61" s="145"/>
      <c r="G61" s="145"/>
      <c r="H61" s="145"/>
      <c r="I61" s="146"/>
      <c r="J61" s="147">
        <f>J89</f>
        <v>0</v>
      </c>
      <c r="K61" s="143"/>
      <c r="L61" s="148"/>
    </row>
    <row r="62" spans="2:47" s="9" customFormat="1" ht="19.95" customHeight="1">
      <c r="B62" s="142"/>
      <c r="C62" s="143"/>
      <c r="D62" s="144" t="s">
        <v>91</v>
      </c>
      <c r="E62" s="145"/>
      <c r="F62" s="145"/>
      <c r="G62" s="145"/>
      <c r="H62" s="145"/>
      <c r="I62" s="146"/>
      <c r="J62" s="147">
        <f>J98</f>
        <v>0</v>
      </c>
      <c r="K62" s="143"/>
      <c r="L62" s="148"/>
    </row>
    <row r="63" spans="2:47" s="9" customFormat="1" ht="19.95" customHeight="1">
      <c r="B63" s="142"/>
      <c r="C63" s="143"/>
      <c r="D63" s="144" t="s">
        <v>92</v>
      </c>
      <c r="E63" s="145"/>
      <c r="F63" s="145"/>
      <c r="G63" s="145"/>
      <c r="H63" s="145"/>
      <c r="I63" s="146"/>
      <c r="J63" s="147">
        <f>J103</f>
        <v>0</v>
      </c>
      <c r="K63" s="143"/>
      <c r="L63" s="148"/>
    </row>
    <row r="64" spans="2:47" s="9" customFormat="1" ht="19.95" customHeight="1">
      <c r="B64" s="142"/>
      <c r="C64" s="143"/>
      <c r="D64" s="144" t="s">
        <v>93</v>
      </c>
      <c r="E64" s="145"/>
      <c r="F64" s="145"/>
      <c r="G64" s="145"/>
      <c r="H64" s="145"/>
      <c r="I64" s="146"/>
      <c r="J64" s="147">
        <f>J124</f>
        <v>0</v>
      </c>
      <c r="K64" s="143"/>
      <c r="L64" s="148"/>
    </row>
    <row r="65" spans="2:12" s="8" customFormat="1" ht="24.9" customHeight="1">
      <c r="B65" s="135"/>
      <c r="C65" s="136"/>
      <c r="D65" s="137" t="s">
        <v>94</v>
      </c>
      <c r="E65" s="138"/>
      <c r="F65" s="138"/>
      <c r="G65" s="138"/>
      <c r="H65" s="138"/>
      <c r="I65" s="139"/>
      <c r="J65" s="140">
        <f>J128</f>
        <v>0</v>
      </c>
      <c r="K65" s="136"/>
      <c r="L65" s="141"/>
    </row>
    <row r="66" spans="2:12" s="9" customFormat="1" ht="19.95" customHeight="1">
      <c r="B66" s="142"/>
      <c r="C66" s="143"/>
      <c r="D66" s="144" t="s">
        <v>95</v>
      </c>
      <c r="E66" s="145"/>
      <c r="F66" s="145"/>
      <c r="G66" s="145"/>
      <c r="H66" s="145"/>
      <c r="I66" s="146"/>
      <c r="J66" s="147">
        <f>J129</f>
        <v>0</v>
      </c>
      <c r="K66" s="143"/>
      <c r="L66" s="148"/>
    </row>
    <row r="67" spans="2:12" s="9" customFormat="1" ht="19.95" customHeight="1">
      <c r="B67" s="142"/>
      <c r="C67" s="143"/>
      <c r="D67" s="144" t="s">
        <v>96</v>
      </c>
      <c r="E67" s="145"/>
      <c r="F67" s="145"/>
      <c r="G67" s="145"/>
      <c r="H67" s="145"/>
      <c r="I67" s="146"/>
      <c r="J67" s="147">
        <f>J185</f>
        <v>0</v>
      </c>
      <c r="K67" s="143"/>
      <c r="L67" s="148"/>
    </row>
    <row r="68" spans="2:12" s="1" customFormat="1" ht="21.75" customHeight="1">
      <c r="B68" s="33"/>
      <c r="C68" s="34"/>
      <c r="D68" s="34"/>
      <c r="E68" s="34"/>
      <c r="F68" s="34"/>
      <c r="G68" s="34"/>
      <c r="H68" s="34"/>
      <c r="I68" s="102"/>
      <c r="J68" s="34"/>
      <c r="K68" s="34"/>
      <c r="L68" s="37"/>
    </row>
    <row r="69" spans="2:12" s="1" customFormat="1" ht="6.9" customHeight="1">
      <c r="B69" s="45"/>
      <c r="C69" s="46"/>
      <c r="D69" s="46"/>
      <c r="E69" s="46"/>
      <c r="F69" s="46"/>
      <c r="G69" s="46"/>
      <c r="H69" s="46"/>
      <c r="I69" s="126"/>
      <c r="J69" s="46"/>
      <c r="K69" s="46"/>
      <c r="L69" s="37"/>
    </row>
    <row r="73" spans="2:12" s="1" customFormat="1" ht="6.9" customHeight="1">
      <c r="B73" s="47"/>
      <c r="C73" s="48"/>
      <c r="D73" s="48"/>
      <c r="E73" s="48"/>
      <c r="F73" s="48"/>
      <c r="G73" s="48"/>
      <c r="H73" s="48"/>
      <c r="I73" s="129"/>
      <c r="J73" s="48"/>
      <c r="K73" s="48"/>
      <c r="L73" s="37"/>
    </row>
    <row r="74" spans="2:12" s="1" customFormat="1" ht="24.9" customHeight="1">
      <c r="B74" s="33"/>
      <c r="C74" s="22" t="s">
        <v>97</v>
      </c>
      <c r="D74" s="34"/>
      <c r="E74" s="34"/>
      <c r="F74" s="34"/>
      <c r="G74" s="34"/>
      <c r="H74" s="34"/>
      <c r="I74" s="102"/>
      <c r="J74" s="34"/>
      <c r="K74" s="34"/>
      <c r="L74" s="37"/>
    </row>
    <row r="75" spans="2:12" s="1" customFormat="1" ht="6.9" customHeight="1">
      <c r="B75" s="33"/>
      <c r="C75" s="34"/>
      <c r="D75" s="34"/>
      <c r="E75" s="34"/>
      <c r="F75" s="34"/>
      <c r="G75" s="34"/>
      <c r="H75" s="34"/>
      <c r="I75" s="102"/>
      <c r="J75" s="34"/>
      <c r="K75" s="34"/>
      <c r="L75" s="37"/>
    </row>
    <row r="76" spans="2:12" s="1" customFormat="1" ht="12" customHeight="1">
      <c r="B76" s="33"/>
      <c r="C76" s="28" t="s">
        <v>16</v>
      </c>
      <c r="D76" s="34"/>
      <c r="E76" s="34"/>
      <c r="F76" s="34"/>
      <c r="G76" s="34"/>
      <c r="H76" s="34"/>
      <c r="I76" s="102"/>
      <c r="J76" s="34"/>
      <c r="K76" s="34"/>
      <c r="L76" s="37"/>
    </row>
    <row r="77" spans="2:12" s="1" customFormat="1" ht="14.4" customHeight="1">
      <c r="B77" s="33"/>
      <c r="C77" s="34"/>
      <c r="D77" s="34"/>
      <c r="E77" s="350" t="str">
        <f>E7</f>
        <v>3719 Klatovská nemocnice - výměna oken</v>
      </c>
      <c r="F77" s="351"/>
      <c r="G77" s="351"/>
      <c r="H77" s="351"/>
      <c r="I77" s="102"/>
      <c r="J77" s="34"/>
      <c r="K77" s="34"/>
      <c r="L77" s="37"/>
    </row>
    <row r="78" spans="2:12" s="1" customFormat="1" ht="12" customHeight="1">
      <c r="B78" s="33"/>
      <c r="C78" s="28" t="s">
        <v>83</v>
      </c>
      <c r="D78" s="34"/>
      <c r="E78" s="34"/>
      <c r="F78" s="34"/>
      <c r="G78" s="34"/>
      <c r="H78" s="34"/>
      <c r="I78" s="102"/>
      <c r="J78" s="34"/>
      <c r="K78" s="34"/>
      <c r="L78" s="37"/>
    </row>
    <row r="79" spans="2:12" s="1" customFormat="1" ht="14.4" customHeight="1">
      <c r="B79" s="33"/>
      <c r="C79" s="34"/>
      <c r="D79" s="34"/>
      <c r="E79" s="317" t="str">
        <f>E9</f>
        <v>05 - SO 05 Výměna oken v budově č. p. 500 hospodářská budova</v>
      </c>
      <c r="F79" s="352"/>
      <c r="G79" s="352"/>
      <c r="H79" s="352"/>
      <c r="I79" s="102"/>
      <c r="J79" s="34"/>
      <c r="K79" s="34"/>
      <c r="L79" s="37"/>
    </row>
    <row r="80" spans="2:12" s="1" customFormat="1" ht="6.9" customHeight="1">
      <c r="B80" s="33"/>
      <c r="C80" s="34"/>
      <c r="D80" s="34"/>
      <c r="E80" s="34"/>
      <c r="F80" s="34"/>
      <c r="G80" s="34"/>
      <c r="H80" s="34"/>
      <c r="I80" s="102"/>
      <c r="J80" s="34"/>
      <c r="K80" s="34"/>
      <c r="L80" s="37"/>
    </row>
    <row r="81" spans="2:65" s="1" customFormat="1" ht="12" customHeight="1">
      <c r="B81" s="33"/>
      <c r="C81" s="28" t="s">
        <v>22</v>
      </c>
      <c r="D81" s="34"/>
      <c r="E81" s="34"/>
      <c r="F81" s="26" t="str">
        <f>F12</f>
        <v xml:space="preserve"> </v>
      </c>
      <c r="G81" s="34"/>
      <c r="H81" s="34"/>
      <c r="I81" s="104" t="s">
        <v>24</v>
      </c>
      <c r="J81" s="57" t="str">
        <f>IF(J12="","",J12)</f>
        <v>26. 5. 2019</v>
      </c>
      <c r="K81" s="34"/>
      <c r="L81" s="37"/>
    </row>
    <row r="82" spans="2:65" s="1" customFormat="1" ht="6.9" customHeight="1">
      <c r="B82" s="33"/>
      <c r="C82" s="34"/>
      <c r="D82" s="34"/>
      <c r="E82" s="34"/>
      <c r="F82" s="34"/>
      <c r="G82" s="34"/>
      <c r="H82" s="34"/>
      <c r="I82" s="102"/>
      <c r="J82" s="34"/>
      <c r="K82" s="34"/>
      <c r="L82" s="37"/>
    </row>
    <row r="83" spans="2:65" s="1" customFormat="1" ht="15.6" customHeight="1">
      <c r="B83" s="33"/>
      <c r="C83" s="28" t="s">
        <v>28</v>
      </c>
      <c r="D83" s="34"/>
      <c r="E83" s="34"/>
      <c r="F83" s="26" t="str">
        <f>E15</f>
        <v xml:space="preserve"> </v>
      </c>
      <c r="G83" s="34"/>
      <c r="H83" s="34"/>
      <c r="I83" s="104" t="s">
        <v>34</v>
      </c>
      <c r="J83" s="31" t="str">
        <f>E21</f>
        <v xml:space="preserve"> </v>
      </c>
      <c r="K83" s="34"/>
      <c r="L83" s="37"/>
    </row>
    <row r="84" spans="2:65" s="1" customFormat="1" ht="15.6" customHeight="1">
      <c r="B84" s="33"/>
      <c r="C84" s="28" t="s">
        <v>31</v>
      </c>
      <c r="D84" s="34"/>
      <c r="E84" s="34"/>
      <c r="F84" s="26" t="str">
        <f>IF(E18="","",E18)</f>
        <v>Vyplň údaj</v>
      </c>
      <c r="G84" s="34"/>
      <c r="H84" s="34"/>
      <c r="I84" s="104" t="s">
        <v>35</v>
      </c>
      <c r="J84" s="31" t="str">
        <f>E24</f>
        <v xml:space="preserve"> </v>
      </c>
      <c r="K84" s="34"/>
      <c r="L84" s="37"/>
    </row>
    <row r="85" spans="2:65" s="1" customFormat="1" ht="10.35" customHeight="1">
      <c r="B85" s="33"/>
      <c r="C85" s="34"/>
      <c r="D85" s="34"/>
      <c r="E85" s="34"/>
      <c r="F85" s="34"/>
      <c r="G85" s="34"/>
      <c r="H85" s="34"/>
      <c r="I85" s="102"/>
      <c r="J85" s="34"/>
      <c r="K85" s="34"/>
      <c r="L85" s="37"/>
    </row>
    <row r="86" spans="2:65" s="10" customFormat="1" ht="29.25" customHeight="1">
      <c r="B86" s="149"/>
      <c r="C86" s="150" t="s">
        <v>98</v>
      </c>
      <c r="D86" s="151" t="s">
        <v>57</v>
      </c>
      <c r="E86" s="151" t="s">
        <v>53</v>
      </c>
      <c r="F86" s="151" t="s">
        <v>54</v>
      </c>
      <c r="G86" s="151" t="s">
        <v>99</v>
      </c>
      <c r="H86" s="151" t="s">
        <v>100</v>
      </c>
      <c r="I86" s="152" t="s">
        <v>101</v>
      </c>
      <c r="J86" s="151" t="s">
        <v>87</v>
      </c>
      <c r="K86" s="153" t="s">
        <v>102</v>
      </c>
      <c r="L86" s="154"/>
      <c r="M86" s="66" t="s">
        <v>20</v>
      </c>
      <c r="N86" s="67" t="s">
        <v>42</v>
      </c>
      <c r="O86" s="67" t="s">
        <v>103</v>
      </c>
      <c r="P86" s="67" t="s">
        <v>104</v>
      </c>
      <c r="Q86" s="67" t="s">
        <v>105</v>
      </c>
      <c r="R86" s="67" t="s">
        <v>106</v>
      </c>
      <c r="S86" s="67" t="s">
        <v>107</v>
      </c>
      <c r="T86" s="68" t="s">
        <v>108</v>
      </c>
    </row>
    <row r="87" spans="2:65" s="1" customFormat="1" ht="22.8" customHeight="1">
      <c r="B87" s="33"/>
      <c r="C87" s="73" t="s">
        <v>109</v>
      </c>
      <c r="D87" s="34"/>
      <c r="E87" s="34"/>
      <c r="F87" s="34"/>
      <c r="G87" s="34"/>
      <c r="H87" s="34"/>
      <c r="I87" s="102"/>
      <c r="J87" s="155">
        <f>BK87</f>
        <v>0</v>
      </c>
      <c r="K87" s="34"/>
      <c r="L87" s="37"/>
      <c r="M87" s="69"/>
      <c r="N87" s="70"/>
      <c r="O87" s="70"/>
      <c r="P87" s="156">
        <f>P88+P128</f>
        <v>0</v>
      </c>
      <c r="Q87" s="70"/>
      <c r="R87" s="156">
        <f>R88+R128</f>
        <v>3.6125278999999999</v>
      </c>
      <c r="S87" s="70"/>
      <c r="T87" s="157">
        <f>T88+T128</f>
        <v>6.5858600000000003</v>
      </c>
      <c r="AT87" s="16" t="s">
        <v>71</v>
      </c>
      <c r="AU87" s="16" t="s">
        <v>88</v>
      </c>
      <c r="BK87" s="158">
        <f>BK88+BK128</f>
        <v>0</v>
      </c>
    </row>
    <row r="88" spans="2:65" s="11" customFormat="1" ht="25.95" customHeight="1">
      <c r="B88" s="159"/>
      <c r="C88" s="160"/>
      <c r="D88" s="161" t="s">
        <v>71</v>
      </c>
      <c r="E88" s="162" t="s">
        <v>110</v>
      </c>
      <c r="F88" s="162" t="s">
        <v>111</v>
      </c>
      <c r="G88" s="160"/>
      <c r="H88" s="160"/>
      <c r="I88" s="163"/>
      <c r="J88" s="164">
        <f>BK88</f>
        <v>0</v>
      </c>
      <c r="K88" s="160"/>
      <c r="L88" s="165"/>
      <c r="M88" s="166"/>
      <c r="N88" s="167"/>
      <c r="O88" s="167"/>
      <c r="P88" s="168">
        <f>P89+P98+P103+P124</f>
        <v>0</v>
      </c>
      <c r="Q88" s="167"/>
      <c r="R88" s="168">
        <f>R89+R98+R103+R124</f>
        <v>3.4043403999999997</v>
      </c>
      <c r="S88" s="167"/>
      <c r="T88" s="169">
        <f>T89+T98+T103+T124</f>
        <v>6.3498600000000005</v>
      </c>
      <c r="AR88" s="170" t="s">
        <v>8</v>
      </c>
      <c r="AT88" s="171" t="s">
        <v>71</v>
      </c>
      <c r="AU88" s="171" t="s">
        <v>72</v>
      </c>
      <c r="AY88" s="170" t="s">
        <v>112</v>
      </c>
      <c r="BK88" s="172">
        <f>BK89+BK98+BK103+BK124</f>
        <v>0</v>
      </c>
    </row>
    <row r="89" spans="2:65" s="11" customFormat="1" ht="22.8" customHeight="1">
      <c r="B89" s="159"/>
      <c r="C89" s="160"/>
      <c r="D89" s="161" t="s">
        <v>71</v>
      </c>
      <c r="E89" s="173" t="s">
        <v>113</v>
      </c>
      <c r="F89" s="173" t="s">
        <v>114</v>
      </c>
      <c r="G89" s="160"/>
      <c r="H89" s="160"/>
      <c r="I89" s="163"/>
      <c r="J89" s="174">
        <f>BK89</f>
        <v>0</v>
      </c>
      <c r="K89" s="160"/>
      <c r="L89" s="165"/>
      <c r="M89" s="166"/>
      <c r="N89" s="167"/>
      <c r="O89" s="167"/>
      <c r="P89" s="168">
        <f>SUM(P90:P97)</f>
        <v>0</v>
      </c>
      <c r="Q89" s="167"/>
      <c r="R89" s="168">
        <f>SUM(R90:R97)</f>
        <v>3.4043403999999997</v>
      </c>
      <c r="S89" s="167"/>
      <c r="T89" s="169">
        <f>SUM(T90:T97)</f>
        <v>0</v>
      </c>
      <c r="AR89" s="170" t="s">
        <v>8</v>
      </c>
      <c r="AT89" s="171" t="s">
        <v>71</v>
      </c>
      <c r="AU89" s="171" t="s">
        <v>8</v>
      </c>
      <c r="AY89" s="170" t="s">
        <v>112</v>
      </c>
      <c r="BK89" s="172">
        <f>SUM(BK90:BK97)</f>
        <v>0</v>
      </c>
    </row>
    <row r="90" spans="2:65" s="1" customFormat="1" ht="14.4" customHeight="1">
      <c r="B90" s="33"/>
      <c r="C90" s="175" t="s">
        <v>8</v>
      </c>
      <c r="D90" s="175" t="s">
        <v>115</v>
      </c>
      <c r="E90" s="176" t="s">
        <v>116</v>
      </c>
      <c r="F90" s="177" t="s">
        <v>117</v>
      </c>
      <c r="G90" s="178" t="s">
        <v>118</v>
      </c>
      <c r="H90" s="179">
        <v>101.38</v>
      </c>
      <c r="I90" s="180"/>
      <c r="J90" s="179">
        <f>ROUND(I90*H90,0)</f>
        <v>0</v>
      </c>
      <c r="K90" s="177" t="s">
        <v>119</v>
      </c>
      <c r="L90" s="37"/>
      <c r="M90" s="181" t="s">
        <v>20</v>
      </c>
      <c r="N90" s="182" t="s">
        <v>43</v>
      </c>
      <c r="O90" s="62"/>
      <c r="P90" s="183">
        <f>O90*H90</f>
        <v>0</v>
      </c>
      <c r="Q90" s="183">
        <v>3.3579999999999999E-2</v>
      </c>
      <c r="R90" s="183">
        <f>Q90*H90</f>
        <v>3.4043403999999997</v>
      </c>
      <c r="S90" s="183">
        <v>0</v>
      </c>
      <c r="T90" s="184">
        <f>S90*H90</f>
        <v>0</v>
      </c>
      <c r="AR90" s="185" t="s">
        <v>120</v>
      </c>
      <c r="AT90" s="185" t="s">
        <v>115</v>
      </c>
      <c r="AU90" s="185" t="s">
        <v>81</v>
      </c>
      <c r="AY90" s="16" t="s">
        <v>112</v>
      </c>
      <c r="BE90" s="186">
        <f>IF(N90="základní",J90,0)</f>
        <v>0</v>
      </c>
      <c r="BF90" s="186">
        <f>IF(N90="snížená",J90,0)</f>
        <v>0</v>
      </c>
      <c r="BG90" s="186">
        <f>IF(N90="zákl. přenesená",J90,0)</f>
        <v>0</v>
      </c>
      <c r="BH90" s="186">
        <f>IF(N90="sníž. přenesená",J90,0)</f>
        <v>0</v>
      </c>
      <c r="BI90" s="186">
        <f>IF(N90="nulová",J90,0)</f>
        <v>0</v>
      </c>
      <c r="BJ90" s="16" t="s">
        <v>8</v>
      </c>
      <c r="BK90" s="186">
        <f>ROUND(I90*H90,0)</f>
        <v>0</v>
      </c>
      <c r="BL90" s="16" t="s">
        <v>120</v>
      </c>
      <c r="BM90" s="185" t="s">
        <v>121</v>
      </c>
    </row>
    <row r="91" spans="2:65" s="1" customFormat="1" ht="10.199999999999999">
      <c r="B91" s="33"/>
      <c r="C91" s="34"/>
      <c r="D91" s="187" t="s">
        <v>122</v>
      </c>
      <c r="E91" s="34"/>
      <c r="F91" s="188" t="s">
        <v>123</v>
      </c>
      <c r="G91" s="34"/>
      <c r="H91" s="34"/>
      <c r="I91" s="102"/>
      <c r="J91" s="34"/>
      <c r="K91" s="34"/>
      <c r="L91" s="37"/>
      <c r="M91" s="189"/>
      <c r="N91" s="62"/>
      <c r="O91" s="62"/>
      <c r="P91" s="62"/>
      <c r="Q91" s="62"/>
      <c r="R91" s="62"/>
      <c r="S91" s="62"/>
      <c r="T91" s="63"/>
      <c r="AT91" s="16" t="s">
        <v>122</v>
      </c>
      <c r="AU91" s="16" t="s">
        <v>81</v>
      </c>
    </row>
    <row r="92" spans="2:65" s="1" customFormat="1" ht="38.4">
      <c r="B92" s="33"/>
      <c r="C92" s="34"/>
      <c r="D92" s="187" t="s">
        <v>124</v>
      </c>
      <c r="E92" s="34"/>
      <c r="F92" s="190" t="s">
        <v>125</v>
      </c>
      <c r="G92" s="34"/>
      <c r="H92" s="34"/>
      <c r="I92" s="102"/>
      <c r="J92" s="34"/>
      <c r="K92" s="34"/>
      <c r="L92" s="37"/>
      <c r="M92" s="189"/>
      <c r="N92" s="62"/>
      <c r="O92" s="62"/>
      <c r="P92" s="62"/>
      <c r="Q92" s="62"/>
      <c r="R92" s="62"/>
      <c r="S92" s="62"/>
      <c r="T92" s="63"/>
      <c r="AT92" s="16" t="s">
        <v>124</v>
      </c>
      <c r="AU92" s="16" t="s">
        <v>81</v>
      </c>
    </row>
    <row r="93" spans="2:65" s="12" customFormat="1" ht="20.399999999999999">
      <c r="B93" s="191"/>
      <c r="C93" s="192"/>
      <c r="D93" s="187" t="s">
        <v>126</v>
      </c>
      <c r="E93" s="193" t="s">
        <v>20</v>
      </c>
      <c r="F93" s="194" t="s">
        <v>127</v>
      </c>
      <c r="G93" s="192"/>
      <c r="H93" s="195">
        <v>101.38</v>
      </c>
      <c r="I93" s="196"/>
      <c r="J93" s="192"/>
      <c r="K93" s="192"/>
      <c r="L93" s="197"/>
      <c r="M93" s="198"/>
      <c r="N93" s="199"/>
      <c r="O93" s="199"/>
      <c r="P93" s="199"/>
      <c r="Q93" s="199"/>
      <c r="R93" s="199"/>
      <c r="S93" s="199"/>
      <c r="T93" s="200"/>
      <c r="AT93" s="201" t="s">
        <v>126</v>
      </c>
      <c r="AU93" s="201" t="s">
        <v>81</v>
      </c>
      <c r="AV93" s="12" t="s">
        <v>81</v>
      </c>
      <c r="AW93" s="12" t="s">
        <v>33</v>
      </c>
      <c r="AX93" s="12" t="s">
        <v>8</v>
      </c>
      <c r="AY93" s="201" t="s">
        <v>112</v>
      </c>
    </row>
    <row r="94" spans="2:65" s="1" customFormat="1" ht="14.4" customHeight="1">
      <c r="B94" s="33"/>
      <c r="C94" s="175" t="s">
        <v>81</v>
      </c>
      <c r="D94" s="175" t="s">
        <v>115</v>
      </c>
      <c r="E94" s="176" t="s">
        <v>128</v>
      </c>
      <c r="F94" s="177" t="s">
        <v>129</v>
      </c>
      <c r="G94" s="178" t="s">
        <v>118</v>
      </c>
      <c r="H94" s="179">
        <v>114.07</v>
      </c>
      <c r="I94" s="180"/>
      <c r="J94" s="179">
        <f>ROUND(I94*H94,0)</f>
        <v>0</v>
      </c>
      <c r="K94" s="177" t="s">
        <v>119</v>
      </c>
      <c r="L94" s="37"/>
      <c r="M94" s="181" t="s">
        <v>20</v>
      </c>
      <c r="N94" s="182" t="s">
        <v>43</v>
      </c>
      <c r="O94" s="62"/>
      <c r="P94" s="183">
        <f>O94*H94</f>
        <v>0</v>
      </c>
      <c r="Q94" s="183">
        <v>0</v>
      </c>
      <c r="R94" s="183">
        <f>Q94*H94</f>
        <v>0</v>
      </c>
      <c r="S94" s="183">
        <v>0</v>
      </c>
      <c r="T94" s="184">
        <f>S94*H94</f>
        <v>0</v>
      </c>
      <c r="AR94" s="185" t="s">
        <v>120</v>
      </c>
      <c r="AT94" s="185" t="s">
        <v>115</v>
      </c>
      <c r="AU94" s="185" t="s">
        <v>81</v>
      </c>
      <c r="AY94" s="16" t="s">
        <v>112</v>
      </c>
      <c r="BE94" s="186">
        <f>IF(N94="základní",J94,0)</f>
        <v>0</v>
      </c>
      <c r="BF94" s="186">
        <f>IF(N94="snížená",J94,0)</f>
        <v>0</v>
      </c>
      <c r="BG94" s="186">
        <f>IF(N94="zákl. přenesená",J94,0)</f>
        <v>0</v>
      </c>
      <c r="BH94" s="186">
        <f>IF(N94="sníž. přenesená",J94,0)</f>
        <v>0</v>
      </c>
      <c r="BI94" s="186">
        <f>IF(N94="nulová",J94,0)</f>
        <v>0</v>
      </c>
      <c r="BJ94" s="16" t="s">
        <v>8</v>
      </c>
      <c r="BK94" s="186">
        <f>ROUND(I94*H94,0)</f>
        <v>0</v>
      </c>
      <c r="BL94" s="16" t="s">
        <v>120</v>
      </c>
      <c r="BM94" s="185" t="s">
        <v>130</v>
      </c>
    </row>
    <row r="95" spans="2:65" s="1" customFormat="1" ht="19.2">
      <c r="B95" s="33"/>
      <c r="C95" s="34"/>
      <c r="D95" s="187" t="s">
        <v>122</v>
      </c>
      <c r="E95" s="34"/>
      <c r="F95" s="188" t="s">
        <v>131</v>
      </c>
      <c r="G95" s="34"/>
      <c r="H95" s="34"/>
      <c r="I95" s="102"/>
      <c r="J95" s="34"/>
      <c r="K95" s="34"/>
      <c r="L95" s="37"/>
      <c r="M95" s="189"/>
      <c r="N95" s="62"/>
      <c r="O95" s="62"/>
      <c r="P95" s="62"/>
      <c r="Q95" s="62"/>
      <c r="R95" s="62"/>
      <c r="S95" s="62"/>
      <c r="T95" s="63"/>
      <c r="AT95" s="16" t="s">
        <v>122</v>
      </c>
      <c r="AU95" s="16" t="s">
        <v>81</v>
      </c>
    </row>
    <row r="96" spans="2:65" s="1" customFormat="1" ht="57.6">
      <c r="B96" s="33"/>
      <c r="C96" s="34"/>
      <c r="D96" s="187" t="s">
        <v>124</v>
      </c>
      <c r="E96" s="34"/>
      <c r="F96" s="190" t="s">
        <v>132</v>
      </c>
      <c r="G96" s="34"/>
      <c r="H96" s="34"/>
      <c r="I96" s="102"/>
      <c r="J96" s="34"/>
      <c r="K96" s="34"/>
      <c r="L96" s="37"/>
      <c r="M96" s="189"/>
      <c r="N96" s="62"/>
      <c r="O96" s="62"/>
      <c r="P96" s="62"/>
      <c r="Q96" s="62"/>
      <c r="R96" s="62"/>
      <c r="S96" s="62"/>
      <c r="T96" s="63"/>
      <c r="AT96" s="16" t="s">
        <v>124</v>
      </c>
      <c r="AU96" s="16" t="s">
        <v>81</v>
      </c>
    </row>
    <row r="97" spans="2:65" s="12" customFormat="1" ht="10.199999999999999">
      <c r="B97" s="191"/>
      <c r="C97" s="192"/>
      <c r="D97" s="187" t="s">
        <v>126</v>
      </c>
      <c r="E97" s="193" t="s">
        <v>20</v>
      </c>
      <c r="F97" s="194" t="s">
        <v>133</v>
      </c>
      <c r="G97" s="192"/>
      <c r="H97" s="195">
        <v>114.07</v>
      </c>
      <c r="I97" s="196"/>
      <c r="J97" s="192"/>
      <c r="K97" s="192"/>
      <c r="L97" s="197"/>
      <c r="M97" s="198"/>
      <c r="N97" s="199"/>
      <c r="O97" s="199"/>
      <c r="P97" s="199"/>
      <c r="Q97" s="199"/>
      <c r="R97" s="199"/>
      <c r="S97" s="199"/>
      <c r="T97" s="200"/>
      <c r="AT97" s="201" t="s">
        <v>126</v>
      </c>
      <c r="AU97" s="201" t="s">
        <v>81</v>
      </c>
      <c r="AV97" s="12" t="s">
        <v>81</v>
      </c>
      <c r="AW97" s="12" t="s">
        <v>33</v>
      </c>
      <c r="AX97" s="12" t="s">
        <v>8</v>
      </c>
      <c r="AY97" s="201" t="s">
        <v>112</v>
      </c>
    </row>
    <row r="98" spans="2:65" s="11" customFormat="1" ht="22.8" customHeight="1">
      <c r="B98" s="159"/>
      <c r="C98" s="160"/>
      <c r="D98" s="161" t="s">
        <v>71</v>
      </c>
      <c r="E98" s="173" t="s">
        <v>134</v>
      </c>
      <c r="F98" s="173" t="s">
        <v>135</v>
      </c>
      <c r="G98" s="160"/>
      <c r="H98" s="160"/>
      <c r="I98" s="163"/>
      <c r="J98" s="174">
        <f>BK98</f>
        <v>0</v>
      </c>
      <c r="K98" s="160"/>
      <c r="L98" s="165"/>
      <c r="M98" s="166"/>
      <c r="N98" s="167"/>
      <c r="O98" s="167"/>
      <c r="P98" s="168">
        <f>SUM(P99:P102)</f>
        <v>0</v>
      </c>
      <c r="Q98" s="167"/>
      <c r="R98" s="168">
        <f>SUM(R99:R102)</f>
        <v>0</v>
      </c>
      <c r="S98" s="167"/>
      <c r="T98" s="169">
        <f>SUM(T99:T102)</f>
        <v>6.3498600000000005</v>
      </c>
      <c r="AR98" s="170" t="s">
        <v>8</v>
      </c>
      <c r="AT98" s="171" t="s">
        <v>71</v>
      </c>
      <c r="AU98" s="171" t="s">
        <v>8</v>
      </c>
      <c r="AY98" s="170" t="s">
        <v>112</v>
      </c>
      <c r="BK98" s="172">
        <f>SUM(BK99:BK102)</f>
        <v>0</v>
      </c>
    </row>
    <row r="99" spans="2:65" s="1" customFormat="1" ht="14.4" customHeight="1">
      <c r="B99" s="33"/>
      <c r="C99" s="175" t="s">
        <v>136</v>
      </c>
      <c r="D99" s="175" t="s">
        <v>115</v>
      </c>
      <c r="E99" s="176" t="s">
        <v>137</v>
      </c>
      <c r="F99" s="177" t="s">
        <v>138</v>
      </c>
      <c r="G99" s="178" t="s">
        <v>118</v>
      </c>
      <c r="H99" s="179">
        <v>117.59</v>
      </c>
      <c r="I99" s="180"/>
      <c r="J99" s="179">
        <f>ROUND(I99*H99,0)</f>
        <v>0</v>
      </c>
      <c r="K99" s="177" t="s">
        <v>119</v>
      </c>
      <c r="L99" s="37"/>
      <c r="M99" s="181" t="s">
        <v>20</v>
      </c>
      <c r="N99" s="182" t="s">
        <v>43</v>
      </c>
      <c r="O99" s="62"/>
      <c r="P99" s="183">
        <f>O99*H99</f>
        <v>0</v>
      </c>
      <c r="Q99" s="183">
        <v>0</v>
      </c>
      <c r="R99" s="183">
        <f>Q99*H99</f>
        <v>0</v>
      </c>
      <c r="S99" s="183">
        <v>5.3999999999999999E-2</v>
      </c>
      <c r="T99" s="184">
        <f>S99*H99</f>
        <v>6.3498600000000005</v>
      </c>
      <c r="AR99" s="185" t="s">
        <v>120</v>
      </c>
      <c r="AT99" s="185" t="s">
        <v>115</v>
      </c>
      <c r="AU99" s="185" t="s">
        <v>81</v>
      </c>
      <c r="AY99" s="16" t="s">
        <v>112</v>
      </c>
      <c r="BE99" s="186">
        <f>IF(N99="základní",J99,0)</f>
        <v>0</v>
      </c>
      <c r="BF99" s="186">
        <f>IF(N99="snížená",J99,0)</f>
        <v>0</v>
      </c>
      <c r="BG99" s="186">
        <f>IF(N99="zákl. přenesená",J99,0)</f>
        <v>0</v>
      </c>
      <c r="BH99" s="186">
        <f>IF(N99="sníž. přenesená",J99,0)</f>
        <v>0</v>
      </c>
      <c r="BI99" s="186">
        <f>IF(N99="nulová",J99,0)</f>
        <v>0</v>
      </c>
      <c r="BJ99" s="16" t="s">
        <v>8</v>
      </c>
      <c r="BK99" s="186">
        <f>ROUND(I99*H99,0)</f>
        <v>0</v>
      </c>
      <c r="BL99" s="16" t="s">
        <v>120</v>
      </c>
      <c r="BM99" s="185" t="s">
        <v>139</v>
      </c>
    </row>
    <row r="100" spans="2:65" s="1" customFormat="1" ht="19.2">
      <c r="B100" s="33"/>
      <c r="C100" s="34"/>
      <c r="D100" s="187" t="s">
        <v>122</v>
      </c>
      <c r="E100" s="34"/>
      <c r="F100" s="188" t="s">
        <v>140</v>
      </c>
      <c r="G100" s="34"/>
      <c r="H100" s="34"/>
      <c r="I100" s="102"/>
      <c r="J100" s="34"/>
      <c r="K100" s="34"/>
      <c r="L100" s="37"/>
      <c r="M100" s="189"/>
      <c r="N100" s="62"/>
      <c r="O100" s="62"/>
      <c r="P100" s="62"/>
      <c r="Q100" s="62"/>
      <c r="R100" s="62"/>
      <c r="S100" s="62"/>
      <c r="T100" s="63"/>
      <c r="AT100" s="16" t="s">
        <v>122</v>
      </c>
      <c r="AU100" s="16" t="s">
        <v>81</v>
      </c>
    </row>
    <row r="101" spans="2:65" s="1" customFormat="1" ht="28.8">
      <c r="B101" s="33"/>
      <c r="C101" s="34"/>
      <c r="D101" s="187" t="s">
        <v>124</v>
      </c>
      <c r="E101" s="34"/>
      <c r="F101" s="190" t="s">
        <v>141</v>
      </c>
      <c r="G101" s="34"/>
      <c r="H101" s="34"/>
      <c r="I101" s="102"/>
      <c r="J101" s="34"/>
      <c r="K101" s="34"/>
      <c r="L101" s="37"/>
      <c r="M101" s="189"/>
      <c r="N101" s="62"/>
      <c r="O101" s="62"/>
      <c r="P101" s="62"/>
      <c r="Q101" s="62"/>
      <c r="R101" s="62"/>
      <c r="S101" s="62"/>
      <c r="T101" s="63"/>
      <c r="AT101" s="16" t="s">
        <v>124</v>
      </c>
      <c r="AU101" s="16" t="s">
        <v>81</v>
      </c>
    </row>
    <row r="102" spans="2:65" s="12" customFormat="1" ht="10.199999999999999">
      <c r="B102" s="191"/>
      <c r="C102" s="192"/>
      <c r="D102" s="187" t="s">
        <v>126</v>
      </c>
      <c r="E102" s="193" t="s">
        <v>20</v>
      </c>
      <c r="F102" s="194" t="s">
        <v>142</v>
      </c>
      <c r="G102" s="192"/>
      <c r="H102" s="195">
        <v>117.59</v>
      </c>
      <c r="I102" s="196"/>
      <c r="J102" s="192"/>
      <c r="K102" s="192"/>
      <c r="L102" s="197"/>
      <c r="M102" s="198"/>
      <c r="N102" s="199"/>
      <c r="O102" s="199"/>
      <c r="P102" s="199"/>
      <c r="Q102" s="199"/>
      <c r="R102" s="199"/>
      <c r="S102" s="199"/>
      <c r="T102" s="200"/>
      <c r="AT102" s="201" t="s">
        <v>126</v>
      </c>
      <c r="AU102" s="201" t="s">
        <v>81</v>
      </c>
      <c r="AV102" s="12" t="s">
        <v>81</v>
      </c>
      <c r="AW102" s="12" t="s">
        <v>33</v>
      </c>
      <c r="AX102" s="12" t="s">
        <v>8</v>
      </c>
      <c r="AY102" s="201" t="s">
        <v>112</v>
      </c>
    </row>
    <row r="103" spans="2:65" s="11" customFormat="1" ht="22.8" customHeight="1">
      <c r="B103" s="159"/>
      <c r="C103" s="160"/>
      <c r="D103" s="161" t="s">
        <v>71</v>
      </c>
      <c r="E103" s="173" t="s">
        <v>143</v>
      </c>
      <c r="F103" s="173" t="s">
        <v>144</v>
      </c>
      <c r="G103" s="160"/>
      <c r="H103" s="160"/>
      <c r="I103" s="163"/>
      <c r="J103" s="174">
        <f>BK103</f>
        <v>0</v>
      </c>
      <c r="K103" s="160"/>
      <c r="L103" s="165"/>
      <c r="M103" s="166"/>
      <c r="N103" s="167"/>
      <c r="O103" s="167"/>
      <c r="P103" s="168">
        <f>SUM(P104:P123)</f>
        <v>0</v>
      </c>
      <c r="Q103" s="167"/>
      <c r="R103" s="168">
        <f>SUM(R104:R123)</f>
        <v>0</v>
      </c>
      <c r="S103" s="167"/>
      <c r="T103" s="169">
        <f>SUM(T104:T123)</f>
        <v>0</v>
      </c>
      <c r="AR103" s="170" t="s">
        <v>8</v>
      </c>
      <c r="AT103" s="171" t="s">
        <v>71</v>
      </c>
      <c r="AU103" s="171" t="s">
        <v>8</v>
      </c>
      <c r="AY103" s="170" t="s">
        <v>112</v>
      </c>
      <c r="BK103" s="172">
        <f>SUM(BK104:BK123)</f>
        <v>0</v>
      </c>
    </row>
    <row r="104" spans="2:65" s="1" customFormat="1" ht="14.4" customHeight="1">
      <c r="B104" s="33"/>
      <c r="C104" s="175" t="s">
        <v>120</v>
      </c>
      <c r="D104" s="175" t="s">
        <v>115</v>
      </c>
      <c r="E104" s="176" t="s">
        <v>145</v>
      </c>
      <c r="F104" s="177" t="s">
        <v>146</v>
      </c>
      <c r="G104" s="178" t="s">
        <v>147</v>
      </c>
      <c r="H104" s="179">
        <v>3.45</v>
      </c>
      <c r="I104" s="180"/>
      <c r="J104" s="179">
        <f>ROUND(I104*H104,0)</f>
        <v>0</v>
      </c>
      <c r="K104" s="177" t="s">
        <v>119</v>
      </c>
      <c r="L104" s="37"/>
      <c r="M104" s="181" t="s">
        <v>20</v>
      </c>
      <c r="N104" s="182" t="s">
        <v>43</v>
      </c>
      <c r="O104" s="62"/>
      <c r="P104" s="183">
        <f>O104*H104</f>
        <v>0</v>
      </c>
      <c r="Q104" s="183">
        <v>0</v>
      </c>
      <c r="R104" s="183">
        <f>Q104*H104</f>
        <v>0</v>
      </c>
      <c r="S104" s="183">
        <v>0</v>
      </c>
      <c r="T104" s="184">
        <f>S104*H104</f>
        <v>0</v>
      </c>
      <c r="AR104" s="185" t="s">
        <v>120</v>
      </c>
      <c r="AT104" s="185" t="s">
        <v>115</v>
      </c>
      <c r="AU104" s="185" t="s">
        <v>81</v>
      </c>
      <c r="AY104" s="16" t="s">
        <v>112</v>
      </c>
      <c r="BE104" s="186">
        <f>IF(N104="základní",J104,0)</f>
        <v>0</v>
      </c>
      <c r="BF104" s="186">
        <f>IF(N104="snížená",J104,0)</f>
        <v>0</v>
      </c>
      <c r="BG104" s="186">
        <f>IF(N104="zákl. přenesená",J104,0)</f>
        <v>0</v>
      </c>
      <c r="BH104" s="186">
        <f>IF(N104="sníž. přenesená",J104,0)</f>
        <v>0</v>
      </c>
      <c r="BI104" s="186">
        <f>IF(N104="nulová",J104,0)</f>
        <v>0</v>
      </c>
      <c r="BJ104" s="16" t="s">
        <v>8</v>
      </c>
      <c r="BK104" s="186">
        <f>ROUND(I104*H104,0)</f>
        <v>0</v>
      </c>
      <c r="BL104" s="16" t="s">
        <v>120</v>
      </c>
      <c r="BM104" s="185" t="s">
        <v>148</v>
      </c>
    </row>
    <row r="105" spans="2:65" s="1" customFormat="1" ht="10.199999999999999">
      <c r="B105" s="33"/>
      <c r="C105" s="34"/>
      <c r="D105" s="187" t="s">
        <v>122</v>
      </c>
      <c r="E105" s="34"/>
      <c r="F105" s="188" t="s">
        <v>149</v>
      </c>
      <c r="G105" s="34"/>
      <c r="H105" s="34"/>
      <c r="I105" s="102"/>
      <c r="J105" s="34"/>
      <c r="K105" s="34"/>
      <c r="L105" s="37"/>
      <c r="M105" s="189"/>
      <c r="N105" s="62"/>
      <c r="O105" s="62"/>
      <c r="P105" s="62"/>
      <c r="Q105" s="62"/>
      <c r="R105" s="62"/>
      <c r="S105" s="62"/>
      <c r="T105" s="63"/>
      <c r="AT105" s="16" t="s">
        <v>122</v>
      </c>
      <c r="AU105" s="16" t="s">
        <v>81</v>
      </c>
    </row>
    <row r="106" spans="2:65" s="1" customFormat="1" ht="38.4">
      <c r="B106" s="33"/>
      <c r="C106" s="34"/>
      <c r="D106" s="187" t="s">
        <v>124</v>
      </c>
      <c r="E106" s="34"/>
      <c r="F106" s="190" t="s">
        <v>150</v>
      </c>
      <c r="G106" s="34"/>
      <c r="H106" s="34"/>
      <c r="I106" s="102"/>
      <c r="J106" s="34"/>
      <c r="K106" s="34"/>
      <c r="L106" s="37"/>
      <c r="M106" s="189"/>
      <c r="N106" s="62"/>
      <c r="O106" s="62"/>
      <c r="P106" s="62"/>
      <c r="Q106" s="62"/>
      <c r="R106" s="62"/>
      <c r="S106" s="62"/>
      <c r="T106" s="63"/>
      <c r="AT106" s="16" t="s">
        <v>124</v>
      </c>
      <c r="AU106" s="16" t="s">
        <v>81</v>
      </c>
    </row>
    <row r="107" spans="2:65" s="12" customFormat="1" ht="10.199999999999999">
      <c r="B107" s="191"/>
      <c r="C107" s="192"/>
      <c r="D107" s="187" t="s">
        <v>126</v>
      </c>
      <c r="E107" s="193" t="s">
        <v>20</v>
      </c>
      <c r="F107" s="194" t="s">
        <v>151</v>
      </c>
      <c r="G107" s="192"/>
      <c r="H107" s="195">
        <v>3.45</v>
      </c>
      <c r="I107" s="196"/>
      <c r="J107" s="192"/>
      <c r="K107" s="192"/>
      <c r="L107" s="197"/>
      <c r="M107" s="198"/>
      <c r="N107" s="199"/>
      <c r="O107" s="199"/>
      <c r="P107" s="199"/>
      <c r="Q107" s="199"/>
      <c r="R107" s="199"/>
      <c r="S107" s="199"/>
      <c r="T107" s="200"/>
      <c r="AT107" s="201" t="s">
        <v>126</v>
      </c>
      <c r="AU107" s="201" t="s">
        <v>81</v>
      </c>
      <c r="AV107" s="12" t="s">
        <v>81</v>
      </c>
      <c r="AW107" s="12" t="s">
        <v>33</v>
      </c>
      <c r="AX107" s="12" t="s">
        <v>8</v>
      </c>
      <c r="AY107" s="201" t="s">
        <v>112</v>
      </c>
    </row>
    <row r="108" spans="2:65" s="1" customFormat="1" ht="14.4" customHeight="1">
      <c r="B108" s="33"/>
      <c r="C108" s="175" t="s">
        <v>152</v>
      </c>
      <c r="D108" s="175" t="s">
        <v>115</v>
      </c>
      <c r="E108" s="176" t="s">
        <v>153</v>
      </c>
      <c r="F108" s="177" t="s">
        <v>154</v>
      </c>
      <c r="G108" s="178" t="s">
        <v>147</v>
      </c>
      <c r="H108" s="179">
        <v>3.45</v>
      </c>
      <c r="I108" s="180"/>
      <c r="J108" s="179">
        <f>ROUND(I108*H108,0)</f>
        <v>0</v>
      </c>
      <c r="K108" s="177" t="s">
        <v>119</v>
      </c>
      <c r="L108" s="37"/>
      <c r="M108" s="181" t="s">
        <v>20</v>
      </c>
      <c r="N108" s="182" t="s">
        <v>43</v>
      </c>
      <c r="O108" s="62"/>
      <c r="P108" s="183">
        <f>O108*H108</f>
        <v>0</v>
      </c>
      <c r="Q108" s="183">
        <v>0</v>
      </c>
      <c r="R108" s="183">
        <f>Q108*H108</f>
        <v>0</v>
      </c>
      <c r="S108" s="183">
        <v>0</v>
      </c>
      <c r="T108" s="184">
        <f>S108*H108</f>
        <v>0</v>
      </c>
      <c r="AR108" s="185" t="s">
        <v>120</v>
      </c>
      <c r="AT108" s="185" t="s">
        <v>115</v>
      </c>
      <c r="AU108" s="185" t="s">
        <v>81</v>
      </c>
      <c r="AY108" s="16" t="s">
        <v>112</v>
      </c>
      <c r="BE108" s="186">
        <f>IF(N108="základní",J108,0)</f>
        <v>0</v>
      </c>
      <c r="BF108" s="186">
        <f>IF(N108="snížená",J108,0)</f>
        <v>0</v>
      </c>
      <c r="BG108" s="186">
        <f>IF(N108="zákl. přenesená",J108,0)</f>
        <v>0</v>
      </c>
      <c r="BH108" s="186">
        <f>IF(N108="sníž. přenesená",J108,0)</f>
        <v>0</v>
      </c>
      <c r="BI108" s="186">
        <f>IF(N108="nulová",J108,0)</f>
        <v>0</v>
      </c>
      <c r="BJ108" s="16" t="s">
        <v>8</v>
      </c>
      <c r="BK108" s="186">
        <f>ROUND(I108*H108,0)</f>
        <v>0</v>
      </c>
      <c r="BL108" s="16" t="s">
        <v>120</v>
      </c>
      <c r="BM108" s="185" t="s">
        <v>155</v>
      </c>
    </row>
    <row r="109" spans="2:65" s="1" customFormat="1" ht="19.2">
      <c r="B109" s="33"/>
      <c r="C109" s="34"/>
      <c r="D109" s="187" t="s">
        <v>122</v>
      </c>
      <c r="E109" s="34"/>
      <c r="F109" s="188" t="s">
        <v>156</v>
      </c>
      <c r="G109" s="34"/>
      <c r="H109" s="34"/>
      <c r="I109" s="102"/>
      <c r="J109" s="34"/>
      <c r="K109" s="34"/>
      <c r="L109" s="37"/>
      <c r="M109" s="189"/>
      <c r="N109" s="62"/>
      <c r="O109" s="62"/>
      <c r="P109" s="62"/>
      <c r="Q109" s="62"/>
      <c r="R109" s="62"/>
      <c r="S109" s="62"/>
      <c r="T109" s="63"/>
      <c r="AT109" s="16" t="s">
        <v>122</v>
      </c>
      <c r="AU109" s="16" t="s">
        <v>81</v>
      </c>
    </row>
    <row r="110" spans="2:65" s="1" customFormat="1" ht="115.2">
      <c r="B110" s="33"/>
      <c r="C110" s="34"/>
      <c r="D110" s="187" t="s">
        <v>124</v>
      </c>
      <c r="E110" s="34"/>
      <c r="F110" s="190" t="s">
        <v>157</v>
      </c>
      <c r="G110" s="34"/>
      <c r="H110" s="34"/>
      <c r="I110" s="102"/>
      <c r="J110" s="34"/>
      <c r="K110" s="34"/>
      <c r="L110" s="37"/>
      <c r="M110" s="189"/>
      <c r="N110" s="62"/>
      <c r="O110" s="62"/>
      <c r="P110" s="62"/>
      <c r="Q110" s="62"/>
      <c r="R110" s="62"/>
      <c r="S110" s="62"/>
      <c r="T110" s="63"/>
      <c r="AT110" s="16" t="s">
        <v>124</v>
      </c>
      <c r="AU110" s="16" t="s">
        <v>81</v>
      </c>
    </row>
    <row r="111" spans="2:65" s="12" customFormat="1" ht="10.199999999999999">
      <c r="B111" s="191"/>
      <c r="C111" s="192"/>
      <c r="D111" s="187" t="s">
        <v>126</v>
      </c>
      <c r="E111" s="193" t="s">
        <v>20</v>
      </c>
      <c r="F111" s="194" t="s">
        <v>151</v>
      </c>
      <c r="G111" s="192"/>
      <c r="H111" s="195">
        <v>3.45</v>
      </c>
      <c r="I111" s="196"/>
      <c r="J111" s="192"/>
      <c r="K111" s="192"/>
      <c r="L111" s="197"/>
      <c r="M111" s="198"/>
      <c r="N111" s="199"/>
      <c r="O111" s="199"/>
      <c r="P111" s="199"/>
      <c r="Q111" s="199"/>
      <c r="R111" s="199"/>
      <c r="S111" s="199"/>
      <c r="T111" s="200"/>
      <c r="AT111" s="201" t="s">
        <v>126</v>
      </c>
      <c r="AU111" s="201" t="s">
        <v>81</v>
      </c>
      <c r="AV111" s="12" t="s">
        <v>81</v>
      </c>
      <c r="AW111" s="12" t="s">
        <v>33</v>
      </c>
      <c r="AX111" s="12" t="s">
        <v>8</v>
      </c>
      <c r="AY111" s="201" t="s">
        <v>112</v>
      </c>
    </row>
    <row r="112" spans="2:65" s="1" customFormat="1" ht="14.4" customHeight="1">
      <c r="B112" s="33"/>
      <c r="C112" s="175" t="s">
        <v>113</v>
      </c>
      <c r="D112" s="175" t="s">
        <v>115</v>
      </c>
      <c r="E112" s="176" t="s">
        <v>158</v>
      </c>
      <c r="F112" s="177" t="s">
        <v>159</v>
      </c>
      <c r="G112" s="178" t="s">
        <v>147</v>
      </c>
      <c r="H112" s="179">
        <v>3.45</v>
      </c>
      <c r="I112" s="180"/>
      <c r="J112" s="179">
        <f>ROUND(I112*H112,0)</f>
        <v>0</v>
      </c>
      <c r="K112" s="177" t="s">
        <v>119</v>
      </c>
      <c r="L112" s="37"/>
      <c r="M112" s="181" t="s">
        <v>20</v>
      </c>
      <c r="N112" s="182" t="s">
        <v>43</v>
      </c>
      <c r="O112" s="62"/>
      <c r="P112" s="183">
        <f>O112*H112</f>
        <v>0</v>
      </c>
      <c r="Q112" s="183">
        <v>0</v>
      </c>
      <c r="R112" s="183">
        <f>Q112*H112</f>
        <v>0</v>
      </c>
      <c r="S112" s="183">
        <v>0</v>
      </c>
      <c r="T112" s="184">
        <f>S112*H112</f>
        <v>0</v>
      </c>
      <c r="AR112" s="185" t="s">
        <v>120</v>
      </c>
      <c r="AT112" s="185" t="s">
        <v>115</v>
      </c>
      <c r="AU112" s="185" t="s">
        <v>81</v>
      </c>
      <c r="AY112" s="16" t="s">
        <v>112</v>
      </c>
      <c r="BE112" s="186">
        <f>IF(N112="základní",J112,0)</f>
        <v>0</v>
      </c>
      <c r="BF112" s="186">
        <f>IF(N112="snížená",J112,0)</f>
        <v>0</v>
      </c>
      <c r="BG112" s="186">
        <f>IF(N112="zákl. přenesená",J112,0)</f>
        <v>0</v>
      </c>
      <c r="BH112" s="186">
        <f>IF(N112="sníž. přenesená",J112,0)</f>
        <v>0</v>
      </c>
      <c r="BI112" s="186">
        <f>IF(N112="nulová",J112,0)</f>
        <v>0</v>
      </c>
      <c r="BJ112" s="16" t="s">
        <v>8</v>
      </c>
      <c r="BK112" s="186">
        <f>ROUND(I112*H112,0)</f>
        <v>0</v>
      </c>
      <c r="BL112" s="16" t="s">
        <v>120</v>
      </c>
      <c r="BM112" s="185" t="s">
        <v>160</v>
      </c>
    </row>
    <row r="113" spans="2:65" s="1" customFormat="1" ht="10.199999999999999">
      <c r="B113" s="33"/>
      <c r="C113" s="34"/>
      <c r="D113" s="187" t="s">
        <v>122</v>
      </c>
      <c r="E113" s="34"/>
      <c r="F113" s="188" t="s">
        <v>161</v>
      </c>
      <c r="G113" s="34"/>
      <c r="H113" s="34"/>
      <c r="I113" s="102"/>
      <c r="J113" s="34"/>
      <c r="K113" s="34"/>
      <c r="L113" s="37"/>
      <c r="M113" s="189"/>
      <c r="N113" s="62"/>
      <c r="O113" s="62"/>
      <c r="P113" s="62"/>
      <c r="Q113" s="62"/>
      <c r="R113" s="62"/>
      <c r="S113" s="62"/>
      <c r="T113" s="63"/>
      <c r="AT113" s="16" t="s">
        <v>122</v>
      </c>
      <c r="AU113" s="16" t="s">
        <v>81</v>
      </c>
    </row>
    <row r="114" spans="2:65" s="1" customFormat="1" ht="76.8">
      <c r="B114" s="33"/>
      <c r="C114" s="34"/>
      <c r="D114" s="187" t="s">
        <v>124</v>
      </c>
      <c r="E114" s="34"/>
      <c r="F114" s="190" t="s">
        <v>162</v>
      </c>
      <c r="G114" s="34"/>
      <c r="H114" s="34"/>
      <c r="I114" s="102"/>
      <c r="J114" s="34"/>
      <c r="K114" s="34"/>
      <c r="L114" s="37"/>
      <c r="M114" s="189"/>
      <c r="N114" s="62"/>
      <c r="O114" s="62"/>
      <c r="P114" s="62"/>
      <c r="Q114" s="62"/>
      <c r="R114" s="62"/>
      <c r="S114" s="62"/>
      <c r="T114" s="63"/>
      <c r="AT114" s="16" t="s">
        <v>124</v>
      </c>
      <c r="AU114" s="16" t="s">
        <v>81</v>
      </c>
    </row>
    <row r="115" spans="2:65" s="12" customFormat="1" ht="10.199999999999999">
      <c r="B115" s="191"/>
      <c r="C115" s="192"/>
      <c r="D115" s="187" t="s">
        <v>126</v>
      </c>
      <c r="E115" s="193" t="s">
        <v>20</v>
      </c>
      <c r="F115" s="194" t="s">
        <v>151</v>
      </c>
      <c r="G115" s="192"/>
      <c r="H115" s="195">
        <v>3.45</v>
      </c>
      <c r="I115" s="196"/>
      <c r="J115" s="192"/>
      <c r="K115" s="192"/>
      <c r="L115" s="197"/>
      <c r="M115" s="198"/>
      <c r="N115" s="199"/>
      <c r="O115" s="199"/>
      <c r="P115" s="199"/>
      <c r="Q115" s="199"/>
      <c r="R115" s="199"/>
      <c r="S115" s="199"/>
      <c r="T115" s="200"/>
      <c r="AT115" s="201" t="s">
        <v>126</v>
      </c>
      <c r="AU115" s="201" t="s">
        <v>81</v>
      </c>
      <c r="AV115" s="12" t="s">
        <v>81</v>
      </c>
      <c r="AW115" s="12" t="s">
        <v>33</v>
      </c>
      <c r="AX115" s="12" t="s">
        <v>8</v>
      </c>
      <c r="AY115" s="201" t="s">
        <v>112</v>
      </c>
    </row>
    <row r="116" spans="2:65" s="1" customFormat="1" ht="14.4" customHeight="1">
      <c r="B116" s="33"/>
      <c r="C116" s="175" t="s">
        <v>163</v>
      </c>
      <c r="D116" s="175" t="s">
        <v>115</v>
      </c>
      <c r="E116" s="176" t="s">
        <v>164</v>
      </c>
      <c r="F116" s="177" t="s">
        <v>165</v>
      </c>
      <c r="G116" s="178" t="s">
        <v>147</v>
      </c>
      <c r="H116" s="179">
        <v>17.25</v>
      </c>
      <c r="I116" s="180"/>
      <c r="J116" s="179">
        <f>ROUND(I116*H116,0)</f>
        <v>0</v>
      </c>
      <c r="K116" s="177" t="s">
        <v>119</v>
      </c>
      <c r="L116" s="37"/>
      <c r="M116" s="181" t="s">
        <v>20</v>
      </c>
      <c r="N116" s="182" t="s">
        <v>43</v>
      </c>
      <c r="O116" s="62"/>
      <c r="P116" s="183">
        <f>O116*H116</f>
        <v>0</v>
      </c>
      <c r="Q116" s="183">
        <v>0</v>
      </c>
      <c r="R116" s="183">
        <f>Q116*H116</f>
        <v>0</v>
      </c>
      <c r="S116" s="183">
        <v>0</v>
      </c>
      <c r="T116" s="184">
        <f>S116*H116</f>
        <v>0</v>
      </c>
      <c r="AR116" s="185" t="s">
        <v>120</v>
      </c>
      <c r="AT116" s="185" t="s">
        <v>115</v>
      </c>
      <c r="AU116" s="185" t="s">
        <v>81</v>
      </c>
      <c r="AY116" s="16" t="s">
        <v>112</v>
      </c>
      <c r="BE116" s="186">
        <f>IF(N116="základní",J116,0)</f>
        <v>0</v>
      </c>
      <c r="BF116" s="186">
        <f>IF(N116="snížená",J116,0)</f>
        <v>0</v>
      </c>
      <c r="BG116" s="186">
        <f>IF(N116="zákl. přenesená",J116,0)</f>
        <v>0</v>
      </c>
      <c r="BH116" s="186">
        <f>IF(N116="sníž. přenesená",J116,0)</f>
        <v>0</v>
      </c>
      <c r="BI116" s="186">
        <f>IF(N116="nulová",J116,0)</f>
        <v>0</v>
      </c>
      <c r="BJ116" s="16" t="s">
        <v>8</v>
      </c>
      <c r="BK116" s="186">
        <f>ROUND(I116*H116,0)</f>
        <v>0</v>
      </c>
      <c r="BL116" s="16" t="s">
        <v>120</v>
      </c>
      <c r="BM116" s="185" t="s">
        <v>166</v>
      </c>
    </row>
    <row r="117" spans="2:65" s="1" customFormat="1" ht="19.2">
      <c r="B117" s="33"/>
      <c r="C117" s="34"/>
      <c r="D117" s="187" t="s">
        <v>122</v>
      </c>
      <c r="E117" s="34"/>
      <c r="F117" s="188" t="s">
        <v>167</v>
      </c>
      <c r="G117" s="34"/>
      <c r="H117" s="34"/>
      <c r="I117" s="102"/>
      <c r="J117" s="34"/>
      <c r="K117" s="34"/>
      <c r="L117" s="37"/>
      <c r="M117" s="189"/>
      <c r="N117" s="62"/>
      <c r="O117" s="62"/>
      <c r="P117" s="62"/>
      <c r="Q117" s="62"/>
      <c r="R117" s="62"/>
      <c r="S117" s="62"/>
      <c r="T117" s="63"/>
      <c r="AT117" s="16" t="s">
        <v>122</v>
      </c>
      <c r="AU117" s="16" t="s">
        <v>81</v>
      </c>
    </row>
    <row r="118" spans="2:65" s="1" customFormat="1" ht="76.8">
      <c r="B118" s="33"/>
      <c r="C118" s="34"/>
      <c r="D118" s="187" t="s">
        <v>124</v>
      </c>
      <c r="E118" s="34"/>
      <c r="F118" s="190" t="s">
        <v>162</v>
      </c>
      <c r="G118" s="34"/>
      <c r="H118" s="34"/>
      <c r="I118" s="102"/>
      <c r="J118" s="34"/>
      <c r="K118" s="34"/>
      <c r="L118" s="37"/>
      <c r="M118" s="189"/>
      <c r="N118" s="62"/>
      <c r="O118" s="62"/>
      <c r="P118" s="62"/>
      <c r="Q118" s="62"/>
      <c r="R118" s="62"/>
      <c r="S118" s="62"/>
      <c r="T118" s="63"/>
      <c r="AT118" s="16" t="s">
        <v>124</v>
      </c>
      <c r="AU118" s="16" t="s">
        <v>81</v>
      </c>
    </row>
    <row r="119" spans="2:65" s="12" customFormat="1" ht="10.199999999999999">
      <c r="B119" s="191"/>
      <c r="C119" s="192"/>
      <c r="D119" s="187" t="s">
        <v>126</v>
      </c>
      <c r="E119" s="193" t="s">
        <v>20</v>
      </c>
      <c r="F119" s="194" t="s">
        <v>168</v>
      </c>
      <c r="G119" s="192"/>
      <c r="H119" s="195">
        <v>17.25</v>
      </c>
      <c r="I119" s="196"/>
      <c r="J119" s="192"/>
      <c r="K119" s="192"/>
      <c r="L119" s="197"/>
      <c r="M119" s="198"/>
      <c r="N119" s="199"/>
      <c r="O119" s="199"/>
      <c r="P119" s="199"/>
      <c r="Q119" s="199"/>
      <c r="R119" s="199"/>
      <c r="S119" s="199"/>
      <c r="T119" s="200"/>
      <c r="AT119" s="201" t="s">
        <v>126</v>
      </c>
      <c r="AU119" s="201" t="s">
        <v>81</v>
      </c>
      <c r="AV119" s="12" t="s">
        <v>81</v>
      </c>
      <c r="AW119" s="12" t="s">
        <v>33</v>
      </c>
      <c r="AX119" s="12" t="s">
        <v>8</v>
      </c>
      <c r="AY119" s="201" t="s">
        <v>112</v>
      </c>
    </row>
    <row r="120" spans="2:65" s="1" customFormat="1" ht="21.6" customHeight="1">
      <c r="B120" s="33"/>
      <c r="C120" s="175" t="s">
        <v>169</v>
      </c>
      <c r="D120" s="175" t="s">
        <v>115</v>
      </c>
      <c r="E120" s="176" t="s">
        <v>170</v>
      </c>
      <c r="F120" s="177" t="s">
        <v>171</v>
      </c>
      <c r="G120" s="178" t="s">
        <v>147</v>
      </c>
      <c r="H120" s="179">
        <v>3.45</v>
      </c>
      <c r="I120" s="180"/>
      <c r="J120" s="179">
        <f>ROUND(I120*H120,0)</f>
        <v>0</v>
      </c>
      <c r="K120" s="177" t="s">
        <v>119</v>
      </c>
      <c r="L120" s="37"/>
      <c r="M120" s="181" t="s">
        <v>20</v>
      </c>
      <c r="N120" s="182" t="s">
        <v>43</v>
      </c>
      <c r="O120" s="62"/>
      <c r="P120" s="183">
        <f>O120*H120</f>
        <v>0</v>
      </c>
      <c r="Q120" s="183">
        <v>0</v>
      </c>
      <c r="R120" s="183">
        <f>Q120*H120</f>
        <v>0</v>
      </c>
      <c r="S120" s="183">
        <v>0</v>
      </c>
      <c r="T120" s="184">
        <f>S120*H120</f>
        <v>0</v>
      </c>
      <c r="AR120" s="185" t="s">
        <v>120</v>
      </c>
      <c r="AT120" s="185" t="s">
        <v>115</v>
      </c>
      <c r="AU120" s="185" t="s">
        <v>81</v>
      </c>
      <c r="AY120" s="16" t="s">
        <v>112</v>
      </c>
      <c r="BE120" s="186">
        <f>IF(N120="základní",J120,0)</f>
        <v>0</v>
      </c>
      <c r="BF120" s="186">
        <f>IF(N120="snížená",J120,0)</f>
        <v>0</v>
      </c>
      <c r="BG120" s="186">
        <f>IF(N120="zákl. přenesená",J120,0)</f>
        <v>0</v>
      </c>
      <c r="BH120" s="186">
        <f>IF(N120="sníž. přenesená",J120,0)</f>
        <v>0</v>
      </c>
      <c r="BI120" s="186">
        <f>IF(N120="nulová",J120,0)</f>
        <v>0</v>
      </c>
      <c r="BJ120" s="16" t="s">
        <v>8</v>
      </c>
      <c r="BK120" s="186">
        <f>ROUND(I120*H120,0)</f>
        <v>0</v>
      </c>
      <c r="BL120" s="16" t="s">
        <v>120</v>
      </c>
      <c r="BM120" s="185" t="s">
        <v>172</v>
      </c>
    </row>
    <row r="121" spans="2:65" s="1" customFormat="1" ht="19.2">
      <c r="B121" s="33"/>
      <c r="C121" s="34"/>
      <c r="D121" s="187" t="s">
        <v>122</v>
      </c>
      <c r="E121" s="34"/>
      <c r="F121" s="188" t="s">
        <v>173</v>
      </c>
      <c r="G121" s="34"/>
      <c r="H121" s="34"/>
      <c r="I121" s="102"/>
      <c r="J121" s="34"/>
      <c r="K121" s="34"/>
      <c r="L121" s="37"/>
      <c r="M121" s="189"/>
      <c r="N121" s="62"/>
      <c r="O121" s="62"/>
      <c r="P121" s="62"/>
      <c r="Q121" s="62"/>
      <c r="R121" s="62"/>
      <c r="S121" s="62"/>
      <c r="T121" s="63"/>
      <c r="AT121" s="16" t="s">
        <v>122</v>
      </c>
      <c r="AU121" s="16" t="s">
        <v>81</v>
      </c>
    </row>
    <row r="122" spans="2:65" s="1" customFormat="1" ht="76.8">
      <c r="B122" s="33"/>
      <c r="C122" s="34"/>
      <c r="D122" s="187" t="s">
        <v>124</v>
      </c>
      <c r="E122" s="34"/>
      <c r="F122" s="190" t="s">
        <v>174</v>
      </c>
      <c r="G122" s="34"/>
      <c r="H122" s="34"/>
      <c r="I122" s="102"/>
      <c r="J122" s="34"/>
      <c r="K122" s="34"/>
      <c r="L122" s="37"/>
      <c r="M122" s="189"/>
      <c r="N122" s="62"/>
      <c r="O122" s="62"/>
      <c r="P122" s="62"/>
      <c r="Q122" s="62"/>
      <c r="R122" s="62"/>
      <c r="S122" s="62"/>
      <c r="T122" s="63"/>
      <c r="AT122" s="16" t="s">
        <v>124</v>
      </c>
      <c r="AU122" s="16" t="s">
        <v>81</v>
      </c>
    </row>
    <row r="123" spans="2:65" s="12" customFormat="1" ht="10.199999999999999">
      <c r="B123" s="191"/>
      <c r="C123" s="192"/>
      <c r="D123" s="187" t="s">
        <v>126</v>
      </c>
      <c r="E123" s="193" t="s">
        <v>20</v>
      </c>
      <c r="F123" s="194" t="s">
        <v>175</v>
      </c>
      <c r="G123" s="192"/>
      <c r="H123" s="195">
        <v>3.45</v>
      </c>
      <c r="I123" s="196"/>
      <c r="J123" s="192"/>
      <c r="K123" s="192"/>
      <c r="L123" s="197"/>
      <c r="M123" s="198"/>
      <c r="N123" s="199"/>
      <c r="O123" s="199"/>
      <c r="P123" s="199"/>
      <c r="Q123" s="199"/>
      <c r="R123" s="199"/>
      <c r="S123" s="199"/>
      <c r="T123" s="200"/>
      <c r="AT123" s="201" t="s">
        <v>126</v>
      </c>
      <c r="AU123" s="201" t="s">
        <v>81</v>
      </c>
      <c r="AV123" s="12" t="s">
        <v>81</v>
      </c>
      <c r="AW123" s="12" t="s">
        <v>33</v>
      </c>
      <c r="AX123" s="12" t="s">
        <v>8</v>
      </c>
      <c r="AY123" s="201" t="s">
        <v>112</v>
      </c>
    </row>
    <row r="124" spans="2:65" s="11" customFormat="1" ht="22.8" customHeight="1">
      <c r="B124" s="159"/>
      <c r="C124" s="160"/>
      <c r="D124" s="161" t="s">
        <v>71</v>
      </c>
      <c r="E124" s="173" t="s">
        <v>176</v>
      </c>
      <c r="F124" s="173" t="s">
        <v>177</v>
      </c>
      <c r="G124" s="160"/>
      <c r="H124" s="160"/>
      <c r="I124" s="163"/>
      <c r="J124" s="174">
        <f>BK124</f>
        <v>0</v>
      </c>
      <c r="K124" s="160"/>
      <c r="L124" s="165"/>
      <c r="M124" s="166"/>
      <c r="N124" s="167"/>
      <c r="O124" s="167"/>
      <c r="P124" s="168">
        <f>SUM(P125:P127)</f>
        <v>0</v>
      </c>
      <c r="Q124" s="167"/>
      <c r="R124" s="168">
        <f>SUM(R125:R127)</f>
        <v>0</v>
      </c>
      <c r="S124" s="167"/>
      <c r="T124" s="169">
        <f>SUM(T125:T127)</f>
        <v>0</v>
      </c>
      <c r="AR124" s="170" t="s">
        <v>8</v>
      </c>
      <c r="AT124" s="171" t="s">
        <v>71</v>
      </c>
      <c r="AU124" s="171" t="s">
        <v>8</v>
      </c>
      <c r="AY124" s="170" t="s">
        <v>112</v>
      </c>
      <c r="BK124" s="172">
        <f>SUM(BK125:BK127)</f>
        <v>0</v>
      </c>
    </row>
    <row r="125" spans="2:65" s="1" customFormat="1" ht="14.4" customHeight="1">
      <c r="B125" s="33"/>
      <c r="C125" s="175" t="s">
        <v>134</v>
      </c>
      <c r="D125" s="175" t="s">
        <v>115</v>
      </c>
      <c r="E125" s="176" t="s">
        <v>178</v>
      </c>
      <c r="F125" s="177" t="s">
        <v>179</v>
      </c>
      <c r="G125" s="178" t="s">
        <v>147</v>
      </c>
      <c r="H125" s="179">
        <v>3.4</v>
      </c>
      <c r="I125" s="180"/>
      <c r="J125" s="179">
        <f>ROUND(I125*H125,0)</f>
        <v>0</v>
      </c>
      <c r="K125" s="177" t="s">
        <v>119</v>
      </c>
      <c r="L125" s="37"/>
      <c r="M125" s="181" t="s">
        <v>20</v>
      </c>
      <c r="N125" s="182" t="s">
        <v>43</v>
      </c>
      <c r="O125" s="62"/>
      <c r="P125" s="183">
        <f>O125*H125</f>
        <v>0</v>
      </c>
      <c r="Q125" s="183">
        <v>0</v>
      </c>
      <c r="R125" s="183">
        <f>Q125*H125</f>
        <v>0</v>
      </c>
      <c r="S125" s="183">
        <v>0</v>
      </c>
      <c r="T125" s="184">
        <f>S125*H125</f>
        <v>0</v>
      </c>
      <c r="AR125" s="185" t="s">
        <v>120</v>
      </c>
      <c r="AT125" s="185" t="s">
        <v>115</v>
      </c>
      <c r="AU125" s="185" t="s">
        <v>81</v>
      </c>
      <c r="AY125" s="16" t="s">
        <v>112</v>
      </c>
      <c r="BE125" s="186">
        <f>IF(N125="základní",J125,0)</f>
        <v>0</v>
      </c>
      <c r="BF125" s="186">
        <f>IF(N125="snížená",J125,0)</f>
        <v>0</v>
      </c>
      <c r="BG125" s="186">
        <f>IF(N125="zákl. přenesená",J125,0)</f>
        <v>0</v>
      </c>
      <c r="BH125" s="186">
        <f>IF(N125="sníž. přenesená",J125,0)</f>
        <v>0</v>
      </c>
      <c r="BI125" s="186">
        <f>IF(N125="nulová",J125,0)</f>
        <v>0</v>
      </c>
      <c r="BJ125" s="16" t="s">
        <v>8</v>
      </c>
      <c r="BK125" s="186">
        <f>ROUND(I125*H125,0)</f>
        <v>0</v>
      </c>
      <c r="BL125" s="16" t="s">
        <v>120</v>
      </c>
      <c r="BM125" s="185" t="s">
        <v>180</v>
      </c>
    </row>
    <row r="126" spans="2:65" s="1" customFormat="1" ht="19.2">
      <c r="B126" s="33"/>
      <c r="C126" s="34"/>
      <c r="D126" s="187" t="s">
        <v>122</v>
      </c>
      <c r="E126" s="34"/>
      <c r="F126" s="188" t="s">
        <v>181</v>
      </c>
      <c r="G126" s="34"/>
      <c r="H126" s="34"/>
      <c r="I126" s="102"/>
      <c r="J126" s="34"/>
      <c r="K126" s="34"/>
      <c r="L126" s="37"/>
      <c r="M126" s="189"/>
      <c r="N126" s="62"/>
      <c r="O126" s="62"/>
      <c r="P126" s="62"/>
      <c r="Q126" s="62"/>
      <c r="R126" s="62"/>
      <c r="S126" s="62"/>
      <c r="T126" s="63"/>
      <c r="AT126" s="16" t="s">
        <v>122</v>
      </c>
      <c r="AU126" s="16" t="s">
        <v>81</v>
      </c>
    </row>
    <row r="127" spans="2:65" s="1" customFormat="1" ht="76.8">
      <c r="B127" s="33"/>
      <c r="C127" s="34"/>
      <c r="D127" s="187" t="s">
        <v>124</v>
      </c>
      <c r="E127" s="34"/>
      <c r="F127" s="190" t="s">
        <v>182</v>
      </c>
      <c r="G127" s="34"/>
      <c r="H127" s="34"/>
      <c r="I127" s="102"/>
      <c r="J127" s="34"/>
      <c r="K127" s="34"/>
      <c r="L127" s="37"/>
      <c r="M127" s="189"/>
      <c r="N127" s="62"/>
      <c r="O127" s="62"/>
      <c r="P127" s="62"/>
      <c r="Q127" s="62"/>
      <c r="R127" s="62"/>
      <c r="S127" s="62"/>
      <c r="T127" s="63"/>
      <c r="AT127" s="16" t="s">
        <v>124</v>
      </c>
      <c r="AU127" s="16" t="s">
        <v>81</v>
      </c>
    </row>
    <row r="128" spans="2:65" s="11" customFormat="1" ht="25.95" customHeight="1">
      <c r="B128" s="159"/>
      <c r="C128" s="160"/>
      <c r="D128" s="161" t="s">
        <v>71</v>
      </c>
      <c r="E128" s="162" t="s">
        <v>183</v>
      </c>
      <c r="F128" s="162" t="s">
        <v>184</v>
      </c>
      <c r="G128" s="160"/>
      <c r="H128" s="160"/>
      <c r="I128" s="163"/>
      <c r="J128" s="164">
        <f>BK128</f>
        <v>0</v>
      </c>
      <c r="K128" s="160"/>
      <c r="L128" s="165"/>
      <c r="M128" s="166"/>
      <c r="N128" s="167"/>
      <c r="O128" s="167"/>
      <c r="P128" s="168">
        <f>P129+P185</f>
        <v>0</v>
      </c>
      <c r="Q128" s="167"/>
      <c r="R128" s="168">
        <f>R129+R185</f>
        <v>0.2081875</v>
      </c>
      <c r="S128" s="167"/>
      <c r="T128" s="169">
        <f>T129+T185</f>
        <v>0.23600000000000002</v>
      </c>
      <c r="AR128" s="170" t="s">
        <v>81</v>
      </c>
      <c r="AT128" s="171" t="s">
        <v>71</v>
      </c>
      <c r="AU128" s="171" t="s">
        <v>72</v>
      </c>
      <c r="AY128" s="170" t="s">
        <v>112</v>
      </c>
      <c r="BK128" s="172">
        <f>BK129+BK185</f>
        <v>0</v>
      </c>
    </row>
    <row r="129" spans="2:65" s="11" customFormat="1" ht="22.8" customHeight="1">
      <c r="B129" s="159"/>
      <c r="C129" s="160"/>
      <c r="D129" s="161" t="s">
        <v>71</v>
      </c>
      <c r="E129" s="173" t="s">
        <v>185</v>
      </c>
      <c r="F129" s="173" t="s">
        <v>186</v>
      </c>
      <c r="G129" s="160"/>
      <c r="H129" s="160"/>
      <c r="I129" s="163"/>
      <c r="J129" s="174">
        <f>BK129</f>
        <v>0</v>
      </c>
      <c r="K129" s="160"/>
      <c r="L129" s="165"/>
      <c r="M129" s="166"/>
      <c r="N129" s="167"/>
      <c r="O129" s="167"/>
      <c r="P129" s="168">
        <f>SUM(P130:P184)</f>
        <v>0</v>
      </c>
      <c r="Q129" s="167"/>
      <c r="R129" s="168">
        <f>SUM(R130:R184)</f>
        <v>0.2081875</v>
      </c>
      <c r="S129" s="167"/>
      <c r="T129" s="169">
        <f>SUM(T130:T184)</f>
        <v>0.23600000000000002</v>
      </c>
      <c r="AR129" s="170" t="s">
        <v>81</v>
      </c>
      <c r="AT129" s="171" t="s">
        <v>71</v>
      </c>
      <c r="AU129" s="171" t="s">
        <v>8</v>
      </c>
      <c r="AY129" s="170" t="s">
        <v>112</v>
      </c>
      <c r="BK129" s="172">
        <f>SUM(BK130:BK184)</f>
        <v>0</v>
      </c>
    </row>
    <row r="130" spans="2:65" s="1" customFormat="1" ht="14.4" customHeight="1">
      <c r="B130" s="33"/>
      <c r="C130" s="175" t="s">
        <v>26</v>
      </c>
      <c r="D130" s="175" t="s">
        <v>115</v>
      </c>
      <c r="E130" s="176" t="s">
        <v>187</v>
      </c>
      <c r="F130" s="177" t="s">
        <v>188</v>
      </c>
      <c r="G130" s="178" t="s">
        <v>189</v>
      </c>
      <c r="H130" s="179">
        <v>2</v>
      </c>
      <c r="I130" s="180"/>
      <c r="J130" s="179">
        <f>ROUND(I130*H130,0)</f>
        <v>0</v>
      </c>
      <c r="K130" s="177" t="s">
        <v>119</v>
      </c>
      <c r="L130" s="37"/>
      <c r="M130" s="181" t="s">
        <v>20</v>
      </c>
      <c r="N130" s="182" t="s">
        <v>43</v>
      </c>
      <c r="O130" s="62"/>
      <c r="P130" s="183">
        <f>O130*H130</f>
        <v>0</v>
      </c>
      <c r="Q130" s="183">
        <v>0</v>
      </c>
      <c r="R130" s="183">
        <f>Q130*H130</f>
        <v>0</v>
      </c>
      <c r="S130" s="183">
        <v>3.0000000000000001E-3</v>
      </c>
      <c r="T130" s="184">
        <f>S130*H130</f>
        <v>6.0000000000000001E-3</v>
      </c>
      <c r="AR130" s="185" t="s">
        <v>190</v>
      </c>
      <c r="AT130" s="185" t="s">
        <v>115</v>
      </c>
      <c r="AU130" s="185" t="s">
        <v>81</v>
      </c>
      <c r="AY130" s="16" t="s">
        <v>112</v>
      </c>
      <c r="BE130" s="186">
        <f>IF(N130="základní",J130,0)</f>
        <v>0</v>
      </c>
      <c r="BF130" s="186">
        <f>IF(N130="snížená",J130,0)</f>
        <v>0</v>
      </c>
      <c r="BG130" s="186">
        <f>IF(N130="zákl. přenesená",J130,0)</f>
        <v>0</v>
      </c>
      <c r="BH130" s="186">
        <f>IF(N130="sníž. přenesená",J130,0)</f>
        <v>0</v>
      </c>
      <c r="BI130" s="186">
        <f>IF(N130="nulová",J130,0)</f>
        <v>0</v>
      </c>
      <c r="BJ130" s="16" t="s">
        <v>8</v>
      </c>
      <c r="BK130" s="186">
        <f>ROUND(I130*H130,0)</f>
        <v>0</v>
      </c>
      <c r="BL130" s="16" t="s">
        <v>190</v>
      </c>
      <c r="BM130" s="185" t="s">
        <v>191</v>
      </c>
    </row>
    <row r="131" spans="2:65" s="1" customFormat="1" ht="10.199999999999999">
      <c r="B131" s="33"/>
      <c r="C131" s="34"/>
      <c r="D131" s="187" t="s">
        <v>122</v>
      </c>
      <c r="E131" s="34"/>
      <c r="F131" s="188" t="s">
        <v>192</v>
      </c>
      <c r="G131" s="34"/>
      <c r="H131" s="34"/>
      <c r="I131" s="102"/>
      <c r="J131" s="34"/>
      <c r="K131" s="34"/>
      <c r="L131" s="37"/>
      <c r="M131" s="189"/>
      <c r="N131" s="62"/>
      <c r="O131" s="62"/>
      <c r="P131" s="62"/>
      <c r="Q131" s="62"/>
      <c r="R131" s="62"/>
      <c r="S131" s="62"/>
      <c r="T131" s="63"/>
      <c r="AT131" s="16" t="s">
        <v>122</v>
      </c>
      <c r="AU131" s="16" t="s">
        <v>81</v>
      </c>
    </row>
    <row r="132" spans="2:65" s="12" customFormat="1" ht="10.199999999999999">
      <c r="B132" s="191"/>
      <c r="C132" s="192"/>
      <c r="D132" s="187" t="s">
        <v>126</v>
      </c>
      <c r="E132" s="193" t="s">
        <v>20</v>
      </c>
      <c r="F132" s="194" t="s">
        <v>193</v>
      </c>
      <c r="G132" s="192"/>
      <c r="H132" s="195">
        <v>2</v>
      </c>
      <c r="I132" s="196"/>
      <c r="J132" s="192"/>
      <c r="K132" s="192"/>
      <c r="L132" s="197"/>
      <c r="M132" s="198"/>
      <c r="N132" s="199"/>
      <c r="O132" s="199"/>
      <c r="P132" s="199"/>
      <c r="Q132" s="199"/>
      <c r="R132" s="199"/>
      <c r="S132" s="199"/>
      <c r="T132" s="200"/>
      <c r="AT132" s="201" t="s">
        <v>126</v>
      </c>
      <c r="AU132" s="201" t="s">
        <v>81</v>
      </c>
      <c r="AV132" s="12" t="s">
        <v>81</v>
      </c>
      <c r="AW132" s="12" t="s">
        <v>33</v>
      </c>
      <c r="AX132" s="12" t="s">
        <v>8</v>
      </c>
      <c r="AY132" s="201" t="s">
        <v>112</v>
      </c>
    </row>
    <row r="133" spans="2:65" s="1" customFormat="1" ht="14.4" customHeight="1">
      <c r="B133" s="33"/>
      <c r="C133" s="175" t="s">
        <v>194</v>
      </c>
      <c r="D133" s="175" t="s">
        <v>115</v>
      </c>
      <c r="E133" s="176" t="s">
        <v>195</v>
      </c>
      <c r="F133" s="177" t="s">
        <v>196</v>
      </c>
      <c r="G133" s="178" t="s">
        <v>189</v>
      </c>
      <c r="H133" s="179">
        <v>46</v>
      </c>
      <c r="I133" s="180"/>
      <c r="J133" s="179">
        <f>ROUND(I133*H133,0)</f>
        <v>0</v>
      </c>
      <c r="K133" s="177" t="s">
        <v>119</v>
      </c>
      <c r="L133" s="37"/>
      <c r="M133" s="181" t="s">
        <v>20</v>
      </c>
      <c r="N133" s="182" t="s">
        <v>43</v>
      </c>
      <c r="O133" s="62"/>
      <c r="P133" s="183">
        <f>O133*H133</f>
        <v>0</v>
      </c>
      <c r="Q133" s="183">
        <v>0</v>
      </c>
      <c r="R133" s="183">
        <f>Q133*H133</f>
        <v>0</v>
      </c>
      <c r="S133" s="183">
        <v>5.0000000000000001E-3</v>
      </c>
      <c r="T133" s="184">
        <f>S133*H133</f>
        <v>0.23</v>
      </c>
      <c r="AR133" s="185" t="s">
        <v>190</v>
      </c>
      <c r="AT133" s="185" t="s">
        <v>115</v>
      </c>
      <c r="AU133" s="185" t="s">
        <v>81</v>
      </c>
      <c r="AY133" s="16" t="s">
        <v>112</v>
      </c>
      <c r="BE133" s="186">
        <f>IF(N133="základní",J133,0)</f>
        <v>0</v>
      </c>
      <c r="BF133" s="186">
        <f>IF(N133="snížená",J133,0)</f>
        <v>0</v>
      </c>
      <c r="BG133" s="186">
        <f>IF(N133="zákl. přenesená",J133,0)</f>
        <v>0</v>
      </c>
      <c r="BH133" s="186">
        <f>IF(N133="sníž. přenesená",J133,0)</f>
        <v>0</v>
      </c>
      <c r="BI133" s="186">
        <f>IF(N133="nulová",J133,0)</f>
        <v>0</v>
      </c>
      <c r="BJ133" s="16" t="s">
        <v>8</v>
      </c>
      <c r="BK133" s="186">
        <f>ROUND(I133*H133,0)</f>
        <v>0</v>
      </c>
      <c r="BL133" s="16" t="s">
        <v>190</v>
      </c>
      <c r="BM133" s="185" t="s">
        <v>197</v>
      </c>
    </row>
    <row r="134" spans="2:65" s="1" customFormat="1" ht="10.199999999999999">
      <c r="B134" s="33"/>
      <c r="C134" s="34"/>
      <c r="D134" s="187" t="s">
        <v>122</v>
      </c>
      <c r="E134" s="34"/>
      <c r="F134" s="188" t="s">
        <v>198</v>
      </c>
      <c r="G134" s="34"/>
      <c r="H134" s="34"/>
      <c r="I134" s="102"/>
      <c r="J134" s="34"/>
      <c r="K134" s="34"/>
      <c r="L134" s="37"/>
      <c r="M134" s="189"/>
      <c r="N134" s="62"/>
      <c r="O134" s="62"/>
      <c r="P134" s="62"/>
      <c r="Q134" s="62"/>
      <c r="R134" s="62"/>
      <c r="S134" s="62"/>
      <c r="T134" s="63"/>
      <c r="AT134" s="16" t="s">
        <v>122</v>
      </c>
      <c r="AU134" s="16" t="s">
        <v>81</v>
      </c>
    </row>
    <row r="135" spans="2:65" s="12" customFormat="1" ht="10.199999999999999">
      <c r="B135" s="191"/>
      <c r="C135" s="192"/>
      <c r="D135" s="187" t="s">
        <v>126</v>
      </c>
      <c r="E135" s="193" t="s">
        <v>20</v>
      </c>
      <c r="F135" s="194" t="s">
        <v>199</v>
      </c>
      <c r="G135" s="192"/>
      <c r="H135" s="195">
        <v>46</v>
      </c>
      <c r="I135" s="196"/>
      <c r="J135" s="192"/>
      <c r="K135" s="192"/>
      <c r="L135" s="197"/>
      <c r="M135" s="198"/>
      <c r="N135" s="199"/>
      <c r="O135" s="199"/>
      <c r="P135" s="199"/>
      <c r="Q135" s="199"/>
      <c r="R135" s="199"/>
      <c r="S135" s="199"/>
      <c r="T135" s="200"/>
      <c r="AT135" s="201" t="s">
        <v>126</v>
      </c>
      <c r="AU135" s="201" t="s">
        <v>81</v>
      </c>
      <c r="AV135" s="12" t="s">
        <v>81</v>
      </c>
      <c r="AW135" s="12" t="s">
        <v>33</v>
      </c>
      <c r="AX135" s="12" t="s">
        <v>8</v>
      </c>
      <c r="AY135" s="201" t="s">
        <v>112</v>
      </c>
    </row>
    <row r="136" spans="2:65" s="1" customFormat="1" ht="14.4" customHeight="1">
      <c r="B136" s="33"/>
      <c r="C136" s="175" t="s">
        <v>200</v>
      </c>
      <c r="D136" s="175" t="s">
        <v>115</v>
      </c>
      <c r="E136" s="176" t="s">
        <v>201</v>
      </c>
      <c r="F136" s="177" t="s">
        <v>202</v>
      </c>
      <c r="G136" s="178" t="s">
        <v>118</v>
      </c>
      <c r="H136" s="179">
        <v>4.07</v>
      </c>
      <c r="I136" s="180"/>
      <c r="J136" s="179">
        <f>ROUND(I136*H136,0)</f>
        <v>0</v>
      </c>
      <c r="K136" s="177" t="s">
        <v>119</v>
      </c>
      <c r="L136" s="37"/>
      <c r="M136" s="181" t="s">
        <v>20</v>
      </c>
      <c r="N136" s="182" t="s">
        <v>43</v>
      </c>
      <c r="O136" s="62"/>
      <c r="P136" s="183">
        <f>O136*H136</f>
        <v>0</v>
      </c>
      <c r="Q136" s="183">
        <v>2.7E-4</v>
      </c>
      <c r="R136" s="183">
        <f>Q136*H136</f>
        <v>1.0989000000000001E-3</v>
      </c>
      <c r="S136" s="183">
        <v>0</v>
      </c>
      <c r="T136" s="184">
        <f>S136*H136</f>
        <v>0</v>
      </c>
      <c r="AR136" s="185" t="s">
        <v>190</v>
      </c>
      <c r="AT136" s="185" t="s">
        <v>115</v>
      </c>
      <c r="AU136" s="185" t="s">
        <v>81</v>
      </c>
      <c r="AY136" s="16" t="s">
        <v>112</v>
      </c>
      <c r="BE136" s="186">
        <f>IF(N136="základní",J136,0)</f>
        <v>0</v>
      </c>
      <c r="BF136" s="186">
        <f>IF(N136="snížená",J136,0)</f>
        <v>0</v>
      </c>
      <c r="BG136" s="186">
        <f>IF(N136="zákl. přenesená",J136,0)</f>
        <v>0</v>
      </c>
      <c r="BH136" s="186">
        <f>IF(N136="sníž. přenesená",J136,0)</f>
        <v>0</v>
      </c>
      <c r="BI136" s="186">
        <f>IF(N136="nulová",J136,0)</f>
        <v>0</v>
      </c>
      <c r="BJ136" s="16" t="s">
        <v>8</v>
      </c>
      <c r="BK136" s="186">
        <f>ROUND(I136*H136,0)</f>
        <v>0</v>
      </c>
      <c r="BL136" s="16" t="s">
        <v>190</v>
      </c>
      <c r="BM136" s="185" t="s">
        <v>203</v>
      </c>
    </row>
    <row r="137" spans="2:65" s="1" customFormat="1" ht="10.199999999999999">
      <c r="B137" s="33"/>
      <c r="C137" s="34"/>
      <c r="D137" s="187" t="s">
        <v>122</v>
      </c>
      <c r="E137" s="34"/>
      <c r="F137" s="188" t="s">
        <v>204</v>
      </c>
      <c r="G137" s="34"/>
      <c r="H137" s="34"/>
      <c r="I137" s="102"/>
      <c r="J137" s="34"/>
      <c r="K137" s="34"/>
      <c r="L137" s="37"/>
      <c r="M137" s="189"/>
      <c r="N137" s="62"/>
      <c r="O137" s="62"/>
      <c r="P137" s="62"/>
      <c r="Q137" s="62"/>
      <c r="R137" s="62"/>
      <c r="S137" s="62"/>
      <c r="T137" s="63"/>
      <c r="AT137" s="16" t="s">
        <v>122</v>
      </c>
      <c r="AU137" s="16" t="s">
        <v>81</v>
      </c>
    </row>
    <row r="138" spans="2:65" s="1" customFormat="1" ht="86.4">
      <c r="B138" s="33"/>
      <c r="C138" s="34"/>
      <c r="D138" s="187" t="s">
        <v>124</v>
      </c>
      <c r="E138" s="34"/>
      <c r="F138" s="190" t="s">
        <v>205</v>
      </c>
      <c r="G138" s="34"/>
      <c r="H138" s="34"/>
      <c r="I138" s="102"/>
      <c r="J138" s="34"/>
      <c r="K138" s="34"/>
      <c r="L138" s="37"/>
      <c r="M138" s="189"/>
      <c r="N138" s="62"/>
      <c r="O138" s="62"/>
      <c r="P138" s="62"/>
      <c r="Q138" s="62"/>
      <c r="R138" s="62"/>
      <c r="S138" s="62"/>
      <c r="T138" s="63"/>
      <c r="AT138" s="16" t="s">
        <v>124</v>
      </c>
      <c r="AU138" s="16" t="s">
        <v>81</v>
      </c>
    </row>
    <row r="139" spans="2:65" s="12" customFormat="1" ht="10.199999999999999">
      <c r="B139" s="191"/>
      <c r="C139" s="192"/>
      <c r="D139" s="187" t="s">
        <v>126</v>
      </c>
      <c r="E139" s="193" t="s">
        <v>20</v>
      </c>
      <c r="F139" s="194" t="s">
        <v>206</v>
      </c>
      <c r="G139" s="192"/>
      <c r="H139" s="195">
        <v>4.07</v>
      </c>
      <c r="I139" s="196"/>
      <c r="J139" s="192"/>
      <c r="K139" s="192"/>
      <c r="L139" s="197"/>
      <c r="M139" s="198"/>
      <c r="N139" s="199"/>
      <c r="O139" s="199"/>
      <c r="P139" s="199"/>
      <c r="Q139" s="199"/>
      <c r="R139" s="199"/>
      <c r="S139" s="199"/>
      <c r="T139" s="200"/>
      <c r="AT139" s="201" t="s">
        <v>126</v>
      </c>
      <c r="AU139" s="201" t="s">
        <v>81</v>
      </c>
      <c r="AV139" s="12" t="s">
        <v>81</v>
      </c>
      <c r="AW139" s="12" t="s">
        <v>33</v>
      </c>
      <c r="AX139" s="12" t="s">
        <v>8</v>
      </c>
      <c r="AY139" s="201" t="s">
        <v>112</v>
      </c>
    </row>
    <row r="140" spans="2:65" s="1" customFormat="1" ht="32.4" customHeight="1">
      <c r="B140" s="33"/>
      <c r="C140" s="202" t="s">
        <v>207</v>
      </c>
      <c r="D140" s="202" t="s">
        <v>208</v>
      </c>
      <c r="E140" s="203" t="s">
        <v>209</v>
      </c>
      <c r="F140" s="204" t="s">
        <v>210</v>
      </c>
      <c r="G140" s="205" t="s">
        <v>211</v>
      </c>
      <c r="H140" s="206">
        <v>19</v>
      </c>
      <c r="I140" s="207"/>
      <c r="J140" s="206">
        <f>ROUND(I140*H140,0)</f>
        <v>0</v>
      </c>
      <c r="K140" s="204" t="s">
        <v>20</v>
      </c>
      <c r="L140" s="208"/>
      <c r="M140" s="209" t="s">
        <v>20</v>
      </c>
      <c r="N140" s="210" t="s">
        <v>43</v>
      </c>
      <c r="O140" s="62"/>
      <c r="P140" s="183">
        <f>O140*H140</f>
        <v>0</v>
      </c>
      <c r="Q140" s="183">
        <v>0</v>
      </c>
      <c r="R140" s="183">
        <f>Q140*H140</f>
        <v>0</v>
      </c>
      <c r="S140" s="183">
        <v>0</v>
      </c>
      <c r="T140" s="184">
        <f>S140*H140</f>
        <v>0</v>
      </c>
      <c r="AR140" s="185" t="s">
        <v>212</v>
      </c>
      <c r="AT140" s="185" t="s">
        <v>208</v>
      </c>
      <c r="AU140" s="185" t="s">
        <v>81</v>
      </c>
      <c r="AY140" s="16" t="s">
        <v>112</v>
      </c>
      <c r="BE140" s="186">
        <f>IF(N140="základní",J140,0)</f>
        <v>0</v>
      </c>
      <c r="BF140" s="186">
        <f>IF(N140="snížená",J140,0)</f>
        <v>0</v>
      </c>
      <c r="BG140" s="186">
        <f>IF(N140="zákl. přenesená",J140,0)</f>
        <v>0</v>
      </c>
      <c r="BH140" s="186">
        <f>IF(N140="sníž. přenesená",J140,0)</f>
        <v>0</v>
      </c>
      <c r="BI140" s="186">
        <f>IF(N140="nulová",J140,0)</f>
        <v>0</v>
      </c>
      <c r="BJ140" s="16" t="s">
        <v>8</v>
      </c>
      <c r="BK140" s="186">
        <f>ROUND(I140*H140,0)</f>
        <v>0</v>
      </c>
      <c r="BL140" s="16" t="s">
        <v>190</v>
      </c>
      <c r="BM140" s="185" t="s">
        <v>213</v>
      </c>
    </row>
    <row r="141" spans="2:65" s="1" customFormat="1" ht="19.2">
      <c r="B141" s="33"/>
      <c r="C141" s="34"/>
      <c r="D141" s="187" t="s">
        <v>122</v>
      </c>
      <c r="E141" s="34"/>
      <c r="F141" s="188" t="s">
        <v>210</v>
      </c>
      <c r="G141" s="34"/>
      <c r="H141" s="34"/>
      <c r="I141" s="102"/>
      <c r="J141" s="34"/>
      <c r="K141" s="34"/>
      <c r="L141" s="37"/>
      <c r="M141" s="189"/>
      <c r="N141" s="62"/>
      <c r="O141" s="62"/>
      <c r="P141" s="62"/>
      <c r="Q141" s="62"/>
      <c r="R141" s="62"/>
      <c r="S141" s="62"/>
      <c r="T141" s="63"/>
      <c r="AT141" s="16" t="s">
        <v>122</v>
      </c>
      <c r="AU141" s="16" t="s">
        <v>81</v>
      </c>
    </row>
    <row r="142" spans="2:65" s="1" customFormat="1" ht="21.6" customHeight="1">
      <c r="B142" s="33"/>
      <c r="C142" s="202" t="s">
        <v>214</v>
      </c>
      <c r="D142" s="202" t="s">
        <v>208</v>
      </c>
      <c r="E142" s="203" t="s">
        <v>215</v>
      </c>
      <c r="F142" s="204" t="s">
        <v>216</v>
      </c>
      <c r="G142" s="205" t="s">
        <v>211</v>
      </c>
      <c r="H142" s="206">
        <v>1</v>
      </c>
      <c r="I142" s="207"/>
      <c r="J142" s="206">
        <f>ROUND(I142*H142,0)</f>
        <v>0</v>
      </c>
      <c r="K142" s="204" t="s">
        <v>20</v>
      </c>
      <c r="L142" s="208"/>
      <c r="M142" s="209" t="s">
        <v>20</v>
      </c>
      <c r="N142" s="210" t="s">
        <v>43</v>
      </c>
      <c r="O142" s="62"/>
      <c r="P142" s="183">
        <f>O142*H142</f>
        <v>0</v>
      </c>
      <c r="Q142" s="183">
        <v>0</v>
      </c>
      <c r="R142" s="183">
        <f>Q142*H142</f>
        <v>0</v>
      </c>
      <c r="S142" s="183">
        <v>0</v>
      </c>
      <c r="T142" s="184">
        <f>S142*H142</f>
        <v>0</v>
      </c>
      <c r="AR142" s="185" t="s">
        <v>212</v>
      </c>
      <c r="AT142" s="185" t="s">
        <v>208</v>
      </c>
      <c r="AU142" s="185" t="s">
        <v>81</v>
      </c>
      <c r="AY142" s="16" t="s">
        <v>112</v>
      </c>
      <c r="BE142" s="186">
        <f>IF(N142="základní",J142,0)</f>
        <v>0</v>
      </c>
      <c r="BF142" s="186">
        <f>IF(N142="snížená",J142,0)</f>
        <v>0</v>
      </c>
      <c r="BG142" s="186">
        <f>IF(N142="zákl. přenesená",J142,0)</f>
        <v>0</v>
      </c>
      <c r="BH142" s="186">
        <f>IF(N142="sníž. přenesená",J142,0)</f>
        <v>0</v>
      </c>
      <c r="BI142" s="186">
        <f>IF(N142="nulová",J142,0)</f>
        <v>0</v>
      </c>
      <c r="BJ142" s="16" t="s">
        <v>8</v>
      </c>
      <c r="BK142" s="186">
        <f>ROUND(I142*H142,0)</f>
        <v>0</v>
      </c>
      <c r="BL142" s="16" t="s">
        <v>190</v>
      </c>
      <c r="BM142" s="185" t="s">
        <v>217</v>
      </c>
    </row>
    <row r="143" spans="2:65" s="1" customFormat="1" ht="19.2">
      <c r="B143" s="33"/>
      <c r="C143" s="34"/>
      <c r="D143" s="187" t="s">
        <v>122</v>
      </c>
      <c r="E143" s="34"/>
      <c r="F143" s="188" t="s">
        <v>216</v>
      </c>
      <c r="G143" s="34"/>
      <c r="H143" s="34"/>
      <c r="I143" s="102"/>
      <c r="J143" s="34"/>
      <c r="K143" s="34"/>
      <c r="L143" s="37"/>
      <c r="M143" s="189"/>
      <c r="N143" s="62"/>
      <c r="O143" s="62"/>
      <c r="P143" s="62"/>
      <c r="Q143" s="62"/>
      <c r="R143" s="62"/>
      <c r="S143" s="62"/>
      <c r="T143" s="63"/>
      <c r="AT143" s="16" t="s">
        <v>122</v>
      </c>
      <c r="AU143" s="16" t="s">
        <v>81</v>
      </c>
    </row>
    <row r="144" spans="2:65" s="1" customFormat="1" ht="21.6" customHeight="1">
      <c r="B144" s="33"/>
      <c r="C144" s="202" t="s">
        <v>9</v>
      </c>
      <c r="D144" s="202" t="s">
        <v>208</v>
      </c>
      <c r="E144" s="203" t="s">
        <v>218</v>
      </c>
      <c r="F144" s="204" t="s">
        <v>219</v>
      </c>
      <c r="G144" s="205" t="s">
        <v>211</v>
      </c>
      <c r="H144" s="206">
        <v>10</v>
      </c>
      <c r="I144" s="207"/>
      <c r="J144" s="206">
        <f>ROUND(I144*H144,0)</f>
        <v>0</v>
      </c>
      <c r="K144" s="204" t="s">
        <v>20</v>
      </c>
      <c r="L144" s="208"/>
      <c r="M144" s="209" t="s">
        <v>20</v>
      </c>
      <c r="N144" s="210" t="s">
        <v>43</v>
      </c>
      <c r="O144" s="62"/>
      <c r="P144" s="183">
        <f>O144*H144</f>
        <v>0</v>
      </c>
      <c r="Q144" s="183">
        <v>0</v>
      </c>
      <c r="R144" s="183">
        <f>Q144*H144</f>
        <v>0</v>
      </c>
      <c r="S144" s="183">
        <v>0</v>
      </c>
      <c r="T144" s="184">
        <f>S144*H144</f>
        <v>0</v>
      </c>
      <c r="AR144" s="185" t="s">
        <v>212</v>
      </c>
      <c r="AT144" s="185" t="s">
        <v>208</v>
      </c>
      <c r="AU144" s="185" t="s">
        <v>81</v>
      </c>
      <c r="AY144" s="16" t="s">
        <v>112</v>
      </c>
      <c r="BE144" s="186">
        <f>IF(N144="základní",J144,0)</f>
        <v>0</v>
      </c>
      <c r="BF144" s="186">
        <f>IF(N144="snížená",J144,0)</f>
        <v>0</v>
      </c>
      <c r="BG144" s="186">
        <f>IF(N144="zákl. přenesená",J144,0)</f>
        <v>0</v>
      </c>
      <c r="BH144" s="186">
        <f>IF(N144="sníž. přenesená",J144,0)</f>
        <v>0</v>
      </c>
      <c r="BI144" s="186">
        <f>IF(N144="nulová",J144,0)</f>
        <v>0</v>
      </c>
      <c r="BJ144" s="16" t="s">
        <v>8</v>
      </c>
      <c r="BK144" s="186">
        <f>ROUND(I144*H144,0)</f>
        <v>0</v>
      </c>
      <c r="BL144" s="16" t="s">
        <v>190</v>
      </c>
      <c r="BM144" s="185" t="s">
        <v>220</v>
      </c>
    </row>
    <row r="145" spans="2:65" s="1" customFormat="1" ht="19.2">
      <c r="B145" s="33"/>
      <c r="C145" s="34"/>
      <c r="D145" s="187" t="s">
        <v>122</v>
      </c>
      <c r="E145" s="34"/>
      <c r="F145" s="188" t="s">
        <v>219</v>
      </c>
      <c r="G145" s="34"/>
      <c r="H145" s="34"/>
      <c r="I145" s="102"/>
      <c r="J145" s="34"/>
      <c r="K145" s="34"/>
      <c r="L145" s="37"/>
      <c r="M145" s="189"/>
      <c r="N145" s="62"/>
      <c r="O145" s="62"/>
      <c r="P145" s="62"/>
      <c r="Q145" s="62"/>
      <c r="R145" s="62"/>
      <c r="S145" s="62"/>
      <c r="T145" s="63"/>
      <c r="AT145" s="16" t="s">
        <v>122</v>
      </c>
      <c r="AU145" s="16" t="s">
        <v>81</v>
      </c>
    </row>
    <row r="146" spans="2:65" s="1" customFormat="1" ht="21.6" customHeight="1">
      <c r="B146" s="33"/>
      <c r="C146" s="202" t="s">
        <v>190</v>
      </c>
      <c r="D146" s="202" t="s">
        <v>208</v>
      </c>
      <c r="E146" s="203" t="s">
        <v>221</v>
      </c>
      <c r="F146" s="204" t="s">
        <v>222</v>
      </c>
      <c r="G146" s="205" t="s">
        <v>211</v>
      </c>
      <c r="H146" s="206">
        <v>16</v>
      </c>
      <c r="I146" s="207"/>
      <c r="J146" s="206">
        <f>ROUND(I146*H146,0)</f>
        <v>0</v>
      </c>
      <c r="K146" s="204" t="s">
        <v>20</v>
      </c>
      <c r="L146" s="208"/>
      <c r="M146" s="209" t="s">
        <v>20</v>
      </c>
      <c r="N146" s="210" t="s">
        <v>43</v>
      </c>
      <c r="O146" s="62"/>
      <c r="P146" s="183">
        <f>O146*H146</f>
        <v>0</v>
      </c>
      <c r="Q146" s="183">
        <v>0</v>
      </c>
      <c r="R146" s="183">
        <f>Q146*H146</f>
        <v>0</v>
      </c>
      <c r="S146" s="183">
        <v>0</v>
      </c>
      <c r="T146" s="184">
        <f>S146*H146</f>
        <v>0</v>
      </c>
      <c r="AR146" s="185" t="s">
        <v>212</v>
      </c>
      <c r="AT146" s="185" t="s">
        <v>208</v>
      </c>
      <c r="AU146" s="185" t="s">
        <v>81</v>
      </c>
      <c r="AY146" s="16" t="s">
        <v>112</v>
      </c>
      <c r="BE146" s="186">
        <f>IF(N146="základní",J146,0)</f>
        <v>0</v>
      </c>
      <c r="BF146" s="186">
        <f>IF(N146="snížená",J146,0)</f>
        <v>0</v>
      </c>
      <c r="BG146" s="186">
        <f>IF(N146="zákl. přenesená",J146,0)</f>
        <v>0</v>
      </c>
      <c r="BH146" s="186">
        <f>IF(N146="sníž. přenesená",J146,0)</f>
        <v>0</v>
      </c>
      <c r="BI146" s="186">
        <f>IF(N146="nulová",J146,0)</f>
        <v>0</v>
      </c>
      <c r="BJ146" s="16" t="s">
        <v>8</v>
      </c>
      <c r="BK146" s="186">
        <f>ROUND(I146*H146,0)</f>
        <v>0</v>
      </c>
      <c r="BL146" s="16" t="s">
        <v>190</v>
      </c>
      <c r="BM146" s="185" t="s">
        <v>223</v>
      </c>
    </row>
    <row r="147" spans="2:65" s="1" customFormat="1" ht="19.2">
      <c r="B147" s="33"/>
      <c r="C147" s="34"/>
      <c r="D147" s="187" t="s">
        <v>122</v>
      </c>
      <c r="E147" s="34"/>
      <c r="F147" s="188" t="s">
        <v>222</v>
      </c>
      <c r="G147" s="34"/>
      <c r="H147" s="34"/>
      <c r="I147" s="102"/>
      <c r="J147" s="34"/>
      <c r="K147" s="34"/>
      <c r="L147" s="37"/>
      <c r="M147" s="189"/>
      <c r="N147" s="62"/>
      <c r="O147" s="62"/>
      <c r="P147" s="62"/>
      <c r="Q147" s="62"/>
      <c r="R147" s="62"/>
      <c r="S147" s="62"/>
      <c r="T147" s="63"/>
      <c r="AT147" s="16" t="s">
        <v>122</v>
      </c>
      <c r="AU147" s="16" t="s">
        <v>81</v>
      </c>
    </row>
    <row r="148" spans="2:65" s="1" customFormat="1" ht="14.4" customHeight="1">
      <c r="B148" s="33"/>
      <c r="C148" s="175" t="s">
        <v>224</v>
      </c>
      <c r="D148" s="175" t="s">
        <v>115</v>
      </c>
      <c r="E148" s="176" t="s">
        <v>225</v>
      </c>
      <c r="F148" s="177" t="s">
        <v>226</v>
      </c>
      <c r="G148" s="178" t="s">
        <v>118</v>
      </c>
      <c r="H148" s="179">
        <v>99.09</v>
      </c>
      <c r="I148" s="180"/>
      <c r="J148" s="179">
        <f>ROUND(I148*H148,0)</f>
        <v>0</v>
      </c>
      <c r="K148" s="177" t="s">
        <v>119</v>
      </c>
      <c r="L148" s="37"/>
      <c r="M148" s="181" t="s">
        <v>20</v>
      </c>
      <c r="N148" s="182" t="s">
        <v>43</v>
      </c>
      <c r="O148" s="62"/>
      <c r="P148" s="183">
        <f>O148*H148</f>
        <v>0</v>
      </c>
      <c r="Q148" s="183">
        <v>2.5999999999999998E-4</v>
      </c>
      <c r="R148" s="183">
        <f>Q148*H148</f>
        <v>2.5763399999999999E-2</v>
      </c>
      <c r="S148" s="183">
        <v>0</v>
      </c>
      <c r="T148" s="184">
        <f>S148*H148</f>
        <v>0</v>
      </c>
      <c r="AR148" s="185" t="s">
        <v>190</v>
      </c>
      <c r="AT148" s="185" t="s">
        <v>115</v>
      </c>
      <c r="AU148" s="185" t="s">
        <v>81</v>
      </c>
      <c r="AY148" s="16" t="s">
        <v>112</v>
      </c>
      <c r="BE148" s="186">
        <f>IF(N148="základní",J148,0)</f>
        <v>0</v>
      </c>
      <c r="BF148" s="186">
        <f>IF(N148="snížená",J148,0)</f>
        <v>0</v>
      </c>
      <c r="BG148" s="186">
        <f>IF(N148="zákl. přenesená",J148,0)</f>
        <v>0</v>
      </c>
      <c r="BH148" s="186">
        <f>IF(N148="sníž. přenesená",J148,0)</f>
        <v>0</v>
      </c>
      <c r="BI148" s="186">
        <f>IF(N148="nulová",J148,0)</f>
        <v>0</v>
      </c>
      <c r="BJ148" s="16" t="s">
        <v>8</v>
      </c>
      <c r="BK148" s="186">
        <f>ROUND(I148*H148,0)</f>
        <v>0</v>
      </c>
      <c r="BL148" s="16" t="s">
        <v>190</v>
      </c>
      <c r="BM148" s="185" t="s">
        <v>227</v>
      </c>
    </row>
    <row r="149" spans="2:65" s="1" customFormat="1" ht="19.2">
      <c r="B149" s="33"/>
      <c r="C149" s="34"/>
      <c r="D149" s="187" t="s">
        <v>122</v>
      </c>
      <c r="E149" s="34"/>
      <c r="F149" s="188" t="s">
        <v>228</v>
      </c>
      <c r="G149" s="34"/>
      <c r="H149" s="34"/>
      <c r="I149" s="102"/>
      <c r="J149" s="34"/>
      <c r="K149" s="34"/>
      <c r="L149" s="37"/>
      <c r="M149" s="189"/>
      <c r="N149" s="62"/>
      <c r="O149" s="62"/>
      <c r="P149" s="62"/>
      <c r="Q149" s="62"/>
      <c r="R149" s="62"/>
      <c r="S149" s="62"/>
      <c r="T149" s="63"/>
      <c r="AT149" s="16" t="s">
        <v>122</v>
      </c>
      <c r="AU149" s="16" t="s">
        <v>81</v>
      </c>
    </row>
    <row r="150" spans="2:65" s="1" customFormat="1" ht="86.4">
      <c r="B150" s="33"/>
      <c r="C150" s="34"/>
      <c r="D150" s="187" t="s">
        <v>124</v>
      </c>
      <c r="E150" s="34"/>
      <c r="F150" s="190" t="s">
        <v>205</v>
      </c>
      <c r="G150" s="34"/>
      <c r="H150" s="34"/>
      <c r="I150" s="102"/>
      <c r="J150" s="34"/>
      <c r="K150" s="34"/>
      <c r="L150" s="37"/>
      <c r="M150" s="189"/>
      <c r="N150" s="62"/>
      <c r="O150" s="62"/>
      <c r="P150" s="62"/>
      <c r="Q150" s="62"/>
      <c r="R150" s="62"/>
      <c r="S150" s="62"/>
      <c r="T150" s="63"/>
      <c r="AT150" s="16" t="s">
        <v>124</v>
      </c>
      <c r="AU150" s="16" t="s">
        <v>81</v>
      </c>
    </row>
    <row r="151" spans="2:65" s="12" customFormat="1" ht="10.199999999999999">
      <c r="B151" s="191"/>
      <c r="C151" s="192"/>
      <c r="D151" s="187" t="s">
        <v>126</v>
      </c>
      <c r="E151" s="193" t="s">
        <v>20</v>
      </c>
      <c r="F151" s="194" t="s">
        <v>229</v>
      </c>
      <c r="G151" s="192"/>
      <c r="H151" s="195">
        <v>99.09</v>
      </c>
      <c r="I151" s="196"/>
      <c r="J151" s="192"/>
      <c r="K151" s="192"/>
      <c r="L151" s="197"/>
      <c r="M151" s="198"/>
      <c r="N151" s="199"/>
      <c r="O151" s="199"/>
      <c r="P151" s="199"/>
      <c r="Q151" s="199"/>
      <c r="R151" s="199"/>
      <c r="S151" s="199"/>
      <c r="T151" s="200"/>
      <c r="AT151" s="201" t="s">
        <v>126</v>
      </c>
      <c r="AU151" s="201" t="s">
        <v>81</v>
      </c>
      <c r="AV151" s="12" t="s">
        <v>81</v>
      </c>
      <c r="AW151" s="12" t="s">
        <v>33</v>
      </c>
      <c r="AX151" s="12" t="s">
        <v>8</v>
      </c>
      <c r="AY151" s="201" t="s">
        <v>112</v>
      </c>
    </row>
    <row r="152" spans="2:65" s="1" customFormat="1" ht="14.4" customHeight="1">
      <c r="B152" s="33"/>
      <c r="C152" s="175" t="s">
        <v>230</v>
      </c>
      <c r="D152" s="175" t="s">
        <v>115</v>
      </c>
      <c r="E152" s="176" t="s">
        <v>231</v>
      </c>
      <c r="F152" s="177" t="s">
        <v>232</v>
      </c>
      <c r="G152" s="178" t="s">
        <v>189</v>
      </c>
      <c r="H152" s="179">
        <v>122</v>
      </c>
      <c r="I152" s="180"/>
      <c r="J152" s="179">
        <f>ROUND(I152*H152,0)</f>
        <v>0</v>
      </c>
      <c r="K152" s="177" t="s">
        <v>119</v>
      </c>
      <c r="L152" s="37"/>
      <c r="M152" s="181" t="s">
        <v>20</v>
      </c>
      <c r="N152" s="182" t="s">
        <v>43</v>
      </c>
      <c r="O152" s="62"/>
      <c r="P152" s="183">
        <f>O152*H152</f>
        <v>0</v>
      </c>
      <c r="Q152" s="183">
        <v>0</v>
      </c>
      <c r="R152" s="183">
        <f>Q152*H152</f>
        <v>0</v>
      </c>
      <c r="S152" s="183">
        <v>0</v>
      </c>
      <c r="T152" s="184">
        <f>S152*H152</f>
        <v>0</v>
      </c>
      <c r="AR152" s="185" t="s">
        <v>190</v>
      </c>
      <c r="AT152" s="185" t="s">
        <v>115</v>
      </c>
      <c r="AU152" s="185" t="s">
        <v>81</v>
      </c>
      <c r="AY152" s="16" t="s">
        <v>112</v>
      </c>
      <c r="BE152" s="186">
        <f>IF(N152="základní",J152,0)</f>
        <v>0</v>
      </c>
      <c r="BF152" s="186">
        <f>IF(N152="snížená",J152,0)</f>
        <v>0</v>
      </c>
      <c r="BG152" s="186">
        <f>IF(N152="zákl. přenesená",J152,0)</f>
        <v>0</v>
      </c>
      <c r="BH152" s="186">
        <f>IF(N152="sníž. přenesená",J152,0)</f>
        <v>0</v>
      </c>
      <c r="BI152" s="186">
        <f>IF(N152="nulová",J152,0)</f>
        <v>0</v>
      </c>
      <c r="BJ152" s="16" t="s">
        <v>8</v>
      </c>
      <c r="BK152" s="186">
        <f>ROUND(I152*H152,0)</f>
        <v>0</v>
      </c>
      <c r="BL152" s="16" t="s">
        <v>190</v>
      </c>
      <c r="BM152" s="185" t="s">
        <v>233</v>
      </c>
    </row>
    <row r="153" spans="2:65" s="1" customFormat="1" ht="19.2">
      <c r="B153" s="33"/>
      <c r="C153" s="34"/>
      <c r="D153" s="187" t="s">
        <v>122</v>
      </c>
      <c r="E153" s="34"/>
      <c r="F153" s="188" t="s">
        <v>234</v>
      </c>
      <c r="G153" s="34"/>
      <c r="H153" s="34"/>
      <c r="I153" s="102"/>
      <c r="J153" s="34"/>
      <c r="K153" s="34"/>
      <c r="L153" s="37"/>
      <c r="M153" s="189"/>
      <c r="N153" s="62"/>
      <c r="O153" s="62"/>
      <c r="P153" s="62"/>
      <c r="Q153" s="62"/>
      <c r="R153" s="62"/>
      <c r="S153" s="62"/>
      <c r="T153" s="63"/>
      <c r="AT153" s="16" t="s">
        <v>122</v>
      </c>
      <c r="AU153" s="16" t="s">
        <v>81</v>
      </c>
    </row>
    <row r="154" spans="2:65" s="1" customFormat="1" ht="57.6">
      <c r="B154" s="33"/>
      <c r="C154" s="34"/>
      <c r="D154" s="187" t="s">
        <v>124</v>
      </c>
      <c r="E154" s="34"/>
      <c r="F154" s="190" t="s">
        <v>235</v>
      </c>
      <c r="G154" s="34"/>
      <c r="H154" s="34"/>
      <c r="I154" s="102"/>
      <c r="J154" s="34"/>
      <c r="K154" s="34"/>
      <c r="L154" s="37"/>
      <c r="M154" s="189"/>
      <c r="N154" s="62"/>
      <c r="O154" s="62"/>
      <c r="P154" s="62"/>
      <c r="Q154" s="62"/>
      <c r="R154" s="62"/>
      <c r="S154" s="62"/>
      <c r="T154" s="63"/>
      <c r="AT154" s="16" t="s">
        <v>124</v>
      </c>
      <c r="AU154" s="16" t="s">
        <v>81</v>
      </c>
    </row>
    <row r="155" spans="2:65" s="12" customFormat="1" ht="10.199999999999999">
      <c r="B155" s="191"/>
      <c r="C155" s="192"/>
      <c r="D155" s="187" t="s">
        <v>126</v>
      </c>
      <c r="E155" s="193" t="s">
        <v>20</v>
      </c>
      <c r="F155" s="194" t="s">
        <v>236</v>
      </c>
      <c r="G155" s="192"/>
      <c r="H155" s="195">
        <v>122</v>
      </c>
      <c r="I155" s="196"/>
      <c r="J155" s="192"/>
      <c r="K155" s="192"/>
      <c r="L155" s="197"/>
      <c r="M155" s="198"/>
      <c r="N155" s="199"/>
      <c r="O155" s="199"/>
      <c r="P155" s="199"/>
      <c r="Q155" s="199"/>
      <c r="R155" s="199"/>
      <c r="S155" s="199"/>
      <c r="T155" s="200"/>
      <c r="AT155" s="201" t="s">
        <v>126</v>
      </c>
      <c r="AU155" s="201" t="s">
        <v>81</v>
      </c>
      <c r="AV155" s="12" t="s">
        <v>81</v>
      </c>
      <c r="AW155" s="12" t="s">
        <v>33</v>
      </c>
      <c r="AX155" s="12" t="s">
        <v>8</v>
      </c>
      <c r="AY155" s="201" t="s">
        <v>112</v>
      </c>
    </row>
    <row r="156" spans="2:65" s="1" customFormat="1" ht="14.4" customHeight="1">
      <c r="B156" s="33"/>
      <c r="C156" s="175" t="s">
        <v>237</v>
      </c>
      <c r="D156" s="175" t="s">
        <v>115</v>
      </c>
      <c r="E156" s="176" t="s">
        <v>238</v>
      </c>
      <c r="F156" s="177" t="s">
        <v>239</v>
      </c>
      <c r="G156" s="178" t="s">
        <v>189</v>
      </c>
      <c r="H156" s="179">
        <v>140</v>
      </c>
      <c r="I156" s="180"/>
      <c r="J156" s="179">
        <f>ROUND(I156*H156,0)</f>
        <v>0</v>
      </c>
      <c r="K156" s="177" t="s">
        <v>119</v>
      </c>
      <c r="L156" s="37"/>
      <c r="M156" s="181" t="s">
        <v>20</v>
      </c>
      <c r="N156" s="182" t="s">
        <v>43</v>
      </c>
      <c r="O156" s="62"/>
      <c r="P156" s="183">
        <f>O156*H156</f>
        <v>0</v>
      </c>
      <c r="Q156" s="183">
        <v>0</v>
      </c>
      <c r="R156" s="183">
        <f>Q156*H156</f>
        <v>0</v>
      </c>
      <c r="S156" s="183">
        <v>0</v>
      </c>
      <c r="T156" s="184">
        <f>S156*H156</f>
        <v>0</v>
      </c>
      <c r="AR156" s="185" t="s">
        <v>190</v>
      </c>
      <c r="AT156" s="185" t="s">
        <v>115</v>
      </c>
      <c r="AU156" s="185" t="s">
        <v>81</v>
      </c>
      <c r="AY156" s="16" t="s">
        <v>112</v>
      </c>
      <c r="BE156" s="186">
        <f>IF(N156="základní",J156,0)</f>
        <v>0</v>
      </c>
      <c r="BF156" s="186">
        <f>IF(N156="snížená",J156,0)</f>
        <v>0</v>
      </c>
      <c r="BG156" s="186">
        <f>IF(N156="zákl. přenesená",J156,0)</f>
        <v>0</v>
      </c>
      <c r="BH156" s="186">
        <f>IF(N156="sníž. přenesená",J156,0)</f>
        <v>0</v>
      </c>
      <c r="BI156" s="186">
        <f>IF(N156="nulová",J156,0)</f>
        <v>0</v>
      </c>
      <c r="BJ156" s="16" t="s">
        <v>8</v>
      </c>
      <c r="BK156" s="186">
        <f>ROUND(I156*H156,0)</f>
        <v>0</v>
      </c>
      <c r="BL156" s="16" t="s">
        <v>190</v>
      </c>
      <c r="BM156" s="185" t="s">
        <v>240</v>
      </c>
    </row>
    <row r="157" spans="2:65" s="1" customFormat="1" ht="19.2">
      <c r="B157" s="33"/>
      <c r="C157" s="34"/>
      <c r="D157" s="187" t="s">
        <v>122</v>
      </c>
      <c r="E157" s="34"/>
      <c r="F157" s="188" t="s">
        <v>241</v>
      </c>
      <c r="G157" s="34"/>
      <c r="H157" s="34"/>
      <c r="I157" s="102"/>
      <c r="J157" s="34"/>
      <c r="K157" s="34"/>
      <c r="L157" s="37"/>
      <c r="M157" s="189"/>
      <c r="N157" s="62"/>
      <c r="O157" s="62"/>
      <c r="P157" s="62"/>
      <c r="Q157" s="62"/>
      <c r="R157" s="62"/>
      <c r="S157" s="62"/>
      <c r="T157" s="63"/>
      <c r="AT157" s="16" t="s">
        <v>122</v>
      </c>
      <c r="AU157" s="16" t="s">
        <v>81</v>
      </c>
    </row>
    <row r="158" spans="2:65" s="1" customFormat="1" ht="57.6">
      <c r="B158" s="33"/>
      <c r="C158" s="34"/>
      <c r="D158" s="187" t="s">
        <v>124</v>
      </c>
      <c r="E158" s="34"/>
      <c r="F158" s="190" t="s">
        <v>235</v>
      </c>
      <c r="G158" s="34"/>
      <c r="H158" s="34"/>
      <c r="I158" s="102"/>
      <c r="J158" s="34"/>
      <c r="K158" s="34"/>
      <c r="L158" s="37"/>
      <c r="M158" s="189"/>
      <c r="N158" s="62"/>
      <c r="O158" s="62"/>
      <c r="P158" s="62"/>
      <c r="Q158" s="62"/>
      <c r="R158" s="62"/>
      <c r="S158" s="62"/>
      <c r="T158" s="63"/>
      <c r="AT158" s="16" t="s">
        <v>124</v>
      </c>
      <c r="AU158" s="16" t="s">
        <v>81</v>
      </c>
    </row>
    <row r="159" spans="2:65" s="12" customFormat="1" ht="10.199999999999999">
      <c r="B159" s="191"/>
      <c r="C159" s="192"/>
      <c r="D159" s="187" t="s">
        <v>126</v>
      </c>
      <c r="E159" s="193" t="s">
        <v>20</v>
      </c>
      <c r="F159" s="194" t="s">
        <v>242</v>
      </c>
      <c r="G159" s="192"/>
      <c r="H159" s="195">
        <v>140</v>
      </c>
      <c r="I159" s="196"/>
      <c r="J159" s="192"/>
      <c r="K159" s="192"/>
      <c r="L159" s="197"/>
      <c r="M159" s="198"/>
      <c r="N159" s="199"/>
      <c r="O159" s="199"/>
      <c r="P159" s="199"/>
      <c r="Q159" s="199"/>
      <c r="R159" s="199"/>
      <c r="S159" s="199"/>
      <c r="T159" s="200"/>
      <c r="AT159" s="201" t="s">
        <v>126</v>
      </c>
      <c r="AU159" s="201" t="s">
        <v>81</v>
      </c>
      <c r="AV159" s="12" t="s">
        <v>81</v>
      </c>
      <c r="AW159" s="12" t="s">
        <v>33</v>
      </c>
      <c r="AX159" s="12" t="s">
        <v>8</v>
      </c>
      <c r="AY159" s="201" t="s">
        <v>112</v>
      </c>
    </row>
    <row r="160" spans="2:65" s="1" customFormat="1" ht="14.4" customHeight="1">
      <c r="B160" s="33"/>
      <c r="C160" s="175" t="s">
        <v>243</v>
      </c>
      <c r="D160" s="175" t="s">
        <v>115</v>
      </c>
      <c r="E160" s="176" t="s">
        <v>244</v>
      </c>
      <c r="F160" s="177" t="s">
        <v>245</v>
      </c>
      <c r="G160" s="178" t="s">
        <v>246</v>
      </c>
      <c r="H160" s="179">
        <v>311.33999999999997</v>
      </c>
      <c r="I160" s="180"/>
      <c r="J160" s="179">
        <f>ROUND(I160*H160,0)</f>
        <v>0</v>
      </c>
      <c r="K160" s="177" t="s">
        <v>119</v>
      </c>
      <c r="L160" s="37"/>
      <c r="M160" s="181" t="s">
        <v>20</v>
      </c>
      <c r="N160" s="182" t="s">
        <v>43</v>
      </c>
      <c r="O160" s="62"/>
      <c r="P160" s="183">
        <f>O160*H160</f>
        <v>0</v>
      </c>
      <c r="Q160" s="183">
        <v>2.7999999999999998E-4</v>
      </c>
      <c r="R160" s="183">
        <f>Q160*H160</f>
        <v>8.717519999999998E-2</v>
      </c>
      <c r="S160" s="183">
        <v>0</v>
      </c>
      <c r="T160" s="184">
        <f>S160*H160</f>
        <v>0</v>
      </c>
      <c r="AR160" s="185" t="s">
        <v>190</v>
      </c>
      <c r="AT160" s="185" t="s">
        <v>115</v>
      </c>
      <c r="AU160" s="185" t="s">
        <v>81</v>
      </c>
      <c r="AY160" s="16" t="s">
        <v>112</v>
      </c>
      <c r="BE160" s="186">
        <f>IF(N160="základní",J160,0)</f>
        <v>0</v>
      </c>
      <c r="BF160" s="186">
        <f>IF(N160="snížená",J160,0)</f>
        <v>0</v>
      </c>
      <c r="BG160" s="186">
        <f>IF(N160="zákl. přenesená",J160,0)</f>
        <v>0</v>
      </c>
      <c r="BH160" s="186">
        <f>IF(N160="sníž. přenesená",J160,0)</f>
        <v>0</v>
      </c>
      <c r="BI160" s="186">
        <f>IF(N160="nulová",J160,0)</f>
        <v>0</v>
      </c>
      <c r="BJ160" s="16" t="s">
        <v>8</v>
      </c>
      <c r="BK160" s="186">
        <f>ROUND(I160*H160,0)</f>
        <v>0</v>
      </c>
      <c r="BL160" s="16" t="s">
        <v>190</v>
      </c>
      <c r="BM160" s="185" t="s">
        <v>247</v>
      </c>
    </row>
    <row r="161" spans="2:65" s="1" customFormat="1" ht="19.2">
      <c r="B161" s="33"/>
      <c r="C161" s="34"/>
      <c r="D161" s="187" t="s">
        <v>122</v>
      </c>
      <c r="E161" s="34"/>
      <c r="F161" s="188" t="s">
        <v>248</v>
      </c>
      <c r="G161" s="34"/>
      <c r="H161" s="34"/>
      <c r="I161" s="102"/>
      <c r="J161" s="34"/>
      <c r="K161" s="34"/>
      <c r="L161" s="37"/>
      <c r="M161" s="189"/>
      <c r="N161" s="62"/>
      <c r="O161" s="62"/>
      <c r="P161" s="62"/>
      <c r="Q161" s="62"/>
      <c r="R161" s="62"/>
      <c r="S161" s="62"/>
      <c r="T161" s="63"/>
      <c r="AT161" s="16" t="s">
        <v>122</v>
      </c>
      <c r="AU161" s="16" t="s">
        <v>81</v>
      </c>
    </row>
    <row r="162" spans="2:65" s="1" customFormat="1" ht="86.4">
      <c r="B162" s="33"/>
      <c r="C162" s="34"/>
      <c r="D162" s="187" t="s">
        <v>124</v>
      </c>
      <c r="E162" s="34"/>
      <c r="F162" s="190" t="s">
        <v>249</v>
      </c>
      <c r="G162" s="34"/>
      <c r="H162" s="34"/>
      <c r="I162" s="102"/>
      <c r="J162" s="34"/>
      <c r="K162" s="34"/>
      <c r="L162" s="37"/>
      <c r="M162" s="189"/>
      <c r="N162" s="62"/>
      <c r="O162" s="62"/>
      <c r="P162" s="62"/>
      <c r="Q162" s="62"/>
      <c r="R162" s="62"/>
      <c r="S162" s="62"/>
      <c r="T162" s="63"/>
      <c r="AT162" s="16" t="s">
        <v>124</v>
      </c>
      <c r="AU162" s="16" t="s">
        <v>81</v>
      </c>
    </row>
    <row r="163" spans="2:65" s="12" customFormat="1" ht="10.199999999999999">
      <c r="B163" s="191"/>
      <c r="C163" s="192"/>
      <c r="D163" s="187" t="s">
        <v>126</v>
      </c>
      <c r="E163" s="193" t="s">
        <v>20</v>
      </c>
      <c r="F163" s="194" t="s">
        <v>250</v>
      </c>
      <c r="G163" s="192"/>
      <c r="H163" s="195">
        <v>311.33999999999997</v>
      </c>
      <c r="I163" s="196"/>
      <c r="J163" s="192"/>
      <c r="K163" s="192"/>
      <c r="L163" s="197"/>
      <c r="M163" s="198"/>
      <c r="N163" s="199"/>
      <c r="O163" s="199"/>
      <c r="P163" s="199"/>
      <c r="Q163" s="199"/>
      <c r="R163" s="199"/>
      <c r="S163" s="199"/>
      <c r="T163" s="200"/>
      <c r="AT163" s="201" t="s">
        <v>126</v>
      </c>
      <c r="AU163" s="201" t="s">
        <v>81</v>
      </c>
      <c r="AV163" s="12" t="s">
        <v>81</v>
      </c>
      <c r="AW163" s="12" t="s">
        <v>33</v>
      </c>
      <c r="AX163" s="12" t="s">
        <v>8</v>
      </c>
      <c r="AY163" s="201" t="s">
        <v>112</v>
      </c>
    </row>
    <row r="164" spans="2:65" s="1" customFormat="1" ht="14.4" customHeight="1">
      <c r="B164" s="33"/>
      <c r="C164" s="202" t="s">
        <v>7</v>
      </c>
      <c r="D164" s="202" t="s">
        <v>208</v>
      </c>
      <c r="E164" s="203" t="s">
        <v>251</v>
      </c>
      <c r="F164" s="204" t="s">
        <v>252</v>
      </c>
      <c r="G164" s="205" t="s">
        <v>246</v>
      </c>
      <c r="H164" s="206">
        <v>58.9</v>
      </c>
      <c r="I164" s="207"/>
      <c r="J164" s="206">
        <f>ROUND(I164*H164,0)</f>
        <v>0</v>
      </c>
      <c r="K164" s="204" t="s">
        <v>119</v>
      </c>
      <c r="L164" s="208"/>
      <c r="M164" s="209" t="s">
        <v>20</v>
      </c>
      <c r="N164" s="210" t="s">
        <v>43</v>
      </c>
      <c r="O164" s="62"/>
      <c r="P164" s="183">
        <f>O164*H164</f>
        <v>0</v>
      </c>
      <c r="Q164" s="183">
        <v>1.5E-3</v>
      </c>
      <c r="R164" s="183">
        <f>Q164*H164</f>
        <v>8.8349999999999998E-2</v>
      </c>
      <c r="S164" s="183">
        <v>0</v>
      </c>
      <c r="T164" s="184">
        <f>S164*H164</f>
        <v>0</v>
      </c>
      <c r="AR164" s="185" t="s">
        <v>212</v>
      </c>
      <c r="AT164" s="185" t="s">
        <v>208</v>
      </c>
      <c r="AU164" s="185" t="s">
        <v>81</v>
      </c>
      <c r="AY164" s="16" t="s">
        <v>112</v>
      </c>
      <c r="BE164" s="186">
        <f>IF(N164="základní",J164,0)</f>
        <v>0</v>
      </c>
      <c r="BF164" s="186">
        <f>IF(N164="snížená",J164,0)</f>
        <v>0</v>
      </c>
      <c r="BG164" s="186">
        <f>IF(N164="zákl. přenesená",J164,0)</f>
        <v>0</v>
      </c>
      <c r="BH164" s="186">
        <f>IF(N164="sníž. přenesená",J164,0)</f>
        <v>0</v>
      </c>
      <c r="BI164" s="186">
        <f>IF(N164="nulová",J164,0)</f>
        <v>0</v>
      </c>
      <c r="BJ164" s="16" t="s">
        <v>8</v>
      </c>
      <c r="BK164" s="186">
        <f>ROUND(I164*H164,0)</f>
        <v>0</v>
      </c>
      <c r="BL164" s="16" t="s">
        <v>190</v>
      </c>
      <c r="BM164" s="185" t="s">
        <v>253</v>
      </c>
    </row>
    <row r="165" spans="2:65" s="1" customFormat="1" ht="10.199999999999999">
      <c r="B165" s="33"/>
      <c r="C165" s="34"/>
      <c r="D165" s="187" t="s">
        <v>122</v>
      </c>
      <c r="E165" s="34"/>
      <c r="F165" s="188" t="s">
        <v>252</v>
      </c>
      <c r="G165" s="34"/>
      <c r="H165" s="34"/>
      <c r="I165" s="102"/>
      <c r="J165" s="34"/>
      <c r="K165" s="34"/>
      <c r="L165" s="37"/>
      <c r="M165" s="189"/>
      <c r="N165" s="62"/>
      <c r="O165" s="62"/>
      <c r="P165" s="62"/>
      <c r="Q165" s="62"/>
      <c r="R165" s="62"/>
      <c r="S165" s="62"/>
      <c r="T165" s="63"/>
      <c r="AT165" s="16" t="s">
        <v>122</v>
      </c>
      <c r="AU165" s="16" t="s">
        <v>81</v>
      </c>
    </row>
    <row r="166" spans="2:65" s="12" customFormat="1" ht="10.199999999999999">
      <c r="B166" s="191"/>
      <c r="C166" s="192"/>
      <c r="D166" s="187" t="s">
        <v>126</v>
      </c>
      <c r="E166" s="193" t="s">
        <v>20</v>
      </c>
      <c r="F166" s="194" t="s">
        <v>254</v>
      </c>
      <c r="G166" s="192"/>
      <c r="H166" s="195">
        <v>58.9</v>
      </c>
      <c r="I166" s="196"/>
      <c r="J166" s="192"/>
      <c r="K166" s="192"/>
      <c r="L166" s="197"/>
      <c r="M166" s="198"/>
      <c r="N166" s="199"/>
      <c r="O166" s="199"/>
      <c r="P166" s="199"/>
      <c r="Q166" s="199"/>
      <c r="R166" s="199"/>
      <c r="S166" s="199"/>
      <c r="T166" s="200"/>
      <c r="AT166" s="201" t="s">
        <v>126</v>
      </c>
      <c r="AU166" s="201" t="s">
        <v>81</v>
      </c>
      <c r="AV166" s="12" t="s">
        <v>81</v>
      </c>
      <c r="AW166" s="12" t="s">
        <v>33</v>
      </c>
      <c r="AX166" s="12" t="s">
        <v>8</v>
      </c>
      <c r="AY166" s="201" t="s">
        <v>112</v>
      </c>
    </row>
    <row r="167" spans="2:65" s="1" customFormat="1" ht="14.4" customHeight="1">
      <c r="B167" s="33"/>
      <c r="C167" s="202" t="s">
        <v>255</v>
      </c>
      <c r="D167" s="202" t="s">
        <v>208</v>
      </c>
      <c r="E167" s="203" t="s">
        <v>256</v>
      </c>
      <c r="F167" s="204" t="s">
        <v>257</v>
      </c>
      <c r="G167" s="205" t="s">
        <v>258</v>
      </c>
      <c r="H167" s="206">
        <v>29</v>
      </c>
      <c r="I167" s="207"/>
      <c r="J167" s="206">
        <f>ROUND(I167*H167,0)</f>
        <v>0</v>
      </c>
      <c r="K167" s="204" t="s">
        <v>119</v>
      </c>
      <c r="L167" s="208"/>
      <c r="M167" s="209" t="s">
        <v>20</v>
      </c>
      <c r="N167" s="210" t="s">
        <v>43</v>
      </c>
      <c r="O167" s="62"/>
      <c r="P167" s="183">
        <f>O167*H167</f>
        <v>0</v>
      </c>
      <c r="Q167" s="183">
        <v>2.0000000000000001E-4</v>
      </c>
      <c r="R167" s="183">
        <f>Q167*H167</f>
        <v>5.8000000000000005E-3</v>
      </c>
      <c r="S167" s="183">
        <v>0</v>
      </c>
      <c r="T167" s="184">
        <f>S167*H167</f>
        <v>0</v>
      </c>
      <c r="AR167" s="185" t="s">
        <v>212</v>
      </c>
      <c r="AT167" s="185" t="s">
        <v>208</v>
      </c>
      <c r="AU167" s="185" t="s">
        <v>81</v>
      </c>
      <c r="AY167" s="16" t="s">
        <v>112</v>
      </c>
      <c r="BE167" s="186">
        <f>IF(N167="základní",J167,0)</f>
        <v>0</v>
      </c>
      <c r="BF167" s="186">
        <f>IF(N167="snížená",J167,0)</f>
        <v>0</v>
      </c>
      <c r="BG167" s="186">
        <f>IF(N167="zákl. přenesená",J167,0)</f>
        <v>0</v>
      </c>
      <c r="BH167" s="186">
        <f>IF(N167="sníž. přenesená",J167,0)</f>
        <v>0</v>
      </c>
      <c r="BI167" s="186">
        <f>IF(N167="nulová",J167,0)</f>
        <v>0</v>
      </c>
      <c r="BJ167" s="16" t="s">
        <v>8</v>
      </c>
      <c r="BK167" s="186">
        <f>ROUND(I167*H167,0)</f>
        <v>0</v>
      </c>
      <c r="BL167" s="16" t="s">
        <v>190</v>
      </c>
      <c r="BM167" s="185" t="s">
        <v>259</v>
      </c>
    </row>
    <row r="168" spans="2:65" s="1" customFormat="1" ht="10.199999999999999">
      <c r="B168" s="33"/>
      <c r="C168" s="34"/>
      <c r="D168" s="187" t="s">
        <v>122</v>
      </c>
      <c r="E168" s="34"/>
      <c r="F168" s="188" t="s">
        <v>257</v>
      </c>
      <c r="G168" s="34"/>
      <c r="H168" s="34"/>
      <c r="I168" s="102"/>
      <c r="J168" s="34"/>
      <c r="K168" s="34"/>
      <c r="L168" s="37"/>
      <c r="M168" s="189"/>
      <c r="N168" s="62"/>
      <c r="O168" s="62"/>
      <c r="P168" s="62"/>
      <c r="Q168" s="62"/>
      <c r="R168" s="62"/>
      <c r="S168" s="62"/>
      <c r="T168" s="63"/>
      <c r="AT168" s="16" t="s">
        <v>122</v>
      </c>
      <c r="AU168" s="16" t="s">
        <v>81</v>
      </c>
    </row>
    <row r="169" spans="2:65" s="12" customFormat="1" ht="10.199999999999999">
      <c r="B169" s="191"/>
      <c r="C169" s="192"/>
      <c r="D169" s="187" t="s">
        <v>126</v>
      </c>
      <c r="E169" s="193" t="s">
        <v>20</v>
      </c>
      <c r="F169" s="194" t="s">
        <v>260</v>
      </c>
      <c r="G169" s="192"/>
      <c r="H169" s="195">
        <v>29</v>
      </c>
      <c r="I169" s="196"/>
      <c r="J169" s="192"/>
      <c r="K169" s="192"/>
      <c r="L169" s="197"/>
      <c r="M169" s="198"/>
      <c r="N169" s="199"/>
      <c r="O169" s="199"/>
      <c r="P169" s="199"/>
      <c r="Q169" s="199"/>
      <c r="R169" s="199"/>
      <c r="S169" s="199"/>
      <c r="T169" s="200"/>
      <c r="AT169" s="201" t="s">
        <v>126</v>
      </c>
      <c r="AU169" s="201" t="s">
        <v>81</v>
      </c>
      <c r="AV169" s="12" t="s">
        <v>81</v>
      </c>
      <c r="AW169" s="12" t="s">
        <v>33</v>
      </c>
      <c r="AX169" s="12" t="s">
        <v>8</v>
      </c>
      <c r="AY169" s="201" t="s">
        <v>112</v>
      </c>
    </row>
    <row r="170" spans="2:65" s="1" customFormat="1" ht="14.4" customHeight="1">
      <c r="B170" s="33"/>
      <c r="C170" s="175" t="s">
        <v>261</v>
      </c>
      <c r="D170" s="175" t="s">
        <v>115</v>
      </c>
      <c r="E170" s="176" t="s">
        <v>262</v>
      </c>
      <c r="F170" s="177" t="s">
        <v>263</v>
      </c>
      <c r="G170" s="178" t="s">
        <v>189</v>
      </c>
      <c r="H170" s="179">
        <v>2</v>
      </c>
      <c r="I170" s="180"/>
      <c r="J170" s="179">
        <f>ROUND(I170*H170,0)</f>
        <v>0</v>
      </c>
      <c r="K170" s="177" t="s">
        <v>119</v>
      </c>
      <c r="L170" s="37"/>
      <c r="M170" s="181" t="s">
        <v>20</v>
      </c>
      <c r="N170" s="182" t="s">
        <v>43</v>
      </c>
      <c r="O170" s="62"/>
      <c r="P170" s="183">
        <f>O170*H170</f>
        <v>0</v>
      </c>
      <c r="Q170" s="183">
        <v>0</v>
      </c>
      <c r="R170" s="183">
        <f>Q170*H170</f>
        <v>0</v>
      </c>
      <c r="S170" s="183">
        <v>0</v>
      </c>
      <c r="T170" s="184">
        <f>S170*H170</f>
        <v>0</v>
      </c>
      <c r="AR170" s="185" t="s">
        <v>190</v>
      </c>
      <c r="AT170" s="185" t="s">
        <v>115</v>
      </c>
      <c r="AU170" s="185" t="s">
        <v>81</v>
      </c>
      <c r="AY170" s="16" t="s">
        <v>112</v>
      </c>
      <c r="BE170" s="186">
        <f>IF(N170="základní",J170,0)</f>
        <v>0</v>
      </c>
      <c r="BF170" s="186">
        <f>IF(N170="snížená",J170,0)</f>
        <v>0</v>
      </c>
      <c r="BG170" s="186">
        <f>IF(N170="zákl. přenesená",J170,0)</f>
        <v>0</v>
      </c>
      <c r="BH170" s="186">
        <f>IF(N170="sníž. přenesená",J170,0)</f>
        <v>0</v>
      </c>
      <c r="BI170" s="186">
        <f>IF(N170="nulová",J170,0)</f>
        <v>0</v>
      </c>
      <c r="BJ170" s="16" t="s">
        <v>8</v>
      </c>
      <c r="BK170" s="186">
        <f>ROUND(I170*H170,0)</f>
        <v>0</v>
      </c>
      <c r="BL170" s="16" t="s">
        <v>190</v>
      </c>
      <c r="BM170" s="185" t="s">
        <v>264</v>
      </c>
    </row>
    <row r="171" spans="2:65" s="1" customFormat="1" ht="19.2">
      <c r="B171" s="33"/>
      <c r="C171" s="34"/>
      <c r="D171" s="187" t="s">
        <v>122</v>
      </c>
      <c r="E171" s="34"/>
      <c r="F171" s="188" t="s">
        <v>265</v>
      </c>
      <c r="G171" s="34"/>
      <c r="H171" s="34"/>
      <c r="I171" s="102"/>
      <c r="J171" s="34"/>
      <c r="K171" s="34"/>
      <c r="L171" s="37"/>
      <c r="M171" s="189"/>
      <c r="N171" s="62"/>
      <c r="O171" s="62"/>
      <c r="P171" s="62"/>
      <c r="Q171" s="62"/>
      <c r="R171" s="62"/>
      <c r="S171" s="62"/>
      <c r="T171" s="63"/>
      <c r="AT171" s="16" t="s">
        <v>122</v>
      </c>
      <c r="AU171" s="16" t="s">
        <v>81</v>
      </c>
    </row>
    <row r="172" spans="2:65" s="1" customFormat="1" ht="48">
      <c r="B172" s="33"/>
      <c r="C172" s="34"/>
      <c r="D172" s="187" t="s">
        <v>124</v>
      </c>
      <c r="E172" s="34"/>
      <c r="F172" s="190" t="s">
        <v>266</v>
      </c>
      <c r="G172" s="34"/>
      <c r="H172" s="34"/>
      <c r="I172" s="102"/>
      <c r="J172" s="34"/>
      <c r="K172" s="34"/>
      <c r="L172" s="37"/>
      <c r="M172" s="189"/>
      <c r="N172" s="62"/>
      <c r="O172" s="62"/>
      <c r="P172" s="62"/>
      <c r="Q172" s="62"/>
      <c r="R172" s="62"/>
      <c r="S172" s="62"/>
      <c r="T172" s="63"/>
      <c r="AT172" s="16" t="s">
        <v>124</v>
      </c>
      <c r="AU172" s="16" t="s">
        <v>81</v>
      </c>
    </row>
    <row r="173" spans="2:65" s="12" customFormat="1" ht="10.199999999999999">
      <c r="B173" s="191"/>
      <c r="C173" s="192"/>
      <c r="D173" s="187" t="s">
        <v>126</v>
      </c>
      <c r="E173" s="193" t="s">
        <v>20</v>
      </c>
      <c r="F173" s="194" t="s">
        <v>193</v>
      </c>
      <c r="G173" s="192"/>
      <c r="H173" s="195">
        <v>2</v>
      </c>
      <c r="I173" s="196"/>
      <c r="J173" s="192"/>
      <c r="K173" s="192"/>
      <c r="L173" s="197"/>
      <c r="M173" s="198"/>
      <c r="N173" s="199"/>
      <c r="O173" s="199"/>
      <c r="P173" s="199"/>
      <c r="Q173" s="199"/>
      <c r="R173" s="199"/>
      <c r="S173" s="199"/>
      <c r="T173" s="200"/>
      <c r="AT173" s="201" t="s">
        <v>126</v>
      </c>
      <c r="AU173" s="201" t="s">
        <v>81</v>
      </c>
      <c r="AV173" s="12" t="s">
        <v>81</v>
      </c>
      <c r="AW173" s="12" t="s">
        <v>33</v>
      </c>
      <c r="AX173" s="12" t="s">
        <v>8</v>
      </c>
      <c r="AY173" s="201" t="s">
        <v>112</v>
      </c>
    </row>
    <row r="174" spans="2:65" s="1" customFormat="1" ht="14.4" customHeight="1">
      <c r="B174" s="33"/>
      <c r="C174" s="175" t="s">
        <v>267</v>
      </c>
      <c r="D174" s="175" t="s">
        <v>115</v>
      </c>
      <c r="E174" s="176" t="s">
        <v>268</v>
      </c>
      <c r="F174" s="177" t="s">
        <v>269</v>
      </c>
      <c r="G174" s="178" t="s">
        <v>189</v>
      </c>
      <c r="H174" s="179">
        <v>45</v>
      </c>
      <c r="I174" s="180"/>
      <c r="J174" s="179">
        <f>ROUND(I174*H174,0)</f>
        <v>0</v>
      </c>
      <c r="K174" s="177" t="s">
        <v>119</v>
      </c>
      <c r="L174" s="37"/>
      <c r="M174" s="181" t="s">
        <v>20</v>
      </c>
      <c r="N174" s="182" t="s">
        <v>43</v>
      </c>
      <c r="O174" s="62"/>
      <c r="P174" s="183">
        <f>O174*H174</f>
        <v>0</v>
      </c>
      <c r="Q174" s="183">
        <v>0</v>
      </c>
      <c r="R174" s="183">
        <f>Q174*H174</f>
        <v>0</v>
      </c>
      <c r="S174" s="183">
        <v>0</v>
      </c>
      <c r="T174" s="184">
        <f>S174*H174</f>
        <v>0</v>
      </c>
      <c r="AR174" s="185" t="s">
        <v>190</v>
      </c>
      <c r="AT174" s="185" t="s">
        <v>115</v>
      </c>
      <c r="AU174" s="185" t="s">
        <v>81</v>
      </c>
      <c r="AY174" s="16" t="s">
        <v>112</v>
      </c>
      <c r="BE174" s="186">
        <f>IF(N174="základní",J174,0)</f>
        <v>0</v>
      </c>
      <c r="BF174" s="186">
        <f>IF(N174="snížená",J174,0)</f>
        <v>0</v>
      </c>
      <c r="BG174" s="186">
        <f>IF(N174="zákl. přenesená",J174,0)</f>
        <v>0</v>
      </c>
      <c r="BH174" s="186">
        <f>IF(N174="sníž. přenesená",J174,0)</f>
        <v>0</v>
      </c>
      <c r="BI174" s="186">
        <f>IF(N174="nulová",J174,0)</f>
        <v>0</v>
      </c>
      <c r="BJ174" s="16" t="s">
        <v>8</v>
      </c>
      <c r="BK174" s="186">
        <f>ROUND(I174*H174,0)</f>
        <v>0</v>
      </c>
      <c r="BL174" s="16" t="s">
        <v>190</v>
      </c>
      <c r="BM174" s="185" t="s">
        <v>270</v>
      </c>
    </row>
    <row r="175" spans="2:65" s="1" customFormat="1" ht="19.2">
      <c r="B175" s="33"/>
      <c r="C175" s="34"/>
      <c r="D175" s="187" t="s">
        <v>122</v>
      </c>
      <c r="E175" s="34"/>
      <c r="F175" s="188" t="s">
        <v>271</v>
      </c>
      <c r="G175" s="34"/>
      <c r="H175" s="34"/>
      <c r="I175" s="102"/>
      <c r="J175" s="34"/>
      <c r="K175" s="34"/>
      <c r="L175" s="37"/>
      <c r="M175" s="189"/>
      <c r="N175" s="62"/>
      <c r="O175" s="62"/>
      <c r="P175" s="62"/>
      <c r="Q175" s="62"/>
      <c r="R175" s="62"/>
      <c r="S175" s="62"/>
      <c r="T175" s="63"/>
      <c r="AT175" s="16" t="s">
        <v>122</v>
      </c>
      <c r="AU175" s="16" t="s">
        <v>81</v>
      </c>
    </row>
    <row r="176" spans="2:65" s="1" customFormat="1" ht="48">
      <c r="B176" s="33"/>
      <c r="C176" s="34"/>
      <c r="D176" s="187" t="s">
        <v>124</v>
      </c>
      <c r="E176" s="34"/>
      <c r="F176" s="190" t="s">
        <v>266</v>
      </c>
      <c r="G176" s="34"/>
      <c r="H176" s="34"/>
      <c r="I176" s="102"/>
      <c r="J176" s="34"/>
      <c r="K176" s="34"/>
      <c r="L176" s="37"/>
      <c r="M176" s="189"/>
      <c r="N176" s="62"/>
      <c r="O176" s="62"/>
      <c r="P176" s="62"/>
      <c r="Q176" s="62"/>
      <c r="R176" s="62"/>
      <c r="S176" s="62"/>
      <c r="T176" s="63"/>
      <c r="AT176" s="16" t="s">
        <v>124</v>
      </c>
      <c r="AU176" s="16" t="s">
        <v>81</v>
      </c>
    </row>
    <row r="177" spans="2:65" s="12" customFormat="1" ht="10.199999999999999">
      <c r="B177" s="191"/>
      <c r="C177" s="192"/>
      <c r="D177" s="187" t="s">
        <v>126</v>
      </c>
      <c r="E177" s="193" t="s">
        <v>20</v>
      </c>
      <c r="F177" s="194" t="s">
        <v>272</v>
      </c>
      <c r="G177" s="192"/>
      <c r="H177" s="195">
        <v>45</v>
      </c>
      <c r="I177" s="196"/>
      <c r="J177" s="192"/>
      <c r="K177" s="192"/>
      <c r="L177" s="197"/>
      <c r="M177" s="198"/>
      <c r="N177" s="199"/>
      <c r="O177" s="199"/>
      <c r="P177" s="199"/>
      <c r="Q177" s="199"/>
      <c r="R177" s="199"/>
      <c r="S177" s="199"/>
      <c r="T177" s="200"/>
      <c r="AT177" s="201" t="s">
        <v>126</v>
      </c>
      <c r="AU177" s="201" t="s">
        <v>81</v>
      </c>
      <c r="AV177" s="12" t="s">
        <v>81</v>
      </c>
      <c r="AW177" s="12" t="s">
        <v>33</v>
      </c>
      <c r="AX177" s="12" t="s">
        <v>8</v>
      </c>
      <c r="AY177" s="201" t="s">
        <v>112</v>
      </c>
    </row>
    <row r="178" spans="2:65" s="1" customFormat="1" ht="14.4" customHeight="1">
      <c r="B178" s="33"/>
      <c r="C178" s="175" t="s">
        <v>273</v>
      </c>
      <c r="D178" s="175" t="s">
        <v>115</v>
      </c>
      <c r="E178" s="176" t="s">
        <v>274</v>
      </c>
      <c r="F178" s="177" t="s">
        <v>275</v>
      </c>
      <c r="G178" s="178" t="s">
        <v>189</v>
      </c>
      <c r="H178" s="179">
        <v>1</v>
      </c>
      <c r="I178" s="180"/>
      <c r="J178" s="179">
        <f>ROUND(I178*H178,0)</f>
        <v>0</v>
      </c>
      <c r="K178" s="177" t="s">
        <v>119</v>
      </c>
      <c r="L178" s="37"/>
      <c r="M178" s="181" t="s">
        <v>20</v>
      </c>
      <c r="N178" s="182" t="s">
        <v>43</v>
      </c>
      <c r="O178" s="62"/>
      <c r="P178" s="183">
        <f>O178*H178</f>
        <v>0</v>
      </c>
      <c r="Q178" s="183">
        <v>0</v>
      </c>
      <c r="R178" s="183">
        <f>Q178*H178</f>
        <v>0</v>
      </c>
      <c r="S178" s="183">
        <v>0</v>
      </c>
      <c r="T178" s="184">
        <f>S178*H178</f>
        <v>0</v>
      </c>
      <c r="AR178" s="185" t="s">
        <v>190</v>
      </c>
      <c r="AT178" s="185" t="s">
        <v>115</v>
      </c>
      <c r="AU178" s="185" t="s">
        <v>81</v>
      </c>
      <c r="AY178" s="16" t="s">
        <v>112</v>
      </c>
      <c r="BE178" s="186">
        <f>IF(N178="základní",J178,0)</f>
        <v>0</v>
      </c>
      <c r="BF178" s="186">
        <f>IF(N178="snížená",J178,0)</f>
        <v>0</v>
      </c>
      <c r="BG178" s="186">
        <f>IF(N178="zákl. přenesená",J178,0)</f>
        <v>0</v>
      </c>
      <c r="BH178" s="186">
        <f>IF(N178="sníž. přenesená",J178,0)</f>
        <v>0</v>
      </c>
      <c r="BI178" s="186">
        <f>IF(N178="nulová",J178,0)</f>
        <v>0</v>
      </c>
      <c r="BJ178" s="16" t="s">
        <v>8</v>
      </c>
      <c r="BK178" s="186">
        <f>ROUND(I178*H178,0)</f>
        <v>0</v>
      </c>
      <c r="BL178" s="16" t="s">
        <v>190</v>
      </c>
      <c r="BM178" s="185" t="s">
        <v>276</v>
      </c>
    </row>
    <row r="179" spans="2:65" s="1" customFormat="1" ht="19.2">
      <c r="B179" s="33"/>
      <c r="C179" s="34"/>
      <c r="D179" s="187" t="s">
        <v>122</v>
      </c>
      <c r="E179" s="34"/>
      <c r="F179" s="188" t="s">
        <v>277</v>
      </c>
      <c r="G179" s="34"/>
      <c r="H179" s="34"/>
      <c r="I179" s="102"/>
      <c r="J179" s="34"/>
      <c r="K179" s="34"/>
      <c r="L179" s="37"/>
      <c r="M179" s="189"/>
      <c r="N179" s="62"/>
      <c r="O179" s="62"/>
      <c r="P179" s="62"/>
      <c r="Q179" s="62"/>
      <c r="R179" s="62"/>
      <c r="S179" s="62"/>
      <c r="T179" s="63"/>
      <c r="AT179" s="16" t="s">
        <v>122</v>
      </c>
      <c r="AU179" s="16" t="s">
        <v>81</v>
      </c>
    </row>
    <row r="180" spans="2:65" s="1" customFormat="1" ht="48">
      <c r="B180" s="33"/>
      <c r="C180" s="34"/>
      <c r="D180" s="187" t="s">
        <v>124</v>
      </c>
      <c r="E180" s="34"/>
      <c r="F180" s="190" t="s">
        <v>266</v>
      </c>
      <c r="G180" s="34"/>
      <c r="H180" s="34"/>
      <c r="I180" s="102"/>
      <c r="J180" s="34"/>
      <c r="K180" s="34"/>
      <c r="L180" s="37"/>
      <c r="M180" s="189"/>
      <c r="N180" s="62"/>
      <c r="O180" s="62"/>
      <c r="P180" s="62"/>
      <c r="Q180" s="62"/>
      <c r="R180" s="62"/>
      <c r="S180" s="62"/>
      <c r="T180" s="63"/>
      <c r="AT180" s="16" t="s">
        <v>124</v>
      </c>
      <c r="AU180" s="16" t="s">
        <v>81</v>
      </c>
    </row>
    <row r="181" spans="2:65" s="12" customFormat="1" ht="10.199999999999999">
      <c r="B181" s="191"/>
      <c r="C181" s="192"/>
      <c r="D181" s="187" t="s">
        <v>126</v>
      </c>
      <c r="E181" s="193" t="s">
        <v>20</v>
      </c>
      <c r="F181" s="194" t="s">
        <v>8</v>
      </c>
      <c r="G181" s="192"/>
      <c r="H181" s="195">
        <v>1</v>
      </c>
      <c r="I181" s="196"/>
      <c r="J181" s="192"/>
      <c r="K181" s="192"/>
      <c r="L181" s="197"/>
      <c r="M181" s="198"/>
      <c r="N181" s="199"/>
      <c r="O181" s="199"/>
      <c r="P181" s="199"/>
      <c r="Q181" s="199"/>
      <c r="R181" s="199"/>
      <c r="S181" s="199"/>
      <c r="T181" s="200"/>
      <c r="AT181" s="201" t="s">
        <v>126</v>
      </c>
      <c r="AU181" s="201" t="s">
        <v>81</v>
      </c>
      <c r="AV181" s="12" t="s">
        <v>81</v>
      </c>
      <c r="AW181" s="12" t="s">
        <v>33</v>
      </c>
      <c r="AX181" s="12" t="s">
        <v>8</v>
      </c>
      <c r="AY181" s="201" t="s">
        <v>112</v>
      </c>
    </row>
    <row r="182" spans="2:65" s="1" customFormat="1" ht="14.4" customHeight="1">
      <c r="B182" s="33"/>
      <c r="C182" s="175" t="s">
        <v>278</v>
      </c>
      <c r="D182" s="175" t="s">
        <v>115</v>
      </c>
      <c r="E182" s="176" t="s">
        <v>279</v>
      </c>
      <c r="F182" s="177" t="s">
        <v>280</v>
      </c>
      <c r="G182" s="178" t="s">
        <v>281</v>
      </c>
      <c r="H182" s="180"/>
      <c r="I182" s="180"/>
      <c r="J182" s="179">
        <f>ROUND(I182*H182,0)</f>
        <v>0</v>
      </c>
      <c r="K182" s="177" t="s">
        <v>119</v>
      </c>
      <c r="L182" s="37"/>
      <c r="M182" s="181" t="s">
        <v>20</v>
      </c>
      <c r="N182" s="182" t="s">
        <v>43</v>
      </c>
      <c r="O182" s="62"/>
      <c r="P182" s="183">
        <f>O182*H182</f>
        <v>0</v>
      </c>
      <c r="Q182" s="183">
        <v>0</v>
      </c>
      <c r="R182" s="183">
        <f>Q182*H182</f>
        <v>0</v>
      </c>
      <c r="S182" s="183">
        <v>0</v>
      </c>
      <c r="T182" s="184">
        <f>S182*H182</f>
        <v>0</v>
      </c>
      <c r="AR182" s="185" t="s">
        <v>190</v>
      </c>
      <c r="AT182" s="185" t="s">
        <v>115</v>
      </c>
      <c r="AU182" s="185" t="s">
        <v>81</v>
      </c>
      <c r="AY182" s="16" t="s">
        <v>112</v>
      </c>
      <c r="BE182" s="186">
        <f>IF(N182="základní",J182,0)</f>
        <v>0</v>
      </c>
      <c r="BF182" s="186">
        <f>IF(N182="snížená",J182,0)</f>
        <v>0</v>
      </c>
      <c r="BG182" s="186">
        <f>IF(N182="zákl. přenesená",J182,0)</f>
        <v>0</v>
      </c>
      <c r="BH182" s="186">
        <f>IF(N182="sníž. přenesená",J182,0)</f>
        <v>0</v>
      </c>
      <c r="BI182" s="186">
        <f>IF(N182="nulová",J182,0)</f>
        <v>0</v>
      </c>
      <c r="BJ182" s="16" t="s">
        <v>8</v>
      </c>
      <c r="BK182" s="186">
        <f>ROUND(I182*H182,0)</f>
        <v>0</v>
      </c>
      <c r="BL182" s="16" t="s">
        <v>190</v>
      </c>
      <c r="BM182" s="185" t="s">
        <v>282</v>
      </c>
    </row>
    <row r="183" spans="2:65" s="1" customFormat="1" ht="19.2">
      <c r="B183" s="33"/>
      <c r="C183" s="34"/>
      <c r="D183" s="187" t="s">
        <v>122</v>
      </c>
      <c r="E183" s="34"/>
      <c r="F183" s="188" t="s">
        <v>283</v>
      </c>
      <c r="G183" s="34"/>
      <c r="H183" s="34"/>
      <c r="I183" s="102"/>
      <c r="J183" s="34"/>
      <c r="K183" s="34"/>
      <c r="L183" s="37"/>
      <c r="M183" s="189"/>
      <c r="N183" s="62"/>
      <c r="O183" s="62"/>
      <c r="P183" s="62"/>
      <c r="Q183" s="62"/>
      <c r="R183" s="62"/>
      <c r="S183" s="62"/>
      <c r="T183" s="63"/>
      <c r="AT183" s="16" t="s">
        <v>122</v>
      </c>
      <c r="AU183" s="16" t="s">
        <v>81</v>
      </c>
    </row>
    <row r="184" spans="2:65" s="1" customFormat="1" ht="96">
      <c r="B184" s="33"/>
      <c r="C184" s="34"/>
      <c r="D184" s="187" t="s">
        <v>124</v>
      </c>
      <c r="E184" s="34"/>
      <c r="F184" s="190" t="s">
        <v>284</v>
      </c>
      <c r="G184" s="34"/>
      <c r="H184" s="34"/>
      <c r="I184" s="102"/>
      <c r="J184" s="34"/>
      <c r="K184" s="34"/>
      <c r="L184" s="37"/>
      <c r="M184" s="189"/>
      <c r="N184" s="62"/>
      <c r="O184" s="62"/>
      <c r="P184" s="62"/>
      <c r="Q184" s="62"/>
      <c r="R184" s="62"/>
      <c r="S184" s="62"/>
      <c r="T184" s="63"/>
      <c r="AT184" s="16" t="s">
        <v>124</v>
      </c>
      <c r="AU184" s="16" t="s">
        <v>81</v>
      </c>
    </row>
    <row r="185" spans="2:65" s="11" customFormat="1" ht="22.8" customHeight="1">
      <c r="B185" s="159"/>
      <c r="C185" s="160"/>
      <c r="D185" s="161" t="s">
        <v>71</v>
      </c>
      <c r="E185" s="173" t="s">
        <v>285</v>
      </c>
      <c r="F185" s="173" t="s">
        <v>286</v>
      </c>
      <c r="G185" s="160"/>
      <c r="H185" s="160"/>
      <c r="I185" s="163"/>
      <c r="J185" s="174">
        <f>BK185</f>
        <v>0</v>
      </c>
      <c r="K185" s="160"/>
      <c r="L185" s="165"/>
      <c r="M185" s="166"/>
      <c r="N185" s="167"/>
      <c r="O185" s="167"/>
      <c r="P185" s="168">
        <f>SUM(P186:P197)</f>
        <v>0</v>
      </c>
      <c r="Q185" s="167"/>
      <c r="R185" s="168">
        <f>SUM(R186:R197)</f>
        <v>0</v>
      </c>
      <c r="S185" s="167"/>
      <c r="T185" s="169">
        <f>SUM(T186:T197)</f>
        <v>0</v>
      </c>
      <c r="AR185" s="170" t="s">
        <v>81</v>
      </c>
      <c r="AT185" s="171" t="s">
        <v>71</v>
      </c>
      <c r="AU185" s="171" t="s">
        <v>8</v>
      </c>
      <c r="AY185" s="170" t="s">
        <v>112</v>
      </c>
      <c r="BK185" s="172">
        <f>SUM(BK186:BK197)</f>
        <v>0</v>
      </c>
    </row>
    <row r="186" spans="2:65" s="1" customFormat="1" ht="21.6" customHeight="1">
      <c r="B186" s="33"/>
      <c r="C186" s="175" t="s">
        <v>287</v>
      </c>
      <c r="D186" s="175" t="s">
        <v>115</v>
      </c>
      <c r="E186" s="176" t="s">
        <v>288</v>
      </c>
      <c r="F186" s="177" t="s">
        <v>289</v>
      </c>
      <c r="G186" s="178" t="s">
        <v>118</v>
      </c>
      <c r="H186" s="179">
        <v>42.04</v>
      </c>
      <c r="I186" s="180"/>
      <c r="J186" s="179">
        <f>ROUND(I186*H186,0)</f>
        <v>0</v>
      </c>
      <c r="K186" s="177" t="s">
        <v>119</v>
      </c>
      <c r="L186" s="37"/>
      <c r="M186" s="181" t="s">
        <v>20</v>
      </c>
      <c r="N186" s="182" t="s">
        <v>43</v>
      </c>
      <c r="O186" s="62"/>
      <c r="P186" s="183">
        <f>O186*H186</f>
        <v>0</v>
      </c>
      <c r="Q186" s="183">
        <v>0</v>
      </c>
      <c r="R186" s="183">
        <f>Q186*H186</f>
        <v>0</v>
      </c>
      <c r="S186" s="183">
        <v>0</v>
      </c>
      <c r="T186" s="184">
        <f>S186*H186</f>
        <v>0</v>
      </c>
      <c r="AR186" s="185" t="s">
        <v>190</v>
      </c>
      <c r="AT186" s="185" t="s">
        <v>115</v>
      </c>
      <c r="AU186" s="185" t="s">
        <v>81</v>
      </c>
      <c r="AY186" s="16" t="s">
        <v>112</v>
      </c>
      <c r="BE186" s="186">
        <f>IF(N186="základní",J186,0)</f>
        <v>0</v>
      </c>
      <c r="BF186" s="186">
        <f>IF(N186="snížená",J186,0)</f>
        <v>0</v>
      </c>
      <c r="BG186" s="186">
        <f>IF(N186="zákl. přenesená",J186,0)</f>
        <v>0</v>
      </c>
      <c r="BH186" s="186">
        <f>IF(N186="sníž. přenesená",J186,0)</f>
        <v>0</v>
      </c>
      <c r="BI186" s="186">
        <f>IF(N186="nulová",J186,0)</f>
        <v>0</v>
      </c>
      <c r="BJ186" s="16" t="s">
        <v>8</v>
      </c>
      <c r="BK186" s="186">
        <f>ROUND(I186*H186,0)</f>
        <v>0</v>
      </c>
      <c r="BL186" s="16" t="s">
        <v>190</v>
      </c>
      <c r="BM186" s="185" t="s">
        <v>290</v>
      </c>
    </row>
    <row r="187" spans="2:65" s="1" customFormat="1" ht="19.2">
      <c r="B187" s="33"/>
      <c r="C187" s="34"/>
      <c r="D187" s="187" t="s">
        <v>122</v>
      </c>
      <c r="E187" s="34"/>
      <c r="F187" s="188" t="s">
        <v>291</v>
      </c>
      <c r="G187" s="34"/>
      <c r="H187" s="34"/>
      <c r="I187" s="102"/>
      <c r="J187" s="34"/>
      <c r="K187" s="34"/>
      <c r="L187" s="37"/>
      <c r="M187" s="189"/>
      <c r="N187" s="62"/>
      <c r="O187" s="62"/>
      <c r="P187" s="62"/>
      <c r="Q187" s="62"/>
      <c r="R187" s="62"/>
      <c r="S187" s="62"/>
      <c r="T187" s="63"/>
      <c r="AT187" s="16" t="s">
        <v>122</v>
      </c>
      <c r="AU187" s="16" t="s">
        <v>81</v>
      </c>
    </row>
    <row r="188" spans="2:65" s="1" customFormat="1" ht="28.8">
      <c r="B188" s="33"/>
      <c r="C188" s="34"/>
      <c r="D188" s="187" t="s">
        <v>124</v>
      </c>
      <c r="E188" s="34"/>
      <c r="F188" s="190" t="s">
        <v>292</v>
      </c>
      <c r="G188" s="34"/>
      <c r="H188" s="34"/>
      <c r="I188" s="102"/>
      <c r="J188" s="34"/>
      <c r="K188" s="34"/>
      <c r="L188" s="37"/>
      <c r="M188" s="189"/>
      <c r="N188" s="62"/>
      <c r="O188" s="62"/>
      <c r="P188" s="62"/>
      <c r="Q188" s="62"/>
      <c r="R188" s="62"/>
      <c r="S188" s="62"/>
      <c r="T188" s="63"/>
      <c r="AT188" s="16" t="s">
        <v>124</v>
      </c>
      <c r="AU188" s="16" t="s">
        <v>81</v>
      </c>
    </row>
    <row r="189" spans="2:65" s="12" customFormat="1" ht="10.199999999999999">
      <c r="B189" s="191"/>
      <c r="C189" s="192"/>
      <c r="D189" s="187" t="s">
        <v>126</v>
      </c>
      <c r="E189" s="193" t="s">
        <v>20</v>
      </c>
      <c r="F189" s="194" t="s">
        <v>293</v>
      </c>
      <c r="G189" s="192"/>
      <c r="H189" s="195">
        <v>22.08</v>
      </c>
      <c r="I189" s="196"/>
      <c r="J189" s="192"/>
      <c r="K189" s="192"/>
      <c r="L189" s="197"/>
      <c r="M189" s="198"/>
      <c r="N189" s="199"/>
      <c r="O189" s="199"/>
      <c r="P189" s="199"/>
      <c r="Q189" s="199"/>
      <c r="R189" s="199"/>
      <c r="S189" s="199"/>
      <c r="T189" s="200"/>
      <c r="AT189" s="201" t="s">
        <v>126</v>
      </c>
      <c r="AU189" s="201" t="s">
        <v>81</v>
      </c>
      <c r="AV189" s="12" t="s">
        <v>81</v>
      </c>
      <c r="AW189" s="12" t="s">
        <v>33</v>
      </c>
      <c r="AX189" s="12" t="s">
        <v>72</v>
      </c>
      <c r="AY189" s="201" t="s">
        <v>112</v>
      </c>
    </row>
    <row r="190" spans="2:65" s="12" customFormat="1" ht="10.199999999999999">
      <c r="B190" s="191"/>
      <c r="C190" s="192"/>
      <c r="D190" s="187" t="s">
        <v>126</v>
      </c>
      <c r="E190" s="193" t="s">
        <v>20</v>
      </c>
      <c r="F190" s="194" t="s">
        <v>294</v>
      </c>
      <c r="G190" s="192"/>
      <c r="H190" s="195">
        <v>19.96</v>
      </c>
      <c r="I190" s="196"/>
      <c r="J190" s="192"/>
      <c r="K190" s="192"/>
      <c r="L190" s="197"/>
      <c r="M190" s="198"/>
      <c r="N190" s="199"/>
      <c r="O190" s="199"/>
      <c r="P190" s="199"/>
      <c r="Q190" s="199"/>
      <c r="R190" s="199"/>
      <c r="S190" s="199"/>
      <c r="T190" s="200"/>
      <c r="AT190" s="201" t="s">
        <v>126</v>
      </c>
      <c r="AU190" s="201" t="s">
        <v>81</v>
      </c>
      <c r="AV190" s="12" t="s">
        <v>81</v>
      </c>
      <c r="AW190" s="12" t="s">
        <v>33</v>
      </c>
      <c r="AX190" s="12" t="s">
        <v>72</v>
      </c>
      <c r="AY190" s="201" t="s">
        <v>112</v>
      </c>
    </row>
    <row r="191" spans="2:65" s="13" customFormat="1" ht="10.199999999999999">
      <c r="B191" s="211"/>
      <c r="C191" s="212"/>
      <c r="D191" s="187" t="s">
        <v>126</v>
      </c>
      <c r="E191" s="213" t="s">
        <v>20</v>
      </c>
      <c r="F191" s="214" t="s">
        <v>295</v>
      </c>
      <c r="G191" s="212"/>
      <c r="H191" s="215">
        <v>42.04</v>
      </c>
      <c r="I191" s="216"/>
      <c r="J191" s="212"/>
      <c r="K191" s="212"/>
      <c r="L191" s="217"/>
      <c r="M191" s="218"/>
      <c r="N191" s="219"/>
      <c r="O191" s="219"/>
      <c r="P191" s="219"/>
      <c r="Q191" s="219"/>
      <c r="R191" s="219"/>
      <c r="S191" s="219"/>
      <c r="T191" s="220"/>
      <c r="AT191" s="221" t="s">
        <v>126</v>
      </c>
      <c r="AU191" s="221" t="s">
        <v>81</v>
      </c>
      <c r="AV191" s="13" t="s">
        <v>120</v>
      </c>
      <c r="AW191" s="13" t="s">
        <v>33</v>
      </c>
      <c r="AX191" s="13" t="s">
        <v>8</v>
      </c>
      <c r="AY191" s="221" t="s">
        <v>112</v>
      </c>
    </row>
    <row r="192" spans="2:65" s="1" customFormat="1" ht="14.4" customHeight="1">
      <c r="B192" s="33"/>
      <c r="C192" s="202" t="s">
        <v>296</v>
      </c>
      <c r="D192" s="202" t="s">
        <v>208</v>
      </c>
      <c r="E192" s="203" t="s">
        <v>297</v>
      </c>
      <c r="F192" s="204" t="s">
        <v>298</v>
      </c>
      <c r="G192" s="205" t="s">
        <v>118</v>
      </c>
      <c r="H192" s="206">
        <v>42.04</v>
      </c>
      <c r="I192" s="207"/>
      <c r="J192" s="206">
        <f>ROUND(I192*H192,0)</f>
        <v>0</v>
      </c>
      <c r="K192" s="204" t="s">
        <v>20</v>
      </c>
      <c r="L192" s="208"/>
      <c r="M192" s="209" t="s">
        <v>20</v>
      </c>
      <c r="N192" s="210" t="s">
        <v>43</v>
      </c>
      <c r="O192" s="62"/>
      <c r="P192" s="183">
        <f>O192*H192</f>
        <v>0</v>
      </c>
      <c r="Q192" s="183">
        <v>0</v>
      </c>
      <c r="R192" s="183">
        <f>Q192*H192</f>
        <v>0</v>
      </c>
      <c r="S192" s="183">
        <v>0</v>
      </c>
      <c r="T192" s="184">
        <f>S192*H192</f>
        <v>0</v>
      </c>
      <c r="AR192" s="185" t="s">
        <v>212</v>
      </c>
      <c r="AT192" s="185" t="s">
        <v>208</v>
      </c>
      <c r="AU192" s="185" t="s">
        <v>81</v>
      </c>
      <c r="AY192" s="16" t="s">
        <v>112</v>
      </c>
      <c r="BE192" s="186">
        <f>IF(N192="základní",J192,0)</f>
        <v>0</v>
      </c>
      <c r="BF192" s="186">
        <f>IF(N192="snížená",J192,0)</f>
        <v>0</v>
      </c>
      <c r="BG192" s="186">
        <f>IF(N192="zákl. přenesená",J192,0)</f>
        <v>0</v>
      </c>
      <c r="BH192" s="186">
        <f>IF(N192="sníž. přenesená",J192,0)</f>
        <v>0</v>
      </c>
      <c r="BI192" s="186">
        <f>IF(N192="nulová",J192,0)</f>
        <v>0</v>
      </c>
      <c r="BJ192" s="16" t="s">
        <v>8</v>
      </c>
      <c r="BK192" s="186">
        <f>ROUND(I192*H192,0)</f>
        <v>0</v>
      </c>
      <c r="BL192" s="16" t="s">
        <v>190</v>
      </c>
      <c r="BM192" s="185" t="s">
        <v>299</v>
      </c>
    </row>
    <row r="193" spans="2:65" s="1" customFormat="1" ht="10.199999999999999">
      <c r="B193" s="33"/>
      <c r="C193" s="34"/>
      <c r="D193" s="187" t="s">
        <v>122</v>
      </c>
      <c r="E193" s="34"/>
      <c r="F193" s="188" t="s">
        <v>298</v>
      </c>
      <c r="G193" s="34"/>
      <c r="H193" s="34"/>
      <c r="I193" s="102"/>
      <c r="J193" s="34"/>
      <c r="K193" s="34"/>
      <c r="L193" s="37"/>
      <c r="M193" s="189"/>
      <c r="N193" s="62"/>
      <c r="O193" s="62"/>
      <c r="P193" s="62"/>
      <c r="Q193" s="62"/>
      <c r="R193" s="62"/>
      <c r="S193" s="62"/>
      <c r="T193" s="63"/>
      <c r="AT193" s="16" t="s">
        <v>122</v>
      </c>
      <c r="AU193" s="16" t="s">
        <v>81</v>
      </c>
    </row>
    <row r="194" spans="2:65" s="12" customFormat="1" ht="10.199999999999999">
      <c r="B194" s="191"/>
      <c r="C194" s="192"/>
      <c r="D194" s="187" t="s">
        <v>126</v>
      </c>
      <c r="E194" s="193" t="s">
        <v>20</v>
      </c>
      <c r="F194" s="194" t="s">
        <v>300</v>
      </c>
      <c r="G194" s="192"/>
      <c r="H194" s="195">
        <v>42.04</v>
      </c>
      <c r="I194" s="196"/>
      <c r="J194" s="192"/>
      <c r="K194" s="192"/>
      <c r="L194" s="197"/>
      <c r="M194" s="198"/>
      <c r="N194" s="199"/>
      <c r="O194" s="199"/>
      <c r="P194" s="199"/>
      <c r="Q194" s="199"/>
      <c r="R194" s="199"/>
      <c r="S194" s="199"/>
      <c r="T194" s="200"/>
      <c r="AT194" s="201" t="s">
        <v>126</v>
      </c>
      <c r="AU194" s="201" t="s">
        <v>81</v>
      </c>
      <c r="AV194" s="12" t="s">
        <v>81</v>
      </c>
      <c r="AW194" s="12" t="s">
        <v>33</v>
      </c>
      <c r="AX194" s="12" t="s">
        <v>8</v>
      </c>
      <c r="AY194" s="201" t="s">
        <v>112</v>
      </c>
    </row>
    <row r="195" spans="2:65" s="1" customFormat="1" ht="14.4" customHeight="1">
      <c r="B195" s="33"/>
      <c r="C195" s="175" t="s">
        <v>301</v>
      </c>
      <c r="D195" s="175" t="s">
        <v>115</v>
      </c>
      <c r="E195" s="176" t="s">
        <v>302</v>
      </c>
      <c r="F195" s="177" t="s">
        <v>303</v>
      </c>
      <c r="G195" s="178" t="s">
        <v>281</v>
      </c>
      <c r="H195" s="180"/>
      <c r="I195" s="180"/>
      <c r="J195" s="179">
        <f>ROUND(I195*H195,0)</f>
        <v>0</v>
      </c>
      <c r="K195" s="177" t="s">
        <v>119</v>
      </c>
      <c r="L195" s="37"/>
      <c r="M195" s="181" t="s">
        <v>20</v>
      </c>
      <c r="N195" s="182" t="s">
        <v>43</v>
      </c>
      <c r="O195" s="62"/>
      <c r="P195" s="183">
        <f>O195*H195</f>
        <v>0</v>
      </c>
      <c r="Q195" s="183">
        <v>0</v>
      </c>
      <c r="R195" s="183">
        <f>Q195*H195</f>
        <v>0</v>
      </c>
      <c r="S195" s="183">
        <v>0</v>
      </c>
      <c r="T195" s="184">
        <f>S195*H195</f>
        <v>0</v>
      </c>
      <c r="AR195" s="185" t="s">
        <v>190</v>
      </c>
      <c r="AT195" s="185" t="s">
        <v>115</v>
      </c>
      <c r="AU195" s="185" t="s">
        <v>81</v>
      </c>
      <c r="AY195" s="16" t="s">
        <v>112</v>
      </c>
      <c r="BE195" s="186">
        <f>IF(N195="základní",J195,0)</f>
        <v>0</v>
      </c>
      <c r="BF195" s="186">
        <f>IF(N195="snížená",J195,0)</f>
        <v>0</v>
      </c>
      <c r="BG195" s="186">
        <f>IF(N195="zákl. přenesená",J195,0)</f>
        <v>0</v>
      </c>
      <c r="BH195" s="186">
        <f>IF(N195="sníž. přenesená",J195,0)</f>
        <v>0</v>
      </c>
      <c r="BI195" s="186">
        <f>IF(N195="nulová",J195,0)</f>
        <v>0</v>
      </c>
      <c r="BJ195" s="16" t="s">
        <v>8</v>
      </c>
      <c r="BK195" s="186">
        <f>ROUND(I195*H195,0)</f>
        <v>0</v>
      </c>
      <c r="BL195" s="16" t="s">
        <v>190</v>
      </c>
      <c r="BM195" s="185" t="s">
        <v>304</v>
      </c>
    </row>
    <row r="196" spans="2:65" s="1" customFormat="1" ht="19.2">
      <c r="B196" s="33"/>
      <c r="C196" s="34"/>
      <c r="D196" s="187" t="s">
        <v>122</v>
      </c>
      <c r="E196" s="34"/>
      <c r="F196" s="188" t="s">
        <v>305</v>
      </c>
      <c r="G196" s="34"/>
      <c r="H196" s="34"/>
      <c r="I196" s="102"/>
      <c r="J196" s="34"/>
      <c r="K196" s="34"/>
      <c r="L196" s="37"/>
      <c r="M196" s="189"/>
      <c r="N196" s="62"/>
      <c r="O196" s="62"/>
      <c r="P196" s="62"/>
      <c r="Q196" s="62"/>
      <c r="R196" s="62"/>
      <c r="S196" s="62"/>
      <c r="T196" s="63"/>
      <c r="AT196" s="16" t="s">
        <v>122</v>
      </c>
      <c r="AU196" s="16" t="s">
        <v>81</v>
      </c>
    </row>
    <row r="197" spans="2:65" s="1" customFormat="1" ht="96">
      <c r="B197" s="33"/>
      <c r="C197" s="34"/>
      <c r="D197" s="187" t="s">
        <v>124</v>
      </c>
      <c r="E197" s="34"/>
      <c r="F197" s="190" t="s">
        <v>284</v>
      </c>
      <c r="G197" s="34"/>
      <c r="H197" s="34"/>
      <c r="I197" s="102"/>
      <c r="J197" s="34"/>
      <c r="K197" s="34"/>
      <c r="L197" s="37"/>
      <c r="M197" s="222"/>
      <c r="N197" s="223"/>
      <c r="O197" s="223"/>
      <c r="P197" s="223"/>
      <c r="Q197" s="223"/>
      <c r="R197" s="223"/>
      <c r="S197" s="223"/>
      <c r="T197" s="224"/>
      <c r="AT197" s="16" t="s">
        <v>124</v>
      </c>
      <c r="AU197" s="16" t="s">
        <v>81</v>
      </c>
    </row>
    <row r="198" spans="2:65" s="1" customFormat="1" ht="6.9" customHeight="1">
      <c r="B198" s="45"/>
      <c r="C198" s="46"/>
      <c r="D198" s="46"/>
      <c r="E198" s="46"/>
      <c r="F198" s="46"/>
      <c r="G198" s="46"/>
      <c r="H198" s="46"/>
      <c r="I198" s="126"/>
      <c r="J198" s="46"/>
      <c r="K198" s="46"/>
      <c r="L198" s="37"/>
    </row>
  </sheetData>
  <sheetProtection algorithmName="SHA-512" hashValue="qs6r+G2tIMJUWqE5vDx4dlIVXmyyLLk8W4o/7ZDWABXZKFYTfUhpLcHHsWYJx7M6mkHSGLj6ze/QuH7fAA5fdQ==" saltValue="4U6Kaec/ewJnqzirQ74XYA5ywN5JTNN4W1VgTXfWzuKArjvNf6pLg7XuIKZK98SaK9Xe3uRf1uSzYfLRHf9EOw==" spinCount="100000" sheet="1" objects="1" scenarios="1" formatColumns="0" formatRows="0" autoFilter="0"/>
  <autoFilter ref="C86:K197"/>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0.199999999999999"/>
  <cols>
    <col min="1" max="1" width="8.28515625" style="225" customWidth="1"/>
    <col min="2" max="2" width="1.7109375" style="225" customWidth="1"/>
    <col min="3" max="4" width="5" style="225" customWidth="1"/>
    <col min="5" max="5" width="11.7109375" style="225" customWidth="1"/>
    <col min="6" max="6" width="9.140625" style="225" customWidth="1"/>
    <col min="7" max="7" width="5" style="225" customWidth="1"/>
    <col min="8" max="8" width="77.85546875" style="225" customWidth="1"/>
    <col min="9" max="10" width="20" style="225" customWidth="1"/>
    <col min="11" max="11" width="1.7109375" style="225" customWidth="1"/>
  </cols>
  <sheetData>
    <row r="1" spans="2:11" ht="37.5" customHeight="1"/>
    <row r="2" spans="2:11" ht="7.5" customHeight="1">
      <c r="B2" s="226"/>
      <c r="C2" s="227"/>
      <c r="D2" s="227"/>
      <c r="E2" s="227"/>
      <c r="F2" s="227"/>
      <c r="G2" s="227"/>
      <c r="H2" s="227"/>
      <c r="I2" s="227"/>
      <c r="J2" s="227"/>
      <c r="K2" s="228"/>
    </row>
    <row r="3" spans="2:11" s="14" customFormat="1" ht="45" customHeight="1">
      <c r="B3" s="229"/>
      <c r="C3" s="356" t="s">
        <v>306</v>
      </c>
      <c r="D3" s="356"/>
      <c r="E3" s="356"/>
      <c r="F3" s="356"/>
      <c r="G3" s="356"/>
      <c r="H3" s="356"/>
      <c r="I3" s="356"/>
      <c r="J3" s="356"/>
      <c r="K3" s="230"/>
    </row>
    <row r="4" spans="2:11" ht="25.5" customHeight="1">
      <c r="B4" s="231"/>
      <c r="C4" s="360" t="s">
        <v>307</v>
      </c>
      <c r="D4" s="360"/>
      <c r="E4" s="360"/>
      <c r="F4" s="360"/>
      <c r="G4" s="360"/>
      <c r="H4" s="360"/>
      <c r="I4" s="360"/>
      <c r="J4" s="360"/>
      <c r="K4" s="232"/>
    </row>
    <row r="5" spans="2:11" ht="5.25" customHeight="1">
      <c r="B5" s="231"/>
      <c r="C5" s="233"/>
      <c r="D5" s="233"/>
      <c r="E5" s="233"/>
      <c r="F5" s="233"/>
      <c r="G5" s="233"/>
      <c r="H5" s="233"/>
      <c r="I5" s="233"/>
      <c r="J5" s="233"/>
      <c r="K5" s="232"/>
    </row>
    <row r="6" spans="2:11" ht="15" customHeight="1">
      <c r="B6" s="231"/>
      <c r="C6" s="358" t="s">
        <v>308</v>
      </c>
      <c r="D6" s="358"/>
      <c r="E6" s="358"/>
      <c r="F6" s="358"/>
      <c r="G6" s="358"/>
      <c r="H6" s="358"/>
      <c r="I6" s="358"/>
      <c r="J6" s="358"/>
      <c r="K6" s="232"/>
    </row>
    <row r="7" spans="2:11" ht="15" customHeight="1">
      <c r="B7" s="235"/>
      <c r="C7" s="358" t="s">
        <v>309</v>
      </c>
      <c r="D7" s="358"/>
      <c r="E7" s="358"/>
      <c r="F7" s="358"/>
      <c r="G7" s="358"/>
      <c r="H7" s="358"/>
      <c r="I7" s="358"/>
      <c r="J7" s="358"/>
      <c r="K7" s="232"/>
    </row>
    <row r="8" spans="2:11" ht="12.75" customHeight="1">
      <c r="B8" s="235"/>
      <c r="C8" s="234"/>
      <c r="D8" s="234"/>
      <c r="E8" s="234"/>
      <c r="F8" s="234"/>
      <c r="G8" s="234"/>
      <c r="H8" s="234"/>
      <c r="I8" s="234"/>
      <c r="J8" s="234"/>
      <c r="K8" s="232"/>
    </row>
    <row r="9" spans="2:11" ht="15" customHeight="1">
      <c r="B9" s="235"/>
      <c r="C9" s="358" t="s">
        <v>310</v>
      </c>
      <c r="D9" s="358"/>
      <c r="E9" s="358"/>
      <c r="F9" s="358"/>
      <c r="G9" s="358"/>
      <c r="H9" s="358"/>
      <c r="I9" s="358"/>
      <c r="J9" s="358"/>
      <c r="K9" s="232"/>
    </row>
    <row r="10" spans="2:11" ht="15" customHeight="1">
      <c r="B10" s="235"/>
      <c r="C10" s="234"/>
      <c r="D10" s="358" t="s">
        <v>311</v>
      </c>
      <c r="E10" s="358"/>
      <c r="F10" s="358"/>
      <c r="G10" s="358"/>
      <c r="H10" s="358"/>
      <c r="I10" s="358"/>
      <c r="J10" s="358"/>
      <c r="K10" s="232"/>
    </row>
    <row r="11" spans="2:11" ht="15" customHeight="1">
      <c r="B11" s="235"/>
      <c r="C11" s="236"/>
      <c r="D11" s="358" t="s">
        <v>312</v>
      </c>
      <c r="E11" s="358"/>
      <c r="F11" s="358"/>
      <c r="G11" s="358"/>
      <c r="H11" s="358"/>
      <c r="I11" s="358"/>
      <c r="J11" s="358"/>
      <c r="K11" s="232"/>
    </row>
    <row r="12" spans="2:11" ht="15" customHeight="1">
      <c r="B12" s="235"/>
      <c r="C12" s="236"/>
      <c r="D12" s="234"/>
      <c r="E12" s="234"/>
      <c r="F12" s="234"/>
      <c r="G12" s="234"/>
      <c r="H12" s="234"/>
      <c r="I12" s="234"/>
      <c r="J12" s="234"/>
      <c r="K12" s="232"/>
    </row>
    <row r="13" spans="2:11" ht="15" customHeight="1">
      <c r="B13" s="235"/>
      <c r="C13" s="236"/>
      <c r="D13" s="237" t="s">
        <v>313</v>
      </c>
      <c r="E13" s="234"/>
      <c r="F13" s="234"/>
      <c r="G13" s="234"/>
      <c r="H13" s="234"/>
      <c r="I13" s="234"/>
      <c r="J13" s="234"/>
      <c r="K13" s="232"/>
    </row>
    <row r="14" spans="2:11" ht="12.75" customHeight="1">
      <c r="B14" s="235"/>
      <c r="C14" s="236"/>
      <c r="D14" s="236"/>
      <c r="E14" s="236"/>
      <c r="F14" s="236"/>
      <c r="G14" s="236"/>
      <c r="H14" s="236"/>
      <c r="I14" s="236"/>
      <c r="J14" s="236"/>
      <c r="K14" s="232"/>
    </row>
    <row r="15" spans="2:11" ht="15" customHeight="1">
      <c r="B15" s="235"/>
      <c r="C15" s="236"/>
      <c r="D15" s="358" t="s">
        <v>314</v>
      </c>
      <c r="E15" s="358"/>
      <c r="F15" s="358"/>
      <c r="G15" s="358"/>
      <c r="H15" s="358"/>
      <c r="I15" s="358"/>
      <c r="J15" s="358"/>
      <c r="K15" s="232"/>
    </row>
    <row r="16" spans="2:11" ht="15" customHeight="1">
      <c r="B16" s="235"/>
      <c r="C16" s="236"/>
      <c r="D16" s="358" t="s">
        <v>315</v>
      </c>
      <c r="E16" s="358"/>
      <c r="F16" s="358"/>
      <c r="G16" s="358"/>
      <c r="H16" s="358"/>
      <c r="I16" s="358"/>
      <c r="J16" s="358"/>
      <c r="K16" s="232"/>
    </row>
    <row r="17" spans="2:11" ht="15" customHeight="1">
      <c r="B17" s="235"/>
      <c r="C17" s="236"/>
      <c r="D17" s="358" t="s">
        <v>316</v>
      </c>
      <c r="E17" s="358"/>
      <c r="F17" s="358"/>
      <c r="G17" s="358"/>
      <c r="H17" s="358"/>
      <c r="I17" s="358"/>
      <c r="J17" s="358"/>
      <c r="K17" s="232"/>
    </row>
    <row r="18" spans="2:11" ht="15" customHeight="1">
      <c r="B18" s="235"/>
      <c r="C18" s="236"/>
      <c r="D18" s="236"/>
      <c r="E18" s="238" t="s">
        <v>79</v>
      </c>
      <c r="F18" s="358" t="s">
        <v>317</v>
      </c>
      <c r="G18" s="358"/>
      <c r="H18" s="358"/>
      <c r="I18" s="358"/>
      <c r="J18" s="358"/>
      <c r="K18" s="232"/>
    </row>
    <row r="19" spans="2:11" ht="15" customHeight="1">
      <c r="B19" s="235"/>
      <c r="C19" s="236"/>
      <c r="D19" s="236"/>
      <c r="E19" s="238" t="s">
        <v>318</v>
      </c>
      <c r="F19" s="358" t="s">
        <v>319</v>
      </c>
      <c r="G19" s="358"/>
      <c r="H19" s="358"/>
      <c r="I19" s="358"/>
      <c r="J19" s="358"/>
      <c r="K19" s="232"/>
    </row>
    <row r="20" spans="2:11" ht="15" customHeight="1">
      <c r="B20" s="235"/>
      <c r="C20" s="236"/>
      <c r="D20" s="236"/>
      <c r="E20" s="238" t="s">
        <v>320</v>
      </c>
      <c r="F20" s="358" t="s">
        <v>321</v>
      </c>
      <c r="G20" s="358"/>
      <c r="H20" s="358"/>
      <c r="I20" s="358"/>
      <c r="J20" s="358"/>
      <c r="K20" s="232"/>
    </row>
    <row r="21" spans="2:11" ht="15" customHeight="1">
      <c r="B21" s="235"/>
      <c r="C21" s="236"/>
      <c r="D21" s="236"/>
      <c r="E21" s="238" t="s">
        <v>322</v>
      </c>
      <c r="F21" s="358" t="s">
        <v>323</v>
      </c>
      <c r="G21" s="358"/>
      <c r="H21" s="358"/>
      <c r="I21" s="358"/>
      <c r="J21" s="358"/>
      <c r="K21" s="232"/>
    </row>
    <row r="22" spans="2:11" ht="15" customHeight="1">
      <c r="B22" s="235"/>
      <c r="C22" s="236"/>
      <c r="D22" s="236"/>
      <c r="E22" s="238" t="s">
        <v>324</v>
      </c>
      <c r="F22" s="358" t="s">
        <v>325</v>
      </c>
      <c r="G22" s="358"/>
      <c r="H22" s="358"/>
      <c r="I22" s="358"/>
      <c r="J22" s="358"/>
      <c r="K22" s="232"/>
    </row>
    <row r="23" spans="2:11" ht="15" customHeight="1">
      <c r="B23" s="235"/>
      <c r="C23" s="236"/>
      <c r="D23" s="236"/>
      <c r="E23" s="238" t="s">
        <v>326</v>
      </c>
      <c r="F23" s="358" t="s">
        <v>327</v>
      </c>
      <c r="G23" s="358"/>
      <c r="H23" s="358"/>
      <c r="I23" s="358"/>
      <c r="J23" s="358"/>
      <c r="K23" s="232"/>
    </row>
    <row r="24" spans="2:11" ht="12.75" customHeight="1">
      <c r="B24" s="235"/>
      <c r="C24" s="236"/>
      <c r="D24" s="236"/>
      <c r="E24" s="236"/>
      <c r="F24" s="236"/>
      <c r="G24" s="236"/>
      <c r="H24" s="236"/>
      <c r="I24" s="236"/>
      <c r="J24" s="236"/>
      <c r="K24" s="232"/>
    </row>
    <row r="25" spans="2:11" ht="15" customHeight="1">
      <c r="B25" s="235"/>
      <c r="C25" s="358" t="s">
        <v>328</v>
      </c>
      <c r="D25" s="358"/>
      <c r="E25" s="358"/>
      <c r="F25" s="358"/>
      <c r="G25" s="358"/>
      <c r="H25" s="358"/>
      <c r="I25" s="358"/>
      <c r="J25" s="358"/>
      <c r="K25" s="232"/>
    </row>
    <row r="26" spans="2:11" ht="15" customHeight="1">
      <c r="B26" s="235"/>
      <c r="C26" s="358" t="s">
        <v>329</v>
      </c>
      <c r="D26" s="358"/>
      <c r="E26" s="358"/>
      <c r="F26" s="358"/>
      <c r="G26" s="358"/>
      <c r="H26" s="358"/>
      <c r="I26" s="358"/>
      <c r="J26" s="358"/>
      <c r="K26" s="232"/>
    </row>
    <row r="27" spans="2:11" ht="15" customHeight="1">
      <c r="B27" s="235"/>
      <c r="C27" s="234"/>
      <c r="D27" s="358" t="s">
        <v>330</v>
      </c>
      <c r="E27" s="358"/>
      <c r="F27" s="358"/>
      <c r="G27" s="358"/>
      <c r="H27" s="358"/>
      <c r="I27" s="358"/>
      <c r="J27" s="358"/>
      <c r="K27" s="232"/>
    </row>
    <row r="28" spans="2:11" ht="15" customHeight="1">
      <c r="B28" s="235"/>
      <c r="C28" s="236"/>
      <c r="D28" s="358" t="s">
        <v>331</v>
      </c>
      <c r="E28" s="358"/>
      <c r="F28" s="358"/>
      <c r="G28" s="358"/>
      <c r="H28" s="358"/>
      <c r="I28" s="358"/>
      <c r="J28" s="358"/>
      <c r="K28" s="232"/>
    </row>
    <row r="29" spans="2:11" ht="12.75" customHeight="1">
      <c r="B29" s="235"/>
      <c r="C29" s="236"/>
      <c r="D29" s="236"/>
      <c r="E29" s="236"/>
      <c r="F29" s="236"/>
      <c r="G29" s="236"/>
      <c r="H29" s="236"/>
      <c r="I29" s="236"/>
      <c r="J29" s="236"/>
      <c r="K29" s="232"/>
    </row>
    <row r="30" spans="2:11" ht="15" customHeight="1">
      <c r="B30" s="235"/>
      <c r="C30" s="236"/>
      <c r="D30" s="358" t="s">
        <v>332</v>
      </c>
      <c r="E30" s="358"/>
      <c r="F30" s="358"/>
      <c r="G30" s="358"/>
      <c r="H30" s="358"/>
      <c r="I30" s="358"/>
      <c r="J30" s="358"/>
      <c r="K30" s="232"/>
    </row>
    <row r="31" spans="2:11" ht="15" customHeight="1">
      <c r="B31" s="235"/>
      <c r="C31" s="236"/>
      <c r="D31" s="358" t="s">
        <v>333</v>
      </c>
      <c r="E31" s="358"/>
      <c r="F31" s="358"/>
      <c r="G31" s="358"/>
      <c r="H31" s="358"/>
      <c r="I31" s="358"/>
      <c r="J31" s="358"/>
      <c r="K31" s="232"/>
    </row>
    <row r="32" spans="2:11" ht="12.75" customHeight="1">
      <c r="B32" s="235"/>
      <c r="C32" s="236"/>
      <c r="D32" s="236"/>
      <c r="E32" s="236"/>
      <c r="F32" s="236"/>
      <c r="G32" s="236"/>
      <c r="H32" s="236"/>
      <c r="I32" s="236"/>
      <c r="J32" s="236"/>
      <c r="K32" s="232"/>
    </row>
    <row r="33" spans="2:11" ht="15" customHeight="1">
      <c r="B33" s="235"/>
      <c r="C33" s="236"/>
      <c r="D33" s="358" t="s">
        <v>334</v>
      </c>
      <c r="E33" s="358"/>
      <c r="F33" s="358"/>
      <c r="G33" s="358"/>
      <c r="H33" s="358"/>
      <c r="I33" s="358"/>
      <c r="J33" s="358"/>
      <c r="K33" s="232"/>
    </row>
    <row r="34" spans="2:11" ht="15" customHeight="1">
      <c r="B34" s="235"/>
      <c r="C34" s="236"/>
      <c r="D34" s="358" t="s">
        <v>335</v>
      </c>
      <c r="E34" s="358"/>
      <c r="F34" s="358"/>
      <c r="G34" s="358"/>
      <c r="H34" s="358"/>
      <c r="I34" s="358"/>
      <c r="J34" s="358"/>
      <c r="K34" s="232"/>
    </row>
    <row r="35" spans="2:11" ht="15" customHeight="1">
      <c r="B35" s="235"/>
      <c r="C35" s="236"/>
      <c r="D35" s="358" t="s">
        <v>336</v>
      </c>
      <c r="E35" s="358"/>
      <c r="F35" s="358"/>
      <c r="G35" s="358"/>
      <c r="H35" s="358"/>
      <c r="I35" s="358"/>
      <c r="J35" s="358"/>
      <c r="K35" s="232"/>
    </row>
    <row r="36" spans="2:11" ht="15" customHeight="1">
      <c r="B36" s="235"/>
      <c r="C36" s="236"/>
      <c r="D36" s="234"/>
      <c r="E36" s="237" t="s">
        <v>98</v>
      </c>
      <c r="F36" s="234"/>
      <c r="G36" s="358" t="s">
        <v>337</v>
      </c>
      <c r="H36" s="358"/>
      <c r="I36" s="358"/>
      <c r="J36" s="358"/>
      <c r="K36" s="232"/>
    </row>
    <row r="37" spans="2:11" ht="30.75" customHeight="1">
      <c r="B37" s="235"/>
      <c r="C37" s="236"/>
      <c r="D37" s="234"/>
      <c r="E37" s="237" t="s">
        <v>338</v>
      </c>
      <c r="F37" s="234"/>
      <c r="G37" s="358" t="s">
        <v>339</v>
      </c>
      <c r="H37" s="358"/>
      <c r="I37" s="358"/>
      <c r="J37" s="358"/>
      <c r="K37" s="232"/>
    </row>
    <row r="38" spans="2:11" ht="15" customHeight="1">
      <c r="B38" s="235"/>
      <c r="C38" s="236"/>
      <c r="D38" s="234"/>
      <c r="E38" s="237" t="s">
        <v>53</v>
      </c>
      <c r="F38" s="234"/>
      <c r="G38" s="358" t="s">
        <v>340</v>
      </c>
      <c r="H38" s="358"/>
      <c r="I38" s="358"/>
      <c r="J38" s="358"/>
      <c r="K38" s="232"/>
    </row>
    <row r="39" spans="2:11" ht="15" customHeight="1">
      <c r="B39" s="235"/>
      <c r="C39" s="236"/>
      <c r="D39" s="234"/>
      <c r="E39" s="237" t="s">
        <v>54</v>
      </c>
      <c r="F39" s="234"/>
      <c r="G39" s="358" t="s">
        <v>341</v>
      </c>
      <c r="H39" s="358"/>
      <c r="I39" s="358"/>
      <c r="J39" s="358"/>
      <c r="K39" s="232"/>
    </row>
    <row r="40" spans="2:11" ht="15" customHeight="1">
      <c r="B40" s="235"/>
      <c r="C40" s="236"/>
      <c r="D40" s="234"/>
      <c r="E40" s="237" t="s">
        <v>99</v>
      </c>
      <c r="F40" s="234"/>
      <c r="G40" s="358" t="s">
        <v>342</v>
      </c>
      <c r="H40" s="358"/>
      <c r="I40" s="358"/>
      <c r="J40" s="358"/>
      <c r="K40" s="232"/>
    </row>
    <row r="41" spans="2:11" ht="15" customHeight="1">
      <c r="B41" s="235"/>
      <c r="C41" s="236"/>
      <c r="D41" s="234"/>
      <c r="E41" s="237" t="s">
        <v>100</v>
      </c>
      <c r="F41" s="234"/>
      <c r="G41" s="358" t="s">
        <v>343</v>
      </c>
      <c r="H41" s="358"/>
      <c r="I41" s="358"/>
      <c r="J41" s="358"/>
      <c r="K41" s="232"/>
    </row>
    <row r="42" spans="2:11" ht="15" customHeight="1">
      <c r="B42" s="235"/>
      <c r="C42" s="236"/>
      <c r="D42" s="234"/>
      <c r="E42" s="237" t="s">
        <v>344</v>
      </c>
      <c r="F42" s="234"/>
      <c r="G42" s="358" t="s">
        <v>345</v>
      </c>
      <c r="H42" s="358"/>
      <c r="I42" s="358"/>
      <c r="J42" s="358"/>
      <c r="K42" s="232"/>
    </row>
    <row r="43" spans="2:11" ht="15" customHeight="1">
      <c r="B43" s="235"/>
      <c r="C43" s="236"/>
      <c r="D43" s="234"/>
      <c r="E43" s="237"/>
      <c r="F43" s="234"/>
      <c r="G43" s="358" t="s">
        <v>346</v>
      </c>
      <c r="H43" s="358"/>
      <c r="I43" s="358"/>
      <c r="J43" s="358"/>
      <c r="K43" s="232"/>
    </row>
    <row r="44" spans="2:11" ht="15" customHeight="1">
      <c r="B44" s="235"/>
      <c r="C44" s="236"/>
      <c r="D44" s="234"/>
      <c r="E44" s="237" t="s">
        <v>347</v>
      </c>
      <c r="F44" s="234"/>
      <c r="G44" s="358" t="s">
        <v>348</v>
      </c>
      <c r="H44" s="358"/>
      <c r="I44" s="358"/>
      <c r="J44" s="358"/>
      <c r="K44" s="232"/>
    </row>
    <row r="45" spans="2:11" ht="15" customHeight="1">
      <c r="B45" s="235"/>
      <c r="C45" s="236"/>
      <c r="D45" s="234"/>
      <c r="E45" s="237" t="s">
        <v>102</v>
      </c>
      <c r="F45" s="234"/>
      <c r="G45" s="358" t="s">
        <v>349</v>
      </c>
      <c r="H45" s="358"/>
      <c r="I45" s="358"/>
      <c r="J45" s="358"/>
      <c r="K45" s="232"/>
    </row>
    <row r="46" spans="2:11" ht="12.75" customHeight="1">
      <c r="B46" s="235"/>
      <c r="C46" s="236"/>
      <c r="D46" s="234"/>
      <c r="E46" s="234"/>
      <c r="F46" s="234"/>
      <c r="G46" s="234"/>
      <c r="H46" s="234"/>
      <c r="I46" s="234"/>
      <c r="J46" s="234"/>
      <c r="K46" s="232"/>
    </row>
    <row r="47" spans="2:11" ht="15" customHeight="1">
      <c r="B47" s="235"/>
      <c r="C47" s="236"/>
      <c r="D47" s="358" t="s">
        <v>350</v>
      </c>
      <c r="E47" s="358"/>
      <c r="F47" s="358"/>
      <c r="G47" s="358"/>
      <c r="H47" s="358"/>
      <c r="I47" s="358"/>
      <c r="J47" s="358"/>
      <c r="K47" s="232"/>
    </row>
    <row r="48" spans="2:11" ht="15" customHeight="1">
      <c r="B48" s="235"/>
      <c r="C48" s="236"/>
      <c r="D48" s="236"/>
      <c r="E48" s="358" t="s">
        <v>351</v>
      </c>
      <c r="F48" s="358"/>
      <c r="G48" s="358"/>
      <c r="H48" s="358"/>
      <c r="I48" s="358"/>
      <c r="J48" s="358"/>
      <c r="K48" s="232"/>
    </row>
    <row r="49" spans="2:11" ht="15" customHeight="1">
      <c r="B49" s="235"/>
      <c r="C49" s="236"/>
      <c r="D49" s="236"/>
      <c r="E49" s="358" t="s">
        <v>352</v>
      </c>
      <c r="F49" s="358"/>
      <c r="G49" s="358"/>
      <c r="H49" s="358"/>
      <c r="I49" s="358"/>
      <c r="J49" s="358"/>
      <c r="K49" s="232"/>
    </row>
    <row r="50" spans="2:11" ht="15" customHeight="1">
      <c r="B50" s="235"/>
      <c r="C50" s="236"/>
      <c r="D50" s="236"/>
      <c r="E50" s="358" t="s">
        <v>353</v>
      </c>
      <c r="F50" s="358"/>
      <c r="G50" s="358"/>
      <c r="H50" s="358"/>
      <c r="I50" s="358"/>
      <c r="J50" s="358"/>
      <c r="K50" s="232"/>
    </row>
    <row r="51" spans="2:11" ht="15" customHeight="1">
      <c r="B51" s="235"/>
      <c r="C51" s="236"/>
      <c r="D51" s="358" t="s">
        <v>354</v>
      </c>
      <c r="E51" s="358"/>
      <c r="F51" s="358"/>
      <c r="G51" s="358"/>
      <c r="H51" s="358"/>
      <c r="I51" s="358"/>
      <c r="J51" s="358"/>
      <c r="K51" s="232"/>
    </row>
    <row r="52" spans="2:11" ht="25.5" customHeight="1">
      <c r="B52" s="231"/>
      <c r="C52" s="360" t="s">
        <v>355</v>
      </c>
      <c r="D52" s="360"/>
      <c r="E52" s="360"/>
      <c r="F52" s="360"/>
      <c r="G52" s="360"/>
      <c r="H52" s="360"/>
      <c r="I52" s="360"/>
      <c r="J52" s="360"/>
      <c r="K52" s="232"/>
    </row>
    <row r="53" spans="2:11" ht="5.25" customHeight="1">
      <c r="B53" s="231"/>
      <c r="C53" s="233"/>
      <c r="D53" s="233"/>
      <c r="E53" s="233"/>
      <c r="F53" s="233"/>
      <c r="G53" s="233"/>
      <c r="H53" s="233"/>
      <c r="I53" s="233"/>
      <c r="J53" s="233"/>
      <c r="K53" s="232"/>
    </row>
    <row r="54" spans="2:11" ht="15" customHeight="1">
      <c r="B54" s="231"/>
      <c r="C54" s="358" t="s">
        <v>356</v>
      </c>
      <c r="D54" s="358"/>
      <c r="E54" s="358"/>
      <c r="F54" s="358"/>
      <c r="G54" s="358"/>
      <c r="H54" s="358"/>
      <c r="I54" s="358"/>
      <c r="J54" s="358"/>
      <c r="K54" s="232"/>
    </row>
    <row r="55" spans="2:11" ht="15" customHeight="1">
      <c r="B55" s="231"/>
      <c r="C55" s="358" t="s">
        <v>357</v>
      </c>
      <c r="D55" s="358"/>
      <c r="E55" s="358"/>
      <c r="F55" s="358"/>
      <c r="G55" s="358"/>
      <c r="H55" s="358"/>
      <c r="I55" s="358"/>
      <c r="J55" s="358"/>
      <c r="K55" s="232"/>
    </row>
    <row r="56" spans="2:11" ht="12.75" customHeight="1">
      <c r="B56" s="231"/>
      <c r="C56" s="234"/>
      <c r="D56" s="234"/>
      <c r="E56" s="234"/>
      <c r="F56" s="234"/>
      <c r="G56" s="234"/>
      <c r="H56" s="234"/>
      <c r="I56" s="234"/>
      <c r="J56" s="234"/>
      <c r="K56" s="232"/>
    </row>
    <row r="57" spans="2:11" ht="15" customHeight="1">
      <c r="B57" s="231"/>
      <c r="C57" s="358" t="s">
        <v>358</v>
      </c>
      <c r="D57" s="358"/>
      <c r="E57" s="358"/>
      <c r="F57" s="358"/>
      <c r="G57" s="358"/>
      <c r="H57" s="358"/>
      <c r="I57" s="358"/>
      <c r="J57" s="358"/>
      <c r="K57" s="232"/>
    </row>
    <row r="58" spans="2:11" ht="15" customHeight="1">
      <c r="B58" s="231"/>
      <c r="C58" s="236"/>
      <c r="D58" s="358" t="s">
        <v>359</v>
      </c>
      <c r="E58" s="358"/>
      <c r="F58" s="358"/>
      <c r="G58" s="358"/>
      <c r="H58" s="358"/>
      <c r="I58" s="358"/>
      <c r="J58" s="358"/>
      <c r="K58" s="232"/>
    </row>
    <row r="59" spans="2:11" ht="15" customHeight="1">
      <c r="B59" s="231"/>
      <c r="C59" s="236"/>
      <c r="D59" s="358" t="s">
        <v>360</v>
      </c>
      <c r="E59" s="358"/>
      <c r="F59" s="358"/>
      <c r="G59" s="358"/>
      <c r="H59" s="358"/>
      <c r="I59" s="358"/>
      <c r="J59" s="358"/>
      <c r="K59" s="232"/>
    </row>
    <row r="60" spans="2:11" ht="15" customHeight="1">
      <c r="B60" s="231"/>
      <c r="C60" s="236"/>
      <c r="D60" s="358" t="s">
        <v>361</v>
      </c>
      <c r="E60" s="358"/>
      <c r="F60" s="358"/>
      <c r="G60" s="358"/>
      <c r="H60" s="358"/>
      <c r="I60" s="358"/>
      <c r="J60" s="358"/>
      <c r="K60" s="232"/>
    </row>
    <row r="61" spans="2:11" ht="15" customHeight="1">
      <c r="B61" s="231"/>
      <c r="C61" s="236"/>
      <c r="D61" s="358" t="s">
        <v>362</v>
      </c>
      <c r="E61" s="358"/>
      <c r="F61" s="358"/>
      <c r="G61" s="358"/>
      <c r="H61" s="358"/>
      <c r="I61" s="358"/>
      <c r="J61" s="358"/>
      <c r="K61" s="232"/>
    </row>
    <row r="62" spans="2:11" ht="15" customHeight="1">
      <c r="B62" s="231"/>
      <c r="C62" s="236"/>
      <c r="D62" s="359" t="s">
        <v>363</v>
      </c>
      <c r="E62" s="359"/>
      <c r="F62" s="359"/>
      <c r="G62" s="359"/>
      <c r="H62" s="359"/>
      <c r="I62" s="359"/>
      <c r="J62" s="359"/>
      <c r="K62" s="232"/>
    </row>
    <row r="63" spans="2:11" ht="15" customHeight="1">
      <c r="B63" s="231"/>
      <c r="C63" s="236"/>
      <c r="D63" s="358" t="s">
        <v>364</v>
      </c>
      <c r="E63" s="358"/>
      <c r="F63" s="358"/>
      <c r="G63" s="358"/>
      <c r="H63" s="358"/>
      <c r="I63" s="358"/>
      <c r="J63" s="358"/>
      <c r="K63" s="232"/>
    </row>
    <row r="64" spans="2:11" ht="12.75" customHeight="1">
      <c r="B64" s="231"/>
      <c r="C64" s="236"/>
      <c r="D64" s="236"/>
      <c r="E64" s="239"/>
      <c r="F64" s="236"/>
      <c r="G64" s="236"/>
      <c r="H64" s="236"/>
      <c r="I64" s="236"/>
      <c r="J64" s="236"/>
      <c r="K64" s="232"/>
    </row>
    <row r="65" spans="2:11" ht="15" customHeight="1">
      <c r="B65" s="231"/>
      <c r="C65" s="236"/>
      <c r="D65" s="358" t="s">
        <v>365</v>
      </c>
      <c r="E65" s="358"/>
      <c r="F65" s="358"/>
      <c r="G65" s="358"/>
      <c r="H65" s="358"/>
      <c r="I65" s="358"/>
      <c r="J65" s="358"/>
      <c r="K65" s="232"/>
    </row>
    <row r="66" spans="2:11" ht="15" customHeight="1">
      <c r="B66" s="231"/>
      <c r="C66" s="236"/>
      <c r="D66" s="359" t="s">
        <v>366</v>
      </c>
      <c r="E66" s="359"/>
      <c r="F66" s="359"/>
      <c r="G66" s="359"/>
      <c r="H66" s="359"/>
      <c r="I66" s="359"/>
      <c r="J66" s="359"/>
      <c r="K66" s="232"/>
    </row>
    <row r="67" spans="2:11" ht="15" customHeight="1">
      <c r="B67" s="231"/>
      <c r="C67" s="236"/>
      <c r="D67" s="358" t="s">
        <v>367</v>
      </c>
      <c r="E67" s="358"/>
      <c r="F67" s="358"/>
      <c r="G67" s="358"/>
      <c r="H67" s="358"/>
      <c r="I67" s="358"/>
      <c r="J67" s="358"/>
      <c r="K67" s="232"/>
    </row>
    <row r="68" spans="2:11" ht="15" customHeight="1">
      <c r="B68" s="231"/>
      <c r="C68" s="236"/>
      <c r="D68" s="358" t="s">
        <v>368</v>
      </c>
      <c r="E68" s="358"/>
      <c r="F68" s="358"/>
      <c r="G68" s="358"/>
      <c r="H68" s="358"/>
      <c r="I68" s="358"/>
      <c r="J68" s="358"/>
      <c r="K68" s="232"/>
    </row>
    <row r="69" spans="2:11" ht="15" customHeight="1">
      <c r="B69" s="231"/>
      <c r="C69" s="236"/>
      <c r="D69" s="358" t="s">
        <v>369</v>
      </c>
      <c r="E69" s="358"/>
      <c r="F69" s="358"/>
      <c r="G69" s="358"/>
      <c r="H69" s="358"/>
      <c r="I69" s="358"/>
      <c r="J69" s="358"/>
      <c r="K69" s="232"/>
    </row>
    <row r="70" spans="2:11" ht="15" customHeight="1">
      <c r="B70" s="231"/>
      <c r="C70" s="236"/>
      <c r="D70" s="358" t="s">
        <v>370</v>
      </c>
      <c r="E70" s="358"/>
      <c r="F70" s="358"/>
      <c r="G70" s="358"/>
      <c r="H70" s="358"/>
      <c r="I70" s="358"/>
      <c r="J70" s="358"/>
      <c r="K70" s="232"/>
    </row>
    <row r="71" spans="2:11" ht="12.75" customHeight="1">
      <c r="B71" s="240"/>
      <c r="C71" s="241"/>
      <c r="D71" s="241"/>
      <c r="E71" s="241"/>
      <c r="F71" s="241"/>
      <c r="G71" s="241"/>
      <c r="H71" s="241"/>
      <c r="I71" s="241"/>
      <c r="J71" s="241"/>
      <c r="K71" s="242"/>
    </row>
    <row r="72" spans="2:11" ht="18.75" customHeight="1">
      <c r="B72" s="243"/>
      <c r="C72" s="243"/>
      <c r="D72" s="243"/>
      <c r="E72" s="243"/>
      <c r="F72" s="243"/>
      <c r="G72" s="243"/>
      <c r="H72" s="243"/>
      <c r="I72" s="243"/>
      <c r="J72" s="243"/>
      <c r="K72" s="244"/>
    </row>
    <row r="73" spans="2:11" ht="18.75" customHeight="1">
      <c r="B73" s="244"/>
      <c r="C73" s="244"/>
      <c r="D73" s="244"/>
      <c r="E73" s="244"/>
      <c r="F73" s="244"/>
      <c r="G73" s="244"/>
      <c r="H73" s="244"/>
      <c r="I73" s="244"/>
      <c r="J73" s="244"/>
      <c r="K73" s="244"/>
    </row>
    <row r="74" spans="2:11" ht="7.5" customHeight="1">
      <c r="B74" s="245"/>
      <c r="C74" s="246"/>
      <c r="D74" s="246"/>
      <c r="E74" s="246"/>
      <c r="F74" s="246"/>
      <c r="G74" s="246"/>
      <c r="H74" s="246"/>
      <c r="I74" s="246"/>
      <c r="J74" s="246"/>
      <c r="K74" s="247"/>
    </row>
    <row r="75" spans="2:11" ht="45" customHeight="1">
      <c r="B75" s="248"/>
      <c r="C75" s="357" t="s">
        <v>371</v>
      </c>
      <c r="D75" s="357"/>
      <c r="E75" s="357"/>
      <c r="F75" s="357"/>
      <c r="G75" s="357"/>
      <c r="H75" s="357"/>
      <c r="I75" s="357"/>
      <c r="J75" s="357"/>
      <c r="K75" s="249"/>
    </row>
    <row r="76" spans="2:11" ht="17.25" customHeight="1">
      <c r="B76" s="248"/>
      <c r="C76" s="250" t="s">
        <v>372</v>
      </c>
      <c r="D76" s="250"/>
      <c r="E76" s="250"/>
      <c r="F76" s="250" t="s">
        <v>373</v>
      </c>
      <c r="G76" s="251"/>
      <c r="H76" s="250" t="s">
        <v>54</v>
      </c>
      <c r="I76" s="250" t="s">
        <v>57</v>
      </c>
      <c r="J76" s="250" t="s">
        <v>374</v>
      </c>
      <c r="K76" s="249"/>
    </row>
    <row r="77" spans="2:11" ht="17.25" customHeight="1">
      <c r="B77" s="248"/>
      <c r="C77" s="252" t="s">
        <v>375</v>
      </c>
      <c r="D77" s="252"/>
      <c r="E77" s="252"/>
      <c r="F77" s="253" t="s">
        <v>376</v>
      </c>
      <c r="G77" s="254"/>
      <c r="H77" s="252"/>
      <c r="I77" s="252"/>
      <c r="J77" s="252" t="s">
        <v>377</v>
      </c>
      <c r="K77" s="249"/>
    </row>
    <row r="78" spans="2:11" ht="5.25" customHeight="1">
      <c r="B78" s="248"/>
      <c r="C78" s="255"/>
      <c r="D78" s="255"/>
      <c r="E78" s="255"/>
      <c r="F78" s="255"/>
      <c r="G78" s="256"/>
      <c r="H78" s="255"/>
      <c r="I78" s="255"/>
      <c r="J78" s="255"/>
      <c r="K78" s="249"/>
    </row>
    <row r="79" spans="2:11" ht="15" customHeight="1">
      <c r="B79" s="248"/>
      <c r="C79" s="237" t="s">
        <v>53</v>
      </c>
      <c r="D79" s="255"/>
      <c r="E79" s="255"/>
      <c r="F79" s="257" t="s">
        <v>378</v>
      </c>
      <c r="G79" s="256"/>
      <c r="H79" s="237" t="s">
        <v>379</v>
      </c>
      <c r="I79" s="237" t="s">
        <v>380</v>
      </c>
      <c r="J79" s="237">
        <v>20</v>
      </c>
      <c r="K79" s="249"/>
    </row>
    <row r="80" spans="2:11" ht="15" customHeight="1">
      <c r="B80" s="248"/>
      <c r="C80" s="237" t="s">
        <v>381</v>
      </c>
      <c r="D80" s="237"/>
      <c r="E80" s="237"/>
      <c r="F80" s="257" t="s">
        <v>378</v>
      </c>
      <c r="G80" s="256"/>
      <c r="H80" s="237" t="s">
        <v>382</v>
      </c>
      <c r="I80" s="237" t="s">
        <v>380</v>
      </c>
      <c r="J80" s="237">
        <v>120</v>
      </c>
      <c r="K80" s="249"/>
    </row>
    <row r="81" spans="2:11" ht="15" customHeight="1">
      <c r="B81" s="258"/>
      <c r="C81" s="237" t="s">
        <v>383</v>
      </c>
      <c r="D81" s="237"/>
      <c r="E81" s="237"/>
      <c r="F81" s="257" t="s">
        <v>384</v>
      </c>
      <c r="G81" s="256"/>
      <c r="H81" s="237" t="s">
        <v>385</v>
      </c>
      <c r="I81" s="237" t="s">
        <v>380</v>
      </c>
      <c r="J81" s="237">
        <v>50</v>
      </c>
      <c r="K81" s="249"/>
    </row>
    <row r="82" spans="2:11" ht="15" customHeight="1">
      <c r="B82" s="258"/>
      <c r="C82" s="237" t="s">
        <v>386</v>
      </c>
      <c r="D82" s="237"/>
      <c r="E82" s="237"/>
      <c r="F82" s="257" t="s">
        <v>378</v>
      </c>
      <c r="G82" s="256"/>
      <c r="H82" s="237" t="s">
        <v>387</v>
      </c>
      <c r="I82" s="237" t="s">
        <v>388</v>
      </c>
      <c r="J82" s="237"/>
      <c r="K82" s="249"/>
    </row>
    <row r="83" spans="2:11" ht="15" customHeight="1">
      <c r="B83" s="258"/>
      <c r="C83" s="259" t="s">
        <v>389</v>
      </c>
      <c r="D83" s="259"/>
      <c r="E83" s="259"/>
      <c r="F83" s="260" t="s">
        <v>384</v>
      </c>
      <c r="G83" s="259"/>
      <c r="H83" s="259" t="s">
        <v>390</v>
      </c>
      <c r="I83" s="259" t="s">
        <v>380</v>
      </c>
      <c r="J83" s="259">
        <v>15</v>
      </c>
      <c r="K83" s="249"/>
    </row>
    <row r="84" spans="2:11" ht="15" customHeight="1">
      <c r="B84" s="258"/>
      <c r="C84" s="259" t="s">
        <v>391</v>
      </c>
      <c r="D84" s="259"/>
      <c r="E84" s="259"/>
      <c r="F84" s="260" t="s">
        <v>384</v>
      </c>
      <c r="G84" s="259"/>
      <c r="H84" s="259" t="s">
        <v>392</v>
      </c>
      <c r="I84" s="259" t="s">
        <v>380</v>
      </c>
      <c r="J84" s="259">
        <v>15</v>
      </c>
      <c r="K84" s="249"/>
    </row>
    <row r="85" spans="2:11" ht="15" customHeight="1">
      <c r="B85" s="258"/>
      <c r="C85" s="259" t="s">
        <v>393</v>
      </c>
      <c r="D85" s="259"/>
      <c r="E85" s="259"/>
      <c r="F85" s="260" t="s">
        <v>384</v>
      </c>
      <c r="G85" s="259"/>
      <c r="H85" s="259" t="s">
        <v>394</v>
      </c>
      <c r="I85" s="259" t="s">
        <v>380</v>
      </c>
      <c r="J85" s="259">
        <v>20</v>
      </c>
      <c r="K85" s="249"/>
    </row>
    <row r="86" spans="2:11" ht="15" customHeight="1">
      <c r="B86" s="258"/>
      <c r="C86" s="259" t="s">
        <v>395</v>
      </c>
      <c r="D86" s="259"/>
      <c r="E86" s="259"/>
      <c r="F86" s="260" t="s">
        <v>384</v>
      </c>
      <c r="G86" s="259"/>
      <c r="H86" s="259" t="s">
        <v>396</v>
      </c>
      <c r="I86" s="259" t="s">
        <v>380</v>
      </c>
      <c r="J86" s="259">
        <v>20</v>
      </c>
      <c r="K86" s="249"/>
    </row>
    <row r="87" spans="2:11" ht="15" customHeight="1">
      <c r="B87" s="258"/>
      <c r="C87" s="237" t="s">
        <v>397</v>
      </c>
      <c r="D87" s="237"/>
      <c r="E87" s="237"/>
      <c r="F87" s="257" t="s">
        <v>384</v>
      </c>
      <c r="G87" s="256"/>
      <c r="H87" s="237" t="s">
        <v>398</v>
      </c>
      <c r="I87" s="237" t="s">
        <v>380</v>
      </c>
      <c r="J87" s="237">
        <v>50</v>
      </c>
      <c r="K87" s="249"/>
    </row>
    <row r="88" spans="2:11" ht="15" customHeight="1">
      <c r="B88" s="258"/>
      <c r="C88" s="237" t="s">
        <v>399</v>
      </c>
      <c r="D88" s="237"/>
      <c r="E88" s="237"/>
      <c r="F88" s="257" t="s">
        <v>384</v>
      </c>
      <c r="G88" s="256"/>
      <c r="H88" s="237" t="s">
        <v>400</v>
      </c>
      <c r="I88" s="237" t="s">
        <v>380</v>
      </c>
      <c r="J88" s="237">
        <v>20</v>
      </c>
      <c r="K88" s="249"/>
    </row>
    <row r="89" spans="2:11" ht="15" customHeight="1">
      <c r="B89" s="258"/>
      <c r="C89" s="237" t="s">
        <v>401</v>
      </c>
      <c r="D89" s="237"/>
      <c r="E89" s="237"/>
      <c r="F89" s="257" t="s">
        <v>384</v>
      </c>
      <c r="G89" s="256"/>
      <c r="H89" s="237" t="s">
        <v>402</v>
      </c>
      <c r="I89" s="237" t="s">
        <v>380</v>
      </c>
      <c r="J89" s="237">
        <v>20</v>
      </c>
      <c r="K89" s="249"/>
    </row>
    <row r="90" spans="2:11" ht="15" customHeight="1">
      <c r="B90" s="258"/>
      <c r="C90" s="237" t="s">
        <v>403</v>
      </c>
      <c r="D90" s="237"/>
      <c r="E90" s="237"/>
      <c r="F90" s="257" t="s">
        <v>384</v>
      </c>
      <c r="G90" s="256"/>
      <c r="H90" s="237" t="s">
        <v>404</v>
      </c>
      <c r="I90" s="237" t="s">
        <v>380</v>
      </c>
      <c r="J90" s="237">
        <v>50</v>
      </c>
      <c r="K90" s="249"/>
    </row>
    <row r="91" spans="2:11" ht="15" customHeight="1">
      <c r="B91" s="258"/>
      <c r="C91" s="237" t="s">
        <v>405</v>
      </c>
      <c r="D91" s="237"/>
      <c r="E91" s="237"/>
      <c r="F91" s="257" t="s">
        <v>384</v>
      </c>
      <c r="G91" s="256"/>
      <c r="H91" s="237" t="s">
        <v>405</v>
      </c>
      <c r="I91" s="237" t="s">
        <v>380</v>
      </c>
      <c r="J91" s="237">
        <v>50</v>
      </c>
      <c r="K91" s="249"/>
    </row>
    <row r="92" spans="2:11" ht="15" customHeight="1">
      <c r="B92" s="258"/>
      <c r="C92" s="237" t="s">
        <v>406</v>
      </c>
      <c r="D92" s="237"/>
      <c r="E92" s="237"/>
      <c r="F92" s="257" t="s">
        <v>384</v>
      </c>
      <c r="G92" s="256"/>
      <c r="H92" s="237" t="s">
        <v>407</v>
      </c>
      <c r="I92" s="237" t="s">
        <v>380</v>
      </c>
      <c r="J92" s="237">
        <v>255</v>
      </c>
      <c r="K92" s="249"/>
    </row>
    <row r="93" spans="2:11" ht="15" customHeight="1">
      <c r="B93" s="258"/>
      <c r="C93" s="237" t="s">
        <v>408</v>
      </c>
      <c r="D93" s="237"/>
      <c r="E93" s="237"/>
      <c r="F93" s="257" t="s">
        <v>378</v>
      </c>
      <c r="G93" s="256"/>
      <c r="H93" s="237" t="s">
        <v>409</v>
      </c>
      <c r="I93" s="237" t="s">
        <v>410</v>
      </c>
      <c r="J93" s="237"/>
      <c r="K93" s="249"/>
    </row>
    <row r="94" spans="2:11" ht="15" customHeight="1">
      <c r="B94" s="258"/>
      <c r="C94" s="237" t="s">
        <v>411</v>
      </c>
      <c r="D94" s="237"/>
      <c r="E94" s="237"/>
      <c r="F94" s="257" t="s">
        <v>378</v>
      </c>
      <c r="G94" s="256"/>
      <c r="H94" s="237" t="s">
        <v>412</v>
      </c>
      <c r="I94" s="237" t="s">
        <v>413</v>
      </c>
      <c r="J94" s="237"/>
      <c r="K94" s="249"/>
    </row>
    <row r="95" spans="2:11" ht="15" customHeight="1">
      <c r="B95" s="258"/>
      <c r="C95" s="237" t="s">
        <v>414</v>
      </c>
      <c r="D95" s="237"/>
      <c r="E95" s="237"/>
      <c r="F95" s="257" t="s">
        <v>378</v>
      </c>
      <c r="G95" s="256"/>
      <c r="H95" s="237" t="s">
        <v>414</v>
      </c>
      <c r="I95" s="237" t="s">
        <v>413</v>
      </c>
      <c r="J95" s="237"/>
      <c r="K95" s="249"/>
    </row>
    <row r="96" spans="2:11" ht="15" customHeight="1">
      <c r="B96" s="258"/>
      <c r="C96" s="237" t="s">
        <v>38</v>
      </c>
      <c r="D96" s="237"/>
      <c r="E96" s="237"/>
      <c r="F96" s="257" t="s">
        <v>378</v>
      </c>
      <c r="G96" s="256"/>
      <c r="H96" s="237" t="s">
        <v>415</v>
      </c>
      <c r="I96" s="237" t="s">
        <v>413</v>
      </c>
      <c r="J96" s="237"/>
      <c r="K96" s="249"/>
    </row>
    <row r="97" spans="2:11" ht="15" customHeight="1">
      <c r="B97" s="258"/>
      <c r="C97" s="237" t="s">
        <v>48</v>
      </c>
      <c r="D97" s="237"/>
      <c r="E97" s="237"/>
      <c r="F97" s="257" t="s">
        <v>378</v>
      </c>
      <c r="G97" s="256"/>
      <c r="H97" s="237" t="s">
        <v>416</v>
      </c>
      <c r="I97" s="237" t="s">
        <v>413</v>
      </c>
      <c r="J97" s="237"/>
      <c r="K97" s="249"/>
    </row>
    <row r="98" spans="2:11" ht="15" customHeight="1">
      <c r="B98" s="261"/>
      <c r="C98" s="262"/>
      <c r="D98" s="262"/>
      <c r="E98" s="262"/>
      <c r="F98" s="262"/>
      <c r="G98" s="262"/>
      <c r="H98" s="262"/>
      <c r="I98" s="262"/>
      <c r="J98" s="262"/>
      <c r="K98" s="263"/>
    </row>
    <row r="99" spans="2:11" ht="18.75" customHeight="1">
      <c r="B99" s="264"/>
      <c r="C99" s="265"/>
      <c r="D99" s="265"/>
      <c r="E99" s="265"/>
      <c r="F99" s="265"/>
      <c r="G99" s="265"/>
      <c r="H99" s="265"/>
      <c r="I99" s="265"/>
      <c r="J99" s="265"/>
      <c r="K99" s="264"/>
    </row>
    <row r="100" spans="2:11" ht="18.75" customHeight="1">
      <c r="B100" s="244"/>
      <c r="C100" s="244"/>
      <c r="D100" s="244"/>
      <c r="E100" s="244"/>
      <c r="F100" s="244"/>
      <c r="G100" s="244"/>
      <c r="H100" s="244"/>
      <c r="I100" s="244"/>
      <c r="J100" s="244"/>
      <c r="K100" s="244"/>
    </row>
    <row r="101" spans="2:11" ht="7.5" customHeight="1">
      <c r="B101" s="245"/>
      <c r="C101" s="246"/>
      <c r="D101" s="246"/>
      <c r="E101" s="246"/>
      <c r="F101" s="246"/>
      <c r="G101" s="246"/>
      <c r="H101" s="246"/>
      <c r="I101" s="246"/>
      <c r="J101" s="246"/>
      <c r="K101" s="247"/>
    </row>
    <row r="102" spans="2:11" ht="45" customHeight="1">
      <c r="B102" s="248"/>
      <c r="C102" s="357" t="s">
        <v>417</v>
      </c>
      <c r="D102" s="357"/>
      <c r="E102" s="357"/>
      <c r="F102" s="357"/>
      <c r="G102" s="357"/>
      <c r="H102" s="357"/>
      <c r="I102" s="357"/>
      <c r="J102" s="357"/>
      <c r="K102" s="249"/>
    </row>
    <row r="103" spans="2:11" ht="17.25" customHeight="1">
      <c r="B103" s="248"/>
      <c r="C103" s="250" t="s">
        <v>372</v>
      </c>
      <c r="D103" s="250"/>
      <c r="E103" s="250"/>
      <c r="F103" s="250" t="s">
        <v>373</v>
      </c>
      <c r="G103" s="251"/>
      <c r="H103" s="250" t="s">
        <v>54</v>
      </c>
      <c r="I103" s="250" t="s">
        <v>57</v>
      </c>
      <c r="J103" s="250" t="s">
        <v>374</v>
      </c>
      <c r="K103" s="249"/>
    </row>
    <row r="104" spans="2:11" ht="17.25" customHeight="1">
      <c r="B104" s="248"/>
      <c r="C104" s="252" t="s">
        <v>375</v>
      </c>
      <c r="D104" s="252"/>
      <c r="E104" s="252"/>
      <c r="F104" s="253" t="s">
        <v>376</v>
      </c>
      <c r="G104" s="254"/>
      <c r="H104" s="252"/>
      <c r="I104" s="252"/>
      <c r="J104" s="252" t="s">
        <v>377</v>
      </c>
      <c r="K104" s="249"/>
    </row>
    <row r="105" spans="2:11" ht="5.25" customHeight="1">
      <c r="B105" s="248"/>
      <c r="C105" s="250"/>
      <c r="D105" s="250"/>
      <c r="E105" s="250"/>
      <c r="F105" s="250"/>
      <c r="G105" s="266"/>
      <c r="H105" s="250"/>
      <c r="I105" s="250"/>
      <c r="J105" s="250"/>
      <c r="K105" s="249"/>
    </row>
    <row r="106" spans="2:11" ht="15" customHeight="1">
      <c r="B106" s="248"/>
      <c r="C106" s="237" t="s">
        <v>53</v>
      </c>
      <c r="D106" s="255"/>
      <c r="E106" s="255"/>
      <c r="F106" s="257" t="s">
        <v>378</v>
      </c>
      <c r="G106" s="266"/>
      <c r="H106" s="237" t="s">
        <v>418</v>
      </c>
      <c r="I106" s="237" t="s">
        <v>380</v>
      </c>
      <c r="J106" s="237">
        <v>20</v>
      </c>
      <c r="K106" s="249"/>
    </row>
    <row r="107" spans="2:11" ht="15" customHeight="1">
      <c r="B107" s="248"/>
      <c r="C107" s="237" t="s">
        <v>381</v>
      </c>
      <c r="D107" s="237"/>
      <c r="E107" s="237"/>
      <c r="F107" s="257" t="s">
        <v>378</v>
      </c>
      <c r="G107" s="237"/>
      <c r="H107" s="237" t="s">
        <v>418</v>
      </c>
      <c r="I107" s="237" t="s">
        <v>380</v>
      </c>
      <c r="J107" s="237">
        <v>120</v>
      </c>
      <c r="K107" s="249"/>
    </row>
    <row r="108" spans="2:11" ht="15" customHeight="1">
      <c r="B108" s="258"/>
      <c r="C108" s="237" t="s">
        <v>383</v>
      </c>
      <c r="D108" s="237"/>
      <c r="E108" s="237"/>
      <c r="F108" s="257" t="s">
        <v>384</v>
      </c>
      <c r="G108" s="237"/>
      <c r="H108" s="237" t="s">
        <v>418</v>
      </c>
      <c r="I108" s="237" t="s">
        <v>380</v>
      </c>
      <c r="J108" s="237">
        <v>50</v>
      </c>
      <c r="K108" s="249"/>
    </row>
    <row r="109" spans="2:11" ht="15" customHeight="1">
      <c r="B109" s="258"/>
      <c r="C109" s="237" t="s">
        <v>386</v>
      </c>
      <c r="D109" s="237"/>
      <c r="E109" s="237"/>
      <c r="F109" s="257" t="s">
        <v>378</v>
      </c>
      <c r="G109" s="237"/>
      <c r="H109" s="237" t="s">
        <v>418</v>
      </c>
      <c r="I109" s="237" t="s">
        <v>388</v>
      </c>
      <c r="J109" s="237"/>
      <c r="K109" s="249"/>
    </row>
    <row r="110" spans="2:11" ht="15" customHeight="1">
      <c r="B110" s="258"/>
      <c r="C110" s="237" t="s">
        <v>397</v>
      </c>
      <c r="D110" s="237"/>
      <c r="E110" s="237"/>
      <c r="F110" s="257" t="s">
        <v>384</v>
      </c>
      <c r="G110" s="237"/>
      <c r="H110" s="237" t="s">
        <v>418</v>
      </c>
      <c r="I110" s="237" t="s">
        <v>380</v>
      </c>
      <c r="J110" s="237">
        <v>50</v>
      </c>
      <c r="K110" s="249"/>
    </row>
    <row r="111" spans="2:11" ht="15" customHeight="1">
      <c r="B111" s="258"/>
      <c r="C111" s="237" t="s">
        <v>405</v>
      </c>
      <c r="D111" s="237"/>
      <c r="E111" s="237"/>
      <c r="F111" s="257" t="s">
        <v>384</v>
      </c>
      <c r="G111" s="237"/>
      <c r="H111" s="237" t="s">
        <v>418</v>
      </c>
      <c r="I111" s="237" t="s">
        <v>380</v>
      </c>
      <c r="J111" s="237">
        <v>50</v>
      </c>
      <c r="K111" s="249"/>
    </row>
    <row r="112" spans="2:11" ht="15" customHeight="1">
      <c r="B112" s="258"/>
      <c r="C112" s="237" t="s">
        <v>403</v>
      </c>
      <c r="D112" s="237"/>
      <c r="E112" s="237"/>
      <c r="F112" s="257" t="s">
        <v>384</v>
      </c>
      <c r="G112" s="237"/>
      <c r="H112" s="237" t="s">
        <v>418</v>
      </c>
      <c r="I112" s="237" t="s">
        <v>380</v>
      </c>
      <c r="J112" s="237">
        <v>50</v>
      </c>
      <c r="K112" s="249"/>
    </row>
    <row r="113" spans="2:11" ht="15" customHeight="1">
      <c r="B113" s="258"/>
      <c r="C113" s="237" t="s">
        <v>53</v>
      </c>
      <c r="D113" s="237"/>
      <c r="E113" s="237"/>
      <c r="F113" s="257" t="s">
        <v>378</v>
      </c>
      <c r="G113" s="237"/>
      <c r="H113" s="237" t="s">
        <v>419</v>
      </c>
      <c r="I113" s="237" t="s">
        <v>380</v>
      </c>
      <c r="J113" s="237">
        <v>20</v>
      </c>
      <c r="K113" s="249"/>
    </row>
    <row r="114" spans="2:11" ht="15" customHeight="1">
      <c r="B114" s="258"/>
      <c r="C114" s="237" t="s">
        <v>420</v>
      </c>
      <c r="D114" s="237"/>
      <c r="E114" s="237"/>
      <c r="F114" s="257" t="s">
        <v>378</v>
      </c>
      <c r="G114" s="237"/>
      <c r="H114" s="237" t="s">
        <v>421</v>
      </c>
      <c r="I114" s="237" t="s">
        <v>380</v>
      </c>
      <c r="J114" s="237">
        <v>120</v>
      </c>
      <c r="K114" s="249"/>
    </row>
    <row r="115" spans="2:11" ht="15" customHeight="1">
      <c r="B115" s="258"/>
      <c r="C115" s="237" t="s">
        <v>38</v>
      </c>
      <c r="D115" s="237"/>
      <c r="E115" s="237"/>
      <c r="F115" s="257" t="s">
        <v>378</v>
      </c>
      <c r="G115" s="237"/>
      <c r="H115" s="237" t="s">
        <v>422</v>
      </c>
      <c r="I115" s="237" t="s">
        <v>413</v>
      </c>
      <c r="J115" s="237"/>
      <c r="K115" s="249"/>
    </row>
    <row r="116" spans="2:11" ht="15" customHeight="1">
      <c r="B116" s="258"/>
      <c r="C116" s="237" t="s">
        <v>48</v>
      </c>
      <c r="D116" s="237"/>
      <c r="E116" s="237"/>
      <c r="F116" s="257" t="s">
        <v>378</v>
      </c>
      <c r="G116" s="237"/>
      <c r="H116" s="237" t="s">
        <v>423</v>
      </c>
      <c r="I116" s="237" t="s">
        <v>413</v>
      </c>
      <c r="J116" s="237"/>
      <c r="K116" s="249"/>
    </row>
    <row r="117" spans="2:11" ht="15" customHeight="1">
      <c r="B117" s="258"/>
      <c r="C117" s="237" t="s">
        <v>57</v>
      </c>
      <c r="D117" s="237"/>
      <c r="E117" s="237"/>
      <c r="F117" s="257" t="s">
        <v>378</v>
      </c>
      <c r="G117" s="237"/>
      <c r="H117" s="237" t="s">
        <v>424</v>
      </c>
      <c r="I117" s="237" t="s">
        <v>425</v>
      </c>
      <c r="J117" s="237"/>
      <c r="K117" s="249"/>
    </row>
    <row r="118" spans="2:11" ht="15" customHeight="1">
      <c r="B118" s="261"/>
      <c r="C118" s="267"/>
      <c r="D118" s="267"/>
      <c r="E118" s="267"/>
      <c r="F118" s="267"/>
      <c r="G118" s="267"/>
      <c r="H118" s="267"/>
      <c r="I118" s="267"/>
      <c r="J118" s="267"/>
      <c r="K118" s="263"/>
    </row>
    <row r="119" spans="2:11" ht="18.75" customHeight="1">
      <c r="B119" s="268"/>
      <c r="C119" s="234"/>
      <c r="D119" s="234"/>
      <c r="E119" s="234"/>
      <c r="F119" s="269"/>
      <c r="G119" s="234"/>
      <c r="H119" s="234"/>
      <c r="I119" s="234"/>
      <c r="J119" s="234"/>
      <c r="K119" s="268"/>
    </row>
    <row r="120" spans="2:11" ht="18.75" customHeight="1">
      <c r="B120" s="244"/>
      <c r="C120" s="244"/>
      <c r="D120" s="244"/>
      <c r="E120" s="244"/>
      <c r="F120" s="244"/>
      <c r="G120" s="244"/>
      <c r="H120" s="244"/>
      <c r="I120" s="244"/>
      <c r="J120" s="244"/>
      <c r="K120" s="244"/>
    </row>
    <row r="121" spans="2:11" ht="7.5" customHeight="1">
      <c r="B121" s="270"/>
      <c r="C121" s="271"/>
      <c r="D121" s="271"/>
      <c r="E121" s="271"/>
      <c r="F121" s="271"/>
      <c r="G121" s="271"/>
      <c r="H121" s="271"/>
      <c r="I121" s="271"/>
      <c r="J121" s="271"/>
      <c r="K121" s="272"/>
    </row>
    <row r="122" spans="2:11" ht="45" customHeight="1">
      <c r="B122" s="273"/>
      <c r="C122" s="356" t="s">
        <v>426</v>
      </c>
      <c r="D122" s="356"/>
      <c r="E122" s="356"/>
      <c r="F122" s="356"/>
      <c r="G122" s="356"/>
      <c r="H122" s="356"/>
      <c r="I122" s="356"/>
      <c r="J122" s="356"/>
      <c r="K122" s="274"/>
    </row>
    <row r="123" spans="2:11" ht="17.25" customHeight="1">
      <c r="B123" s="275"/>
      <c r="C123" s="250" t="s">
        <v>372</v>
      </c>
      <c r="D123" s="250"/>
      <c r="E123" s="250"/>
      <c r="F123" s="250" t="s">
        <v>373</v>
      </c>
      <c r="G123" s="251"/>
      <c r="H123" s="250" t="s">
        <v>54</v>
      </c>
      <c r="I123" s="250" t="s">
        <v>57</v>
      </c>
      <c r="J123" s="250" t="s">
        <v>374</v>
      </c>
      <c r="K123" s="276"/>
    </row>
    <row r="124" spans="2:11" ht="17.25" customHeight="1">
      <c r="B124" s="275"/>
      <c r="C124" s="252" t="s">
        <v>375</v>
      </c>
      <c r="D124" s="252"/>
      <c r="E124" s="252"/>
      <c r="F124" s="253" t="s">
        <v>376</v>
      </c>
      <c r="G124" s="254"/>
      <c r="H124" s="252"/>
      <c r="I124" s="252"/>
      <c r="J124" s="252" t="s">
        <v>377</v>
      </c>
      <c r="K124" s="276"/>
    </row>
    <row r="125" spans="2:11" ht="5.25" customHeight="1">
      <c r="B125" s="277"/>
      <c r="C125" s="255"/>
      <c r="D125" s="255"/>
      <c r="E125" s="255"/>
      <c r="F125" s="255"/>
      <c r="G125" s="237"/>
      <c r="H125" s="255"/>
      <c r="I125" s="255"/>
      <c r="J125" s="255"/>
      <c r="K125" s="278"/>
    </row>
    <row r="126" spans="2:11" ht="15" customHeight="1">
      <c r="B126" s="277"/>
      <c r="C126" s="237" t="s">
        <v>381</v>
      </c>
      <c r="D126" s="255"/>
      <c r="E126" s="255"/>
      <c r="F126" s="257" t="s">
        <v>378</v>
      </c>
      <c r="G126" s="237"/>
      <c r="H126" s="237" t="s">
        <v>418</v>
      </c>
      <c r="I126" s="237" t="s">
        <v>380</v>
      </c>
      <c r="J126" s="237">
        <v>120</v>
      </c>
      <c r="K126" s="279"/>
    </row>
    <row r="127" spans="2:11" ht="15" customHeight="1">
      <c r="B127" s="277"/>
      <c r="C127" s="237" t="s">
        <v>427</v>
      </c>
      <c r="D127" s="237"/>
      <c r="E127" s="237"/>
      <c r="F127" s="257" t="s">
        <v>378</v>
      </c>
      <c r="G127" s="237"/>
      <c r="H127" s="237" t="s">
        <v>428</v>
      </c>
      <c r="I127" s="237" t="s">
        <v>380</v>
      </c>
      <c r="J127" s="237" t="s">
        <v>429</v>
      </c>
      <c r="K127" s="279"/>
    </row>
    <row r="128" spans="2:11" ht="15" customHeight="1">
      <c r="B128" s="277"/>
      <c r="C128" s="237" t="s">
        <v>326</v>
      </c>
      <c r="D128" s="237"/>
      <c r="E128" s="237"/>
      <c r="F128" s="257" t="s">
        <v>378</v>
      </c>
      <c r="G128" s="237"/>
      <c r="H128" s="237" t="s">
        <v>430</v>
      </c>
      <c r="I128" s="237" t="s">
        <v>380</v>
      </c>
      <c r="J128" s="237" t="s">
        <v>429</v>
      </c>
      <c r="K128" s="279"/>
    </row>
    <row r="129" spans="2:11" ht="15" customHeight="1">
      <c r="B129" s="277"/>
      <c r="C129" s="237" t="s">
        <v>389</v>
      </c>
      <c r="D129" s="237"/>
      <c r="E129" s="237"/>
      <c r="F129" s="257" t="s">
        <v>384</v>
      </c>
      <c r="G129" s="237"/>
      <c r="H129" s="237" t="s">
        <v>390</v>
      </c>
      <c r="I129" s="237" t="s">
        <v>380</v>
      </c>
      <c r="J129" s="237">
        <v>15</v>
      </c>
      <c r="K129" s="279"/>
    </row>
    <row r="130" spans="2:11" ht="15" customHeight="1">
      <c r="B130" s="277"/>
      <c r="C130" s="259" t="s">
        <v>391</v>
      </c>
      <c r="D130" s="259"/>
      <c r="E130" s="259"/>
      <c r="F130" s="260" t="s">
        <v>384</v>
      </c>
      <c r="G130" s="259"/>
      <c r="H130" s="259" t="s">
        <v>392</v>
      </c>
      <c r="I130" s="259" t="s">
        <v>380</v>
      </c>
      <c r="J130" s="259">
        <v>15</v>
      </c>
      <c r="K130" s="279"/>
    </row>
    <row r="131" spans="2:11" ht="15" customHeight="1">
      <c r="B131" s="277"/>
      <c r="C131" s="259" t="s">
        <v>393</v>
      </c>
      <c r="D131" s="259"/>
      <c r="E131" s="259"/>
      <c r="F131" s="260" t="s">
        <v>384</v>
      </c>
      <c r="G131" s="259"/>
      <c r="H131" s="259" t="s">
        <v>394</v>
      </c>
      <c r="I131" s="259" t="s">
        <v>380</v>
      </c>
      <c r="J131" s="259">
        <v>20</v>
      </c>
      <c r="K131" s="279"/>
    </row>
    <row r="132" spans="2:11" ht="15" customHeight="1">
      <c r="B132" s="277"/>
      <c r="C132" s="259" t="s">
        <v>395</v>
      </c>
      <c r="D132" s="259"/>
      <c r="E132" s="259"/>
      <c r="F132" s="260" t="s">
        <v>384</v>
      </c>
      <c r="G132" s="259"/>
      <c r="H132" s="259" t="s">
        <v>396</v>
      </c>
      <c r="I132" s="259" t="s">
        <v>380</v>
      </c>
      <c r="J132" s="259">
        <v>20</v>
      </c>
      <c r="K132" s="279"/>
    </row>
    <row r="133" spans="2:11" ht="15" customHeight="1">
      <c r="B133" s="277"/>
      <c r="C133" s="237" t="s">
        <v>383</v>
      </c>
      <c r="D133" s="237"/>
      <c r="E133" s="237"/>
      <c r="F133" s="257" t="s">
        <v>384</v>
      </c>
      <c r="G133" s="237"/>
      <c r="H133" s="237" t="s">
        <v>418</v>
      </c>
      <c r="I133" s="237" t="s">
        <v>380</v>
      </c>
      <c r="J133" s="237">
        <v>50</v>
      </c>
      <c r="K133" s="279"/>
    </row>
    <row r="134" spans="2:11" ht="15" customHeight="1">
      <c r="B134" s="277"/>
      <c r="C134" s="237" t="s">
        <v>397</v>
      </c>
      <c r="D134" s="237"/>
      <c r="E134" s="237"/>
      <c r="F134" s="257" t="s">
        <v>384</v>
      </c>
      <c r="G134" s="237"/>
      <c r="H134" s="237" t="s">
        <v>418</v>
      </c>
      <c r="I134" s="237" t="s">
        <v>380</v>
      </c>
      <c r="J134" s="237">
        <v>50</v>
      </c>
      <c r="K134" s="279"/>
    </row>
    <row r="135" spans="2:11" ht="15" customHeight="1">
      <c r="B135" s="277"/>
      <c r="C135" s="237" t="s">
        <v>403</v>
      </c>
      <c r="D135" s="237"/>
      <c r="E135" s="237"/>
      <c r="F135" s="257" t="s">
        <v>384</v>
      </c>
      <c r="G135" s="237"/>
      <c r="H135" s="237" t="s">
        <v>418</v>
      </c>
      <c r="I135" s="237" t="s">
        <v>380</v>
      </c>
      <c r="J135" s="237">
        <v>50</v>
      </c>
      <c r="K135" s="279"/>
    </row>
    <row r="136" spans="2:11" ht="15" customHeight="1">
      <c r="B136" s="277"/>
      <c r="C136" s="237" t="s">
        <v>405</v>
      </c>
      <c r="D136" s="237"/>
      <c r="E136" s="237"/>
      <c r="F136" s="257" t="s">
        <v>384</v>
      </c>
      <c r="G136" s="237"/>
      <c r="H136" s="237" t="s">
        <v>418</v>
      </c>
      <c r="I136" s="237" t="s">
        <v>380</v>
      </c>
      <c r="J136" s="237">
        <v>50</v>
      </c>
      <c r="K136" s="279"/>
    </row>
    <row r="137" spans="2:11" ht="15" customHeight="1">
      <c r="B137" s="277"/>
      <c r="C137" s="237" t="s">
        <v>406</v>
      </c>
      <c r="D137" s="237"/>
      <c r="E137" s="237"/>
      <c r="F137" s="257" t="s">
        <v>384</v>
      </c>
      <c r="G137" s="237"/>
      <c r="H137" s="237" t="s">
        <v>431</v>
      </c>
      <c r="I137" s="237" t="s">
        <v>380</v>
      </c>
      <c r="J137" s="237">
        <v>255</v>
      </c>
      <c r="K137" s="279"/>
    </row>
    <row r="138" spans="2:11" ht="15" customHeight="1">
      <c r="B138" s="277"/>
      <c r="C138" s="237" t="s">
        <v>408</v>
      </c>
      <c r="D138" s="237"/>
      <c r="E138" s="237"/>
      <c r="F138" s="257" t="s">
        <v>378</v>
      </c>
      <c r="G138" s="237"/>
      <c r="H138" s="237" t="s">
        <v>432</v>
      </c>
      <c r="I138" s="237" t="s">
        <v>410</v>
      </c>
      <c r="J138" s="237"/>
      <c r="K138" s="279"/>
    </row>
    <row r="139" spans="2:11" ht="15" customHeight="1">
      <c r="B139" s="277"/>
      <c r="C139" s="237" t="s">
        <v>411</v>
      </c>
      <c r="D139" s="237"/>
      <c r="E139" s="237"/>
      <c r="F139" s="257" t="s">
        <v>378</v>
      </c>
      <c r="G139" s="237"/>
      <c r="H139" s="237" t="s">
        <v>433</v>
      </c>
      <c r="I139" s="237" t="s">
        <v>413</v>
      </c>
      <c r="J139" s="237"/>
      <c r="K139" s="279"/>
    </row>
    <row r="140" spans="2:11" ht="15" customHeight="1">
      <c r="B140" s="277"/>
      <c r="C140" s="237" t="s">
        <v>414</v>
      </c>
      <c r="D140" s="237"/>
      <c r="E140" s="237"/>
      <c r="F140" s="257" t="s">
        <v>378</v>
      </c>
      <c r="G140" s="237"/>
      <c r="H140" s="237" t="s">
        <v>414</v>
      </c>
      <c r="I140" s="237" t="s">
        <v>413</v>
      </c>
      <c r="J140" s="237"/>
      <c r="K140" s="279"/>
    </row>
    <row r="141" spans="2:11" ht="15" customHeight="1">
      <c r="B141" s="277"/>
      <c r="C141" s="237" t="s">
        <v>38</v>
      </c>
      <c r="D141" s="237"/>
      <c r="E141" s="237"/>
      <c r="F141" s="257" t="s">
        <v>378</v>
      </c>
      <c r="G141" s="237"/>
      <c r="H141" s="237" t="s">
        <v>434</v>
      </c>
      <c r="I141" s="237" t="s">
        <v>413</v>
      </c>
      <c r="J141" s="237"/>
      <c r="K141" s="279"/>
    </row>
    <row r="142" spans="2:11" ht="15" customHeight="1">
      <c r="B142" s="277"/>
      <c r="C142" s="237" t="s">
        <v>435</v>
      </c>
      <c r="D142" s="237"/>
      <c r="E142" s="237"/>
      <c r="F142" s="257" t="s">
        <v>378</v>
      </c>
      <c r="G142" s="237"/>
      <c r="H142" s="237" t="s">
        <v>436</v>
      </c>
      <c r="I142" s="237" t="s">
        <v>413</v>
      </c>
      <c r="J142" s="237"/>
      <c r="K142" s="279"/>
    </row>
    <row r="143" spans="2:11" ht="15" customHeight="1">
      <c r="B143" s="280"/>
      <c r="C143" s="281"/>
      <c r="D143" s="281"/>
      <c r="E143" s="281"/>
      <c r="F143" s="281"/>
      <c r="G143" s="281"/>
      <c r="H143" s="281"/>
      <c r="I143" s="281"/>
      <c r="J143" s="281"/>
      <c r="K143" s="282"/>
    </row>
    <row r="144" spans="2:11" ht="18.75" customHeight="1">
      <c r="B144" s="234"/>
      <c r="C144" s="234"/>
      <c r="D144" s="234"/>
      <c r="E144" s="234"/>
      <c r="F144" s="269"/>
      <c r="G144" s="234"/>
      <c r="H144" s="234"/>
      <c r="I144" s="234"/>
      <c r="J144" s="234"/>
      <c r="K144" s="234"/>
    </row>
    <row r="145" spans="2:11" ht="18.75" customHeight="1">
      <c r="B145" s="244"/>
      <c r="C145" s="244"/>
      <c r="D145" s="244"/>
      <c r="E145" s="244"/>
      <c r="F145" s="244"/>
      <c r="G145" s="244"/>
      <c r="H145" s="244"/>
      <c r="I145" s="244"/>
      <c r="J145" s="244"/>
      <c r="K145" s="244"/>
    </row>
    <row r="146" spans="2:11" ht="7.5" customHeight="1">
      <c r="B146" s="245"/>
      <c r="C146" s="246"/>
      <c r="D146" s="246"/>
      <c r="E146" s="246"/>
      <c r="F146" s="246"/>
      <c r="G146" s="246"/>
      <c r="H146" s="246"/>
      <c r="I146" s="246"/>
      <c r="J146" s="246"/>
      <c r="K146" s="247"/>
    </row>
    <row r="147" spans="2:11" ht="45" customHeight="1">
      <c r="B147" s="248"/>
      <c r="C147" s="357" t="s">
        <v>437</v>
      </c>
      <c r="D147" s="357"/>
      <c r="E147" s="357"/>
      <c r="F147" s="357"/>
      <c r="G147" s="357"/>
      <c r="H147" s="357"/>
      <c r="I147" s="357"/>
      <c r="J147" s="357"/>
      <c r="K147" s="249"/>
    </row>
    <row r="148" spans="2:11" ht="17.25" customHeight="1">
      <c r="B148" s="248"/>
      <c r="C148" s="250" t="s">
        <v>372</v>
      </c>
      <c r="D148" s="250"/>
      <c r="E148" s="250"/>
      <c r="F148" s="250" t="s">
        <v>373</v>
      </c>
      <c r="G148" s="251"/>
      <c r="H148" s="250" t="s">
        <v>54</v>
      </c>
      <c r="I148" s="250" t="s">
        <v>57</v>
      </c>
      <c r="J148" s="250" t="s">
        <v>374</v>
      </c>
      <c r="K148" s="249"/>
    </row>
    <row r="149" spans="2:11" ht="17.25" customHeight="1">
      <c r="B149" s="248"/>
      <c r="C149" s="252" t="s">
        <v>375</v>
      </c>
      <c r="D149" s="252"/>
      <c r="E149" s="252"/>
      <c r="F149" s="253" t="s">
        <v>376</v>
      </c>
      <c r="G149" s="254"/>
      <c r="H149" s="252"/>
      <c r="I149" s="252"/>
      <c r="J149" s="252" t="s">
        <v>377</v>
      </c>
      <c r="K149" s="249"/>
    </row>
    <row r="150" spans="2:11" ht="5.25" customHeight="1">
      <c r="B150" s="258"/>
      <c r="C150" s="255"/>
      <c r="D150" s="255"/>
      <c r="E150" s="255"/>
      <c r="F150" s="255"/>
      <c r="G150" s="256"/>
      <c r="H150" s="255"/>
      <c r="I150" s="255"/>
      <c r="J150" s="255"/>
      <c r="K150" s="279"/>
    </row>
    <row r="151" spans="2:11" ht="15" customHeight="1">
      <c r="B151" s="258"/>
      <c r="C151" s="283" t="s">
        <v>381</v>
      </c>
      <c r="D151" s="237"/>
      <c r="E151" s="237"/>
      <c r="F151" s="284" t="s">
        <v>378</v>
      </c>
      <c r="G151" s="237"/>
      <c r="H151" s="283" t="s">
        <v>418</v>
      </c>
      <c r="I151" s="283" t="s">
        <v>380</v>
      </c>
      <c r="J151" s="283">
        <v>120</v>
      </c>
      <c r="K151" s="279"/>
    </row>
    <row r="152" spans="2:11" ht="15" customHeight="1">
      <c r="B152" s="258"/>
      <c r="C152" s="283" t="s">
        <v>427</v>
      </c>
      <c r="D152" s="237"/>
      <c r="E152" s="237"/>
      <c r="F152" s="284" t="s">
        <v>378</v>
      </c>
      <c r="G152" s="237"/>
      <c r="H152" s="283" t="s">
        <v>438</v>
      </c>
      <c r="I152" s="283" t="s">
        <v>380</v>
      </c>
      <c r="J152" s="283" t="s">
        <v>429</v>
      </c>
      <c r="K152" s="279"/>
    </row>
    <row r="153" spans="2:11" ht="15" customHeight="1">
      <c r="B153" s="258"/>
      <c r="C153" s="283" t="s">
        <v>326</v>
      </c>
      <c r="D153" s="237"/>
      <c r="E153" s="237"/>
      <c r="F153" s="284" t="s">
        <v>378</v>
      </c>
      <c r="G153" s="237"/>
      <c r="H153" s="283" t="s">
        <v>439</v>
      </c>
      <c r="I153" s="283" t="s">
        <v>380</v>
      </c>
      <c r="J153" s="283" t="s">
        <v>429</v>
      </c>
      <c r="K153" s="279"/>
    </row>
    <row r="154" spans="2:11" ht="15" customHeight="1">
      <c r="B154" s="258"/>
      <c r="C154" s="283" t="s">
        <v>383</v>
      </c>
      <c r="D154" s="237"/>
      <c r="E154" s="237"/>
      <c r="F154" s="284" t="s">
        <v>384</v>
      </c>
      <c r="G154" s="237"/>
      <c r="H154" s="283" t="s">
        <v>418</v>
      </c>
      <c r="I154" s="283" t="s">
        <v>380</v>
      </c>
      <c r="J154" s="283">
        <v>50</v>
      </c>
      <c r="K154" s="279"/>
    </row>
    <row r="155" spans="2:11" ht="15" customHeight="1">
      <c r="B155" s="258"/>
      <c r="C155" s="283" t="s">
        <v>386</v>
      </c>
      <c r="D155" s="237"/>
      <c r="E155" s="237"/>
      <c r="F155" s="284" t="s">
        <v>378</v>
      </c>
      <c r="G155" s="237"/>
      <c r="H155" s="283" t="s">
        <v>418</v>
      </c>
      <c r="I155" s="283" t="s">
        <v>388</v>
      </c>
      <c r="J155" s="283"/>
      <c r="K155" s="279"/>
    </row>
    <row r="156" spans="2:11" ht="15" customHeight="1">
      <c r="B156" s="258"/>
      <c r="C156" s="283" t="s">
        <v>397</v>
      </c>
      <c r="D156" s="237"/>
      <c r="E156" s="237"/>
      <c r="F156" s="284" t="s">
        <v>384</v>
      </c>
      <c r="G156" s="237"/>
      <c r="H156" s="283" t="s">
        <v>418</v>
      </c>
      <c r="I156" s="283" t="s">
        <v>380</v>
      </c>
      <c r="J156" s="283">
        <v>50</v>
      </c>
      <c r="K156" s="279"/>
    </row>
    <row r="157" spans="2:11" ht="15" customHeight="1">
      <c r="B157" s="258"/>
      <c r="C157" s="283" t="s">
        <v>405</v>
      </c>
      <c r="D157" s="237"/>
      <c r="E157" s="237"/>
      <c r="F157" s="284" t="s">
        <v>384</v>
      </c>
      <c r="G157" s="237"/>
      <c r="H157" s="283" t="s">
        <v>418</v>
      </c>
      <c r="I157" s="283" t="s">
        <v>380</v>
      </c>
      <c r="J157" s="283">
        <v>50</v>
      </c>
      <c r="K157" s="279"/>
    </row>
    <row r="158" spans="2:11" ht="15" customHeight="1">
      <c r="B158" s="258"/>
      <c r="C158" s="283" t="s">
        <v>403</v>
      </c>
      <c r="D158" s="237"/>
      <c r="E158" s="237"/>
      <c r="F158" s="284" t="s">
        <v>384</v>
      </c>
      <c r="G158" s="237"/>
      <c r="H158" s="283" t="s">
        <v>418</v>
      </c>
      <c r="I158" s="283" t="s">
        <v>380</v>
      </c>
      <c r="J158" s="283">
        <v>50</v>
      </c>
      <c r="K158" s="279"/>
    </row>
    <row r="159" spans="2:11" ht="15" customHeight="1">
      <c r="B159" s="258"/>
      <c r="C159" s="283" t="s">
        <v>86</v>
      </c>
      <c r="D159" s="237"/>
      <c r="E159" s="237"/>
      <c r="F159" s="284" t="s">
        <v>378</v>
      </c>
      <c r="G159" s="237"/>
      <c r="H159" s="283" t="s">
        <v>440</v>
      </c>
      <c r="I159" s="283" t="s">
        <v>380</v>
      </c>
      <c r="J159" s="283" t="s">
        <v>441</v>
      </c>
      <c r="K159" s="279"/>
    </row>
    <row r="160" spans="2:11" ht="15" customHeight="1">
      <c r="B160" s="258"/>
      <c r="C160" s="283" t="s">
        <v>442</v>
      </c>
      <c r="D160" s="237"/>
      <c r="E160" s="237"/>
      <c r="F160" s="284" t="s">
        <v>378</v>
      </c>
      <c r="G160" s="237"/>
      <c r="H160" s="283" t="s">
        <v>443</v>
      </c>
      <c r="I160" s="283" t="s">
        <v>413</v>
      </c>
      <c r="J160" s="283"/>
      <c r="K160" s="279"/>
    </row>
    <row r="161" spans="2:11" ht="15" customHeight="1">
      <c r="B161" s="285"/>
      <c r="C161" s="267"/>
      <c r="D161" s="267"/>
      <c r="E161" s="267"/>
      <c r="F161" s="267"/>
      <c r="G161" s="267"/>
      <c r="H161" s="267"/>
      <c r="I161" s="267"/>
      <c r="J161" s="267"/>
      <c r="K161" s="286"/>
    </row>
    <row r="162" spans="2:11" ht="18.75" customHeight="1">
      <c r="B162" s="234"/>
      <c r="C162" s="237"/>
      <c r="D162" s="237"/>
      <c r="E162" s="237"/>
      <c r="F162" s="257"/>
      <c r="G162" s="237"/>
      <c r="H162" s="237"/>
      <c r="I162" s="237"/>
      <c r="J162" s="237"/>
      <c r="K162" s="234"/>
    </row>
    <row r="163" spans="2:11" ht="18.75" customHeight="1">
      <c r="B163" s="244"/>
      <c r="C163" s="244"/>
      <c r="D163" s="244"/>
      <c r="E163" s="244"/>
      <c r="F163" s="244"/>
      <c r="G163" s="244"/>
      <c r="H163" s="244"/>
      <c r="I163" s="244"/>
      <c r="J163" s="244"/>
      <c r="K163" s="244"/>
    </row>
    <row r="164" spans="2:11" ht="7.5" customHeight="1">
      <c r="B164" s="226"/>
      <c r="C164" s="227"/>
      <c r="D164" s="227"/>
      <c r="E164" s="227"/>
      <c r="F164" s="227"/>
      <c r="G164" s="227"/>
      <c r="H164" s="227"/>
      <c r="I164" s="227"/>
      <c r="J164" s="227"/>
      <c r="K164" s="228"/>
    </row>
    <row r="165" spans="2:11" ht="45" customHeight="1">
      <c r="B165" s="229"/>
      <c r="C165" s="356" t="s">
        <v>444</v>
      </c>
      <c r="D165" s="356"/>
      <c r="E165" s="356"/>
      <c r="F165" s="356"/>
      <c r="G165" s="356"/>
      <c r="H165" s="356"/>
      <c r="I165" s="356"/>
      <c r="J165" s="356"/>
      <c r="K165" s="230"/>
    </row>
    <row r="166" spans="2:11" ht="17.25" customHeight="1">
      <c r="B166" s="229"/>
      <c r="C166" s="250" t="s">
        <v>372</v>
      </c>
      <c r="D166" s="250"/>
      <c r="E166" s="250"/>
      <c r="F166" s="250" t="s">
        <v>373</v>
      </c>
      <c r="G166" s="287"/>
      <c r="H166" s="288" t="s">
        <v>54</v>
      </c>
      <c r="I166" s="288" t="s">
        <v>57</v>
      </c>
      <c r="J166" s="250" t="s">
        <v>374</v>
      </c>
      <c r="K166" s="230"/>
    </row>
    <row r="167" spans="2:11" ht="17.25" customHeight="1">
      <c r="B167" s="231"/>
      <c r="C167" s="252" t="s">
        <v>375</v>
      </c>
      <c r="D167" s="252"/>
      <c r="E167" s="252"/>
      <c r="F167" s="253" t="s">
        <v>376</v>
      </c>
      <c r="G167" s="289"/>
      <c r="H167" s="290"/>
      <c r="I167" s="290"/>
      <c r="J167" s="252" t="s">
        <v>377</v>
      </c>
      <c r="K167" s="232"/>
    </row>
    <row r="168" spans="2:11" ht="5.25" customHeight="1">
      <c r="B168" s="258"/>
      <c r="C168" s="255"/>
      <c r="D168" s="255"/>
      <c r="E168" s="255"/>
      <c r="F168" s="255"/>
      <c r="G168" s="256"/>
      <c r="H168" s="255"/>
      <c r="I168" s="255"/>
      <c r="J168" s="255"/>
      <c r="K168" s="279"/>
    </row>
    <row r="169" spans="2:11" ht="15" customHeight="1">
      <c r="B169" s="258"/>
      <c r="C169" s="237" t="s">
        <v>381</v>
      </c>
      <c r="D169" s="237"/>
      <c r="E169" s="237"/>
      <c r="F169" s="257" t="s">
        <v>378</v>
      </c>
      <c r="G169" s="237"/>
      <c r="H169" s="237" t="s">
        <v>418</v>
      </c>
      <c r="I169" s="237" t="s">
        <v>380</v>
      </c>
      <c r="J169" s="237">
        <v>120</v>
      </c>
      <c r="K169" s="279"/>
    </row>
    <row r="170" spans="2:11" ht="15" customHeight="1">
      <c r="B170" s="258"/>
      <c r="C170" s="237" t="s">
        <v>427</v>
      </c>
      <c r="D170" s="237"/>
      <c r="E170" s="237"/>
      <c r="F170" s="257" t="s">
        <v>378</v>
      </c>
      <c r="G170" s="237"/>
      <c r="H170" s="237" t="s">
        <v>428</v>
      </c>
      <c r="I170" s="237" t="s">
        <v>380</v>
      </c>
      <c r="J170" s="237" t="s">
        <v>429</v>
      </c>
      <c r="K170" s="279"/>
    </row>
    <row r="171" spans="2:11" ht="15" customHeight="1">
      <c r="B171" s="258"/>
      <c r="C171" s="237" t="s">
        <v>326</v>
      </c>
      <c r="D171" s="237"/>
      <c r="E171" s="237"/>
      <c r="F171" s="257" t="s">
        <v>378</v>
      </c>
      <c r="G171" s="237"/>
      <c r="H171" s="237" t="s">
        <v>445</v>
      </c>
      <c r="I171" s="237" t="s">
        <v>380</v>
      </c>
      <c r="J171" s="237" t="s">
        <v>429</v>
      </c>
      <c r="K171" s="279"/>
    </row>
    <row r="172" spans="2:11" ht="15" customHeight="1">
      <c r="B172" s="258"/>
      <c r="C172" s="237" t="s">
        <v>383</v>
      </c>
      <c r="D172" s="237"/>
      <c r="E172" s="237"/>
      <c r="F172" s="257" t="s">
        <v>384</v>
      </c>
      <c r="G172" s="237"/>
      <c r="H172" s="237" t="s">
        <v>445</v>
      </c>
      <c r="I172" s="237" t="s">
        <v>380</v>
      </c>
      <c r="J172" s="237">
        <v>50</v>
      </c>
      <c r="K172" s="279"/>
    </row>
    <row r="173" spans="2:11" ht="15" customHeight="1">
      <c r="B173" s="258"/>
      <c r="C173" s="237" t="s">
        <v>386</v>
      </c>
      <c r="D173" s="237"/>
      <c r="E173" s="237"/>
      <c r="F173" s="257" t="s">
        <v>378</v>
      </c>
      <c r="G173" s="237"/>
      <c r="H173" s="237" t="s">
        <v>445</v>
      </c>
      <c r="I173" s="237" t="s">
        <v>388</v>
      </c>
      <c r="J173" s="237"/>
      <c r="K173" s="279"/>
    </row>
    <row r="174" spans="2:11" ht="15" customHeight="1">
      <c r="B174" s="258"/>
      <c r="C174" s="237" t="s">
        <v>397</v>
      </c>
      <c r="D174" s="237"/>
      <c r="E174" s="237"/>
      <c r="F174" s="257" t="s">
        <v>384</v>
      </c>
      <c r="G174" s="237"/>
      <c r="H174" s="237" t="s">
        <v>445</v>
      </c>
      <c r="I174" s="237" t="s">
        <v>380</v>
      </c>
      <c r="J174" s="237">
        <v>50</v>
      </c>
      <c r="K174" s="279"/>
    </row>
    <row r="175" spans="2:11" ht="15" customHeight="1">
      <c r="B175" s="258"/>
      <c r="C175" s="237" t="s">
        <v>405</v>
      </c>
      <c r="D175" s="237"/>
      <c r="E175" s="237"/>
      <c r="F175" s="257" t="s">
        <v>384</v>
      </c>
      <c r="G175" s="237"/>
      <c r="H175" s="237" t="s">
        <v>445</v>
      </c>
      <c r="I175" s="237" t="s">
        <v>380</v>
      </c>
      <c r="J175" s="237">
        <v>50</v>
      </c>
      <c r="K175" s="279"/>
    </row>
    <row r="176" spans="2:11" ht="15" customHeight="1">
      <c r="B176" s="258"/>
      <c r="C176" s="237" t="s">
        <v>403</v>
      </c>
      <c r="D176" s="237"/>
      <c r="E176" s="237"/>
      <c r="F176" s="257" t="s">
        <v>384</v>
      </c>
      <c r="G176" s="237"/>
      <c r="H176" s="237" t="s">
        <v>445</v>
      </c>
      <c r="I176" s="237" t="s">
        <v>380</v>
      </c>
      <c r="J176" s="237">
        <v>50</v>
      </c>
      <c r="K176" s="279"/>
    </row>
    <row r="177" spans="2:11" ht="15" customHeight="1">
      <c r="B177" s="258"/>
      <c r="C177" s="237" t="s">
        <v>98</v>
      </c>
      <c r="D177" s="237"/>
      <c r="E177" s="237"/>
      <c r="F177" s="257" t="s">
        <v>378</v>
      </c>
      <c r="G177" s="237"/>
      <c r="H177" s="237" t="s">
        <v>446</v>
      </c>
      <c r="I177" s="237" t="s">
        <v>447</v>
      </c>
      <c r="J177" s="237"/>
      <c r="K177" s="279"/>
    </row>
    <row r="178" spans="2:11" ht="15" customHeight="1">
      <c r="B178" s="258"/>
      <c r="C178" s="237" t="s">
        <v>57</v>
      </c>
      <c r="D178" s="237"/>
      <c r="E178" s="237"/>
      <c r="F178" s="257" t="s">
        <v>378</v>
      </c>
      <c r="G178" s="237"/>
      <c r="H178" s="237" t="s">
        <v>448</v>
      </c>
      <c r="I178" s="237" t="s">
        <v>449</v>
      </c>
      <c r="J178" s="237">
        <v>1</v>
      </c>
      <c r="K178" s="279"/>
    </row>
    <row r="179" spans="2:11" ht="15" customHeight="1">
      <c r="B179" s="258"/>
      <c r="C179" s="237" t="s">
        <v>53</v>
      </c>
      <c r="D179" s="237"/>
      <c r="E179" s="237"/>
      <c r="F179" s="257" t="s">
        <v>378</v>
      </c>
      <c r="G179" s="237"/>
      <c r="H179" s="237" t="s">
        <v>450</v>
      </c>
      <c r="I179" s="237" t="s">
        <v>380</v>
      </c>
      <c r="J179" s="237">
        <v>20</v>
      </c>
      <c r="K179" s="279"/>
    </row>
    <row r="180" spans="2:11" ht="15" customHeight="1">
      <c r="B180" s="258"/>
      <c r="C180" s="237" t="s">
        <v>54</v>
      </c>
      <c r="D180" s="237"/>
      <c r="E180" s="237"/>
      <c r="F180" s="257" t="s">
        <v>378</v>
      </c>
      <c r="G180" s="237"/>
      <c r="H180" s="237" t="s">
        <v>451</v>
      </c>
      <c r="I180" s="237" t="s">
        <v>380</v>
      </c>
      <c r="J180" s="237">
        <v>255</v>
      </c>
      <c r="K180" s="279"/>
    </row>
    <row r="181" spans="2:11" ht="15" customHeight="1">
      <c r="B181" s="258"/>
      <c r="C181" s="237" t="s">
        <v>99</v>
      </c>
      <c r="D181" s="237"/>
      <c r="E181" s="237"/>
      <c r="F181" s="257" t="s">
        <v>378</v>
      </c>
      <c r="G181" s="237"/>
      <c r="H181" s="237" t="s">
        <v>342</v>
      </c>
      <c r="I181" s="237" t="s">
        <v>380</v>
      </c>
      <c r="J181" s="237">
        <v>10</v>
      </c>
      <c r="K181" s="279"/>
    </row>
    <row r="182" spans="2:11" ht="15" customHeight="1">
      <c r="B182" s="258"/>
      <c r="C182" s="237" t="s">
        <v>100</v>
      </c>
      <c r="D182" s="237"/>
      <c r="E182" s="237"/>
      <c r="F182" s="257" t="s">
        <v>378</v>
      </c>
      <c r="G182" s="237"/>
      <c r="H182" s="237" t="s">
        <v>452</v>
      </c>
      <c r="I182" s="237" t="s">
        <v>413</v>
      </c>
      <c r="J182" s="237"/>
      <c r="K182" s="279"/>
    </row>
    <row r="183" spans="2:11" ht="15" customHeight="1">
      <c r="B183" s="258"/>
      <c r="C183" s="237" t="s">
        <v>453</v>
      </c>
      <c r="D183" s="237"/>
      <c r="E183" s="237"/>
      <c r="F183" s="257" t="s">
        <v>378</v>
      </c>
      <c r="G183" s="237"/>
      <c r="H183" s="237" t="s">
        <v>454</v>
      </c>
      <c r="I183" s="237" t="s">
        <v>413</v>
      </c>
      <c r="J183" s="237"/>
      <c r="K183" s="279"/>
    </row>
    <row r="184" spans="2:11" ht="15" customHeight="1">
      <c r="B184" s="258"/>
      <c r="C184" s="237" t="s">
        <v>442</v>
      </c>
      <c r="D184" s="237"/>
      <c r="E184" s="237"/>
      <c r="F184" s="257" t="s">
        <v>378</v>
      </c>
      <c r="G184" s="237"/>
      <c r="H184" s="237" t="s">
        <v>455</v>
      </c>
      <c r="I184" s="237" t="s">
        <v>413</v>
      </c>
      <c r="J184" s="237"/>
      <c r="K184" s="279"/>
    </row>
    <row r="185" spans="2:11" ht="15" customHeight="1">
      <c r="B185" s="258"/>
      <c r="C185" s="237" t="s">
        <v>102</v>
      </c>
      <c r="D185" s="237"/>
      <c r="E185" s="237"/>
      <c r="F185" s="257" t="s">
        <v>384</v>
      </c>
      <c r="G185" s="237"/>
      <c r="H185" s="237" t="s">
        <v>456</v>
      </c>
      <c r="I185" s="237" t="s">
        <v>380</v>
      </c>
      <c r="J185" s="237">
        <v>50</v>
      </c>
      <c r="K185" s="279"/>
    </row>
    <row r="186" spans="2:11" ht="15" customHeight="1">
      <c r="B186" s="258"/>
      <c r="C186" s="237" t="s">
        <v>457</v>
      </c>
      <c r="D186" s="237"/>
      <c r="E186" s="237"/>
      <c r="F186" s="257" t="s">
        <v>384</v>
      </c>
      <c r="G186" s="237"/>
      <c r="H186" s="237" t="s">
        <v>458</v>
      </c>
      <c r="I186" s="237" t="s">
        <v>459</v>
      </c>
      <c r="J186" s="237"/>
      <c r="K186" s="279"/>
    </row>
    <row r="187" spans="2:11" ht="15" customHeight="1">
      <c r="B187" s="258"/>
      <c r="C187" s="237" t="s">
        <v>460</v>
      </c>
      <c r="D187" s="237"/>
      <c r="E187" s="237"/>
      <c r="F187" s="257" t="s">
        <v>384</v>
      </c>
      <c r="G187" s="237"/>
      <c r="H187" s="237" t="s">
        <v>461</v>
      </c>
      <c r="I187" s="237" t="s">
        <v>459</v>
      </c>
      <c r="J187" s="237"/>
      <c r="K187" s="279"/>
    </row>
    <row r="188" spans="2:11" ht="15" customHeight="1">
      <c r="B188" s="258"/>
      <c r="C188" s="237" t="s">
        <v>462</v>
      </c>
      <c r="D188" s="237"/>
      <c r="E188" s="237"/>
      <c r="F188" s="257" t="s">
        <v>384</v>
      </c>
      <c r="G188" s="237"/>
      <c r="H188" s="237" t="s">
        <v>463</v>
      </c>
      <c r="I188" s="237" t="s">
        <v>459</v>
      </c>
      <c r="J188" s="237"/>
      <c r="K188" s="279"/>
    </row>
    <row r="189" spans="2:11" ht="15" customHeight="1">
      <c r="B189" s="258"/>
      <c r="C189" s="291" t="s">
        <v>464</v>
      </c>
      <c r="D189" s="237"/>
      <c r="E189" s="237"/>
      <c r="F189" s="257" t="s">
        <v>384</v>
      </c>
      <c r="G189" s="237"/>
      <c r="H189" s="237" t="s">
        <v>465</v>
      </c>
      <c r="I189" s="237" t="s">
        <v>466</v>
      </c>
      <c r="J189" s="292" t="s">
        <v>467</v>
      </c>
      <c r="K189" s="279"/>
    </row>
    <row r="190" spans="2:11" ht="15" customHeight="1">
      <c r="B190" s="258"/>
      <c r="C190" s="243" t="s">
        <v>42</v>
      </c>
      <c r="D190" s="237"/>
      <c r="E190" s="237"/>
      <c r="F190" s="257" t="s">
        <v>378</v>
      </c>
      <c r="G190" s="237"/>
      <c r="H190" s="234" t="s">
        <v>468</v>
      </c>
      <c r="I190" s="237" t="s">
        <v>469</v>
      </c>
      <c r="J190" s="237"/>
      <c r="K190" s="279"/>
    </row>
    <row r="191" spans="2:11" ht="15" customHeight="1">
      <c r="B191" s="258"/>
      <c r="C191" s="243" t="s">
        <v>470</v>
      </c>
      <c r="D191" s="237"/>
      <c r="E191" s="237"/>
      <c r="F191" s="257" t="s">
        <v>378</v>
      </c>
      <c r="G191" s="237"/>
      <c r="H191" s="237" t="s">
        <v>471</v>
      </c>
      <c r="I191" s="237" t="s">
        <v>413</v>
      </c>
      <c r="J191" s="237"/>
      <c r="K191" s="279"/>
    </row>
    <row r="192" spans="2:11" ht="15" customHeight="1">
      <c r="B192" s="258"/>
      <c r="C192" s="243" t="s">
        <v>472</v>
      </c>
      <c r="D192" s="237"/>
      <c r="E192" s="237"/>
      <c r="F192" s="257" t="s">
        <v>378</v>
      </c>
      <c r="G192" s="237"/>
      <c r="H192" s="237" t="s">
        <v>473</v>
      </c>
      <c r="I192" s="237" t="s">
        <v>413</v>
      </c>
      <c r="J192" s="237"/>
      <c r="K192" s="279"/>
    </row>
    <row r="193" spans="2:11" ht="15" customHeight="1">
      <c r="B193" s="258"/>
      <c r="C193" s="243" t="s">
        <v>474</v>
      </c>
      <c r="D193" s="237"/>
      <c r="E193" s="237"/>
      <c r="F193" s="257" t="s">
        <v>384</v>
      </c>
      <c r="G193" s="237"/>
      <c r="H193" s="237" t="s">
        <v>475</v>
      </c>
      <c r="I193" s="237" t="s">
        <v>413</v>
      </c>
      <c r="J193" s="237"/>
      <c r="K193" s="279"/>
    </row>
    <row r="194" spans="2:11" ht="15" customHeight="1">
      <c r="B194" s="285"/>
      <c r="C194" s="293"/>
      <c r="D194" s="267"/>
      <c r="E194" s="267"/>
      <c r="F194" s="267"/>
      <c r="G194" s="267"/>
      <c r="H194" s="267"/>
      <c r="I194" s="267"/>
      <c r="J194" s="267"/>
      <c r="K194" s="286"/>
    </row>
    <row r="195" spans="2:11" ht="18.75" customHeight="1">
      <c r="B195" s="234"/>
      <c r="C195" s="237"/>
      <c r="D195" s="237"/>
      <c r="E195" s="237"/>
      <c r="F195" s="257"/>
      <c r="G195" s="237"/>
      <c r="H195" s="237"/>
      <c r="I195" s="237"/>
      <c r="J195" s="237"/>
      <c r="K195" s="234"/>
    </row>
    <row r="196" spans="2:11" ht="18.75" customHeight="1">
      <c r="B196" s="234"/>
      <c r="C196" s="237"/>
      <c r="D196" s="237"/>
      <c r="E196" s="237"/>
      <c r="F196" s="257"/>
      <c r="G196" s="237"/>
      <c r="H196" s="237"/>
      <c r="I196" s="237"/>
      <c r="J196" s="237"/>
      <c r="K196" s="234"/>
    </row>
    <row r="197" spans="2:11" ht="18.75" customHeight="1">
      <c r="B197" s="244"/>
      <c r="C197" s="244"/>
      <c r="D197" s="244"/>
      <c r="E197" s="244"/>
      <c r="F197" s="244"/>
      <c r="G197" s="244"/>
      <c r="H197" s="244"/>
      <c r="I197" s="244"/>
      <c r="J197" s="244"/>
      <c r="K197" s="244"/>
    </row>
    <row r="198" spans="2:11" ht="12">
      <c r="B198" s="226"/>
      <c r="C198" s="227"/>
      <c r="D198" s="227"/>
      <c r="E198" s="227"/>
      <c r="F198" s="227"/>
      <c r="G198" s="227"/>
      <c r="H198" s="227"/>
      <c r="I198" s="227"/>
      <c r="J198" s="227"/>
      <c r="K198" s="228"/>
    </row>
    <row r="199" spans="2:11" ht="22.2">
      <c r="B199" s="229"/>
      <c r="C199" s="356" t="s">
        <v>476</v>
      </c>
      <c r="D199" s="356"/>
      <c r="E199" s="356"/>
      <c r="F199" s="356"/>
      <c r="G199" s="356"/>
      <c r="H199" s="356"/>
      <c r="I199" s="356"/>
      <c r="J199" s="356"/>
      <c r="K199" s="230"/>
    </row>
    <row r="200" spans="2:11" ht="25.5" customHeight="1">
      <c r="B200" s="229"/>
      <c r="C200" s="294" t="s">
        <v>477</v>
      </c>
      <c r="D200" s="294"/>
      <c r="E200" s="294"/>
      <c r="F200" s="294" t="s">
        <v>478</v>
      </c>
      <c r="G200" s="295"/>
      <c r="H200" s="355" t="s">
        <v>479</v>
      </c>
      <c r="I200" s="355"/>
      <c r="J200" s="355"/>
      <c r="K200" s="230"/>
    </row>
    <row r="201" spans="2:11" ht="5.25" customHeight="1">
      <c r="B201" s="258"/>
      <c r="C201" s="255"/>
      <c r="D201" s="255"/>
      <c r="E201" s="255"/>
      <c r="F201" s="255"/>
      <c r="G201" s="237"/>
      <c r="H201" s="255"/>
      <c r="I201" s="255"/>
      <c r="J201" s="255"/>
      <c r="K201" s="279"/>
    </row>
    <row r="202" spans="2:11" ht="15" customHeight="1">
      <c r="B202" s="258"/>
      <c r="C202" s="237" t="s">
        <v>469</v>
      </c>
      <c r="D202" s="237"/>
      <c r="E202" s="237"/>
      <c r="F202" s="257" t="s">
        <v>43</v>
      </c>
      <c r="G202" s="237"/>
      <c r="H202" s="354" t="s">
        <v>480</v>
      </c>
      <c r="I202" s="354"/>
      <c r="J202" s="354"/>
      <c r="K202" s="279"/>
    </row>
    <row r="203" spans="2:11" ht="15" customHeight="1">
      <c r="B203" s="258"/>
      <c r="C203" s="264"/>
      <c r="D203" s="237"/>
      <c r="E203" s="237"/>
      <c r="F203" s="257" t="s">
        <v>44</v>
      </c>
      <c r="G203" s="237"/>
      <c r="H203" s="354" t="s">
        <v>481</v>
      </c>
      <c r="I203" s="354"/>
      <c r="J203" s="354"/>
      <c r="K203" s="279"/>
    </row>
    <row r="204" spans="2:11" ht="15" customHeight="1">
      <c r="B204" s="258"/>
      <c r="C204" s="264"/>
      <c r="D204" s="237"/>
      <c r="E204" s="237"/>
      <c r="F204" s="257" t="s">
        <v>47</v>
      </c>
      <c r="G204" s="237"/>
      <c r="H204" s="354" t="s">
        <v>482</v>
      </c>
      <c r="I204" s="354"/>
      <c r="J204" s="354"/>
      <c r="K204" s="279"/>
    </row>
    <row r="205" spans="2:11" ht="15" customHeight="1">
      <c r="B205" s="258"/>
      <c r="C205" s="237"/>
      <c r="D205" s="237"/>
      <c r="E205" s="237"/>
      <c r="F205" s="257" t="s">
        <v>45</v>
      </c>
      <c r="G205" s="237"/>
      <c r="H205" s="354" t="s">
        <v>483</v>
      </c>
      <c r="I205" s="354"/>
      <c r="J205" s="354"/>
      <c r="K205" s="279"/>
    </row>
    <row r="206" spans="2:11" ht="15" customHeight="1">
      <c r="B206" s="258"/>
      <c r="C206" s="237"/>
      <c r="D206" s="237"/>
      <c r="E206" s="237"/>
      <c r="F206" s="257" t="s">
        <v>46</v>
      </c>
      <c r="G206" s="237"/>
      <c r="H206" s="354" t="s">
        <v>484</v>
      </c>
      <c r="I206" s="354"/>
      <c r="J206" s="354"/>
      <c r="K206" s="279"/>
    </row>
    <row r="207" spans="2:11" ht="15" customHeight="1">
      <c r="B207" s="258"/>
      <c r="C207" s="237"/>
      <c r="D207" s="237"/>
      <c r="E207" s="237"/>
      <c r="F207" s="257"/>
      <c r="G207" s="237"/>
      <c r="H207" s="237"/>
      <c r="I207" s="237"/>
      <c r="J207" s="237"/>
      <c r="K207" s="279"/>
    </row>
    <row r="208" spans="2:11" ht="15" customHeight="1">
      <c r="B208" s="258"/>
      <c r="C208" s="237" t="s">
        <v>425</v>
      </c>
      <c r="D208" s="237"/>
      <c r="E208" s="237"/>
      <c r="F208" s="257" t="s">
        <v>79</v>
      </c>
      <c r="G208" s="237"/>
      <c r="H208" s="354" t="s">
        <v>485</v>
      </c>
      <c r="I208" s="354"/>
      <c r="J208" s="354"/>
      <c r="K208" s="279"/>
    </row>
    <row r="209" spans="2:11" ht="15" customHeight="1">
      <c r="B209" s="258"/>
      <c r="C209" s="264"/>
      <c r="D209" s="237"/>
      <c r="E209" s="237"/>
      <c r="F209" s="257" t="s">
        <v>320</v>
      </c>
      <c r="G209" s="237"/>
      <c r="H209" s="354" t="s">
        <v>321</v>
      </c>
      <c r="I209" s="354"/>
      <c r="J209" s="354"/>
      <c r="K209" s="279"/>
    </row>
    <row r="210" spans="2:11" ht="15" customHeight="1">
      <c r="B210" s="258"/>
      <c r="C210" s="237"/>
      <c r="D210" s="237"/>
      <c r="E210" s="237"/>
      <c r="F210" s="257" t="s">
        <v>318</v>
      </c>
      <c r="G210" s="237"/>
      <c r="H210" s="354" t="s">
        <v>486</v>
      </c>
      <c r="I210" s="354"/>
      <c r="J210" s="354"/>
      <c r="K210" s="279"/>
    </row>
    <row r="211" spans="2:11" ht="15" customHeight="1">
      <c r="B211" s="296"/>
      <c r="C211" s="264"/>
      <c r="D211" s="264"/>
      <c r="E211" s="264"/>
      <c r="F211" s="257" t="s">
        <v>322</v>
      </c>
      <c r="G211" s="243"/>
      <c r="H211" s="353" t="s">
        <v>323</v>
      </c>
      <c r="I211" s="353"/>
      <c r="J211" s="353"/>
      <c r="K211" s="297"/>
    </row>
    <row r="212" spans="2:11" ht="15" customHeight="1">
      <c r="B212" s="296"/>
      <c r="C212" s="264"/>
      <c r="D212" s="264"/>
      <c r="E212" s="264"/>
      <c r="F212" s="257" t="s">
        <v>324</v>
      </c>
      <c r="G212" s="243"/>
      <c r="H212" s="353" t="s">
        <v>487</v>
      </c>
      <c r="I212" s="353"/>
      <c r="J212" s="353"/>
      <c r="K212" s="297"/>
    </row>
    <row r="213" spans="2:11" ht="15" customHeight="1">
      <c r="B213" s="296"/>
      <c r="C213" s="264"/>
      <c r="D213" s="264"/>
      <c r="E213" s="264"/>
      <c r="F213" s="298"/>
      <c r="G213" s="243"/>
      <c r="H213" s="299"/>
      <c r="I213" s="299"/>
      <c r="J213" s="299"/>
      <c r="K213" s="297"/>
    </row>
    <row r="214" spans="2:11" ht="15" customHeight="1">
      <c r="B214" s="296"/>
      <c r="C214" s="237" t="s">
        <v>449</v>
      </c>
      <c r="D214" s="264"/>
      <c r="E214" s="264"/>
      <c r="F214" s="257">
        <v>1</v>
      </c>
      <c r="G214" s="243"/>
      <c r="H214" s="353" t="s">
        <v>488</v>
      </c>
      <c r="I214" s="353"/>
      <c r="J214" s="353"/>
      <c r="K214" s="297"/>
    </row>
    <row r="215" spans="2:11" ht="15" customHeight="1">
      <c r="B215" s="296"/>
      <c r="C215" s="264"/>
      <c r="D215" s="264"/>
      <c r="E215" s="264"/>
      <c r="F215" s="257">
        <v>2</v>
      </c>
      <c r="G215" s="243"/>
      <c r="H215" s="353" t="s">
        <v>489</v>
      </c>
      <c r="I215" s="353"/>
      <c r="J215" s="353"/>
      <c r="K215" s="297"/>
    </row>
    <row r="216" spans="2:11" ht="15" customHeight="1">
      <c r="B216" s="296"/>
      <c r="C216" s="264"/>
      <c r="D216" s="264"/>
      <c r="E216" s="264"/>
      <c r="F216" s="257">
        <v>3</v>
      </c>
      <c r="G216" s="243"/>
      <c r="H216" s="353" t="s">
        <v>490</v>
      </c>
      <c r="I216" s="353"/>
      <c r="J216" s="353"/>
      <c r="K216" s="297"/>
    </row>
    <row r="217" spans="2:11" ht="15" customHeight="1">
      <c r="B217" s="296"/>
      <c r="C217" s="264"/>
      <c r="D217" s="264"/>
      <c r="E217" s="264"/>
      <c r="F217" s="257">
        <v>4</v>
      </c>
      <c r="G217" s="243"/>
      <c r="H217" s="353" t="s">
        <v>491</v>
      </c>
      <c r="I217" s="353"/>
      <c r="J217" s="353"/>
      <c r="K217" s="297"/>
    </row>
    <row r="218" spans="2:11" ht="12.75" customHeight="1">
      <c r="B218" s="300"/>
      <c r="C218" s="301"/>
      <c r="D218" s="301"/>
      <c r="E218" s="301"/>
      <c r="F218" s="301"/>
      <c r="G218" s="301"/>
      <c r="H218" s="301"/>
      <c r="I218" s="301"/>
      <c r="J218" s="301"/>
      <c r="K218" s="302"/>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05 - SO 05 Výměna oken v ...</vt:lpstr>
      <vt:lpstr>Pokyny pro vyplnění</vt:lpstr>
      <vt:lpstr>'05 - SO 05 Výměna oken v ...'!Názvy_tisku</vt:lpstr>
      <vt:lpstr>'Rekapitulace stavby'!Názvy_tisku</vt:lpstr>
      <vt:lpstr>'05 - SO 05 Výměna oken v ...'!Oblast_tisku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Core5\lukes</dc:creator>
  <cp:lastModifiedBy>externistait</cp:lastModifiedBy>
  <dcterms:created xsi:type="dcterms:W3CDTF">2019-08-20T22:27:30Z</dcterms:created>
  <dcterms:modified xsi:type="dcterms:W3CDTF">2019-08-21T09:16:14Z</dcterms:modified>
</cp:coreProperties>
</file>