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00" activeTab="0"/>
  </bookViews>
  <sheets>
    <sheet name="Rekapitulace stavby" sheetId="1" r:id="rId1"/>
    <sheet name="SK9401 - SO 101  II-201 C..." sheetId="2" r:id="rId2"/>
    <sheet name="SK9402 - SO 102  II-201 C..." sheetId="3" r:id="rId3"/>
    <sheet name="SK9403 - SO 103  II-201 C..." sheetId="4" r:id="rId4"/>
    <sheet name="SK9404 - VON" sheetId="5" r:id="rId5"/>
    <sheet name="Pokyny pro vyplnění" sheetId="6" r:id="rId6"/>
  </sheets>
  <definedNames>
    <definedName name="_xlnm._FilterDatabase" localSheetId="1" hidden="1">'SK9401 - SO 101  II-201 C...'!$C$84:$K$234</definedName>
    <definedName name="_xlnm._FilterDatabase" localSheetId="2" hidden="1">'SK9402 - SO 102  II-201 C...'!$C$84:$K$240</definedName>
    <definedName name="_xlnm._FilterDatabase" localSheetId="3" hidden="1">'SK9403 - SO 103  II-201 C...'!$C$84:$K$257</definedName>
    <definedName name="_xlnm._FilterDatabase" localSheetId="4" hidden="1">'SK9404 - VON'!$C$81:$K$89</definedName>
    <definedName name="_xlnm.Print_Area" localSheetId="5">'Pokyny pro vyplnění'!$B$2:$K$71,'Pokyny pro vyplnění'!$B$74:$K$118,'Pokyny pro vyplnění'!$B$121:$K$190,'Pokyny pro vyplnění'!$B$198:$K$218</definedName>
    <definedName name="_xlnm.Print_Area" localSheetId="0">'Rekapitulace stavby'!$D$4:$AO$36,'Rekapitulace stavby'!$C$42:$AQ$59</definedName>
    <definedName name="_xlnm.Print_Area" localSheetId="1">'SK9401 - SO 101  II-201 C...'!$C$4:$J$39,'SK9401 - SO 101  II-201 C...'!$C$45:$J$66,'SK9401 - SO 101  II-201 C...'!$C$72:$K$234</definedName>
    <definedName name="_xlnm.Print_Area" localSheetId="2">'SK9402 - SO 102  II-201 C...'!$C$4:$J$39,'SK9402 - SO 102  II-201 C...'!$C$45:$J$66,'SK9402 - SO 102  II-201 C...'!$C$72:$K$240</definedName>
    <definedName name="_xlnm.Print_Area" localSheetId="3">'SK9403 - SO 103  II-201 C...'!$C$4:$J$39,'SK9403 - SO 103  II-201 C...'!$C$45:$J$66,'SK9403 - SO 103  II-201 C...'!$C$72:$K$257</definedName>
    <definedName name="_xlnm.Print_Area" localSheetId="4">'SK9404 - VON'!$C$4:$J$39,'SK9404 - VON'!$C$45:$J$63,'SK9404 - VON'!$C$69:$K$89</definedName>
    <definedName name="_xlnm.Print_Titles" localSheetId="0">'Rekapitulace stavby'!$52:$52</definedName>
    <definedName name="_xlnm.Print_Titles" localSheetId="1">'SK9401 - SO 101  II-201 C...'!$84:$84</definedName>
    <definedName name="_xlnm.Print_Titles" localSheetId="2">'SK9402 - SO 102  II-201 C...'!$84:$84</definedName>
    <definedName name="_xlnm.Print_Titles" localSheetId="3">'SK9403 - SO 103  II-201 C...'!$84:$84</definedName>
    <definedName name="_xlnm.Print_Titles" localSheetId="4">'SK9404 - VON'!$81:$81</definedName>
  </definedNames>
  <calcPr calcId="162913"/>
</workbook>
</file>

<file path=xl/sharedStrings.xml><?xml version="1.0" encoding="utf-8"?>
<sst xmlns="http://schemas.openxmlformats.org/spreadsheetml/2006/main" count="5603" uniqueCount="616">
  <si>
    <t>Export Komplet</t>
  </si>
  <si>
    <t>VZ</t>
  </si>
  <si>
    <t>2.0</t>
  </si>
  <si>
    <t/>
  </si>
  <si>
    <t>False</t>
  </si>
  <si>
    <t>{d88c2c42-7164-4450-bfa6-db50d52ff352}</t>
  </si>
  <si>
    <t>&gt;&gt;  skryté sloupce  &lt;&lt;</t>
  </si>
  <si>
    <t>0,01</t>
  </si>
  <si>
    <t>21</t>
  </si>
  <si>
    <t>15</t>
  </si>
  <si>
    <t>REKAPITULACE STAVBY</t>
  </si>
  <si>
    <t>v ---  níže se nacházejí doplnkové a pomocné údaje k sestavám  --- v</t>
  </si>
  <si>
    <t>Návod na vyplnění</t>
  </si>
  <si>
    <t>Kód:</t>
  </si>
  <si>
    <t>SK94</t>
  </si>
  <si>
    <t>Měnit lze pouze buňky se žlutým podbarvením!
1) v Rekapitulaci stavby vyplňte údaje o Uchazeči (přenesou se do ostatních sestav i v jiných listech)
2) na vybraných listech vyplňte v sestavě Soupis prací ceny u položek</t>
  </si>
  <si>
    <t>Stavba:</t>
  </si>
  <si>
    <t>II/201  Chodová planá - Kyjov</t>
  </si>
  <si>
    <t>KSO:</t>
  </si>
  <si>
    <t>8227</t>
  </si>
  <si>
    <t>CC-CZ:</t>
  </si>
  <si>
    <t>211112</t>
  </si>
  <si>
    <t>Místo:</t>
  </si>
  <si>
    <t xml:space="preserve"> </t>
  </si>
  <si>
    <t>Datum:</t>
  </si>
  <si>
    <t>Zadavatel:</t>
  </si>
  <si>
    <t>IČ:</t>
  </si>
  <si>
    <t>SUS PK příspěvková organizace</t>
  </si>
  <si>
    <t>DIČ:</t>
  </si>
  <si>
    <t>Uchazeč:</t>
  </si>
  <si>
    <t>Projektant:</t>
  </si>
  <si>
    <t>IČ138090450</t>
  </si>
  <si>
    <t xml:space="preserve">Projekční kancelář Ing.Škubalová </t>
  </si>
  <si>
    <t>DIČCZ5651090258</t>
  </si>
  <si>
    <t>True</t>
  </si>
  <si>
    <t>Zpracovatel:</t>
  </si>
  <si>
    <t>IČ11628626</t>
  </si>
  <si>
    <t>Straka</t>
  </si>
  <si>
    <t>DIČCZ5501101551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</si>
  <si>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</si>
  <si>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</si>
  <si>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</si>
  <si>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</si>
  <si>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</si>
  <si>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</si>
  <si>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</si>
  <si>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</si>
  <si>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</si>
  <si>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</si>
  <si>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</si>
  <si>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</si>
  <si>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</si>
  <si>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</si>
  <si>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</si>
  <si>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</si>
  <si>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</si>
  <si>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</si>
  <si>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</si>
  <si>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</si>
  <si>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</si>
  <si>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</si>
  <si>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</si>
  <si>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</si>
  <si>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</si>
  <si>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</si>
  <si>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</si>
  <si>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</si>
  <si>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</si>
  <si>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</si>
  <si>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</si>
  <si>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</si>
  <si>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</si>
  <si>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</si>
  <si>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</si>
  <si>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</si>
  <si>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</si>
  <si>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</si>
  <si>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</si>
  <si>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</si>
  <si>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</si>
  <si>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SK9401</t>
  </si>
  <si>
    <t>SO 101  II/201 Ch.Planá - Kyjov</t>
  </si>
  <si>
    <t>STA</t>
  </si>
  <si>
    <t>1</t>
  </si>
  <si>
    <t>{a7c53c26-b983-43a6-81eb-8a142eebdada}</t>
  </si>
  <si>
    <t>2</t>
  </si>
  <si>
    <t>SK9402</t>
  </si>
  <si>
    <t>SO 102  II/201 Ch.Planá - Kyjov</t>
  </si>
  <si>
    <t>{f1d40ba0-f758-41da-b6bb-be9b1cfabee3}</t>
  </si>
  <si>
    <t>SK9403</t>
  </si>
  <si>
    <t>SO 103  II/201 Ch.Planá - Kyjov</t>
  </si>
  <si>
    <t>{e15570a3-89df-469c-8758-e3e5af588759}</t>
  </si>
  <si>
    <t>SK9404</t>
  </si>
  <si>
    <t>VON</t>
  </si>
  <si>
    <t>{0ffd6e71-fe43-4b6e-8537-cf4f09384387}</t>
  </si>
  <si>
    <t>KRYCÍ LIST SOUPISU PRACÍ</t>
  </si>
  <si>
    <t>Objekt:</t>
  </si>
  <si>
    <t>SK9401 - SO 101  II/201 Ch.Planá - Kyjov</t>
  </si>
  <si>
    <t>REKAPITULACE ČLENĚNÍ SOUPISU PRACÍ</t>
  </si>
  <si>
    <t>Kód dílu - Popis</t>
  </si>
  <si>
    <t>Cena celkem [CZK]</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</si>
  <si>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</si>
  <si>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</si>
  <si>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</si>
  <si>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</si>
  <si>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</si>
  <si>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</si>
  <si>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</si>
  <si>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</si>
  <si>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</si>
  <si>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</si>
  <si>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</si>
  <si>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</si>
  <si>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</si>
  <si>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</si>
  <si>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</si>
  <si>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</si>
  <si>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</si>
  <si>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</si>
  <si>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</si>
  <si>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</si>
  <si>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</si>
  <si>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</si>
  <si>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</si>
  <si>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</si>
  <si>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</si>
  <si>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113107221</t>
  </si>
  <si>
    <t>Odstranění podkladů nebo krytů strojně plochy jednotlivě přes 200 m2 s přemístěním hmot na skládku na vzdálenost do 20 m nebo s naložením na dopravní prostředek z kameniva hrubého drceného, o tl. vrstvy 70 mm</t>
  </si>
  <si>
    <t>m2</t>
  </si>
  <si>
    <t>CS ÚRS 2019 01</t>
  </si>
  <si>
    <t>4</t>
  </si>
  <si>
    <t>550430243</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</si>
  <si>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</si>
  <si>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</si>
  <si>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</si>
  <si>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275,79</t>
  </si>
  <si>
    <t>tl. 70 mm ,rozjezdy, dle výpisu hl.výměr</t>
  </si>
  <si>
    <t>Součet</t>
  </si>
  <si>
    <t>113154233</t>
  </si>
  <si>
    <t>Frézování živičného podkladu nebo krytu s naložením na dopravní prostředek plochy přes 500 do 1 000 m2 bez překážek v trase pruhu šířky přes 1 m do 2 m, tloušťky vrstvy 50 mm</t>
  </si>
  <si>
    <t>-308266461</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</si>
  <si>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</si>
  <si>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rozjezdy,dle výpisu hl.výměr</t>
  </si>
  <si>
    <t>3</t>
  </si>
  <si>
    <t>113154234</t>
  </si>
  <si>
    <t>Frézování živičného podkladu nebo krytu s naložením na dopravní prostředek plochy přes 500 do 1 000 m2 bez překážek v trase pruhu šířky přes 1 m do 2 m, tloušťky vrstvy 100 mm</t>
  </si>
  <si>
    <t>126020888</t>
  </si>
  <si>
    <t>hloubk.úprava  70 mm</t>
  </si>
  <si>
    <t>450</t>
  </si>
  <si>
    <t>frézování  100 mm</t>
  </si>
  <si>
    <t>4171,72+600,3</t>
  </si>
  <si>
    <t>dle výpisu hl.výměr</t>
  </si>
  <si>
    <t>162301102</t>
  </si>
  <si>
    <t>Vodorovné přemístění výkopku nebo sypaniny po suchu na obvyklém dopravním prostředku, bez naložení výkopku, avšak se složením bez rozhrnutí z horniny tř. 1 až 4 na vzdálenost přes 500 do 1 000 m</t>
  </si>
  <si>
    <t>m3</t>
  </si>
  <si>
    <t>-640719751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</si>
  <si>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</si>
  <si>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nános z krajnic</t>
  </si>
  <si>
    <t>290*0,15</t>
  </si>
  <si>
    <t>úprava příkopů</t>
  </si>
  <si>
    <t>430*(1,2+1,2)*0,1</t>
  </si>
  <si>
    <t>5</t>
  </si>
  <si>
    <t>167101102</t>
  </si>
  <si>
    <t>Nakládání, skládání a překládání neulehlého výkopku nebo sypaniny nakládání, množství přes 100 m3, z hornin tř. 1 až 4</t>
  </si>
  <si>
    <t>-362940407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</si>
  <si>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</si>
  <si>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6</t>
  </si>
  <si>
    <t>171151101</t>
  </si>
  <si>
    <t>Hutnění boků násypů z hornin soudržných a sypkých pro jakýkoliv sklon, délku a míru zhutnění svahu</t>
  </si>
  <si>
    <t>-836525082</t>
  </si>
  <si>
    <t>430*(1,2+1,2)</t>
  </si>
  <si>
    <t>úprava příkopů,dle výpisu hl.výměr</t>
  </si>
  <si>
    <t>7</t>
  </si>
  <si>
    <t>182101101</t>
  </si>
  <si>
    <t>Svahování trvalých svahů do projektovaných profilů s potřebným přemístěním výkopku při svahování v zářezech v hornině tř. 1 až 4</t>
  </si>
  <si>
    <t>-2005600958</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</si>
  <si>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</si>
  <si>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430*1,2</t>
  </si>
  <si>
    <t>8</t>
  </si>
  <si>
    <t>182201101</t>
  </si>
  <si>
    <t>Svahování trvalých svahů do projektovaných profilů s potřebným přemístěním výkopku při svahování násypů v jakékoliv hornině</t>
  </si>
  <si>
    <t>-1115377106</t>
  </si>
  <si>
    <t>Komunikace pozemní</t>
  </si>
  <si>
    <t>9</t>
  </si>
  <si>
    <t>565155121</t>
  </si>
  <si>
    <t>Asfaltový beton vrstva podkladní ACP 16 + (obalované kamenivo střednězrnné - OKS) s rozprostřením a zhutněním v pruhu šířky přes 3 m, po zhutnění tl. 70 mm</t>
  </si>
  <si>
    <t>378145916</t>
  </si>
  <si>
    <t xml:space="preserve">Poznámka k souboru cen:
1. ČSN EN 13108-1 připouští pro ACP 16 pouze tl. 50 až 80 mm.
</t>
  </si>
  <si>
    <t>10</t>
  </si>
  <si>
    <t>569931132</t>
  </si>
  <si>
    <t>Zpevnění krajnic nebo komunikací pro pěší s rozprostřením a zhutněním, po zhutnění asfaltovým recyklátem tl. 100 mm</t>
  </si>
  <si>
    <t>-1269604601</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</si>
  <si>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</si>
  <si>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298</t>
  </si>
  <si>
    <t>11</t>
  </si>
  <si>
    <t>573191111</t>
  </si>
  <si>
    <t>Postřik infiltrační kationaktivní emulzí v množství 1,00 kg/m2</t>
  </si>
  <si>
    <t>1188593600</t>
  </si>
  <si>
    <t xml:space="preserve">Poznámka k souboru cen:
1. V ceně nejsou započteny náklady na popř. projektem předepsané očištění vozovky, které se oceňuje cenou 938 90-8411 Očištění povrchu saponátovým roztokem části C 01 tohoto katalogu.
</t>
  </si>
  <si>
    <t>12</t>
  </si>
  <si>
    <t>573231111</t>
  </si>
  <si>
    <t>Postřik spojovací PS bez posypu kamenivem ze silniční emulze, v množství 0,70 kg/m2</t>
  </si>
  <si>
    <t>1974088244</t>
  </si>
  <si>
    <t>dle tab.kubatur a ploch</t>
  </si>
  <si>
    <t>4171,72*2</t>
  </si>
  <si>
    <t>rozjezdy</t>
  </si>
  <si>
    <t>275,79*2</t>
  </si>
  <si>
    <t>13</t>
  </si>
  <si>
    <t>577144141</t>
  </si>
  <si>
    <t>Asfaltový beton vrstva obrusná ACO 11 S (ABS) s rozprostřením a se zhutněním z modifikovaného asfaltu v pruhu šířky přes 3 m tl. 50 mm</t>
  </si>
  <si>
    <t>1510107436</t>
  </si>
  <si>
    <t xml:space="preserve">Poznámka k souboru cen:
1. ČSN EN 13108-1 připouští pro ACO 11 pouze tl. 35 až 50 mm.
</t>
  </si>
  <si>
    <t>4171,72</t>
  </si>
  <si>
    <t>dle tab.ploch</t>
  </si>
  <si>
    <t>14</t>
  </si>
  <si>
    <t>577166141</t>
  </si>
  <si>
    <t>Asfaltový beton vrstva ložní ACL 22 (ABVH) s rozprostřením a zhutněním z modifikovaného asfaltu, po zhutnění v pruhu šířky přes 3 m, po zhutnění tl. 70 mm</t>
  </si>
  <si>
    <t>634262553</t>
  </si>
  <si>
    <t xml:space="preserve">Poznámka k souboru cen:
1. ČSN EN 13108-1 připouští pro ACL 22 pouze tl. 60 až 90 mm.
</t>
  </si>
  <si>
    <t>tab.ploch</t>
  </si>
  <si>
    <t>Ostatní konstrukce a práce, bourání</t>
  </si>
  <si>
    <t>915111112</t>
  </si>
  <si>
    <t>Vodorovné dopravní značení stříkané barvou dělící čára šířky 125 mm souvislá bílá retroreflexní</t>
  </si>
  <si>
    <t>m</t>
  </si>
  <si>
    <t>1439789159</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</si>
  <si>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</si>
  <si>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V4 , š 0,125</t>
  </si>
  <si>
    <t>1020</t>
  </si>
  <si>
    <t>dle výpisu  hl.výměr</t>
  </si>
  <si>
    <t>16</t>
  </si>
  <si>
    <t>915211112</t>
  </si>
  <si>
    <t>Vodorovné dopravní značení stříkaným plastem dělící čára šířky 125 mm souvislá bílá retroreflexní</t>
  </si>
  <si>
    <t>-124370526</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</si>
  <si>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</si>
  <si>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17</t>
  </si>
  <si>
    <t>915211122</t>
  </si>
  <si>
    <t>Vodorovné dopravní značení stříkaným plastem dělící čára šířky 125 mm přerušovaná bílá retroreflexní</t>
  </si>
  <si>
    <t>-1276786827</t>
  </si>
  <si>
    <t>61,82</t>
  </si>
  <si>
    <t>V2b přeruš. ,dle výpisu hl.výměr</t>
  </si>
  <si>
    <t>18</t>
  </si>
  <si>
    <t>915221122</t>
  </si>
  <si>
    <t>Vodorovné dopravní značení stříkaným plastem vodící čára bílá šířky 250 mm přerušovaná retroreflexní</t>
  </si>
  <si>
    <t>-321657268</t>
  </si>
  <si>
    <t>V2b  přeruš ,dle výpisu hl.výměr</t>
  </si>
  <si>
    <t>19</t>
  </si>
  <si>
    <t>919121132</t>
  </si>
  <si>
    <t>Utěsnění dilatačních spár zálivkou za studena v cementobetonovém nebo živičném krytu včetně adhezního nátěru s těsnicím profilem pod zálivkou, pro komůrky šířky 20 mm, hloubky 40 mm</t>
  </si>
  <si>
    <t>-603277850</t>
  </si>
  <si>
    <t xml:space="preserve">Poznámka k souboru cen:
1. V cenách jsou započteny i náklady na vyčištění spár před těsněním a zalitím a náklady na impregnaci, těsnění a zalití spár včetně dodání hmot.
</t>
  </si>
  <si>
    <t>190,25</t>
  </si>
  <si>
    <t>20</t>
  </si>
  <si>
    <t>919721291</t>
  </si>
  <si>
    <t>Vyztužení stávajícího asfaltového povrchu geomříží ze skelných vláken</t>
  </si>
  <si>
    <t>969277858</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</si>
  <si>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</si>
  <si>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450 *1,1</t>
  </si>
  <si>
    <t>919735111</t>
  </si>
  <si>
    <t>Řezání stávajícího živičného krytu nebo podkladu hloubky do 50 mm</t>
  </si>
  <si>
    <t>1770997147</t>
  </si>
  <si>
    <t xml:space="preserve">Poznámka k souboru cen:
1. V cenách jsou započteny i náklady na spotřebu vody.
</t>
  </si>
  <si>
    <t>ZÚ,KÚ,u rozj.</t>
  </si>
  <si>
    <t>135,25</t>
  </si>
  <si>
    <t xml:space="preserve">oprava trhlin </t>
  </si>
  <si>
    <t>55</t>
  </si>
  <si>
    <t>22</t>
  </si>
  <si>
    <t>938909311</t>
  </si>
  <si>
    <t>Čištění vozovek metením bláta, prachu nebo hlinitého nánosu s odklizením na hromady na vzdálenost do 20 m nebo naložením na dopravní prostředek strojně povrchu podkladu nebo krytu betonového nebo živičného</t>
  </si>
  <si>
    <t>185231878</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</si>
  <si>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</si>
  <si>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4447,51</t>
  </si>
  <si>
    <t>23</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</si>
  <si>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</si>
  <si>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</si>
  <si>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-1636774340</t>
  </si>
  <si>
    <t xml:space="preserve">Poznámka k souboru cen:
1. V cenách nejsou započteny náklady na vodorovnou dopravu odstraněného materiálu, která se oceňuje cenami souboru cen 997 22-15 Vodorovná doprava suti.
</t>
  </si>
  <si>
    <t>997</t>
  </si>
  <si>
    <t>Přesun sutě</t>
  </si>
  <si>
    <t>24</t>
  </si>
  <si>
    <t>997221551</t>
  </si>
  <si>
    <t>Vodorovná doprava suti bez naložení, ale se složením a s hrubým urovnáním ze sypkých materiálů, na vzdálenost do 1 km</t>
  </si>
  <si>
    <t>t</t>
  </si>
  <si>
    <t>470339742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</si>
  <si>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</si>
  <si>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275,79*0,13</t>
  </si>
  <si>
    <t>kamenivo do 1 km</t>
  </si>
  <si>
    <t>275,79*0,128+450*0,256</t>
  </si>
  <si>
    <t>živice skladka SUS 5 km</t>
  </si>
  <si>
    <t>25</t>
  </si>
  <si>
    <t>997221559</t>
  </si>
  <si>
    <t>Vodorovná doprava suti bez naložení, ale se složením a s hrubým urovnáním Příplatek k ceně za každý další i započatý 1 km přes 1 km</t>
  </si>
  <si>
    <t>-1266312095</t>
  </si>
  <si>
    <t>150,5*4</t>
  </si>
  <si>
    <t>skládka SUS celk. 5 km</t>
  </si>
  <si>
    <t>26</t>
  </si>
  <si>
    <t>997221611</t>
  </si>
  <si>
    <t>Nakládání na dopravní prostředky pro vodorovnou dopravu suti</t>
  </si>
  <si>
    <t>-1549995950</t>
  </si>
  <si>
    <t xml:space="preserve">Poznámka k souboru cen:
1. Ceny lze použít i pro překládání při lomené dopravě.
2. Ceny nelze použít při dopravě po železnici, po vodě nebo neobvyklými dopravními prostředky.
</t>
  </si>
  <si>
    <t>186,35</t>
  </si>
  <si>
    <t>998</t>
  </si>
  <si>
    <t>Přesun hmot</t>
  </si>
  <si>
    <t>27</t>
  </si>
  <si>
    <t>998225111</t>
  </si>
  <si>
    <t>Přesun hmot pro komunikace s krytem z kameniva, monolitickým betonovým nebo živičným dopravní vzdálenost do 200 m jakékoliv délky objektu</t>
  </si>
  <si>
    <t>-966113830</t>
  </si>
  <si>
    <t xml:space="preserve">Poznámka k souboru cen:
1. Ceny lze použít i pro plochy letišť s krytem monolitickým betonovým nebo živičným.
</t>
  </si>
  <si>
    <t>SK9402 - SO 102  II/201 Ch.Planá - Kyjov</t>
  </si>
  <si>
    <t>443,7</t>
  </si>
  <si>
    <t>1500</t>
  </si>
  <si>
    <t>21378,77</t>
  </si>
  <si>
    <t>3661*0,15</t>
  </si>
  <si>
    <t>5100*(1,2+1,2)*0,1</t>
  </si>
  <si>
    <t>1773,15</t>
  </si>
  <si>
    <t>5100*(1,2+1,2)</t>
  </si>
  <si>
    <t>5100*1,2</t>
  </si>
  <si>
    <t>564861111</t>
  </si>
  <si>
    <t>Podklad ze štěrkodrti ŠD s rozprostřením a zhutněním, po zhutnění tl. 200 mm</t>
  </si>
  <si>
    <t>904526676</t>
  </si>
  <si>
    <t>2*150*2</t>
  </si>
  <si>
    <t>sanace krajnic , 2x ŠD 200 mm,dle výpisu hl.výměr</t>
  </si>
  <si>
    <t>1500+150*2</t>
  </si>
  <si>
    <t>hloubk.oprava,sanace krajnic , dle výpisu hl.výměr</t>
  </si>
  <si>
    <t>3661</t>
  </si>
  <si>
    <t>hloubk.oprava , dle výpisu hl.výměr</t>
  </si>
  <si>
    <t>21378,77*2</t>
  </si>
  <si>
    <t>rozjezdy + sanace krajnic</t>
  </si>
  <si>
    <t>443,7*2+150*2</t>
  </si>
  <si>
    <t>6650</t>
  </si>
  <si>
    <t>915121122</t>
  </si>
  <si>
    <t>Vodorovné dopravní značení stříkané barvou vodící čára bílá šířky 250 mm přerušovaná retroreflexní</t>
  </si>
  <si>
    <t>-549484146</t>
  </si>
  <si>
    <t>40</t>
  </si>
  <si>
    <t>V2b,dle výpisu hl.výměr</t>
  </si>
  <si>
    <t>1596323743</t>
  </si>
  <si>
    <t>V4  0,125 ,dle výpisu hl.výměr</t>
  </si>
  <si>
    <t>511,86</t>
  </si>
  <si>
    <t>1500 *1,1</t>
  </si>
  <si>
    <t>hloubk.úprava , dle výpisu hl.výměr</t>
  </si>
  <si>
    <t>181,86</t>
  </si>
  <si>
    <t>330</t>
  </si>
  <si>
    <t>21882,47</t>
  </si>
  <si>
    <t>-1230260722</t>
  </si>
  <si>
    <t>22878,77*0,256+443,7*0,128</t>
  </si>
  <si>
    <t xml:space="preserve">živice skládka SUS </t>
  </si>
  <si>
    <t>443,7*0,13</t>
  </si>
  <si>
    <t>-1425873209</t>
  </si>
  <si>
    <t>5913,76*4</t>
  </si>
  <si>
    <t xml:space="preserve">skládka SUS celkem 5 km </t>
  </si>
  <si>
    <t>-327623733</t>
  </si>
  <si>
    <t>5971,44</t>
  </si>
  <si>
    <t>28</t>
  </si>
  <si>
    <t>SK9403 - SO 103  II/201 Ch.Planá - Kyjov</t>
  </si>
  <si>
    <t>206,6</t>
  </si>
  <si>
    <t>hloubk.úprava  70 mm + zastávka BUS v rozjetdu 120 mm</t>
  </si>
  <si>
    <t>250+83</t>
  </si>
  <si>
    <t>frézování  100 mm,tab.ploch</t>
  </si>
  <si>
    <t>3893,707</t>
  </si>
  <si>
    <t>634*0,15</t>
  </si>
  <si>
    <t>930*(1,2+1,2)*0,1+930*(1*2)*0,1</t>
  </si>
  <si>
    <t>-1527671599</t>
  </si>
  <si>
    <t>čištění příkopů</t>
  </si>
  <si>
    <t>930*0,3</t>
  </si>
  <si>
    <t>úprava příkopu</t>
  </si>
  <si>
    <t>930*(1,2+1,2)*0,1</t>
  </si>
  <si>
    <t>930*(1,2+1,2)</t>
  </si>
  <si>
    <t>181951102</t>
  </si>
  <si>
    <t>Úprava pláně vyrovnáním výškových rozdílů v hornině tř. 1 až 4 se zhutněním</t>
  </si>
  <si>
    <t>-1230897918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</si>
  <si>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</si>
  <si>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930*1,2</t>
  </si>
  <si>
    <t>250</t>
  </si>
  <si>
    <t>hloubk.oprava, dle výpisu hl.výměr</t>
  </si>
  <si>
    <t>634</t>
  </si>
  <si>
    <t xml:space="preserve">dle tab.kubatur a ploch+rozjezdy </t>
  </si>
  <si>
    <t>3893,71*2+206,6</t>
  </si>
  <si>
    <t>rozjezdy + zastávka BUS</t>
  </si>
  <si>
    <t>289,6+83</t>
  </si>
  <si>
    <t>3893,71</t>
  </si>
  <si>
    <t>206,6+83</t>
  </si>
  <si>
    <t>rozjezdy+ zastávka BUS</t>
  </si>
  <si>
    <t>rozjezdy+ zast.BUS</t>
  </si>
  <si>
    <t>1128</t>
  </si>
  <si>
    <t>71</t>
  </si>
  <si>
    <t>V2b,přeruš. , dle výpisu hl.výměr</t>
  </si>
  <si>
    <t>915131116</t>
  </si>
  <si>
    <t>Vodorovné dopravní značení stříkané barvou přechody pro chodce, šipky, symboly žluté retroreflexní</t>
  </si>
  <si>
    <t>984135646</t>
  </si>
  <si>
    <t>bus,dle výpisu hl.výměr</t>
  </si>
  <si>
    <t>915231116</t>
  </si>
  <si>
    <t>Vodorovné dopravní značení stříkaným plastem přechody pro chodce, šipky, symboly nápisy žluté retroreflexní</t>
  </si>
  <si>
    <t>-2098031635</t>
  </si>
  <si>
    <t>bus ,dle výpisu hl.výměr</t>
  </si>
  <si>
    <t>238,11</t>
  </si>
  <si>
    <t>250 *1,1</t>
  </si>
  <si>
    <t>178,11</t>
  </si>
  <si>
    <t>60</t>
  </si>
  <si>
    <t>4183,307</t>
  </si>
  <si>
    <t>4226,71*0,256+206,6*0,128</t>
  </si>
  <si>
    <t>206,6*0,13</t>
  </si>
  <si>
    <t>1108,48*4</t>
  </si>
  <si>
    <t>29</t>
  </si>
  <si>
    <t>1108,48+26,86</t>
  </si>
  <si>
    <t>30</t>
  </si>
  <si>
    <t>SK9404 - VON</t>
  </si>
  <si>
    <t>VRN - Vedlejší rozpočtové náklady</t>
  </si>
  <si>
    <t xml:space="preserve">    VRN3 - Zařízení staveniště</t>
  </si>
  <si>
    <t xml:space="preserve">    VRN4 - Inženýrská činnost</t>
  </si>
  <si>
    <t>VRN</t>
  </si>
  <si>
    <t>Vedlejší rozpočtové náklady</t>
  </si>
  <si>
    <t>VRN3</t>
  </si>
  <si>
    <t>Zařízení staveniště</t>
  </si>
  <si>
    <t>030001000</t>
  </si>
  <si>
    <t xml:space="preserve">Zařízení staveniště - zřízení,odstranění ,zabezpečení ,oplocení , náklady na mobil.stav.buňky,mobil.WC, energie pro ZS </t>
  </si>
  <si>
    <t>kus</t>
  </si>
  <si>
    <t>1024</t>
  </si>
  <si>
    <t>1039046626</t>
  </si>
  <si>
    <t>034403001</t>
  </si>
  <si>
    <t xml:space="preserve">Dopravně inženýrská opatření ( DIO ) </t>
  </si>
  <si>
    <t>-804739130</t>
  </si>
  <si>
    <t>034503000</t>
  </si>
  <si>
    <t>Informační tabule na staveništi</t>
  </si>
  <si>
    <t>2115738434</t>
  </si>
  <si>
    <t>VRN4</t>
  </si>
  <si>
    <t>Inženýrská činnost</t>
  </si>
  <si>
    <t>043103000</t>
  </si>
  <si>
    <t>Zkoušení materiálů nezávislou zkušebnou nad rámec KZP dle požadavku investora</t>
  </si>
  <si>
    <t>-859038393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</si>
  <si>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</si>
  <si>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</si>
  <si>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</si>
  <si>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</si>
  <si>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</si>
  <si>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</si>
  <si>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</si>
  <si>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</si>
  <si>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</si>
  <si>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</si>
  <si>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</si>
  <si>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</si>
  <si>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</si>
  <si>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</si>
  <si>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</si>
  <si>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</si>
  <si>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</si>
  <si>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</si>
  <si>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</si>
  <si>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</si>
  <si>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</si>
  <si>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</si>
  <si>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</si>
  <si>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</si>
  <si>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</si>
  <si>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</si>
  <si>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</si>
  <si>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</si>
  <si>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</si>
  <si>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</si>
  <si>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</si>
  <si>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</si>
  <si>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</si>
  <si>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</si>
  <si>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</si>
  <si>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</si>
  <si>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</si>
  <si>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</si>
  <si>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</si>
  <si>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</si>
  <si>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</si>
  <si>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</si>
  <si>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</si>
  <si>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</si>
  <si>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</si>
  <si>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</si>
  <si>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</si>
  <si>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</si>
  <si>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</si>
  <si>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</si>
  <si>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</si>
  <si>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</si>
  <si>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</si>
  <si>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</si>
  <si>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</si>
  <si>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</si>
  <si>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</si>
  <si>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</si>
  <si>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</si>
  <si>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</si>
  <si>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</si>
  <si>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</si>
  <si>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</si>
  <si>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</si>
  <si>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</si>
  <si>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</si>
  <si>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</si>
  <si>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</si>
  <si>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</si>
  <si>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</si>
  <si>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</si>
  <si>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</si>
  <si>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</si>
  <si>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</si>
  <si>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</si>
  <si>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</si>
  <si>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</si>
  <si>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</si>
  <si>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</si>
  <si>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</si>
  <si>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</si>
  <si>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</si>
  <si>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</si>
  <si>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</si>
  <si>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</si>
  <si>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</si>
  <si>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</si>
  <si>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</si>
  <si>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</si>
  <si>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</si>
  <si>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</si>
  <si>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</si>
  <si>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</si>
  <si>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</si>
  <si>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</si>
  <si>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</si>
  <si>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</si>
  <si>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</si>
  <si>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</si>
  <si>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</si>
  <si>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</si>
  <si>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</si>
  <si>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</si>
  <si>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</si>
  <si>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</si>
  <si>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</si>
  <si>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</si>
  <si>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</si>
  <si>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</si>
  <si>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</si>
  <si>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</si>
  <si>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</si>
  <si>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</si>
  <si>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</si>
  <si>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</si>
  <si>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</si>
  <si>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</si>
  <si>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</si>
  <si>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</si>
  <si>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</si>
  <si>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</si>
  <si>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</si>
  <si>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</si>
  <si>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</si>
  <si>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</si>
  <si>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</si>
  <si>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</si>
  <si>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</si>
  <si>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</si>
  <si>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</si>
  <si>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</si>
  <si>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</si>
  <si>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</si>
  <si>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</si>
  <si>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</si>
  <si>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</si>
  <si>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</si>
  <si>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</si>
  <si>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</si>
  <si>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</si>
  <si>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</si>
  <si>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</si>
  <si>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</si>
  <si>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</si>
  <si>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</si>
  <si>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</si>
  <si>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</si>
  <si>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</si>
  <si>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</si>
  <si>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</si>
  <si>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</si>
  <si>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</si>
  <si>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</si>
  <si>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</si>
  <si>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</si>
  <si>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</si>
  <si>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</si>
  <si>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</si>
  <si>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</si>
  <si>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</si>
  <si>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</si>
  <si>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</si>
  <si>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</si>
  <si>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</si>
  <si>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</si>
  <si>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</si>
  <si>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</si>
  <si>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</si>
  <si>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</si>
  <si>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</si>
  <si>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</si>
  <si>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</si>
  <si>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</si>
  <si>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</si>
  <si>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</si>
  <si>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</si>
  <si>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</si>
  <si>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</si>
  <si>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</si>
  <si>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</si>
  <si>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</si>
  <si>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</si>
  <si>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</si>
  <si>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</si>
  <si>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</si>
  <si>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EUROVIA CS, a.s.</t>
  </si>
  <si>
    <t>45274924</t>
  </si>
  <si>
    <t>CZ45274924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</si>
</sst>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dd\.mm\.yyyy"/>
    <numFmt numFmtId="166" formatCode="#,##0.00000"/>
  </numFmts>
  <fonts count="41">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1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8" fillId="0" borderId="0" xfId="0" applyFont="1" applyAlignment="1">
      <alignment vertical="center"/>
    </xf>
    <xf numFmtId="165" fontId="0"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0" fillId="4" borderId="13" xfId="0" applyFont="1" applyFill="1" applyBorder="1" applyAlignment="1">
      <alignment horizontal="center" vertic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0" fillId="0" borderId="17" xfId="0" applyFont="1" applyBorder="1" applyAlignment="1">
      <alignment vertical="center"/>
    </xf>
    <xf numFmtId="0" fontId="4"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4"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3" fillId="0" borderId="0" xfId="0" applyFont="1" applyAlignment="1">
      <alignment horizontal="center" vertical="center"/>
    </xf>
    <xf numFmtId="4" fontId="27" fillId="0" borderId="18"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2" xfId="0" applyNumberFormat="1" applyFont="1" applyBorder="1" applyAlignment="1">
      <alignment vertical="center"/>
    </xf>
    <xf numFmtId="0" fontId="5" fillId="0" borderId="0" xfId="0" applyFont="1" applyAlignment="1">
      <alignment horizontal="left" vertical="center"/>
    </xf>
    <xf numFmtId="4" fontId="27" fillId="0" borderId="19" xfId="0" applyNumberFormat="1" applyFont="1" applyBorder="1" applyAlignment="1">
      <alignment vertical="center"/>
    </xf>
    <xf numFmtId="4" fontId="27" fillId="0" borderId="20" xfId="0" applyNumberFormat="1" applyFont="1" applyBorder="1" applyAlignment="1">
      <alignment vertical="center"/>
    </xf>
    <xf numFmtId="166" fontId="27" fillId="0" borderId="20" xfId="0" applyNumberFormat="1" applyFont="1" applyBorder="1" applyAlignment="1">
      <alignment vertical="center"/>
    </xf>
    <xf numFmtId="4" fontId="27"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0" fillId="4" borderId="0" xfId="0" applyFont="1" applyFill="1" applyAlignment="1">
      <alignment horizontal="left" vertical="center"/>
    </xf>
    <xf numFmtId="0" fontId="0" fillId="4" borderId="0" xfId="0" applyFont="1" applyFill="1" applyAlignment="1" applyProtection="1">
      <alignment vertical="center"/>
      <protection locked="0"/>
    </xf>
    <xf numFmtId="0" fontId="20" fillId="4" borderId="0" xfId="0" applyFont="1" applyFill="1" applyAlignment="1">
      <alignment horizontal="right" vertical="center"/>
    </xf>
    <xf numFmtId="0" fontId="28"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3" xfId="0" applyFont="1" applyBorder="1" applyAlignment="1">
      <alignment horizontal="center" vertical="center" wrapText="1"/>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lignment horizontal="center" vertical="center" wrapText="1"/>
    </xf>
    <xf numFmtId="4" fontId="22" fillId="0" borderId="0" xfId="0" applyNumberFormat="1" applyFont="1" applyAlignment="1">
      <alignment/>
    </xf>
    <xf numFmtId="166" fontId="29" fillId="0" borderId="10" xfId="0" applyNumberFormat="1" applyFont="1" applyBorder="1" applyAlignment="1">
      <alignment/>
    </xf>
    <xf numFmtId="166" fontId="29" fillId="0" borderId="11" xfId="0" applyNumberFormat="1" applyFont="1" applyBorder="1" applyAlignment="1">
      <alignment/>
    </xf>
    <xf numFmtId="4" fontId="18"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8"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2"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3"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49" fontId="0" fillId="0" borderId="22" xfId="0" applyNumberFormat="1"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2" xfId="0" applyFont="1" applyBorder="1" applyAlignment="1" applyProtection="1">
      <alignment horizontal="center" vertical="center" wrapText="1"/>
      <protection locked="0"/>
    </xf>
    <xf numFmtId="4" fontId="0" fillId="0" borderId="22" xfId="0" applyNumberFormat="1" applyFont="1" applyBorder="1" applyAlignment="1" applyProtection="1">
      <alignment vertical="center"/>
      <protection locked="0"/>
    </xf>
    <xf numFmtId="4" fontId="0" fillId="2" borderId="22" xfId="0" applyNumberFormat="1" applyFont="1" applyFill="1" applyBorder="1" applyAlignment="1" applyProtection="1">
      <alignment vertical="center"/>
      <protection locked="0"/>
    </xf>
    <xf numFmtId="0" fontId="2" fillId="2" borderId="18"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2" xfId="0" applyNumberFormat="1" applyFont="1" applyBorder="1" applyAlignment="1">
      <alignment vertical="center"/>
    </xf>
    <xf numFmtId="4" fontId="0" fillId="0" borderId="0" xfId="0" applyNumberFormat="1" applyFont="1" applyAlignment="1">
      <alignment vertical="center"/>
    </xf>
    <xf numFmtId="0" fontId="30" fillId="0" borderId="0" xfId="0" applyFont="1" applyAlignment="1">
      <alignment horizontal="left" vertical="center"/>
    </xf>
    <xf numFmtId="0" fontId="31" fillId="0" borderId="0" xfId="0" applyFont="1" applyAlignment="1">
      <alignment vertical="center" wrapText="1"/>
    </xf>
    <xf numFmtId="0" fontId="0" fillId="0" borderId="18"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4"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8"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4"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 fillId="2" borderId="19" xfId="0" applyFont="1" applyFill="1" applyBorder="1" applyAlignment="1" applyProtection="1">
      <alignment horizontal="left" vertical="center"/>
      <protection locked="0"/>
    </xf>
    <xf numFmtId="0" fontId="2" fillId="0" borderId="20" xfId="0" applyFont="1" applyBorder="1" applyAlignment="1">
      <alignment horizontal="center" vertical="center"/>
    </xf>
    <xf numFmtId="166" fontId="2" fillId="0" borderId="20" xfId="0" applyNumberFormat="1" applyFont="1" applyBorder="1" applyAlignment="1">
      <alignment vertical="center"/>
    </xf>
    <xf numFmtId="166" fontId="2" fillId="0" borderId="21" xfId="0" applyNumberFormat="1" applyFont="1" applyBorder="1" applyAlignment="1">
      <alignment vertical="center"/>
    </xf>
    <xf numFmtId="0" fontId="0" fillId="0" borderId="0" xfId="0" applyAlignment="1">
      <alignment vertical="top"/>
    </xf>
    <xf numFmtId="0" fontId="32" fillId="0" borderId="23" xfId="0" applyFont="1" applyBorder="1" applyAlignment="1">
      <alignment vertical="center" wrapText="1"/>
    </xf>
    <xf numFmtId="0" fontId="32" fillId="0" borderId="24"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6" xfId="0" applyFont="1" applyBorder="1" applyAlignment="1">
      <alignment vertical="center" wrapText="1"/>
    </xf>
    <xf numFmtId="0" fontId="32" fillId="0" borderId="27" xfId="0" applyFont="1" applyBorder="1" applyAlignment="1">
      <alignment vertical="center" wrapText="1"/>
    </xf>
    <xf numFmtId="0" fontId="34"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26"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horizontal="left" vertical="center"/>
    </xf>
    <xf numFmtId="0" fontId="35" fillId="0" borderId="0" xfId="0" applyFont="1" applyBorder="1" applyAlignment="1">
      <alignment vertical="center"/>
    </xf>
    <xf numFmtId="49" fontId="35" fillId="0" borderId="0" xfId="0" applyNumberFormat="1" applyFont="1" applyBorder="1" applyAlignment="1">
      <alignment vertical="center" wrapText="1"/>
    </xf>
    <xf numFmtId="0" fontId="32" fillId="0" borderId="28" xfId="0" applyFont="1" applyBorder="1" applyAlignment="1">
      <alignment vertical="center" wrapText="1"/>
    </xf>
    <xf numFmtId="0" fontId="36" fillId="0" borderId="29" xfId="0" applyFont="1" applyBorder="1" applyAlignment="1">
      <alignment vertical="center" wrapText="1"/>
    </xf>
    <xf numFmtId="0" fontId="32" fillId="0" borderId="30" xfId="0" applyFont="1" applyBorder="1" applyAlignment="1">
      <alignment vertical="center" wrapText="1"/>
    </xf>
    <xf numFmtId="0" fontId="32" fillId="0" borderId="0" xfId="0" applyFont="1" applyBorder="1" applyAlignment="1">
      <alignment vertical="top"/>
    </xf>
    <xf numFmtId="0" fontId="32" fillId="0" borderId="0" xfId="0" applyFont="1" applyAlignment="1">
      <alignment vertical="top"/>
    </xf>
    <xf numFmtId="0" fontId="32" fillId="0" borderId="23" xfId="0" applyFont="1" applyBorder="1" applyAlignment="1">
      <alignment horizontal="left" vertical="center"/>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32" fillId="0" borderId="27" xfId="0" applyFont="1" applyBorder="1" applyAlignment="1">
      <alignment horizontal="left" vertical="center"/>
    </xf>
    <xf numFmtId="0" fontId="34" fillId="0" borderId="0" xfId="0" applyFont="1" applyBorder="1" applyAlignment="1">
      <alignment horizontal="left" vertical="center"/>
    </xf>
    <xf numFmtId="0" fontId="37" fillId="0" borderId="0" xfId="0" applyFont="1" applyAlignment="1">
      <alignment horizontal="left" vertical="center"/>
    </xf>
    <xf numFmtId="0" fontId="34" fillId="0" borderId="29" xfId="0" applyFont="1" applyBorder="1" applyAlignment="1">
      <alignment horizontal="left" vertical="center"/>
    </xf>
    <xf numFmtId="0" fontId="34" fillId="0" borderId="29" xfId="0" applyFont="1" applyBorder="1" applyAlignment="1">
      <alignment horizontal="center" vertical="center"/>
    </xf>
    <xf numFmtId="0" fontId="37" fillId="0" borderId="29" xfId="0" applyFont="1" applyBorder="1" applyAlignment="1">
      <alignment horizontal="left" vertical="center"/>
    </xf>
    <xf numFmtId="0" fontId="38" fillId="0" borderId="0" xfId="0" applyFont="1" applyBorder="1" applyAlignment="1">
      <alignment horizontal="left" vertical="center"/>
    </xf>
    <xf numFmtId="0" fontId="35" fillId="0" borderId="0" xfId="0" applyFont="1" applyAlignment="1">
      <alignment horizontal="left" vertical="center"/>
    </xf>
    <xf numFmtId="0" fontId="35" fillId="0" borderId="0" xfId="0" applyFont="1" applyBorder="1" applyAlignment="1">
      <alignment horizontal="center" vertical="center"/>
    </xf>
    <xf numFmtId="0" fontId="35" fillId="0" borderId="26" xfId="0" applyFont="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2" fillId="0" borderId="28" xfId="0" applyFont="1" applyBorder="1" applyAlignment="1">
      <alignment horizontal="left" vertical="center"/>
    </xf>
    <xf numFmtId="0" fontId="36" fillId="0" borderId="29" xfId="0" applyFont="1" applyBorder="1" applyAlignment="1">
      <alignment horizontal="left" vertical="center"/>
    </xf>
    <xf numFmtId="0" fontId="32" fillId="0" borderId="30" xfId="0" applyFont="1" applyBorder="1" applyAlignment="1">
      <alignment horizontal="left" vertical="center"/>
    </xf>
    <xf numFmtId="0" fontId="32" fillId="0" borderId="0"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35" fillId="0" borderId="29" xfId="0" applyFont="1" applyBorder="1" applyAlignment="1">
      <alignment horizontal="left" vertical="center"/>
    </xf>
    <xf numFmtId="0" fontId="32" fillId="0" borderId="0" xfId="0" applyFont="1" applyBorder="1" applyAlignment="1">
      <alignment horizontal="left" vertical="center" wrapText="1"/>
    </xf>
    <xf numFmtId="0" fontId="35" fillId="0" borderId="0" xfId="0" applyFont="1" applyBorder="1" applyAlignment="1">
      <alignment horizontal="center" vertical="center" wrapText="1"/>
    </xf>
    <xf numFmtId="0" fontId="32" fillId="0" borderId="23" xfId="0" applyFont="1" applyBorder="1" applyAlignment="1">
      <alignment horizontal="left" vertical="center" wrapText="1"/>
    </xf>
    <xf numFmtId="0" fontId="32" fillId="0" borderId="24" xfId="0" applyFont="1" applyBorder="1" applyAlignment="1">
      <alignment horizontal="left" vertical="center" wrapText="1"/>
    </xf>
    <xf numFmtId="0" fontId="32" fillId="0" borderId="25" xfId="0" applyFont="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7" xfId="0" applyFont="1" applyBorder="1" applyAlignment="1">
      <alignment horizontal="left" vertical="center"/>
    </xf>
    <xf numFmtId="0" fontId="35" fillId="0" borderId="28" xfId="0" applyFont="1" applyBorder="1" applyAlignment="1">
      <alignment horizontal="left" vertical="center" wrapText="1"/>
    </xf>
    <xf numFmtId="0" fontId="35" fillId="0" borderId="29" xfId="0" applyFont="1" applyBorder="1" applyAlignment="1">
      <alignment horizontal="left" vertical="center" wrapText="1"/>
    </xf>
    <xf numFmtId="0" fontId="35" fillId="0" borderId="30" xfId="0" applyFont="1" applyBorder="1" applyAlignment="1">
      <alignment horizontal="left" vertical="center" wrapText="1"/>
    </xf>
    <xf numFmtId="0" fontId="35" fillId="0" borderId="0" xfId="0" applyFont="1" applyBorder="1" applyAlignment="1">
      <alignment horizontal="left" vertical="top"/>
    </xf>
    <xf numFmtId="0" fontId="35" fillId="0" borderId="0" xfId="0" applyFont="1" applyBorder="1" applyAlignment="1">
      <alignment horizontal="center" vertical="top"/>
    </xf>
    <xf numFmtId="0" fontId="35" fillId="0" borderId="28" xfId="0" applyFont="1" applyBorder="1" applyAlignment="1">
      <alignment horizontal="left" vertical="center"/>
    </xf>
    <xf numFmtId="0" fontId="35" fillId="0" borderId="30" xfId="0" applyFont="1" applyBorder="1" applyAlignment="1">
      <alignment horizontal="left" vertical="center"/>
    </xf>
    <xf numFmtId="0" fontId="37" fillId="0" borderId="0" xfId="0" applyFont="1" applyAlignment="1">
      <alignment vertical="center"/>
    </xf>
    <xf numFmtId="0" fontId="34" fillId="0" borderId="0" xfId="0" applyFont="1" applyBorder="1" applyAlignment="1">
      <alignment vertical="center"/>
    </xf>
    <xf numFmtId="0" fontId="37" fillId="0" borderId="29" xfId="0" applyFont="1" applyBorder="1" applyAlignment="1">
      <alignment vertical="center"/>
    </xf>
    <xf numFmtId="0" fontId="34" fillId="0" borderId="29" xfId="0" applyFont="1" applyBorder="1" applyAlignment="1">
      <alignment vertical="center"/>
    </xf>
    <xf numFmtId="0" fontId="0" fillId="0" borderId="0" xfId="0" applyBorder="1" applyAlignment="1">
      <alignment vertical="top"/>
    </xf>
    <xf numFmtId="49" fontId="35" fillId="0" borderId="0" xfId="0" applyNumberFormat="1" applyFont="1" applyBorder="1" applyAlignment="1">
      <alignment horizontal="left" vertical="center"/>
    </xf>
    <xf numFmtId="0" fontId="0" fillId="0" borderId="29" xfId="0" applyBorder="1" applyAlignment="1">
      <alignment vertical="top"/>
    </xf>
    <xf numFmtId="0" fontId="34" fillId="0" borderId="29" xfId="0" applyFont="1" applyBorder="1" applyAlignment="1">
      <alignment horizontal="left"/>
    </xf>
    <xf numFmtId="0" fontId="37" fillId="0" borderId="29" xfId="0" applyFont="1" applyBorder="1" applyAlignment="1">
      <alignment/>
    </xf>
    <xf numFmtId="0" fontId="32" fillId="0" borderId="26" xfId="0" applyFont="1" applyBorder="1" applyAlignment="1">
      <alignment vertical="top"/>
    </xf>
    <xf numFmtId="0" fontId="32" fillId="0" borderId="27" xfId="0" applyFont="1" applyBorder="1" applyAlignment="1">
      <alignment vertical="top"/>
    </xf>
    <xf numFmtId="0" fontId="32" fillId="0" borderId="0" xfId="0" applyFont="1" applyBorder="1" applyAlignment="1">
      <alignment horizontal="center" vertical="center"/>
    </xf>
    <xf numFmtId="0" fontId="32" fillId="0" borderId="0" xfId="0" applyFont="1" applyBorder="1" applyAlignment="1">
      <alignment horizontal="left" vertical="top"/>
    </xf>
    <xf numFmtId="0" fontId="32" fillId="0" borderId="28" xfId="0" applyFont="1" applyBorder="1" applyAlignment="1">
      <alignment vertical="top"/>
    </xf>
    <xf numFmtId="0" fontId="32" fillId="0" borderId="29" xfId="0" applyFont="1" applyBorder="1" applyAlignment="1">
      <alignment vertical="top"/>
    </xf>
    <xf numFmtId="0" fontId="32" fillId="0" borderId="30" xfId="0" applyFont="1" applyBorder="1" applyAlignment="1">
      <alignment vertical="top"/>
    </xf>
    <xf numFmtId="49" fontId="0" fillId="2" borderId="0" xfId="0" applyNumberFormat="1" applyFont="1" applyFill="1" applyAlignment="1" applyProtection="1">
      <alignment horizontal="left" vertical="center"/>
      <protection locked="0"/>
    </xf>
    <xf numFmtId="14" fontId="0" fillId="2" borderId="0" xfId="0" applyNumberFormat="1" applyFont="1" applyFill="1" applyAlignment="1" applyProtection="1">
      <alignment horizontal="left" vertical="center"/>
      <protection locked="0"/>
    </xf>
    <xf numFmtId="164" fontId="2" fillId="0" borderId="0" xfId="0" applyNumberFormat="1" applyFont="1" applyAlignment="1">
      <alignment horizontal="right" vertical="center"/>
    </xf>
    <xf numFmtId="0" fontId="2" fillId="0" borderId="0" xfId="0" applyFont="1" applyAlignment="1">
      <alignment vertical="center"/>
    </xf>
    <xf numFmtId="4" fontId="16" fillId="0" borderId="0" xfId="0" applyNumberFormat="1" applyFont="1" applyAlignment="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13" fillId="5" borderId="0" xfId="0" applyFont="1" applyFill="1" applyAlignment="1">
      <alignment horizontal="center" vertical="center"/>
    </xf>
    <xf numFmtId="0" fontId="0" fillId="0" borderId="0" xfId="0"/>
    <xf numFmtId="0" fontId="0" fillId="0" borderId="0" xfId="0" applyFont="1" applyAlignment="1">
      <alignment horizontal="left" vertical="center"/>
    </xf>
    <xf numFmtId="0" fontId="3" fillId="0" borderId="0" xfId="0" applyFont="1" applyAlignment="1">
      <alignment horizontal="left" vertical="top" wrapText="1"/>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lignment horizontal="left" vertical="center" wrapText="1"/>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0" fillId="0" borderId="0" xfId="0" applyNumberFormat="1" applyFont="1" applyAlignment="1">
      <alignment horizontal="left" vertical="center"/>
    </xf>
    <xf numFmtId="0" fontId="20" fillId="4" borderId="7" xfId="0" applyFont="1" applyFill="1" applyBorder="1" applyAlignment="1">
      <alignment horizontal="center" vertical="center"/>
    </xf>
    <xf numFmtId="0" fontId="20" fillId="4" borderId="7" xfId="0" applyFont="1" applyFill="1" applyBorder="1" applyAlignment="1">
      <alignment horizontal="left" vertical="center"/>
    </xf>
    <xf numFmtId="0" fontId="20" fillId="4" borderId="7"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4" fillId="3" borderId="7" xfId="0" applyFont="1" applyFill="1" applyBorder="1" applyAlignment="1">
      <alignment horizontal="left" vertical="center"/>
    </xf>
    <xf numFmtId="0" fontId="0" fillId="3" borderId="7" xfId="0" applyFont="1" applyFill="1" applyBorder="1" applyAlignment="1">
      <alignment vertical="center"/>
    </xf>
    <xf numFmtId="4" fontId="4" fillId="3" borderId="7" xfId="0" applyNumberFormat="1" applyFont="1" applyFill="1" applyBorder="1" applyAlignment="1">
      <alignment vertical="center"/>
    </xf>
    <xf numFmtId="0" fontId="0" fillId="3" borderId="13" xfId="0" applyFont="1" applyFill="1" applyBorder="1" applyAlignment="1">
      <alignment vertical="center"/>
    </xf>
    <xf numFmtId="0" fontId="25" fillId="0" borderId="0" xfId="0" applyFont="1" applyAlignment="1">
      <alignment horizontal="left" vertical="center" wrapText="1"/>
    </xf>
    <xf numFmtId="0" fontId="20" fillId="4" borderId="6"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2" borderId="0" xfId="0" applyFont="1" applyFill="1" applyAlignment="1" applyProtection="1">
      <alignment horizontal="left" vertical="center"/>
      <protection locked="0"/>
    </xf>
    <xf numFmtId="0" fontId="35" fillId="0" borderId="0" xfId="0" applyFont="1" applyBorder="1" applyAlignment="1">
      <alignment horizontal="left" vertical="top"/>
    </xf>
    <xf numFmtId="0" fontId="35" fillId="0" borderId="0" xfId="0" applyFont="1" applyBorder="1" applyAlignment="1">
      <alignment horizontal="left" vertical="center"/>
    </xf>
    <xf numFmtId="0" fontId="34" fillId="0" borderId="29" xfId="0" applyFont="1" applyBorder="1" applyAlignment="1">
      <alignment horizontal="left"/>
    </xf>
    <xf numFmtId="0" fontId="33" fillId="0" borderId="0" xfId="0" applyFont="1" applyBorder="1" applyAlignment="1">
      <alignment horizontal="center" vertical="center" wrapText="1"/>
    </xf>
    <xf numFmtId="0" fontId="35" fillId="0" borderId="0" xfId="0" applyFont="1" applyBorder="1" applyAlignment="1">
      <alignment horizontal="left" vertical="center" wrapText="1"/>
    </xf>
    <xf numFmtId="0" fontId="33" fillId="0" borderId="0" xfId="0" applyFont="1" applyBorder="1" applyAlignment="1">
      <alignment horizontal="center" vertical="center"/>
    </xf>
    <xf numFmtId="0" fontId="34" fillId="0" borderId="29" xfId="0" applyFont="1" applyBorder="1" applyAlignment="1">
      <alignment horizontal="left" wrapText="1"/>
    </xf>
    <xf numFmtId="49" fontId="35"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workbookViewId="0" topLeftCell="A1">
      <selection activeCell="BF23" sqref="BF23"/>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270" t="s">
        <v>6</v>
      </c>
      <c r="AS2" s="271"/>
      <c r="AT2" s="271"/>
      <c r="AU2" s="271"/>
      <c r="AV2" s="271"/>
      <c r="AW2" s="271"/>
      <c r="AX2" s="271"/>
      <c r="AY2" s="271"/>
      <c r="AZ2" s="271"/>
      <c r="BA2" s="271"/>
      <c r="BB2" s="271"/>
      <c r="BC2" s="271"/>
      <c r="BD2" s="271"/>
      <c r="BE2" s="271"/>
      <c r="BS2" s="16" t="s">
        <v>7</v>
      </c>
      <c r="BT2" s="16" t="s">
        <v>8</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ht="24.95" customHeight="1">
      <c r="B4" s="19"/>
      <c r="D4" s="20" t="s">
        <v>10</v>
      </c>
      <c r="AR4" s="19"/>
      <c r="AS4" s="21" t="s">
        <v>11</v>
      </c>
      <c r="BE4" s="22" t="s">
        <v>12</v>
      </c>
      <c r="BS4" s="16" t="s">
        <v>7</v>
      </c>
    </row>
    <row r="5" spans="2:71" ht="12" customHeight="1">
      <c r="B5" s="19"/>
      <c r="D5" s="23" t="s">
        <v>13</v>
      </c>
      <c r="K5" s="272" t="s">
        <v>14</v>
      </c>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R5" s="19"/>
      <c r="BE5" s="265" t="s">
        <v>15</v>
      </c>
      <c r="BS5" s="16" t="s">
        <v>7</v>
      </c>
    </row>
    <row r="6" spans="2:71" ht="36.95" customHeight="1">
      <c r="B6" s="19"/>
      <c r="D6" s="24" t="s">
        <v>16</v>
      </c>
      <c r="K6" s="273" t="s">
        <v>17</v>
      </c>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R6" s="19"/>
      <c r="BE6" s="266"/>
      <c r="BS6" s="16" t="s">
        <v>7</v>
      </c>
    </row>
    <row r="7" spans="2:71" ht="12" customHeight="1">
      <c r="B7" s="19"/>
      <c r="D7" s="25" t="s">
        <v>18</v>
      </c>
      <c r="K7" s="16" t="s">
        <v>19</v>
      </c>
      <c r="AK7" s="25" t="s">
        <v>20</v>
      </c>
      <c r="AN7" s="16" t="s">
        <v>21</v>
      </c>
      <c r="AR7" s="19"/>
      <c r="BE7" s="266"/>
      <c r="BS7" s="16" t="s">
        <v>7</v>
      </c>
    </row>
    <row r="8" spans="2:71" ht="12" customHeight="1">
      <c r="B8" s="19"/>
      <c r="D8" s="25" t="s">
        <v>22</v>
      </c>
      <c r="K8" s="16" t="s">
        <v>23</v>
      </c>
      <c r="AK8" s="25" t="s">
        <v>24</v>
      </c>
      <c r="AN8" s="261">
        <v>43636</v>
      </c>
      <c r="AR8" s="19"/>
      <c r="BE8" s="266"/>
      <c r="BS8" s="16" t="s">
        <v>7</v>
      </c>
    </row>
    <row r="9" spans="2:71" ht="14.45" customHeight="1">
      <c r="B9" s="19"/>
      <c r="AR9" s="19"/>
      <c r="BE9" s="266"/>
      <c r="BS9" s="16" t="s">
        <v>7</v>
      </c>
    </row>
    <row r="10" spans="2:71" ht="12" customHeight="1">
      <c r="B10" s="19"/>
      <c r="D10" s="25" t="s">
        <v>25</v>
      </c>
      <c r="AK10" s="25" t="s">
        <v>26</v>
      </c>
      <c r="AN10" s="16" t="s">
        <v>3</v>
      </c>
      <c r="AR10" s="19"/>
      <c r="BE10" s="266"/>
      <c r="BS10" s="16" t="s">
        <v>7</v>
      </c>
    </row>
    <row r="11" spans="2:71" ht="18.4" customHeight="1">
      <c r="B11" s="19"/>
      <c r="E11" s="16" t="s">
        <v>27</v>
      </c>
      <c r="AK11" s="25" t="s">
        <v>28</v>
      </c>
      <c r="AN11" s="16" t="s">
        <v>3</v>
      </c>
      <c r="AR11" s="19"/>
      <c r="BE11" s="266"/>
      <c r="BS11" s="16" t="s">
        <v>7</v>
      </c>
    </row>
    <row r="12" spans="2:71" ht="6.95" customHeight="1">
      <c r="B12" s="19"/>
      <c r="AR12" s="19"/>
      <c r="BE12" s="266"/>
      <c r="BS12" s="16" t="s">
        <v>7</v>
      </c>
    </row>
    <row r="13" spans="2:71" ht="12" customHeight="1">
      <c r="B13" s="19"/>
      <c r="D13" s="25" t="s">
        <v>29</v>
      </c>
      <c r="AK13" s="25" t="s">
        <v>26</v>
      </c>
      <c r="AN13" s="260" t="s">
        <v>614</v>
      </c>
      <c r="AR13" s="19"/>
      <c r="BE13" s="266"/>
      <c r="BS13" s="16" t="s">
        <v>7</v>
      </c>
    </row>
    <row r="14" spans="2:71" ht="12">
      <c r="B14" s="19"/>
      <c r="E14" s="274" t="s">
        <v>613</v>
      </c>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5" t="s">
        <v>28</v>
      </c>
      <c r="AN14" s="260" t="s">
        <v>615</v>
      </c>
      <c r="AR14" s="19"/>
      <c r="BE14" s="266"/>
      <c r="BS14" s="16" t="s">
        <v>7</v>
      </c>
    </row>
    <row r="15" spans="2:71" ht="6.95" customHeight="1">
      <c r="B15" s="19"/>
      <c r="AR15" s="19"/>
      <c r="BE15" s="266"/>
      <c r="BS15" s="16" t="s">
        <v>4</v>
      </c>
    </row>
    <row r="16" spans="2:71" ht="12" customHeight="1">
      <c r="B16" s="19"/>
      <c r="D16" s="25" t="s">
        <v>30</v>
      </c>
      <c r="AK16" s="25" t="s">
        <v>26</v>
      </c>
      <c r="AN16" s="16" t="s">
        <v>31</v>
      </c>
      <c r="AR16" s="19"/>
      <c r="BE16" s="266"/>
      <c r="BS16" s="16" t="s">
        <v>4</v>
      </c>
    </row>
    <row r="17" spans="2:71" ht="18.4" customHeight="1">
      <c r="B17" s="19"/>
      <c r="E17" s="16" t="s">
        <v>32</v>
      </c>
      <c r="AK17" s="25" t="s">
        <v>28</v>
      </c>
      <c r="AN17" s="16" t="s">
        <v>33</v>
      </c>
      <c r="AR17" s="19"/>
      <c r="BE17" s="266"/>
      <c r="BS17" s="16" t="s">
        <v>34</v>
      </c>
    </row>
    <row r="18" spans="2:71" ht="6.95" customHeight="1">
      <c r="B18" s="19"/>
      <c r="AR18" s="19"/>
      <c r="BE18" s="266"/>
      <c r="BS18" s="16" t="s">
        <v>7</v>
      </c>
    </row>
    <row r="19" spans="2:71" ht="12" customHeight="1">
      <c r="B19" s="19"/>
      <c r="D19" s="25" t="s">
        <v>35</v>
      </c>
      <c r="AK19" s="25" t="s">
        <v>26</v>
      </c>
      <c r="AN19" s="16" t="s">
        <v>36</v>
      </c>
      <c r="AR19" s="19"/>
      <c r="BE19" s="266"/>
      <c r="BS19" s="16" t="s">
        <v>7</v>
      </c>
    </row>
    <row r="20" spans="2:71" ht="18.4" customHeight="1">
      <c r="B20" s="19"/>
      <c r="E20" s="16" t="s">
        <v>37</v>
      </c>
      <c r="AK20" s="25" t="s">
        <v>28</v>
      </c>
      <c r="AN20" s="16" t="s">
        <v>38</v>
      </c>
      <c r="AR20" s="19"/>
      <c r="BE20" s="266"/>
      <c r="BS20" s="16" t="s">
        <v>4</v>
      </c>
    </row>
    <row r="21" spans="2:57" ht="6.95" customHeight="1">
      <c r="B21" s="19"/>
      <c r="AR21" s="19"/>
      <c r="BE21" s="266"/>
    </row>
    <row r="22" spans="2:57" ht="12" customHeight="1">
      <c r="B22" s="19"/>
      <c r="D22" s="25" t="s">
        <v>39</v>
      </c>
      <c r="AR22" s="19"/>
      <c r="BE22" s="266"/>
    </row>
    <row r="23" spans="2:57" ht="45" customHeight="1">
      <c r="B23" s="19"/>
      <c r="E23" s="276" t="s">
        <v>40</v>
      </c>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R23" s="19"/>
      <c r="BE23" s="266"/>
    </row>
    <row r="24" spans="2:57" ht="6.95" customHeight="1">
      <c r="B24" s="19"/>
      <c r="AR24" s="19"/>
      <c r="BE24" s="266"/>
    </row>
    <row r="25" spans="2:57" ht="6.95" customHeight="1">
      <c r="B25" s="19"/>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19"/>
      <c r="BE25" s="266"/>
    </row>
    <row r="26" spans="2:57" s="1" customFormat="1" ht="25.9" customHeight="1">
      <c r="B26" s="29"/>
      <c r="D26" s="30" t="s">
        <v>41</v>
      </c>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267">
        <v>29701194.89</v>
      </c>
      <c r="AL26" s="268"/>
      <c r="AM26" s="268"/>
      <c r="AN26" s="268"/>
      <c r="AO26" s="268"/>
      <c r="AR26" s="29"/>
      <c r="BE26" s="266"/>
    </row>
    <row r="27" spans="2:57" s="1" customFormat="1" ht="6.95" customHeight="1">
      <c r="B27" s="29"/>
      <c r="AR27" s="29"/>
      <c r="BE27" s="266"/>
    </row>
    <row r="28" spans="2:57" s="1" customFormat="1" ht="12">
      <c r="B28" s="29"/>
      <c r="L28" s="269" t="s">
        <v>42</v>
      </c>
      <c r="M28" s="269"/>
      <c r="N28" s="269"/>
      <c r="O28" s="269"/>
      <c r="P28" s="269"/>
      <c r="W28" s="269" t="s">
        <v>43</v>
      </c>
      <c r="X28" s="269"/>
      <c r="Y28" s="269"/>
      <c r="Z28" s="269"/>
      <c r="AA28" s="269"/>
      <c r="AB28" s="269"/>
      <c r="AC28" s="269"/>
      <c r="AD28" s="269"/>
      <c r="AE28" s="269"/>
      <c r="AK28" s="269" t="s">
        <v>44</v>
      </c>
      <c r="AL28" s="269"/>
      <c r="AM28" s="269"/>
      <c r="AN28" s="269"/>
      <c r="AO28" s="269"/>
      <c r="AR28" s="29"/>
      <c r="BE28" s="266"/>
    </row>
    <row r="29" spans="2:57" s="2" customFormat="1" ht="14.45" customHeight="1">
      <c r="B29" s="33"/>
      <c r="D29" s="25" t="s">
        <v>45</v>
      </c>
      <c r="F29" s="25" t="s">
        <v>46</v>
      </c>
      <c r="L29" s="262">
        <v>0.21</v>
      </c>
      <c r="M29" s="263"/>
      <c r="N29" s="263"/>
      <c r="O29" s="263"/>
      <c r="P29" s="263"/>
      <c r="W29" s="264">
        <v>29701194.89</v>
      </c>
      <c r="X29" s="263"/>
      <c r="Y29" s="263"/>
      <c r="Z29" s="263"/>
      <c r="AA29" s="263"/>
      <c r="AB29" s="263"/>
      <c r="AC29" s="263"/>
      <c r="AD29" s="263"/>
      <c r="AE29" s="263"/>
      <c r="AK29" s="264">
        <v>6237250.93</v>
      </c>
      <c r="AL29" s="263"/>
      <c r="AM29" s="263"/>
      <c r="AN29" s="263"/>
      <c r="AO29" s="263"/>
      <c r="AR29" s="33"/>
      <c r="BE29" s="266"/>
    </row>
    <row r="30" spans="2:57" s="2" customFormat="1" ht="14.45" customHeight="1">
      <c r="B30" s="33"/>
      <c r="F30" s="25" t="s">
        <v>47</v>
      </c>
      <c r="L30" s="262">
        <v>0.15</v>
      </c>
      <c r="M30" s="263"/>
      <c r="N30" s="263"/>
      <c r="O30" s="263"/>
      <c r="P30" s="263"/>
      <c r="W30" s="264">
        <f>ROUND(BA54,2)</f>
        <v>0</v>
      </c>
      <c r="X30" s="263"/>
      <c r="Y30" s="263"/>
      <c r="Z30" s="263"/>
      <c r="AA30" s="263"/>
      <c r="AB30" s="263"/>
      <c r="AC30" s="263"/>
      <c r="AD30" s="263"/>
      <c r="AE30" s="263"/>
      <c r="AK30" s="264">
        <f>ROUND(AW54,2)</f>
        <v>0</v>
      </c>
      <c r="AL30" s="263"/>
      <c r="AM30" s="263"/>
      <c r="AN30" s="263"/>
      <c r="AO30" s="263"/>
      <c r="AR30" s="33"/>
      <c r="BE30" s="266"/>
    </row>
    <row r="31" spans="2:57" s="2" customFormat="1" ht="14.45" customHeight="1" hidden="1">
      <c r="B31" s="33"/>
      <c r="F31" s="25" t="s">
        <v>48</v>
      </c>
      <c r="L31" s="262">
        <v>0.21</v>
      </c>
      <c r="M31" s="263"/>
      <c r="N31" s="263"/>
      <c r="O31" s="263"/>
      <c r="P31" s="263"/>
      <c r="W31" s="264">
        <f>ROUND(BB54,2)</f>
        <v>0</v>
      </c>
      <c r="X31" s="263"/>
      <c r="Y31" s="263"/>
      <c r="Z31" s="263"/>
      <c r="AA31" s="263"/>
      <c r="AB31" s="263"/>
      <c r="AC31" s="263"/>
      <c r="AD31" s="263"/>
      <c r="AE31" s="263"/>
      <c r="AK31" s="264">
        <v>0</v>
      </c>
      <c r="AL31" s="263"/>
      <c r="AM31" s="263"/>
      <c r="AN31" s="263"/>
      <c r="AO31" s="263"/>
      <c r="AR31" s="33"/>
      <c r="BE31" s="266"/>
    </row>
    <row r="32" spans="2:57" s="2" customFormat="1" ht="14.45" customHeight="1" hidden="1">
      <c r="B32" s="33"/>
      <c r="F32" s="25" t="s">
        <v>49</v>
      </c>
      <c r="L32" s="262">
        <v>0.15</v>
      </c>
      <c r="M32" s="263"/>
      <c r="N32" s="263"/>
      <c r="O32" s="263"/>
      <c r="P32" s="263"/>
      <c r="W32" s="264">
        <f>ROUND(BC54,2)</f>
        <v>0</v>
      </c>
      <c r="X32" s="263"/>
      <c r="Y32" s="263"/>
      <c r="Z32" s="263"/>
      <c r="AA32" s="263"/>
      <c r="AB32" s="263"/>
      <c r="AC32" s="263"/>
      <c r="AD32" s="263"/>
      <c r="AE32" s="263"/>
      <c r="AK32" s="264">
        <v>0</v>
      </c>
      <c r="AL32" s="263"/>
      <c r="AM32" s="263"/>
      <c r="AN32" s="263"/>
      <c r="AO32" s="263"/>
      <c r="AR32" s="33"/>
      <c r="BE32" s="266"/>
    </row>
    <row r="33" spans="2:44" s="2" customFormat="1" ht="14.45" customHeight="1" hidden="1">
      <c r="B33" s="33"/>
      <c r="F33" s="25" t="s">
        <v>50</v>
      </c>
      <c r="L33" s="262">
        <v>0</v>
      </c>
      <c r="M33" s="263"/>
      <c r="N33" s="263"/>
      <c r="O33" s="263"/>
      <c r="P33" s="263"/>
      <c r="W33" s="264">
        <f>ROUND(BD54,2)</f>
        <v>0</v>
      </c>
      <c r="X33" s="263"/>
      <c r="Y33" s="263"/>
      <c r="Z33" s="263"/>
      <c r="AA33" s="263"/>
      <c r="AB33" s="263"/>
      <c r="AC33" s="263"/>
      <c r="AD33" s="263"/>
      <c r="AE33" s="263"/>
      <c r="AK33" s="264">
        <v>0</v>
      </c>
      <c r="AL33" s="263"/>
      <c r="AM33" s="263"/>
      <c r="AN33" s="263"/>
      <c r="AO33" s="263"/>
      <c r="AR33" s="33"/>
    </row>
    <row r="34" spans="2:44" s="1" customFormat="1" ht="6.95" customHeight="1">
      <c r="B34" s="29"/>
      <c r="AR34" s="29"/>
    </row>
    <row r="35" spans="2:44" s="1" customFormat="1" ht="25.9" customHeight="1">
      <c r="B35" s="29"/>
      <c r="C35" s="34"/>
      <c r="D35" s="35" t="s">
        <v>51</v>
      </c>
      <c r="E35" s="36"/>
      <c r="F35" s="36"/>
      <c r="G35" s="36"/>
      <c r="H35" s="36"/>
      <c r="I35" s="36"/>
      <c r="J35" s="36"/>
      <c r="K35" s="36"/>
      <c r="L35" s="36"/>
      <c r="M35" s="36"/>
      <c r="N35" s="36"/>
      <c r="O35" s="36"/>
      <c r="P35" s="36"/>
      <c r="Q35" s="36"/>
      <c r="R35" s="36"/>
      <c r="S35" s="36"/>
      <c r="T35" s="37" t="s">
        <v>52</v>
      </c>
      <c r="U35" s="36"/>
      <c r="V35" s="36"/>
      <c r="W35" s="36"/>
      <c r="X35" s="293" t="s">
        <v>53</v>
      </c>
      <c r="Y35" s="294"/>
      <c r="Z35" s="294"/>
      <c r="AA35" s="294"/>
      <c r="AB35" s="294"/>
      <c r="AC35" s="36"/>
      <c r="AD35" s="36"/>
      <c r="AE35" s="36"/>
      <c r="AF35" s="36"/>
      <c r="AG35" s="36"/>
      <c r="AH35" s="36"/>
      <c r="AI35" s="36"/>
      <c r="AJ35" s="36"/>
      <c r="AK35" s="295">
        <v>35938445.82</v>
      </c>
      <c r="AL35" s="294"/>
      <c r="AM35" s="294"/>
      <c r="AN35" s="294"/>
      <c r="AO35" s="296"/>
      <c r="AP35" s="34"/>
      <c r="AQ35" s="34"/>
      <c r="AR35" s="29"/>
    </row>
    <row r="36" spans="2:44" s="1" customFormat="1" ht="6.95" customHeight="1">
      <c r="B36" s="29"/>
      <c r="AR36" s="29"/>
    </row>
    <row r="37" spans="2:44" s="1" customFormat="1" ht="6.95" customHeight="1">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29"/>
    </row>
    <row r="41" spans="2:44" s="1" customFormat="1" ht="6.95" customHeight="1">
      <c r="B41" s="40"/>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29"/>
    </row>
    <row r="42" spans="2:44" s="1" customFormat="1" ht="24.95" customHeight="1">
      <c r="B42" s="29"/>
      <c r="C42" s="20" t="s">
        <v>54</v>
      </c>
      <c r="AR42" s="29"/>
    </row>
    <row r="43" spans="2:44" s="1" customFormat="1" ht="6.95" customHeight="1">
      <c r="B43" s="29"/>
      <c r="AR43" s="29"/>
    </row>
    <row r="44" spans="2:44" s="1" customFormat="1" ht="12" customHeight="1">
      <c r="B44" s="29"/>
      <c r="C44" s="25" t="s">
        <v>13</v>
      </c>
      <c r="L44" s="1" t="str">
        <f>K5</f>
        <v>SK94</v>
      </c>
      <c r="AR44" s="29"/>
    </row>
    <row r="45" spans="2:44" s="3" customFormat="1" ht="36.95" customHeight="1">
      <c r="B45" s="42"/>
      <c r="C45" s="43" t="s">
        <v>16</v>
      </c>
      <c r="L45" s="283" t="str">
        <f>K6</f>
        <v>II/201  Chodová planá - Kyjov</v>
      </c>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R45" s="42"/>
    </row>
    <row r="46" spans="2:44" s="1" customFormat="1" ht="6.95" customHeight="1">
      <c r="B46" s="29"/>
      <c r="AR46" s="29"/>
    </row>
    <row r="47" spans="2:44" s="1" customFormat="1" ht="12" customHeight="1">
      <c r="B47" s="29"/>
      <c r="C47" s="25" t="s">
        <v>22</v>
      </c>
      <c r="L47" s="44" t="str">
        <f>IF(K8="","",K8)</f>
        <v xml:space="preserve"> </v>
      </c>
      <c r="AI47" s="25" t="s">
        <v>24</v>
      </c>
      <c r="AM47" s="285">
        <f>IF(AN8="","",AN8)</f>
        <v>43636</v>
      </c>
      <c r="AN47" s="285"/>
      <c r="AR47" s="29"/>
    </row>
    <row r="48" spans="2:44" s="1" customFormat="1" ht="6.95" customHeight="1">
      <c r="B48" s="29"/>
      <c r="AR48" s="29"/>
    </row>
    <row r="49" spans="2:56" s="1" customFormat="1" ht="13.7" customHeight="1">
      <c r="B49" s="29"/>
      <c r="C49" s="25" t="s">
        <v>25</v>
      </c>
      <c r="L49" s="1" t="str">
        <f>IF(E11="","",E11)</f>
        <v>SUS PK příspěvková organizace</v>
      </c>
      <c r="AI49" s="25" t="s">
        <v>30</v>
      </c>
      <c r="AM49" s="281" t="str">
        <f>IF(E17="","",E17)</f>
        <v xml:space="preserve">Projekční kancelář Ing.Škubalová </v>
      </c>
      <c r="AN49" s="282"/>
      <c r="AO49" s="282"/>
      <c r="AP49" s="282"/>
      <c r="AR49" s="29"/>
      <c r="AS49" s="277" t="s">
        <v>55</v>
      </c>
      <c r="AT49" s="278"/>
      <c r="AU49" s="46"/>
      <c r="AV49" s="46"/>
      <c r="AW49" s="46"/>
      <c r="AX49" s="46"/>
      <c r="AY49" s="46"/>
      <c r="AZ49" s="46"/>
      <c r="BA49" s="46"/>
      <c r="BB49" s="46"/>
      <c r="BC49" s="46"/>
      <c r="BD49" s="47"/>
    </row>
    <row r="50" spans="2:56" s="1" customFormat="1" ht="13.7" customHeight="1">
      <c r="B50" s="29"/>
      <c r="C50" s="25" t="s">
        <v>29</v>
      </c>
      <c r="L50" s="1" t="str">
        <f>IF(E14="Vyplň údaj","",E14)</f>
        <v>EUROVIA CS, a.s.</v>
      </c>
      <c r="AI50" s="25" t="s">
        <v>35</v>
      </c>
      <c r="AM50" s="281" t="str">
        <f>IF(E20="","",E20)</f>
        <v>Straka</v>
      </c>
      <c r="AN50" s="282"/>
      <c r="AO50" s="282"/>
      <c r="AP50" s="282"/>
      <c r="AR50" s="29"/>
      <c r="AS50" s="279"/>
      <c r="AT50" s="280"/>
      <c r="AU50" s="48"/>
      <c r="AV50" s="48"/>
      <c r="AW50" s="48"/>
      <c r="AX50" s="48"/>
      <c r="AY50" s="48"/>
      <c r="AZ50" s="48"/>
      <c r="BA50" s="48"/>
      <c r="BB50" s="48"/>
      <c r="BC50" s="48"/>
      <c r="BD50" s="49"/>
    </row>
    <row r="51" spans="2:56" s="1" customFormat="1" ht="10.9" customHeight="1">
      <c r="B51" s="29"/>
      <c r="AR51" s="29"/>
      <c r="AS51" s="279"/>
      <c r="AT51" s="280"/>
      <c r="AU51" s="48"/>
      <c r="AV51" s="48"/>
      <c r="AW51" s="48"/>
      <c r="AX51" s="48"/>
      <c r="AY51" s="48"/>
      <c r="AZ51" s="48"/>
      <c r="BA51" s="48"/>
      <c r="BB51" s="48"/>
      <c r="BC51" s="48"/>
      <c r="BD51" s="49"/>
    </row>
    <row r="52" spans="2:56" s="1" customFormat="1" ht="29.25" customHeight="1">
      <c r="B52" s="29"/>
      <c r="C52" s="298" t="s">
        <v>56</v>
      </c>
      <c r="D52" s="287"/>
      <c r="E52" s="287"/>
      <c r="F52" s="287"/>
      <c r="G52" s="287"/>
      <c r="H52" s="50"/>
      <c r="I52" s="286" t="s">
        <v>57</v>
      </c>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8" t="s">
        <v>58</v>
      </c>
      <c r="AH52" s="287"/>
      <c r="AI52" s="287"/>
      <c r="AJ52" s="287"/>
      <c r="AK52" s="287"/>
      <c r="AL52" s="287"/>
      <c r="AM52" s="287"/>
      <c r="AN52" s="286" t="s">
        <v>59</v>
      </c>
      <c r="AO52" s="287"/>
      <c r="AP52" s="287"/>
      <c r="AQ52" s="51" t="s">
        <v>60</v>
      </c>
      <c r="AR52" s="29"/>
      <c r="AS52" s="52" t="s">
        <v>61</v>
      </c>
      <c r="AT52" s="53" t="s">
        <v>62</v>
      </c>
      <c r="AU52" s="53" t="s">
        <v>63</v>
      </c>
      <c r="AV52" s="53" t="s">
        <v>64</v>
      </c>
      <c r="AW52" s="53" t="s">
        <v>65</v>
      </c>
      <c r="AX52" s="53" t="s">
        <v>66</v>
      </c>
      <c r="AY52" s="53" t="s">
        <v>67</v>
      </c>
      <c r="AZ52" s="53" t="s">
        <v>68</v>
      </c>
      <c r="BA52" s="53" t="s">
        <v>69</v>
      </c>
      <c r="BB52" s="53" t="s">
        <v>70</v>
      </c>
      <c r="BC52" s="53" t="s">
        <v>71</v>
      </c>
      <c r="BD52" s="54" t="s">
        <v>72</v>
      </c>
    </row>
    <row r="53" spans="2:56" s="1" customFormat="1" ht="10.9" customHeight="1">
      <c r="B53" s="29"/>
      <c r="AR53" s="29"/>
      <c r="AS53" s="55"/>
      <c r="AT53" s="46"/>
      <c r="AU53" s="46"/>
      <c r="AV53" s="46"/>
      <c r="AW53" s="46"/>
      <c r="AX53" s="46"/>
      <c r="AY53" s="46"/>
      <c r="AZ53" s="46"/>
      <c r="BA53" s="46"/>
      <c r="BB53" s="46"/>
      <c r="BC53" s="46"/>
      <c r="BD53" s="47"/>
    </row>
    <row r="54" spans="2:90" s="4" customFormat="1" ht="32.45" customHeight="1">
      <c r="B54" s="56"/>
      <c r="C54" s="57" t="s">
        <v>73</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291">
        <f>ROUND(SUM(AG55:AG58),2)</f>
        <v>29701194.89</v>
      </c>
      <c r="AH54" s="291"/>
      <c r="AI54" s="291"/>
      <c r="AJ54" s="291"/>
      <c r="AK54" s="291"/>
      <c r="AL54" s="291"/>
      <c r="AM54" s="291"/>
      <c r="AN54" s="292">
        <v>35938445.82</v>
      </c>
      <c r="AO54" s="292"/>
      <c r="AP54" s="292"/>
      <c r="AQ54" s="60" t="s">
        <v>3</v>
      </c>
      <c r="AR54" s="56"/>
      <c r="AS54" s="61">
        <f>ROUND(SUM(AS55:AS58),2)</f>
        <v>0</v>
      </c>
      <c r="AT54" s="62">
        <f>ROUND(SUM(AV54:AW54),2)</f>
        <v>6237250.93</v>
      </c>
      <c r="AU54" s="63">
        <f>ROUND(SUM(AU55:AU58),5)</f>
        <v>0</v>
      </c>
      <c r="AV54" s="62">
        <f>ROUND(AZ54*L29,2)</f>
        <v>6237250.93</v>
      </c>
      <c r="AW54" s="62">
        <f>ROUND(BA54*L30,2)</f>
        <v>0</v>
      </c>
      <c r="AX54" s="62">
        <f>ROUND(BB54*L29,2)</f>
        <v>0</v>
      </c>
      <c r="AY54" s="62">
        <f>ROUND(BC54*L30,2)</f>
        <v>0</v>
      </c>
      <c r="AZ54" s="62">
        <f>ROUND(SUM(AZ55:AZ58),2)</f>
        <v>29701194.89</v>
      </c>
      <c r="BA54" s="62">
        <f>ROUND(SUM(BA55:BA58),2)</f>
        <v>0</v>
      </c>
      <c r="BB54" s="62">
        <f>ROUND(SUM(BB55:BB58),2)</f>
        <v>0</v>
      </c>
      <c r="BC54" s="62">
        <f>ROUND(SUM(BC55:BC58),2)</f>
        <v>0</v>
      </c>
      <c r="BD54" s="64">
        <f>ROUND(SUM(BD55:BD58),2)</f>
        <v>0</v>
      </c>
      <c r="BS54" s="65" t="s">
        <v>74</v>
      </c>
      <c r="BT54" s="65" t="s">
        <v>75</v>
      </c>
      <c r="BU54" s="66" t="s">
        <v>76</v>
      </c>
      <c r="BV54" s="65" t="s">
        <v>77</v>
      </c>
      <c r="BW54" s="65" t="s">
        <v>5</v>
      </c>
      <c r="BX54" s="65" t="s">
        <v>78</v>
      </c>
      <c r="CL54" s="65" t="s">
        <v>19</v>
      </c>
    </row>
    <row r="55" spans="1:91" s="5" customFormat="1" ht="16.5" customHeight="1">
      <c r="A55" s="67" t="s">
        <v>79</v>
      </c>
      <c r="B55" s="68"/>
      <c r="C55" s="69"/>
      <c r="D55" s="297" t="s">
        <v>80</v>
      </c>
      <c r="E55" s="297"/>
      <c r="F55" s="297"/>
      <c r="G55" s="297"/>
      <c r="H55" s="297"/>
      <c r="I55" s="70"/>
      <c r="J55" s="297" t="s">
        <v>81</v>
      </c>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89">
        <v>4121417.07</v>
      </c>
      <c r="AH55" s="290"/>
      <c r="AI55" s="290"/>
      <c r="AJ55" s="290"/>
      <c r="AK55" s="290"/>
      <c r="AL55" s="290"/>
      <c r="AM55" s="290"/>
      <c r="AN55" s="289">
        <v>4986914.65</v>
      </c>
      <c r="AO55" s="290"/>
      <c r="AP55" s="290"/>
      <c r="AQ55" s="71" t="s">
        <v>82</v>
      </c>
      <c r="AR55" s="68"/>
      <c r="AS55" s="72">
        <v>0</v>
      </c>
      <c r="AT55" s="73">
        <f>ROUND(SUM(AV55:AW55),2)</f>
        <v>865497.58</v>
      </c>
      <c r="AU55" s="74">
        <f>'SK9401 - SO 101  II-201 C...'!P85</f>
        <v>0</v>
      </c>
      <c r="AV55" s="73">
        <f>'SK9401 - SO 101  II-201 C...'!J33</f>
        <v>865497.58</v>
      </c>
      <c r="AW55" s="73">
        <f>'SK9401 - SO 101  II-201 C...'!J34</f>
        <v>0</v>
      </c>
      <c r="AX55" s="73">
        <f>'SK9401 - SO 101  II-201 C...'!J35</f>
        <v>0</v>
      </c>
      <c r="AY55" s="73">
        <f>'SK9401 - SO 101  II-201 C...'!J36</f>
        <v>0</v>
      </c>
      <c r="AZ55" s="73">
        <f>'SK9401 - SO 101  II-201 C...'!F33</f>
        <v>4121417.07</v>
      </c>
      <c r="BA55" s="73">
        <f>'SK9401 - SO 101  II-201 C...'!F34</f>
        <v>0</v>
      </c>
      <c r="BB55" s="73">
        <f>'SK9401 - SO 101  II-201 C...'!F35</f>
        <v>0</v>
      </c>
      <c r="BC55" s="73">
        <f>'SK9401 - SO 101  II-201 C...'!F36</f>
        <v>0</v>
      </c>
      <c r="BD55" s="75">
        <f>'SK9401 - SO 101  II-201 C...'!F37</f>
        <v>0</v>
      </c>
      <c r="BT55" s="76" t="s">
        <v>83</v>
      </c>
      <c r="BV55" s="76" t="s">
        <v>77</v>
      </c>
      <c r="BW55" s="76" t="s">
        <v>84</v>
      </c>
      <c r="BX55" s="76" t="s">
        <v>5</v>
      </c>
      <c r="CL55" s="76" t="s">
        <v>19</v>
      </c>
      <c r="CM55" s="76" t="s">
        <v>85</v>
      </c>
    </row>
    <row r="56" spans="1:91" s="5" customFormat="1" ht="16.5" customHeight="1">
      <c r="A56" s="67" t="s">
        <v>79</v>
      </c>
      <c r="B56" s="68"/>
      <c r="C56" s="69"/>
      <c r="D56" s="297" t="s">
        <v>86</v>
      </c>
      <c r="E56" s="297"/>
      <c r="F56" s="297"/>
      <c r="G56" s="297"/>
      <c r="H56" s="297"/>
      <c r="I56" s="70"/>
      <c r="J56" s="297" t="s">
        <v>87</v>
      </c>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89">
        <v>20999628.21</v>
      </c>
      <c r="AH56" s="290"/>
      <c r="AI56" s="290"/>
      <c r="AJ56" s="290"/>
      <c r="AK56" s="290"/>
      <c r="AL56" s="290"/>
      <c r="AM56" s="290"/>
      <c r="AN56" s="289">
        <v>25409550.13</v>
      </c>
      <c r="AO56" s="290"/>
      <c r="AP56" s="290"/>
      <c r="AQ56" s="71" t="s">
        <v>82</v>
      </c>
      <c r="AR56" s="68"/>
      <c r="AS56" s="72">
        <v>0</v>
      </c>
      <c r="AT56" s="73">
        <f>ROUND(SUM(AV56:AW56),2)</f>
        <v>4409921.92</v>
      </c>
      <c r="AU56" s="74">
        <f>'SK9402 - SO 102  II-201 C...'!P85</f>
        <v>0</v>
      </c>
      <c r="AV56" s="73">
        <f>'SK9402 - SO 102  II-201 C...'!J33</f>
        <v>4409921.92</v>
      </c>
      <c r="AW56" s="73">
        <f>'SK9402 - SO 102  II-201 C...'!J34</f>
        <v>0</v>
      </c>
      <c r="AX56" s="73">
        <f>'SK9402 - SO 102  II-201 C...'!J35</f>
        <v>0</v>
      </c>
      <c r="AY56" s="73">
        <f>'SK9402 - SO 102  II-201 C...'!J36</f>
        <v>0</v>
      </c>
      <c r="AZ56" s="73">
        <f>'SK9402 - SO 102  II-201 C...'!F33</f>
        <v>20999628.21</v>
      </c>
      <c r="BA56" s="73">
        <f>'SK9402 - SO 102  II-201 C...'!F34</f>
        <v>0</v>
      </c>
      <c r="BB56" s="73">
        <f>'SK9402 - SO 102  II-201 C...'!F35</f>
        <v>0</v>
      </c>
      <c r="BC56" s="73">
        <f>'SK9402 - SO 102  II-201 C...'!F36</f>
        <v>0</v>
      </c>
      <c r="BD56" s="75">
        <f>'SK9402 - SO 102  II-201 C...'!F37</f>
        <v>0</v>
      </c>
      <c r="BT56" s="76" t="s">
        <v>83</v>
      </c>
      <c r="BV56" s="76" t="s">
        <v>77</v>
      </c>
      <c r="BW56" s="76" t="s">
        <v>88</v>
      </c>
      <c r="BX56" s="76" t="s">
        <v>5</v>
      </c>
      <c r="CL56" s="76" t="s">
        <v>19</v>
      </c>
      <c r="CM56" s="76" t="s">
        <v>85</v>
      </c>
    </row>
    <row r="57" spans="1:91" s="5" customFormat="1" ht="16.5" customHeight="1">
      <c r="A57" s="67" t="s">
        <v>79</v>
      </c>
      <c r="B57" s="68"/>
      <c r="C57" s="69"/>
      <c r="D57" s="297" t="s">
        <v>89</v>
      </c>
      <c r="E57" s="297"/>
      <c r="F57" s="297"/>
      <c r="G57" s="297"/>
      <c r="H57" s="297"/>
      <c r="I57" s="70"/>
      <c r="J57" s="297" t="s">
        <v>90</v>
      </c>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89">
        <v>4040149.61</v>
      </c>
      <c r="AH57" s="290"/>
      <c r="AI57" s="290"/>
      <c r="AJ57" s="290"/>
      <c r="AK57" s="290"/>
      <c r="AL57" s="290"/>
      <c r="AM57" s="290"/>
      <c r="AN57" s="289">
        <v>4888581.03</v>
      </c>
      <c r="AO57" s="290"/>
      <c r="AP57" s="290"/>
      <c r="AQ57" s="71" t="s">
        <v>82</v>
      </c>
      <c r="AR57" s="68"/>
      <c r="AS57" s="72">
        <v>0</v>
      </c>
      <c r="AT57" s="73">
        <f>ROUND(SUM(AV57:AW57),2)</f>
        <v>848431.42</v>
      </c>
      <c r="AU57" s="74">
        <f>'SK9403 - SO 103  II-201 C...'!P85</f>
        <v>0</v>
      </c>
      <c r="AV57" s="73">
        <f>'SK9403 - SO 103  II-201 C...'!J33</f>
        <v>848431.42</v>
      </c>
      <c r="AW57" s="73">
        <f>'SK9403 - SO 103  II-201 C...'!J34</f>
        <v>0</v>
      </c>
      <c r="AX57" s="73">
        <f>'SK9403 - SO 103  II-201 C...'!J35</f>
        <v>0</v>
      </c>
      <c r="AY57" s="73">
        <f>'SK9403 - SO 103  II-201 C...'!J36</f>
        <v>0</v>
      </c>
      <c r="AZ57" s="73">
        <f>'SK9403 - SO 103  II-201 C...'!F33</f>
        <v>4040149.61</v>
      </c>
      <c r="BA57" s="73">
        <f>'SK9403 - SO 103  II-201 C...'!F34</f>
        <v>0</v>
      </c>
      <c r="BB57" s="73">
        <f>'SK9403 - SO 103  II-201 C...'!F35</f>
        <v>0</v>
      </c>
      <c r="BC57" s="73">
        <f>'SK9403 - SO 103  II-201 C...'!F36</f>
        <v>0</v>
      </c>
      <c r="BD57" s="75">
        <f>'SK9403 - SO 103  II-201 C...'!F37</f>
        <v>0</v>
      </c>
      <c r="BT57" s="76" t="s">
        <v>83</v>
      </c>
      <c r="BV57" s="76" t="s">
        <v>77</v>
      </c>
      <c r="BW57" s="76" t="s">
        <v>91</v>
      </c>
      <c r="BX57" s="76" t="s">
        <v>5</v>
      </c>
      <c r="CL57" s="76" t="s">
        <v>19</v>
      </c>
      <c r="CM57" s="76" t="s">
        <v>85</v>
      </c>
    </row>
    <row r="58" spans="1:91" s="5" customFormat="1" ht="16.5" customHeight="1">
      <c r="A58" s="67" t="s">
        <v>79</v>
      </c>
      <c r="B58" s="68"/>
      <c r="C58" s="69"/>
      <c r="D58" s="297" t="s">
        <v>92</v>
      </c>
      <c r="E58" s="297"/>
      <c r="F58" s="297"/>
      <c r="G58" s="297"/>
      <c r="H58" s="297"/>
      <c r="I58" s="70"/>
      <c r="J58" s="297" t="s">
        <v>93</v>
      </c>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89">
        <v>540000</v>
      </c>
      <c r="AH58" s="290"/>
      <c r="AI58" s="290"/>
      <c r="AJ58" s="290"/>
      <c r="AK58" s="290"/>
      <c r="AL58" s="290"/>
      <c r="AM58" s="290"/>
      <c r="AN58" s="289">
        <v>653400</v>
      </c>
      <c r="AO58" s="290"/>
      <c r="AP58" s="290"/>
      <c r="AQ58" s="71" t="s">
        <v>82</v>
      </c>
      <c r="AR58" s="68"/>
      <c r="AS58" s="77">
        <v>0</v>
      </c>
      <c r="AT58" s="78">
        <f>ROUND(SUM(AV58:AW58),2)</f>
        <v>113400</v>
      </c>
      <c r="AU58" s="79">
        <f>'SK9404 - VON'!P82</f>
        <v>0</v>
      </c>
      <c r="AV58" s="78">
        <f>'SK9404 - VON'!J33</f>
        <v>113400</v>
      </c>
      <c r="AW58" s="78">
        <f>'SK9404 - VON'!J34</f>
        <v>0</v>
      </c>
      <c r="AX58" s="78">
        <f>'SK9404 - VON'!J35</f>
        <v>0</v>
      </c>
      <c r="AY58" s="78">
        <f>'SK9404 - VON'!J36</f>
        <v>0</v>
      </c>
      <c r="AZ58" s="78">
        <f>'SK9404 - VON'!F33</f>
        <v>540000</v>
      </c>
      <c r="BA58" s="78">
        <f>'SK9404 - VON'!F34</f>
        <v>0</v>
      </c>
      <c r="BB58" s="78">
        <f>'SK9404 - VON'!F35</f>
        <v>0</v>
      </c>
      <c r="BC58" s="78">
        <f>'SK9404 - VON'!F36</f>
        <v>0</v>
      </c>
      <c r="BD58" s="80">
        <f>'SK9404 - VON'!F37</f>
        <v>0</v>
      </c>
      <c r="BT58" s="76" t="s">
        <v>83</v>
      </c>
      <c r="BV58" s="76" t="s">
        <v>77</v>
      </c>
      <c r="BW58" s="76" t="s">
        <v>94</v>
      </c>
      <c r="BX58" s="76" t="s">
        <v>5</v>
      </c>
      <c r="CL58" s="76" t="s">
        <v>19</v>
      </c>
      <c r="CM58" s="76" t="s">
        <v>85</v>
      </c>
    </row>
    <row r="59" spans="2:44" s="1" customFormat="1" ht="30" customHeight="1">
      <c r="B59" s="29"/>
      <c r="AR59" s="29"/>
    </row>
    <row r="60" spans="2:44" s="1" customFormat="1" ht="6.95" customHeight="1">
      <c r="B60" s="38"/>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29"/>
    </row>
  </sheetData>
  <mergeCells count="54">
    <mergeCell ref="D57:H57"/>
    <mergeCell ref="J57:AF57"/>
    <mergeCell ref="D58:H58"/>
    <mergeCell ref="J58:AF58"/>
    <mergeCell ref="C52:G52"/>
    <mergeCell ref="I52:AF52"/>
    <mergeCell ref="D55:H55"/>
    <mergeCell ref="J55:AF55"/>
    <mergeCell ref="D56:H56"/>
    <mergeCell ref="J56:AF56"/>
    <mergeCell ref="AN56:AP56"/>
    <mergeCell ref="AG56:AM56"/>
    <mergeCell ref="AN57:AP57"/>
    <mergeCell ref="AG57:AM57"/>
    <mergeCell ref="AN58:AP58"/>
    <mergeCell ref="AG58:AM58"/>
    <mergeCell ref="L33:P33"/>
    <mergeCell ref="AN52:AP52"/>
    <mergeCell ref="AG52:AM52"/>
    <mergeCell ref="AN55:AP55"/>
    <mergeCell ref="AG55:AM55"/>
    <mergeCell ref="AG54:AM54"/>
    <mergeCell ref="AN54:AP54"/>
    <mergeCell ref="W33:AE33"/>
    <mergeCell ref="AK33:AO33"/>
    <mergeCell ref="X35:AB35"/>
    <mergeCell ref="AK35:AO35"/>
    <mergeCell ref="AS49:AT51"/>
    <mergeCell ref="AM50:AP50"/>
    <mergeCell ref="L45:AO45"/>
    <mergeCell ref="AM47:AN47"/>
    <mergeCell ref="AM49:AP49"/>
    <mergeCell ref="L30:P30"/>
    <mergeCell ref="AR2:BE2"/>
    <mergeCell ref="K5:AO5"/>
    <mergeCell ref="K6:AO6"/>
    <mergeCell ref="E14:AJ14"/>
    <mergeCell ref="E23:AN23"/>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s>
  <hyperlinks>
    <hyperlink ref="A55" location="'SK9401 - SO 101  II-201 C...'!C2" display="/"/>
    <hyperlink ref="A56" location="'SK9402 - SO 102  II-201 C...'!C2" display="/"/>
    <hyperlink ref="A57" location="'SK9403 - SO 103  II-201 C...'!C2" display="/"/>
    <hyperlink ref="A58" location="'SK9404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35"/>
  <sheetViews>
    <sheetView showGridLines="0" workbookViewId="0" topLeftCell="A1">
      <selection activeCell="W22" sqref="W2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70" t="s">
        <v>6</v>
      </c>
      <c r="M2" s="271"/>
      <c r="N2" s="271"/>
      <c r="O2" s="271"/>
      <c r="P2" s="271"/>
      <c r="Q2" s="271"/>
      <c r="R2" s="271"/>
      <c r="S2" s="271"/>
      <c r="T2" s="271"/>
      <c r="U2" s="271"/>
      <c r="V2" s="271"/>
      <c r="AT2" s="16" t="s">
        <v>84</v>
      </c>
    </row>
    <row r="3" spans="2:46" ht="6.95" customHeight="1">
      <c r="B3" s="17"/>
      <c r="C3" s="18"/>
      <c r="D3" s="18"/>
      <c r="E3" s="18"/>
      <c r="F3" s="18"/>
      <c r="G3" s="18"/>
      <c r="H3" s="18"/>
      <c r="I3" s="82"/>
      <c r="J3" s="18"/>
      <c r="K3" s="18"/>
      <c r="L3" s="19"/>
      <c r="AT3" s="16" t="s">
        <v>85</v>
      </c>
    </row>
    <row r="4" spans="2:46" ht="24.95" customHeight="1">
      <c r="B4" s="19"/>
      <c r="D4" s="20" t="s">
        <v>95</v>
      </c>
      <c r="L4" s="19"/>
      <c r="M4" s="21" t="s">
        <v>11</v>
      </c>
      <c r="AT4" s="16" t="s">
        <v>4</v>
      </c>
    </row>
    <row r="5" spans="2:12" ht="6.95" customHeight="1">
      <c r="B5" s="19"/>
      <c r="L5" s="19"/>
    </row>
    <row r="6" spans="2:12" ht="12" customHeight="1">
      <c r="B6" s="19"/>
      <c r="D6" s="25" t="s">
        <v>16</v>
      </c>
      <c r="L6" s="19"/>
    </row>
    <row r="7" spans="2:12" ht="16.5" customHeight="1">
      <c r="B7" s="19"/>
      <c r="E7" s="299" t="str">
        <f>'Rekapitulace stavby'!K6</f>
        <v>II/201  Chodová planá - Kyjov</v>
      </c>
      <c r="F7" s="300"/>
      <c r="G7" s="300"/>
      <c r="H7" s="300"/>
      <c r="L7" s="19"/>
    </row>
    <row r="8" spans="2:12" s="1" customFormat="1" ht="12" customHeight="1">
      <c r="B8" s="29"/>
      <c r="D8" s="25" t="s">
        <v>96</v>
      </c>
      <c r="I8" s="83"/>
      <c r="L8" s="29"/>
    </row>
    <row r="9" spans="2:12" s="1" customFormat="1" ht="36.95" customHeight="1">
      <c r="B9" s="29"/>
      <c r="E9" s="283" t="s">
        <v>97</v>
      </c>
      <c r="F9" s="282"/>
      <c r="G9" s="282"/>
      <c r="H9" s="282"/>
      <c r="I9" s="83"/>
      <c r="L9" s="29"/>
    </row>
    <row r="10" spans="2:12" s="1" customFormat="1" ht="12">
      <c r="B10" s="29"/>
      <c r="I10" s="83"/>
      <c r="L10" s="29"/>
    </row>
    <row r="11" spans="2:12" s="1" customFormat="1" ht="12" customHeight="1">
      <c r="B11" s="29"/>
      <c r="D11" s="25" t="s">
        <v>18</v>
      </c>
      <c r="F11" s="16" t="s">
        <v>19</v>
      </c>
      <c r="I11" s="84" t="s">
        <v>20</v>
      </c>
      <c r="J11" s="16" t="s">
        <v>21</v>
      </c>
      <c r="L11" s="29"/>
    </row>
    <row r="12" spans="2:12" s="1" customFormat="1" ht="12" customHeight="1">
      <c r="B12" s="29"/>
      <c r="D12" s="25" t="s">
        <v>22</v>
      </c>
      <c r="F12" s="16" t="s">
        <v>23</v>
      </c>
      <c r="I12" s="84" t="s">
        <v>24</v>
      </c>
      <c r="J12" s="45">
        <f>'Rekapitulace stavby'!AN8</f>
        <v>43636</v>
      </c>
      <c r="L12" s="29"/>
    </row>
    <row r="13" spans="2:12" s="1" customFormat="1" ht="10.9" customHeight="1">
      <c r="B13" s="29"/>
      <c r="I13" s="83"/>
      <c r="L13" s="29"/>
    </row>
    <row r="14" spans="2:12" s="1" customFormat="1" ht="12" customHeight="1">
      <c r="B14" s="29"/>
      <c r="D14" s="25" t="s">
        <v>25</v>
      </c>
      <c r="I14" s="84" t="s">
        <v>26</v>
      </c>
      <c r="J14" s="16" t="s">
        <v>3</v>
      </c>
      <c r="L14" s="29"/>
    </row>
    <row r="15" spans="2:12" s="1" customFormat="1" ht="18" customHeight="1">
      <c r="B15" s="29"/>
      <c r="E15" s="16" t="s">
        <v>27</v>
      </c>
      <c r="I15" s="84" t="s">
        <v>28</v>
      </c>
      <c r="J15" s="16" t="s">
        <v>3</v>
      </c>
      <c r="L15" s="29"/>
    </row>
    <row r="16" spans="2:12" s="1" customFormat="1" ht="6.95" customHeight="1">
      <c r="B16" s="29"/>
      <c r="I16" s="83"/>
      <c r="L16" s="29"/>
    </row>
    <row r="17" spans="2:12" s="1" customFormat="1" ht="12" customHeight="1">
      <c r="B17" s="29"/>
      <c r="D17" s="25" t="s">
        <v>29</v>
      </c>
      <c r="I17" s="84" t="s">
        <v>26</v>
      </c>
      <c r="J17" s="26" t="str">
        <f>'Rekapitulace stavby'!AN13</f>
        <v>45274924</v>
      </c>
      <c r="L17" s="29"/>
    </row>
    <row r="18" spans="2:12" s="1" customFormat="1" ht="18" customHeight="1">
      <c r="B18" s="29"/>
      <c r="E18" s="301" t="str">
        <f>'Rekapitulace stavby'!E14</f>
        <v>EUROVIA CS, a.s.</v>
      </c>
      <c r="F18" s="272"/>
      <c r="G18" s="272"/>
      <c r="H18" s="272"/>
      <c r="I18" s="84" t="s">
        <v>28</v>
      </c>
      <c r="J18" s="26" t="str">
        <f>'Rekapitulace stavby'!AN14</f>
        <v>CZ45274924</v>
      </c>
      <c r="L18" s="29"/>
    </row>
    <row r="19" spans="2:12" s="1" customFormat="1" ht="6.95" customHeight="1">
      <c r="B19" s="29"/>
      <c r="I19" s="83"/>
      <c r="L19" s="29"/>
    </row>
    <row r="20" spans="2:12" s="1" customFormat="1" ht="12" customHeight="1">
      <c r="B20" s="29"/>
      <c r="D20" s="25" t="s">
        <v>30</v>
      </c>
      <c r="I20" s="84" t="s">
        <v>26</v>
      </c>
      <c r="J20" s="16" t="s">
        <v>31</v>
      </c>
      <c r="L20" s="29"/>
    </row>
    <row r="21" spans="2:12" s="1" customFormat="1" ht="18" customHeight="1">
      <c r="B21" s="29"/>
      <c r="E21" s="16" t="s">
        <v>32</v>
      </c>
      <c r="I21" s="84" t="s">
        <v>28</v>
      </c>
      <c r="J21" s="16" t="s">
        <v>33</v>
      </c>
      <c r="L21" s="29"/>
    </row>
    <row r="22" spans="2:12" s="1" customFormat="1" ht="6.95" customHeight="1">
      <c r="B22" s="29"/>
      <c r="I22" s="83"/>
      <c r="L22" s="29"/>
    </row>
    <row r="23" spans="2:12" s="1" customFormat="1" ht="12" customHeight="1">
      <c r="B23" s="29"/>
      <c r="D23" s="25" t="s">
        <v>35</v>
      </c>
      <c r="I23" s="84" t="s">
        <v>26</v>
      </c>
      <c r="J23" s="16" t="s">
        <v>36</v>
      </c>
      <c r="L23" s="29"/>
    </row>
    <row r="24" spans="2:12" s="1" customFormat="1" ht="18" customHeight="1">
      <c r="B24" s="29"/>
      <c r="E24" s="16" t="s">
        <v>37</v>
      </c>
      <c r="I24" s="84" t="s">
        <v>28</v>
      </c>
      <c r="J24" s="16" t="s">
        <v>38</v>
      </c>
      <c r="L24" s="29"/>
    </row>
    <row r="25" spans="2:12" s="1" customFormat="1" ht="6.95" customHeight="1">
      <c r="B25" s="29"/>
      <c r="I25" s="83"/>
      <c r="L25" s="29"/>
    </row>
    <row r="26" spans="2:12" s="1" customFormat="1" ht="12" customHeight="1">
      <c r="B26" s="29"/>
      <c r="D26" s="25" t="s">
        <v>39</v>
      </c>
      <c r="I26" s="83"/>
      <c r="L26" s="29"/>
    </row>
    <row r="27" spans="2:12" s="6" customFormat="1" ht="16.5" customHeight="1">
      <c r="B27" s="85"/>
      <c r="E27" s="276" t="s">
        <v>3</v>
      </c>
      <c r="F27" s="276"/>
      <c r="G27" s="276"/>
      <c r="H27" s="276"/>
      <c r="I27" s="86"/>
      <c r="L27" s="85"/>
    </row>
    <row r="28" spans="2:12" s="1" customFormat="1" ht="6.95" customHeight="1">
      <c r="B28" s="29"/>
      <c r="I28" s="83"/>
      <c r="L28" s="29"/>
    </row>
    <row r="29" spans="2:12" s="1" customFormat="1" ht="6.95" customHeight="1">
      <c r="B29" s="29"/>
      <c r="D29" s="46"/>
      <c r="E29" s="46"/>
      <c r="F29" s="46"/>
      <c r="G29" s="46"/>
      <c r="H29" s="46"/>
      <c r="I29" s="87"/>
      <c r="J29" s="46"/>
      <c r="K29" s="46"/>
      <c r="L29" s="29"/>
    </row>
    <row r="30" spans="2:12" s="1" customFormat="1" ht="25.35" customHeight="1">
      <c r="B30" s="29"/>
      <c r="D30" s="88" t="s">
        <v>41</v>
      </c>
      <c r="I30" s="83"/>
      <c r="J30" s="59">
        <v>4121417.07</v>
      </c>
      <c r="L30" s="29"/>
    </row>
    <row r="31" spans="2:12" s="1" customFormat="1" ht="6.95" customHeight="1">
      <c r="B31" s="29"/>
      <c r="D31" s="46"/>
      <c r="E31" s="46"/>
      <c r="F31" s="46"/>
      <c r="G31" s="46"/>
      <c r="H31" s="46"/>
      <c r="I31" s="87"/>
      <c r="J31" s="46"/>
      <c r="K31" s="46"/>
      <c r="L31" s="29"/>
    </row>
    <row r="32" spans="2:12" s="1" customFormat="1" ht="14.45" customHeight="1">
      <c r="B32" s="29"/>
      <c r="F32" s="32" t="s">
        <v>43</v>
      </c>
      <c r="I32" s="89" t="s">
        <v>42</v>
      </c>
      <c r="J32" s="32" t="s">
        <v>44</v>
      </c>
      <c r="L32" s="29"/>
    </row>
    <row r="33" spans="2:12" s="1" customFormat="1" ht="14.45" customHeight="1">
      <c r="B33" s="29"/>
      <c r="D33" s="25" t="s">
        <v>45</v>
      </c>
      <c r="E33" s="25" t="s">
        <v>46</v>
      </c>
      <c r="F33" s="90">
        <v>4121417.07</v>
      </c>
      <c r="I33" s="91">
        <v>0.21</v>
      </c>
      <c r="J33" s="90">
        <v>865497.58</v>
      </c>
      <c r="L33" s="29"/>
    </row>
    <row r="34" spans="2:12" s="1" customFormat="1" ht="14.45" customHeight="1">
      <c r="B34" s="29"/>
      <c r="E34" s="25" t="s">
        <v>47</v>
      </c>
      <c r="F34" s="90">
        <f>ROUND((SUM(BF85:BF234)),2)</f>
        <v>0</v>
      </c>
      <c r="I34" s="91">
        <v>0.15</v>
      </c>
      <c r="J34" s="90">
        <f>ROUND(((SUM(BF85:BF234))*I34),2)</f>
        <v>0</v>
      </c>
      <c r="L34" s="29"/>
    </row>
    <row r="35" spans="2:12" s="1" customFormat="1" ht="14.45" customHeight="1" hidden="1">
      <c r="B35" s="29"/>
      <c r="E35" s="25" t="s">
        <v>48</v>
      </c>
      <c r="F35" s="90">
        <f>ROUND((SUM(BG85:BG234)),2)</f>
        <v>0</v>
      </c>
      <c r="I35" s="91">
        <v>0.21</v>
      </c>
      <c r="J35" s="90">
        <f>0</f>
        <v>0</v>
      </c>
      <c r="L35" s="29"/>
    </row>
    <row r="36" spans="2:12" s="1" customFormat="1" ht="14.45" customHeight="1" hidden="1">
      <c r="B36" s="29"/>
      <c r="E36" s="25" t="s">
        <v>49</v>
      </c>
      <c r="F36" s="90">
        <f>ROUND((SUM(BH85:BH234)),2)</f>
        <v>0</v>
      </c>
      <c r="I36" s="91">
        <v>0.15</v>
      </c>
      <c r="J36" s="90">
        <f>0</f>
        <v>0</v>
      </c>
      <c r="L36" s="29"/>
    </row>
    <row r="37" spans="2:12" s="1" customFormat="1" ht="14.45" customHeight="1" hidden="1">
      <c r="B37" s="29"/>
      <c r="E37" s="25" t="s">
        <v>50</v>
      </c>
      <c r="F37" s="90">
        <f>ROUND((SUM(BI85:BI234)),2)</f>
        <v>0</v>
      </c>
      <c r="I37" s="91">
        <v>0</v>
      </c>
      <c r="J37" s="90">
        <f>0</f>
        <v>0</v>
      </c>
      <c r="L37" s="29"/>
    </row>
    <row r="38" spans="2:12" s="1" customFormat="1" ht="6.95" customHeight="1">
      <c r="B38" s="29"/>
      <c r="I38" s="83"/>
      <c r="L38" s="29"/>
    </row>
    <row r="39" spans="2:12" s="1" customFormat="1" ht="25.35" customHeight="1">
      <c r="B39" s="29"/>
      <c r="C39" s="92"/>
      <c r="D39" s="93" t="s">
        <v>51</v>
      </c>
      <c r="E39" s="50"/>
      <c r="F39" s="50"/>
      <c r="G39" s="94" t="s">
        <v>52</v>
      </c>
      <c r="H39" s="95" t="s">
        <v>53</v>
      </c>
      <c r="I39" s="96"/>
      <c r="J39" s="97">
        <v>4986914.65</v>
      </c>
      <c r="K39" s="98"/>
      <c r="L39" s="29"/>
    </row>
    <row r="40" spans="2:12" s="1" customFormat="1" ht="14.45" customHeight="1">
      <c r="B40" s="38"/>
      <c r="C40" s="39"/>
      <c r="D40" s="39"/>
      <c r="E40" s="39"/>
      <c r="F40" s="39"/>
      <c r="G40" s="39"/>
      <c r="H40" s="39"/>
      <c r="I40" s="99"/>
      <c r="J40" s="39"/>
      <c r="K40" s="39"/>
      <c r="L40" s="29"/>
    </row>
    <row r="44" spans="2:12" s="1" customFormat="1" ht="6.95" customHeight="1">
      <c r="B44" s="40"/>
      <c r="C44" s="41"/>
      <c r="D44" s="41"/>
      <c r="E44" s="41"/>
      <c r="F44" s="41"/>
      <c r="G44" s="41"/>
      <c r="H44" s="41"/>
      <c r="I44" s="100"/>
      <c r="J44" s="41"/>
      <c r="K44" s="41"/>
      <c r="L44" s="29"/>
    </row>
    <row r="45" spans="2:12" s="1" customFormat="1" ht="24.95" customHeight="1">
      <c r="B45" s="29"/>
      <c r="C45" s="20" t="s">
        <v>98</v>
      </c>
      <c r="I45" s="83"/>
      <c r="L45" s="29"/>
    </row>
    <row r="46" spans="2:12" s="1" customFormat="1" ht="6.95" customHeight="1">
      <c r="B46" s="29"/>
      <c r="I46" s="83"/>
      <c r="L46" s="29"/>
    </row>
    <row r="47" spans="2:12" s="1" customFormat="1" ht="12" customHeight="1">
      <c r="B47" s="29"/>
      <c r="C47" s="25" t="s">
        <v>16</v>
      </c>
      <c r="I47" s="83"/>
      <c r="L47" s="29"/>
    </row>
    <row r="48" spans="2:12" s="1" customFormat="1" ht="16.5" customHeight="1">
      <c r="B48" s="29"/>
      <c r="E48" s="299" t="str">
        <f>E7</f>
        <v>II/201  Chodová planá - Kyjov</v>
      </c>
      <c r="F48" s="300"/>
      <c r="G48" s="300"/>
      <c r="H48" s="300"/>
      <c r="I48" s="83"/>
      <c r="L48" s="29"/>
    </row>
    <row r="49" spans="2:12" s="1" customFormat="1" ht="12" customHeight="1">
      <c r="B49" s="29"/>
      <c r="C49" s="25" t="s">
        <v>96</v>
      </c>
      <c r="I49" s="83"/>
      <c r="L49" s="29"/>
    </row>
    <row r="50" spans="2:12" s="1" customFormat="1" ht="16.5" customHeight="1">
      <c r="B50" s="29"/>
      <c r="E50" s="283" t="str">
        <f>E9</f>
        <v>SK9401 - SO 101  II/201 Ch.Planá - Kyjov</v>
      </c>
      <c r="F50" s="282"/>
      <c r="G50" s="282"/>
      <c r="H50" s="282"/>
      <c r="I50" s="83"/>
      <c r="L50" s="29"/>
    </row>
    <row r="51" spans="2:12" s="1" customFormat="1" ht="6.95" customHeight="1">
      <c r="B51" s="29"/>
      <c r="I51" s="83"/>
      <c r="L51" s="29"/>
    </row>
    <row r="52" spans="2:12" s="1" customFormat="1" ht="12" customHeight="1">
      <c r="B52" s="29"/>
      <c r="C52" s="25" t="s">
        <v>22</v>
      </c>
      <c r="F52" s="16" t="str">
        <f>F12</f>
        <v xml:space="preserve"> </v>
      </c>
      <c r="I52" s="84" t="s">
        <v>24</v>
      </c>
      <c r="J52" s="45">
        <f>IF(J12="","",J12)</f>
        <v>43636</v>
      </c>
      <c r="L52" s="29"/>
    </row>
    <row r="53" spans="2:12" s="1" customFormat="1" ht="6.95" customHeight="1">
      <c r="B53" s="29"/>
      <c r="I53" s="83"/>
      <c r="L53" s="29"/>
    </row>
    <row r="54" spans="2:12" s="1" customFormat="1" ht="24.95" customHeight="1">
      <c r="B54" s="29"/>
      <c r="C54" s="25" t="s">
        <v>25</v>
      </c>
      <c r="F54" s="16" t="str">
        <f>E15</f>
        <v>SUS PK příspěvková organizace</v>
      </c>
      <c r="I54" s="84" t="s">
        <v>30</v>
      </c>
      <c r="J54" s="27" t="str">
        <f>E21</f>
        <v xml:space="preserve">Projekční kancelář Ing.Škubalová </v>
      </c>
      <c r="L54" s="29"/>
    </row>
    <row r="55" spans="2:12" s="1" customFormat="1" ht="13.7" customHeight="1">
      <c r="B55" s="29"/>
      <c r="C55" s="25" t="s">
        <v>29</v>
      </c>
      <c r="F55" s="16" t="str">
        <f>IF(E18="","",E18)</f>
        <v>EUROVIA CS, a.s.</v>
      </c>
      <c r="I55" s="84" t="s">
        <v>35</v>
      </c>
      <c r="J55" s="27" t="str">
        <f>E24</f>
        <v>Straka</v>
      </c>
      <c r="L55" s="29"/>
    </row>
    <row r="56" spans="2:12" s="1" customFormat="1" ht="10.35" customHeight="1">
      <c r="B56" s="29"/>
      <c r="I56" s="83"/>
      <c r="L56" s="29"/>
    </row>
    <row r="57" spans="2:12" s="1" customFormat="1" ht="29.25" customHeight="1">
      <c r="B57" s="29"/>
      <c r="C57" s="101" t="s">
        <v>99</v>
      </c>
      <c r="D57" s="92"/>
      <c r="E57" s="92"/>
      <c r="F57" s="92"/>
      <c r="G57" s="92"/>
      <c r="H57" s="92"/>
      <c r="I57" s="102"/>
      <c r="J57" s="103" t="s">
        <v>100</v>
      </c>
      <c r="K57" s="92"/>
      <c r="L57" s="29"/>
    </row>
    <row r="58" spans="2:12" s="1" customFormat="1" ht="10.35" customHeight="1">
      <c r="B58" s="29"/>
      <c r="I58" s="83"/>
      <c r="L58" s="29"/>
    </row>
    <row r="59" spans="2:47" s="1" customFormat="1" ht="22.9" customHeight="1">
      <c r="B59" s="29"/>
      <c r="C59" s="104" t="s">
        <v>73</v>
      </c>
      <c r="I59" s="83"/>
      <c r="J59" s="59">
        <f>J85</f>
        <v>4121417.07</v>
      </c>
      <c r="L59" s="29"/>
      <c r="AU59" s="16" t="s">
        <v>101</v>
      </c>
    </row>
    <row r="60" spans="2:12" s="7" customFormat="1" ht="24.95" customHeight="1">
      <c r="B60" s="105"/>
      <c r="D60" s="106" t="s">
        <v>102</v>
      </c>
      <c r="E60" s="107"/>
      <c r="F60" s="107"/>
      <c r="G60" s="107"/>
      <c r="H60" s="107"/>
      <c r="I60" s="108"/>
      <c r="J60" s="109">
        <f>J86</f>
        <v>4121417.07</v>
      </c>
      <c r="L60" s="105"/>
    </row>
    <row r="61" spans="2:12" s="8" customFormat="1" ht="19.9" customHeight="1">
      <c r="B61" s="110"/>
      <c r="D61" s="111" t="s">
        <v>103</v>
      </c>
      <c r="E61" s="112"/>
      <c r="F61" s="112"/>
      <c r="G61" s="112"/>
      <c r="H61" s="112"/>
      <c r="I61" s="113"/>
      <c r="J61" s="114">
        <v>295708.38</v>
      </c>
      <c r="L61" s="110"/>
    </row>
    <row r="62" spans="2:12" s="8" customFormat="1" ht="19.9" customHeight="1">
      <c r="B62" s="110"/>
      <c r="D62" s="111" t="s">
        <v>104</v>
      </c>
      <c r="E62" s="112"/>
      <c r="F62" s="112"/>
      <c r="G62" s="112"/>
      <c r="H62" s="112"/>
      <c r="I62" s="113"/>
      <c r="J62" s="114">
        <v>3690179.91</v>
      </c>
      <c r="L62" s="110"/>
    </row>
    <row r="63" spans="2:12" s="8" customFormat="1" ht="19.9" customHeight="1">
      <c r="B63" s="110"/>
      <c r="D63" s="111" t="s">
        <v>105</v>
      </c>
      <c r="E63" s="112"/>
      <c r="F63" s="112"/>
      <c r="G63" s="112"/>
      <c r="H63" s="112"/>
      <c r="I63" s="113"/>
      <c r="J63" s="114">
        <v>127824.12</v>
      </c>
      <c r="L63" s="110"/>
    </row>
    <row r="64" spans="2:12" s="8" customFormat="1" ht="19.9" customHeight="1">
      <c r="B64" s="110"/>
      <c r="D64" s="111" t="s">
        <v>106</v>
      </c>
      <c r="E64" s="112"/>
      <c r="F64" s="112"/>
      <c r="G64" s="112"/>
      <c r="H64" s="112"/>
      <c r="I64" s="113"/>
      <c r="J64" s="114">
        <v>7589.43</v>
      </c>
      <c r="L64" s="110"/>
    </row>
    <row r="65" spans="2:12" s="8" customFormat="1" ht="19.9" customHeight="1">
      <c r="B65" s="110"/>
      <c r="D65" s="111" t="s">
        <v>107</v>
      </c>
      <c r="E65" s="112"/>
      <c r="F65" s="112"/>
      <c r="G65" s="112"/>
      <c r="H65" s="112"/>
      <c r="I65" s="113"/>
      <c r="J65" s="114">
        <v>115.23</v>
      </c>
      <c r="L65" s="110"/>
    </row>
    <row r="66" spans="2:12" s="1" customFormat="1" ht="21.75" customHeight="1">
      <c r="B66" s="29"/>
      <c r="I66" s="83"/>
      <c r="L66" s="29"/>
    </row>
    <row r="67" spans="2:12" s="1" customFormat="1" ht="6.95" customHeight="1">
      <c r="B67" s="38"/>
      <c r="C67" s="39"/>
      <c r="D67" s="39"/>
      <c r="E67" s="39"/>
      <c r="F67" s="39"/>
      <c r="G67" s="39"/>
      <c r="H67" s="39"/>
      <c r="I67" s="99"/>
      <c r="J67" s="39"/>
      <c r="K67" s="39"/>
      <c r="L67" s="29"/>
    </row>
    <row r="71" spans="2:12" s="1" customFormat="1" ht="6.95" customHeight="1">
      <c r="B71" s="40"/>
      <c r="C71" s="41"/>
      <c r="D71" s="41"/>
      <c r="E71" s="41"/>
      <c r="F71" s="41"/>
      <c r="G71" s="41"/>
      <c r="H71" s="41"/>
      <c r="I71" s="100"/>
      <c r="J71" s="41"/>
      <c r="K71" s="41"/>
      <c r="L71" s="29"/>
    </row>
    <row r="72" spans="2:12" s="1" customFormat="1" ht="24.95" customHeight="1">
      <c r="B72" s="29"/>
      <c r="C72" s="20" t="s">
        <v>108</v>
      </c>
      <c r="I72" s="83"/>
      <c r="L72" s="29"/>
    </row>
    <row r="73" spans="2:12" s="1" customFormat="1" ht="6.95" customHeight="1">
      <c r="B73" s="29"/>
      <c r="I73" s="83"/>
      <c r="L73" s="29"/>
    </row>
    <row r="74" spans="2:12" s="1" customFormat="1" ht="12" customHeight="1">
      <c r="B74" s="29"/>
      <c r="C74" s="25" t="s">
        <v>16</v>
      </c>
      <c r="I74" s="83"/>
      <c r="L74" s="29"/>
    </row>
    <row r="75" spans="2:12" s="1" customFormat="1" ht="16.5" customHeight="1">
      <c r="B75" s="29"/>
      <c r="E75" s="299" t="str">
        <f>E7</f>
        <v>II/201  Chodová planá - Kyjov</v>
      </c>
      <c r="F75" s="300"/>
      <c r="G75" s="300"/>
      <c r="H75" s="300"/>
      <c r="I75" s="83"/>
      <c r="L75" s="29"/>
    </row>
    <row r="76" spans="2:12" s="1" customFormat="1" ht="12" customHeight="1">
      <c r="B76" s="29"/>
      <c r="C76" s="25" t="s">
        <v>96</v>
      </c>
      <c r="I76" s="83"/>
      <c r="L76" s="29"/>
    </row>
    <row r="77" spans="2:12" s="1" customFormat="1" ht="16.5" customHeight="1">
      <c r="B77" s="29"/>
      <c r="E77" s="283" t="str">
        <f>E9</f>
        <v>SK9401 - SO 101  II/201 Ch.Planá - Kyjov</v>
      </c>
      <c r="F77" s="282"/>
      <c r="G77" s="282"/>
      <c r="H77" s="282"/>
      <c r="I77" s="83"/>
      <c r="L77" s="29"/>
    </row>
    <row r="78" spans="2:12" s="1" customFormat="1" ht="6.95" customHeight="1">
      <c r="B78" s="29"/>
      <c r="I78" s="83"/>
      <c r="L78" s="29"/>
    </row>
    <row r="79" spans="2:12" s="1" customFormat="1" ht="12" customHeight="1">
      <c r="B79" s="29"/>
      <c r="C79" s="25" t="s">
        <v>22</v>
      </c>
      <c r="F79" s="16" t="str">
        <f>F12</f>
        <v xml:space="preserve"> </v>
      </c>
      <c r="I79" s="84" t="s">
        <v>24</v>
      </c>
      <c r="J79" s="45">
        <f>IF(J12="","",J12)</f>
        <v>43636</v>
      </c>
      <c r="L79" s="29"/>
    </row>
    <row r="80" spans="2:12" s="1" customFormat="1" ht="6.95" customHeight="1">
      <c r="B80" s="29"/>
      <c r="I80" s="83"/>
      <c r="L80" s="29"/>
    </row>
    <row r="81" spans="2:12" s="1" customFormat="1" ht="24.95" customHeight="1">
      <c r="B81" s="29"/>
      <c r="C81" s="25" t="s">
        <v>25</v>
      </c>
      <c r="F81" s="16" t="str">
        <f>E15</f>
        <v>SUS PK příspěvková organizace</v>
      </c>
      <c r="I81" s="84" t="s">
        <v>30</v>
      </c>
      <c r="J81" s="27" t="str">
        <f>E21</f>
        <v xml:space="preserve">Projekční kancelář Ing.Škubalová </v>
      </c>
      <c r="L81" s="29"/>
    </row>
    <row r="82" spans="2:12" s="1" customFormat="1" ht="13.7" customHeight="1">
      <c r="B82" s="29"/>
      <c r="C82" s="25" t="s">
        <v>29</v>
      </c>
      <c r="F82" s="16" t="str">
        <f>IF(E18="","",E18)</f>
        <v>EUROVIA CS, a.s.</v>
      </c>
      <c r="I82" s="84" t="s">
        <v>35</v>
      </c>
      <c r="J82" s="27" t="str">
        <f>E24</f>
        <v>Straka</v>
      </c>
      <c r="L82" s="29"/>
    </row>
    <row r="83" spans="2:12" s="1" customFormat="1" ht="10.35" customHeight="1">
      <c r="B83" s="29"/>
      <c r="I83" s="83"/>
      <c r="L83" s="29"/>
    </row>
    <row r="84" spans="2:20" s="9" customFormat="1" ht="29.25" customHeight="1">
      <c r="B84" s="115"/>
      <c r="C84" s="116" t="s">
        <v>109</v>
      </c>
      <c r="D84" s="117" t="s">
        <v>60</v>
      </c>
      <c r="E84" s="117" t="s">
        <v>56</v>
      </c>
      <c r="F84" s="117" t="s">
        <v>57</v>
      </c>
      <c r="G84" s="117" t="s">
        <v>110</v>
      </c>
      <c r="H84" s="117" t="s">
        <v>111</v>
      </c>
      <c r="I84" s="118" t="s">
        <v>112</v>
      </c>
      <c r="J84" s="117" t="s">
        <v>100</v>
      </c>
      <c r="K84" s="119" t="s">
        <v>113</v>
      </c>
      <c r="L84" s="115"/>
      <c r="M84" s="52" t="s">
        <v>3</v>
      </c>
      <c r="N84" s="53" t="s">
        <v>45</v>
      </c>
      <c r="O84" s="53" t="s">
        <v>114</v>
      </c>
      <c r="P84" s="53" t="s">
        <v>115</v>
      </c>
      <c r="Q84" s="53" t="s">
        <v>116</v>
      </c>
      <c r="R84" s="53" t="s">
        <v>117</v>
      </c>
      <c r="S84" s="53" t="s">
        <v>118</v>
      </c>
      <c r="T84" s="54" t="s">
        <v>119</v>
      </c>
    </row>
    <row r="85" spans="2:63" s="1" customFormat="1" ht="22.9" customHeight="1">
      <c r="B85" s="29"/>
      <c r="C85" s="57" t="s">
        <v>120</v>
      </c>
      <c r="I85" s="83"/>
      <c r="J85" s="120">
        <v>4121417.07</v>
      </c>
      <c r="L85" s="29"/>
      <c r="M85" s="55"/>
      <c r="N85" s="46"/>
      <c r="O85" s="46"/>
      <c r="P85" s="121">
        <f>P86</f>
        <v>0</v>
      </c>
      <c r="Q85" s="46"/>
      <c r="R85" s="121">
        <f>R86</f>
        <v>72.4706447</v>
      </c>
      <c r="S85" s="46"/>
      <c r="T85" s="122">
        <f>T86</f>
        <v>1531.4554500000002</v>
      </c>
      <c r="AT85" s="16" t="s">
        <v>74</v>
      </c>
      <c r="AU85" s="16" t="s">
        <v>101</v>
      </c>
      <c r="BK85" s="123">
        <f>BK86</f>
        <v>0</v>
      </c>
    </row>
    <row r="86" spans="2:63" s="10" customFormat="1" ht="25.9" customHeight="1">
      <c r="B86" s="124"/>
      <c r="D86" s="125" t="s">
        <v>74</v>
      </c>
      <c r="E86" s="126" t="s">
        <v>121</v>
      </c>
      <c r="F86" s="126" t="s">
        <v>122</v>
      </c>
      <c r="I86" s="127"/>
      <c r="J86" s="128">
        <v>4121417.07</v>
      </c>
      <c r="L86" s="124"/>
      <c r="M86" s="129"/>
      <c r="N86" s="130"/>
      <c r="O86" s="130"/>
      <c r="P86" s="131">
        <f>P87+P130+P166+P215+P232</f>
        <v>0</v>
      </c>
      <c r="Q86" s="130"/>
      <c r="R86" s="131">
        <f>R87+R130+R166+R215+R232</f>
        <v>72.4706447</v>
      </c>
      <c r="S86" s="130"/>
      <c r="T86" s="132">
        <f>T87+T130+T166+T215+T232</f>
        <v>1531.4554500000002</v>
      </c>
      <c r="AR86" s="125" t="s">
        <v>83</v>
      </c>
      <c r="AT86" s="133" t="s">
        <v>74</v>
      </c>
      <c r="AU86" s="133" t="s">
        <v>75</v>
      </c>
      <c r="AY86" s="125" t="s">
        <v>123</v>
      </c>
      <c r="BK86" s="134">
        <f>BK87+BK130+BK166+BK215+BK232</f>
        <v>0</v>
      </c>
    </row>
    <row r="87" spans="2:63" s="10" customFormat="1" ht="22.9" customHeight="1">
      <c r="B87" s="124"/>
      <c r="D87" s="125" t="s">
        <v>74</v>
      </c>
      <c r="E87" s="135" t="s">
        <v>83</v>
      </c>
      <c r="F87" s="135" t="s">
        <v>124</v>
      </c>
      <c r="I87" s="127"/>
      <c r="J87" s="136">
        <v>295708.38</v>
      </c>
      <c r="L87" s="124"/>
      <c r="M87" s="129"/>
      <c r="N87" s="130"/>
      <c r="O87" s="130"/>
      <c r="P87" s="131">
        <f>SUM(P88:P129)</f>
        <v>0</v>
      </c>
      <c r="Q87" s="130"/>
      <c r="R87" s="131">
        <f>SUM(R88:R129)</f>
        <v>0.6981679</v>
      </c>
      <c r="S87" s="130"/>
      <c r="T87" s="132">
        <f>SUM(T88:T129)</f>
        <v>1404.9572500000002</v>
      </c>
      <c r="AR87" s="125" t="s">
        <v>83</v>
      </c>
      <c r="AT87" s="133" t="s">
        <v>74</v>
      </c>
      <c r="AU87" s="133" t="s">
        <v>83</v>
      </c>
      <c r="AY87" s="125" t="s">
        <v>123</v>
      </c>
      <c r="BK87" s="134">
        <f>SUM(BK88:BK129)</f>
        <v>0</v>
      </c>
    </row>
    <row r="88" spans="2:65" s="1" customFormat="1" ht="22.5" customHeight="1">
      <c r="B88" s="137"/>
      <c r="C88" s="138" t="s">
        <v>83</v>
      </c>
      <c r="D88" s="138" t="s">
        <v>125</v>
      </c>
      <c r="E88" s="139" t="s">
        <v>126</v>
      </c>
      <c r="F88" s="140" t="s">
        <v>127</v>
      </c>
      <c r="G88" s="141" t="s">
        <v>128</v>
      </c>
      <c r="H88" s="142">
        <v>275.79</v>
      </c>
      <c r="I88" s="143"/>
      <c r="J88" s="142"/>
      <c r="K88" s="140" t="s">
        <v>129</v>
      </c>
      <c r="L88" s="29"/>
      <c r="M88" s="144" t="s">
        <v>3</v>
      </c>
      <c r="N88" s="145" t="s">
        <v>46</v>
      </c>
      <c r="O88" s="48"/>
      <c r="P88" s="146">
        <f>O88*H88</f>
        <v>0</v>
      </c>
      <c r="Q88" s="146">
        <v>0</v>
      </c>
      <c r="R88" s="146">
        <f>Q88*H88</f>
        <v>0</v>
      </c>
      <c r="S88" s="146">
        <v>0.119</v>
      </c>
      <c r="T88" s="147">
        <f>S88*H88</f>
        <v>32.81901</v>
      </c>
      <c r="AR88" s="16" t="s">
        <v>130</v>
      </c>
      <c r="AT88" s="16" t="s">
        <v>125</v>
      </c>
      <c r="AU88" s="16" t="s">
        <v>85</v>
      </c>
      <c r="AY88" s="16" t="s">
        <v>123</v>
      </c>
      <c r="BE88" s="148">
        <f>IF(N88="základní",J88,0)</f>
        <v>0</v>
      </c>
      <c r="BF88" s="148">
        <f>IF(N88="snížená",J88,0)</f>
        <v>0</v>
      </c>
      <c r="BG88" s="148">
        <f>IF(N88="zákl. přenesená",J88,0)</f>
        <v>0</v>
      </c>
      <c r="BH88" s="148">
        <f>IF(N88="sníž. přenesená",J88,0)</f>
        <v>0</v>
      </c>
      <c r="BI88" s="148">
        <f>IF(N88="nulová",J88,0)</f>
        <v>0</v>
      </c>
      <c r="BJ88" s="16" t="s">
        <v>83</v>
      </c>
      <c r="BK88" s="148">
        <f>ROUND(I88*H88,2)</f>
        <v>0</v>
      </c>
      <c r="BL88" s="16" t="s">
        <v>130</v>
      </c>
      <c r="BM88" s="16" t="s">
        <v>131</v>
      </c>
    </row>
    <row r="89" spans="2:47" s="1" customFormat="1" ht="175.5">
      <c r="B89" s="29"/>
      <c r="D89" s="149" t="s">
        <v>132</v>
      </c>
      <c r="F89" s="150" t="s">
        <v>133</v>
      </c>
      <c r="I89" s="83"/>
      <c r="L89" s="29"/>
      <c r="M89" s="151"/>
      <c r="N89" s="48"/>
      <c r="O89" s="48"/>
      <c r="P89" s="48"/>
      <c r="Q89" s="48"/>
      <c r="R89" s="48"/>
      <c r="S89" s="48"/>
      <c r="T89" s="49"/>
      <c r="AT89" s="16" t="s">
        <v>132</v>
      </c>
      <c r="AU89" s="16" t="s">
        <v>85</v>
      </c>
    </row>
    <row r="90" spans="2:51" s="11" customFormat="1" ht="12">
      <c r="B90" s="152"/>
      <c r="D90" s="149" t="s">
        <v>134</v>
      </c>
      <c r="E90" s="153" t="s">
        <v>3</v>
      </c>
      <c r="F90" s="154" t="s">
        <v>135</v>
      </c>
      <c r="H90" s="155">
        <v>275.79</v>
      </c>
      <c r="I90" s="156"/>
      <c r="L90" s="152"/>
      <c r="M90" s="157"/>
      <c r="N90" s="158"/>
      <c r="O90" s="158"/>
      <c r="P90" s="158"/>
      <c r="Q90" s="158"/>
      <c r="R90" s="158"/>
      <c r="S90" s="158"/>
      <c r="T90" s="159"/>
      <c r="AT90" s="153" t="s">
        <v>134</v>
      </c>
      <c r="AU90" s="153" t="s">
        <v>85</v>
      </c>
      <c r="AV90" s="11" t="s">
        <v>85</v>
      </c>
      <c r="AW90" s="11" t="s">
        <v>34</v>
      </c>
      <c r="AX90" s="11" t="s">
        <v>75</v>
      </c>
      <c r="AY90" s="153" t="s">
        <v>123</v>
      </c>
    </row>
    <row r="91" spans="2:51" s="12" customFormat="1" ht="12">
      <c r="B91" s="160"/>
      <c r="D91" s="149" t="s">
        <v>134</v>
      </c>
      <c r="E91" s="161" t="s">
        <v>3</v>
      </c>
      <c r="F91" s="162" t="s">
        <v>136</v>
      </c>
      <c r="H91" s="161" t="s">
        <v>3</v>
      </c>
      <c r="I91" s="163"/>
      <c r="L91" s="160"/>
      <c r="M91" s="164"/>
      <c r="N91" s="165"/>
      <c r="O91" s="165"/>
      <c r="P91" s="165"/>
      <c r="Q91" s="165"/>
      <c r="R91" s="165"/>
      <c r="S91" s="165"/>
      <c r="T91" s="166"/>
      <c r="AT91" s="161" t="s">
        <v>134</v>
      </c>
      <c r="AU91" s="161" t="s">
        <v>85</v>
      </c>
      <c r="AV91" s="12" t="s">
        <v>83</v>
      </c>
      <c r="AW91" s="12" t="s">
        <v>34</v>
      </c>
      <c r="AX91" s="12" t="s">
        <v>75</v>
      </c>
      <c r="AY91" s="161" t="s">
        <v>123</v>
      </c>
    </row>
    <row r="92" spans="2:51" s="13" customFormat="1" ht="12">
      <c r="B92" s="167"/>
      <c r="D92" s="149" t="s">
        <v>134</v>
      </c>
      <c r="E92" s="168" t="s">
        <v>3</v>
      </c>
      <c r="F92" s="169" t="s">
        <v>137</v>
      </c>
      <c r="H92" s="170">
        <v>275.79</v>
      </c>
      <c r="I92" s="171"/>
      <c r="L92" s="167"/>
      <c r="M92" s="172"/>
      <c r="N92" s="173"/>
      <c r="O92" s="173"/>
      <c r="P92" s="173"/>
      <c r="Q92" s="173"/>
      <c r="R92" s="173"/>
      <c r="S92" s="173"/>
      <c r="T92" s="174"/>
      <c r="AT92" s="168" t="s">
        <v>134</v>
      </c>
      <c r="AU92" s="168" t="s">
        <v>85</v>
      </c>
      <c r="AV92" s="13" t="s">
        <v>130</v>
      </c>
      <c r="AW92" s="13" t="s">
        <v>34</v>
      </c>
      <c r="AX92" s="13" t="s">
        <v>83</v>
      </c>
      <c r="AY92" s="168" t="s">
        <v>123</v>
      </c>
    </row>
    <row r="93" spans="2:65" s="1" customFormat="1" ht="22.5" customHeight="1">
      <c r="B93" s="137"/>
      <c r="C93" s="138" t="s">
        <v>85</v>
      </c>
      <c r="D93" s="138" t="s">
        <v>125</v>
      </c>
      <c r="E93" s="139" t="s">
        <v>138</v>
      </c>
      <c r="F93" s="140" t="s">
        <v>139</v>
      </c>
      <c r="G93" s="141" t="s">
        <v>128</v>
      </c>
      <c r="H93" s="142">
        <v>275.79</v>
      </c>
      <c r="I93" s="143"/>
      <c r="J93" s="142"/>
      <c r="K93" s="140" t="s">
        <v>129</v>
      </c>
      <c r="L93" s="29"/>
      <c r="M93" s="144" t="s">
        <v>3</v>
      </c>
      <c r="N93" s="145" t="s">
        <v>46</v>
      </c>
      <c r="O93" s="48"/>
      <c r="P93" s="146">
        <f>O93*H93</f>
        <v>0</v>
      </c>
      <c r="Q93" s="146">
        <v>7E-05</v>
      </c>
      <c r="R93" s="146">
        <f>Q93*H93</f>
        <v>0.0193053</v>
      </c>
      <c r="S93" s="146">
        <v>0.128</v>
      </c>
      <c r="T93" s="147">
        <f>S93*H93</f>
        <v>35.301120000000004</v>
      </c>
      <c r="AR93" s="16" t="s">
        <v>130</v>
      </c>
      <c r="AT93" s="16" t="s">
        <v>125</v>
      </c>
      <c r="AU93" s="16" t="s">
        <v>85</v>
      </c>
      <c r="AY93" s="16" t="s">
        <v>123</v>
      </c>
      <c r="BE93" s="148">
        <f>IF(N93="základní",J93,0)</f>
        <v>0</v>
      </c>
      <c r="BF93" s="148">
        <f>IF(N93="snížená",J93,0)</f>
        <v>0</v>
      </c>
      <c r="BG93" s="148">
        <f>IF(N93="zákl. přenesená",J93,0)</f>
        <v>0</v>
      </c>
      <c r="BH93" s="148">
        <f>IF(N93="sníž. přenesená",J93,0)</f>
        <v>0</v>
      </c>
      <c r="BI93" s="148">
        <f>IF(N93="nulová",J93,0)</f>
        <v>0</v>
      </c>
      <c r="BJ93" s="16" t="s">
        <v>83</v>
      </c>
      <c r="BK93" s="148">
        <f>ROUND(I93*H93,2)</f>
        <v>0</v>
      </c>
      <c r="BL93" s="16" t="s">
        <v>130</v>
      </c>
      <c r="BM93" s="16" t="s">
        <v>140</v>
      </c>
    </row>
    <row r="94" spans="2:47" s="1" customFormat="1" ht="195">
      <c r="B94" s="29"/>
      <c r="D94" s="149" t="s">
        <v>132</v>
      </c>
      <c r="F94" s="150" t="s">
        <v>141</v>
      </c>
      <c r="I94" s="83"/>
      <c r="L94" s="29"/>
      <c r="M94" s="151"/>
      <c r="N94" s="48"/>
      <c r="O94" s="48"/>
      <c r="P94" s="48"/>
      <c r="Q94" s="48"/>
      <c r="R94" s="48"/>
      <c r="S94" s="48"/>
      <c r="T94" s="49"/>
      <c r="AT94" s="16" t="s">
        <v>132</v>
      </c>
      <c r="AU94" s="16" t="s">
        <v>85</v>
      </c>
    </row>
    <row r="95" spans="2:51" s="11" customFormat="1" ht="12">
      <c r="B95" s="152"/>
      <c r="D95" s="149" t="s">
        <v>134</v>
      </c>
      <c r="E95" s="153" t="s">
        <v>3</v>
      </c>
      <c r="F95" s="154" t="s">
        <v>135</v>
      </c>
      <c r="H95" s="155">
        <v>275.79</v>
      </c>
      <c r="I95" s="156"/>
      <c r="L95" s="152"/>
      <c r="M95" s="157"/>
      <c r="N95" s="158"/>
      <c r="O95" s="158"/>
      <c r="P95" s="158"/>
      <c r="Q95" s="158"/>
      <c r="R95" s="158"/>
      <c r="S95" s="158"/>
      <c r="T95" s="159"/>
      <c r="AT95" s="153" t="s">
        <v>134</v>
      </c>
      <c r="AU95" s="153" t="s">
        <v>85</v>
      </c>
      <c r="AV95" s="11" t="s">
        <v>85</v>
      </c>
      <c r="AW95" s="11" t="s">
        <v>34</v>
      </c>
      <c r="AX95" s="11" t="s">
        <v>75</v>
      </c>
      <c r="AY95" s="153" t="s">
        <v>123</v>
      </c>
    </row>
    <row r="96" spans="2:51" s="12" customFormat="1" ht="12">
      <c r="B96" s="160"/>
      <c r="D96" s="149" t="s">
        <v>134</v>
      </c>
      <c r="E96" s="161" t="s">
        <v>3</v>
      </c>
      <c r="F96" s="162" t="s">
        <v>142</v>
      </c>
      <c r="H96" s="161" t="s">
        <v>3</v>
      </c>
      <c r="I96" s="163"/>
      <c r="L96" s="160"/>
      <c r="M96" s="164"/>
      <c r="N96" s="165"/>
      <c r="O96" s="165"/>
      <c r="P96" s="165"/>
      <c r="Q96" s="165"/>
      <c r="R96" s="165"/>
      <c r="S96" s="165"/>
      <c r="T96" s="166"/>
      <c r="AT96" s="161" t="s">
        <v>134</v>
      </c>
      <c r="AU96" s="161" t="s">
        <v>85</v>
      </c>
      <c r="AV96" s="12" t="s">
        <v>83</v>
      </c>
      <c r="AW96" s="12" t="s">
        <v>34</v>
      </c>
      <c r="AX96" s="12" t="s">
        <v>75</v>
      </c>
      <c r="AY96" s="161" t="s">
        <v>123</v>
      </c>
    </row>
    <row r="97" spans="2:51" s="13" customFormat="1" ht="12">
      <c r="B97" s="167"/>
      <c r="D97" s="149" t="s">
        <v>134</v>
      </c>
      <c r="E97" s="168" t="s">
        <v>3</v>
      </c>
      <c r="F97" s="169" t="s">
        <v>137</v>
      </c>
      <c r="H97" s="170">
        <v>275.79</v>
      </c>
      <c r="I97" s="171"/>
      <c r="L97" s="167"/>
      <c r="M97" s="172"/>
      <c r="N97" s="173"/>
      <c r="O97" s="173"/>
      <c r="P97" s="173"/>
      <c r="Q97" s="173"/>
      <c r="R97" s="173"/>
      <c r="S97" s="173"/>
      <c r="T97" s="174"/>
      <c r="AT97" s="168" t="s">
        <v>134</v>
      </c>
      <c r="AU97" s="168" t="s">
        <v>85</v>
      </c>
      <c r="AV97" s="13" t="s">
        <v>130</v>
      </c>
      <c r="AW97" s="13" t="s">
        <v>34</v>
      </c>
      <c r="AX97" s="13" t="s">
        <v>83</v>
      </c>
      <c r="AY97" s="168" t="s">
        <v>123</v>
      </c>
    </row>
    <row r="98" spans="2:65" s="1" customFormat="1" ht="22.5" customHeight="1">
      <c r="B98" s="137"/>
      <c r="C98" s="138" t="s">
        <v>143</v>
      </c>
      <c r="D98" s="138" t="s">
        <v>125</v>
      </c>
      <c r="E98" s="139" t="s">
        <v>144</v>
      </c>
      <c r="F98" s="140" t="s">
        <v>145</v>
      </c>
      <c r="G98" s="141" t="s">
        <v>128</v>
      </c>
      <c r="H98" s="142">
        <v>5222.02</v>
      </c>
      <c r="I98" s="143"/>
      <c r="J98" s="142"/>
      <c r="K98" s="140" t="s">
        <v>129</v>
      </c>
      <c r="L98" s="29"/>
      <c r="M98" s="144" t="s">
        <v>3</v>
      </c>
      <c r="N98" s="145" t="s">
        <v>46</v>
      </c>
      <c r="O98" s="48"/>
      <c r="P98" s="146">
        <f>O98*H98</f>
        <v>0</v>
      </c>
      <c r="Q98" s="146">
        <v>0.00013</v>
      </c>
      <c r="R98" s="146">
        <f>Q98*H98</f>
        <v>0.6788626</v>
      </c>
      <c r="S98" s="146">
        <v>0.256</v>
      </c>
      <c r="T98" s="147">
        <f>S98*H98</f>
        <v>1336.8371200000001</v>
      </c>
      <c r="AR98" s="16" t="s">
        <v>130</v>
      </c>
      <c r="AT98" s="16" t="s">
        <v>125</v>
      </c>
      <c r="AU98" s="16" t="s">
        <v>85</v>
      </c>
      <c r="AY98" s="16" t="s">
        <v>123</v>
      </c>
      <c r="BE98" s="148">
        <f>IF(N98="základní",J98,0)</f>
        <v>0</v>
      </c>
      <c r="BF98" s="148">
        <f>IF(N98="snížená",J98,0)</f>
        <v>0</v>
      </c>
      <c r="BG98" s="148">
        <f>IF(N98="zákl. přenesená",J98,0)</f>
        <v>0</v>
      </c>
      <c r="BH98" s="148">
        <f>IF(N98="sníž. přenesená",J98,0)</f>
        <v>0</v>
      </c>
      <c r="BI98" s="148">
        <f>IF(N98="nulová",J98,0)</f>
        <v>0</v>
      </c>
      <c r="BJ98" s="16" t="s">
        <v>83</v>
      </c>
      <c r="BK98" s="148">
        <f>ROUND(I98*H98,2)</f>
        <v>0</v>
      </c>
      <c r="BL98" s="16" t="s">
        <v>130</v>
      </c>
      <c r="BM98" s="16" t="s">
        <v>146</v>
      </c>
    </row>
    <row r="99" spans="2:47" s="1" customFormat="1" ht="195">
      <c r="B99" s="29"/>
      <c r="D99" s="149" t="s">
        <v>132</v>
      </c>
      <c r="F99" s="150" t="s">
        <v>141</v>
      </c>
      <c r="I99" s="83"/>
      <c r="L99" s="29"/>
      <c r="M99" s="151"/>
      <c r="N99" s="48"/>
      <c r="O99" s="48"/>
      <c r="P99" s="48"/>
      <c r="Q99" s="48"/>
      <c r="R99" s="48"/>
      <c r="S99" s="48"/>
      <c r="T99" s="49"/>
      <c r="AT99" s="16" t="s">
        <v>132</v>
      </c>
      <c r="AU99" s="16" t="s">
        <v>85</v>
      </c>
    </row>
    <row r="100" spans="2:51" s="12" customFormat="1" ht="12">
      <c r="B100" s="160"/>
      <c r="D100" s="149" t="s">
        <v>134</v>
      </c>
      <c r="E100" s="161" t="s">
        <v>3</v>
      </c>
      <c r="F100" s="162" t="s">
        <v>147</v>
      </c>
      <c r="H100" s="161" t="s">
        <v>3</v>
      </c>
      <c r="I100" s="163"/>
      <c r="L100" s="160"/>
      <c r="M100" s="164"/>
      <c r="N100" s="165"/>
      <c r="O100" s="165"/>
      <c r="P100" s="165"/>
      <c r="Q100" s="165"/>
      <c r="R100" s="165"/>
      <c r="S100" s="165"/>
      <c r="T100" s="166"/>
      <c r="AT100" s="161" t="s">
        <v>134</v>
      </c>
      <c r="AU100" s="161" t="s">
        <v>85</v>
      </c>
      <c r="AV100" s="12" t="s">
        <v>83</v>
      </c>
      <c r="AW100" s="12" t="s">
        <v>34</v>
      </c>
      <c r="AX100" s="12" t="s">
        <v>75</v>
      </c>
      <c r="AY100" s="161" t="s">
        <v>123</v>
      </c>
    </row>
    <row r="101" spans="2:51" s="11" customFormat="1" ht="12">
      <c r="B101" s="152"/>
      <c r="D101" s="149" t="s">
        <v>134</v>
      </c>
      <c r="E101" s="153" t="s">
        <v>3</v>
      </c>
      <c r="F101" s="154" t="s">
        <v>148</v>
      </c>
      <c r="H101" s="155">
        <v>450</v>
      </c>
      <c r="I101" s="156"/>
      <c r="L101" s="152"/>
      <c r="M101" s="157"/>
      <c r="N101" s="158"/>
      <c r="O101" s="158"/>
      <c r="P101" s="158"/>
      <c r="Q101" s="158"/>
      <c r="R101" s="158"/>
      <c r="S101" s="158"/>
      <c r="T101" s="159"/>
      <c r="AT101" s="153" t="s">
        <v>134</v>
      </c>
      <c r="AU101" s="153" t="s">
        <v>85</v>
      </c>
      <c r="AV101" s="11" t="s">
        <v>85</v>
      </c>
      <c r="AW101" s="11" t="s">
        <v>34</v>
      </c>
      <c r="AX101" s="11" t="s">
        <v>75</v>
      </c>
      <c r="AY101" s="153" t="s">
        <v>123</v>
      </c>
    </row>
    <row r="102" spans="2:51" s="12" customFormat="1" ht="12">
      <c r="B102" s="160"/>
      <c r="D102" s="149" t="s">
        <v>134</v>
      </c>
      <c r="E102" s="161" t="s">
        <v>3</v>
      </c>
      <c r="F102" s="162" t="s">
        <v>149</v>
      </c>
      <c r="H102" s="161" t="s">
        <v>3</v>
      </c>
      <c r="I102" s="163"/>
      <c r="L102" s="160"/>
      <c r="M102" s="164"/>
      <c r="N102" s="165"/>
      <c r="O102" s="165"/>
      <c r="P102" s="165"/>
      <c r="Q102" s="165"/>
      <c r="R102" s="165"/>
      <c r="S102" s="165"/>
      <c r="T102" s="166"/>
      <c r="AT102" s="161" t="s">
        <v>134</v>
      </c>
      <c r="AU102" s="161" t="s">
        <v>85</v>
      </c>
      <c r="AV102" s="12" t="s">
        <v>83</v>
      </c>
      <c r="AW102" s="12" t="s">
        <v>34</v>
      </c>
      <c r="AX102" s="12" t="s">
        <v>75</v>
      </c>
      <c r="AY102" s="161" t="s">
        <v>123</v>
      </c>
    </row>
    <row r="103" spans="2:51" s="11" customFormat="1" ht="12">
      <c r="B103" s="152"/>
      <c r="D103" s="149" t="s">
        <v>134</v>
      </c>
      <c r="E103" s="153" t="s">
        <v>3</v>
      </c>
      <c r="F103" s="154" t="s">
        <v>150</v>
      </c>
      <c r="H103" s="155">
        <v>4772.02</v>
      </c>
      <c r="I103" s="156"/>
      <c r="L103" s="152"/>
      <c r="M103" s="157"/>
      <c r="N103" s="158"/>
      <c r="O103" s="158"/>
      <c r="P103" s="158"/>
      <c r="Q103" s="158"/>
      <c r="R103" s="158"/>
      <c r="S103" s="158"/>
      <c r="T103" s="159"/>
      <c r="AT103" s="153" t="s">
        <v>134</v>
      </c>
      <c r="AU103" s="153" t="s">
        <v>85</v>
      </c>
      <c r="AV103" s="11" t="s">
        <v>85</v>
      </c>
      <c r="AW103" s="11" t="s">
        <v>34</v>
      </c>
      <c r="AX103" s="11" t="s">
        <v>75</v>
      </c>
      <c r="AY103" s="153" t="s">
        <v>123</v>
      </c>
    </row>
    <row r="104" spans="2:51" s="12" customFormat="1" ht="12">
      <c r="B104" s="160"/>
      <c r="D104" s="149" t="s">
        <v>134</v>
      </c>
      <c r="E104" s="161" t="s">
        <v>3</v>
      </c>
      <c r="F104" s="162" t="s">
        <v>151</v>
      </c>
      <c r="H104" s="161" t="s">
        <v>3</v>
      </c>
      <c r="I104" s="163"/>
      <c r="L104" s="160"/>
      <c r="M104" s="164"/>
      <c r="N104" s="165"/>
      <c r="O104" s="165"/>
      <c r="P104" s="165"/>
      <c r="Q104" s="165"/>
      <c r="R104" s="165"/>
      <c r="S104" s="165"/>
      <c r="T104" s="166"/>
      <c r="AT104" s="161" t="s">
        <v>134</v>
      </c>
      <c r="AU104" s="161" t="s">
        <v>85</v>
      </c>
      <c r="AV104" s="12" t="s">
        <v>83</v>
      </c>
      <c r="AW104" s="12" t="s">
        <v>34</v>
      </c>
      <c r="AX104" s="12" t="s">
        <v>75</v>
      </c>
      <c r="AY104" s="161" t="s">
        <v>123</v>
      </c>
    </row>
    <row r="105" spans="2:51" s="13" customFormat="1" ht="12">
      <c r="B105" s="167"/>
      <c r="D105" s="149" t="s">
        <v>134</v>
      </c>
      <c r="E105" s="168" t="s">
        <v>3</v>
      </c>
      <c r="F105" s="169" t="s">
        <v>137</v>
      </c>
      <c r="H105" s="170">
        <v>5222.02</v>
      </c>
      <c r="I105" s="171"/>
      <c r="L105" s="167"/>
      <c r="M105" s="172"/>
      <c r="N105" s="173"/>
      <c r="O105" s="173"/>
      <c r="P105" s="173"/>
      <c r="Q105" s="173"/>
      <c r="R105" s="173"/>
      <c r="S105" s="173"/>
      <c r="T105" s="174"/>
      <c r="AT105" s="168" t="s">
        <v>134</v>
      </c>
      <c r="AU105" s="168" t="s">
        <v>85</v>
      </c>
      <c r="AV105" s="13" t="s">
        <v>130</v>
      </c>
      <c r="AW105" s="13" t="s">
        <v>34</v>
      </c>
      <c r="AX105" s="13" t="s">
        <v>83</v>
      </c>
      <c r="AY105" s="168" t="s">
        <v>123</v>
      </c>
    </row>
    <row r="106" spans="2:65" s="1" customFormat="1" ht="22.5" customHeight="1">
      <c r="B106" s="137"/>
      <c r="C106" s="138" t="s">
        <v>130</v>
      </c>
      <c r="D106" s="138" t="s">
        <v>125</v>
      </c>
      <c r="E106" s="139" t="s">
        <v>152</v>
      </c>
      <c r="F106" s="140" t="s">
        <v>153</v>
      </c>
      <c r="G106" s="141" t="s">
        <v>154</v>
      </c>
      <c r="H106" s="142">
        <v>146.7</v>
      </c>
      <c r="I106" s="143"/>
      <c r="J106" s="142"/>
      <c r="K106" s="140" t="s">
        <v>129</v>
      </c>
      <c r="L106" s="29"/>
      <c r="M106" s="144" t="s">
        <v>3</v>
      </c>
      <c r="N106" s="145" t="s">
        <v>46</v>
      </c>
      <c r="O106" s="48"/>
      <c r="P106" s="146">
        <f>O106*H106</f>
        <v>0</v>
      </c>
      <c r="Q106" s="146">
        <v>0</v>
      </c>
      <c r="R106" s="146">
        <f>Q106*H106</f>
        <v>0</v>
      </c>
      <c r="S106" s="146">
        <v>0</v>
      </c>
      <c r="T106" s="147">
        <f>S106*H106</f>
        <v>0</v>
      </c>
      <c r="AR106" s="16" t="s">
        <v>130</v>
      </c>
      <c r="AT106" s="16" t="s">
        <v>125</v>
      </c>
      <c r="AU106" s="16" t="s">
        <v>85</v>
      </c>
      <c r="AY106" s="16" t="s">
        <v>123</v>
      </c>
      <c r="BE106" s="148">
        <f>IF(N106="základní",J106,0)</f>
        <v>0</v>
      </c>
      <c r="BF106" s="148">
        <f>IF(N106="snížená",J106,0)</f>
        <v>0</v>
      </c>
      <c r="BG106" s="148">
        <f>IF(N106="zákl. přenesená",J106,0)</f>
        <v>0</v>
      </c>
      <c r="BH106" s="148">
        <f>IF(N106="sníž. přenesená",J106,0)</f>
        <v>0</v>
      </c>
      <c r="BI106" s="148">
        <f>IF(N106="nulová",J106,0)</f>
        <v>0</v>
      </c>
      <c r="BJ106" s="16" t="s">
        <v>83</v>
      </c>
      <c r="BK106" s="148">
        <f>ROUND(I106*H106,2)</f>
        <v>0</v>
      </c>
      <c r="BL106" s="16" t="s">
        <v>130</v>
      </c>
      <c r="BM106" s="16" t="s">
        <v>155</v>
      </c>
    </row>
    <row r="107" spans="2:47" s="1" customFormat="1" ht="136.5">
      <c r="B107" s="29"/>
      <c r="D107" s="149" t="s">
        <v>132</v>
      </c>
      <c r="F107" s="150" t="s">
        <v>156</v>
      </c>
      <c r="I107" s="83"/>
      <c r="L107" s="29"/>
      <c r="M107" s="151"/>
      <c r="N107" s="48"/>
      <c r="O107" s="48"/>
      <c r="P107" s="48"/>
      <c r="Q107" s="48"/>
      <c r="R107" s="48"/>
      <c r="S107" s="48"/>
      <c r="T107" s="49"/>
      <c r="AT107" s="16" t="s">
        <v>132</v>
      </c>
      <c r="AU107" s="16" t="s">
        <v>85</v>
      </c>
    </row>
    <row r="108" spans="2:51" s="12" customFormat="1" ht="12">
      <c r="B108" s="160"/>
      <c r="D108" s="149" t="s">
        <v>134</v>
      </c>
      <c r="E108" s="161" t="s">
        <v>3</v>
      </c>
      <c r="F108" s="162" t="s">
        <v>157</v>
      </c>
      <c r="H108" s="161" t="s">
        <v>3</v>
      </c>
      <c r="I108" s="163"/>
      <c r="L108" s="160"/>
      <c r="M108" s="164"/>
      <c r="N108" s="165"/>
      <c r="O108" s="165"/>
      <c r="P108" s="165"/>
      <c r="Q108" s="165"/>
      <c r="R108" s="165"/>
      <c r="S108" s="165"/>
      <c r="T108" s="166"/>
      <c r="AT108" s="161" t="s">
        <v>134</v>
      </c>
      <c r="AU108" s="161" t="s">
        <v>85</v>
      </c>
      <c r="AV108" s="12" t="s">
        <v>83</v>
      </c>
      <c r="AW108" s="12" t="s">
        <v>34</v>
      </c>
      <c r="AX108" s="12" t="s">
        <v>75</v>
      </c>
      <c r="AY108" s="161" t="s">
        <v>123</v>
      </c>
    </row>
    <row r="109" spans="2:51" s="11" customFormat="1" ht="12">
      <c r="B109" s="152"/>
      <c r="D109" s="149" t="s">
        <v>134</v>
      </c>
      <c r="E109" s="153" t="s">
        <v>3</v>
      </c>
      <c r="F109" s="154" t="s">
        <v>158</v>
      </c>
      <c r="H109" s="155">
        <v>43.5</v>
      </c>
      <c r="I109" s="156"/>
      <c r="L109" s="152"/>
      <c r="M109" s="157"/>
      <c r="N109" s="158"/>
      <c r="O109" s="158"/>
      <c r="P109" s="158"/>
      <c r="Q109" s="158"/>
      <c r="R109" s="158"/>
      <c r="S109" s="158"/>
      <c r="T109" s="159"/>
      <c r="AT109" s="153" t="s">
        <v>134</v>
      </c>
      <c r="AU109" s="153" t="s">
        <v>85</v>
      </c>
      <c r="AV109" s="11" t="s">
        <v>85</v>
      </c>
      <c r="AW109" s="11" t="s">
        <v>34</v>
      </c>
      <c r="AX109" s="11" t="s">
        <v>75</v>
      </c>
      <c r="AY109" s="153" t="s">
        <v>123</v>
      </c>
    </row>
    <row r="110" spans="2:51" s="12" customFormat="1" ht="12">
      <c r="B110" s="160"/>
      <c r="D110" s="149" t="s">
        <v>134</v>
      </c>
      <c r="E110" s="161" t="s">
        <v>3</v>
      </c>
      <c r="F110" s="162" t="s">
        <v>159</v>
      </c>
      <c r="H110" s="161" t="s">
        <v>3</v>
      </c>
      <c r="I110" s="163"/>
      <c r="L110" s="160"/>
      <c r="M110" s="164"/>
      <c r="N110" s="165"/>
      <c r="O110" s="165"/>
      <c r="P110" s="165"/>
      <c r="Q110" s="165"/>
      <c r="R110" s="165"/>
      <c r="S110" s="165"/>
      <c r="T110" s="166"/>
      <c r="AT110" s="161" t="s">
        <v>134</v>
      </c>
      <c r="AU110" s="161" t="s">
        <v>85</v>
      </c>
      <c r="AV110" s="12" t="s">
        <v>83</v>
      </c>
      <c r="AW110" s="12" t="s">
        <v>34</v>
      </c>
      <c r="AX110" s="12" t="s">
        <v>75</v>
      </c>
      <c r="AY110" s="161" t="s">
        <v>123</v>
      </c>
    </row>
    <row r="111" spans="2:51" s="11" customFormat="1" ht="12">
      <c r="B111" s="152"/>
      <c r="D111" s="149" t="s">
        <v>134</v>
      </c>
      <c r="E111" s="153" t="s">
        <v>3</v>
      </c>
      <c r="F111" s="154" t="s">
        <v>160</v>
      </c>
      <c r="H111" s="155">
        <v>103.2</v>
      </c>
      <c r="I111" s="156"/>
      <c r="L111" s="152"/>
      <c r="M111" s="157"/>
      <c r="N111" s="158"/>
      <c r="O111" s="158"/>
      <c r="P111" s="158"/>
      <c r="Q111" s="158"/>
      <c r="R111" s="158"/>
      <c r="S111" s="158"/>
      <c r="T111" s="159"/>
      <c r="AT111" s="153" t="s">
        <v>134</v>
      </c>
      <c r="AU111" s="153" t="s">
        <v>85</v>
      </c>
      <c r="AV111" s="11" t="s">
        <v>85</v>
      </c>
      <c r="AW111" s="11" t="s">
        <v>34</v>
      </c>
      <c r="AX111" s="11" t="s">
        <v>75</v>
      </c>
      <c r="AY111" s="153" t="s">
        <v>123</v>
      </c>
    </row>
    <row r="112" spans="2:51" s="12" customFormat="1" ht="12">
      <c r="B112" s="160"/>
      <c r="D112" s="149" t="s">
        <v>134</v>
      </c>
      <c r="E112" s="161" t="s">
        <v>3</v>
      </c>
      <c r="F112" s="162" t="s">
        <v>151</v>
      </c>
      <c r="H112" s="161" t="s">
        <v>3</v>
      </c>
      <c r="I112" s="163"/>
      <c r="L112" s="160"/>
      <c r="M112" s="164"/>
      <c r="N112" s="165"/>
      <c r="O112" s="165"/>
      <c r="P112" s="165"/>
      <c r="Q112" s="165"/>
      <c r="R112" s="165"/>
      <c r="S112" s="165"/>
      <c r="T112" s="166"/>
      <c r="AT112" s="161" t="s">
        <v>134</v>
      </c>
      <c r="AU112" s="161" t="s">
        <v>85</v>
      </c>
      <c r="AV112" s="12" t="s">
        <v>83</v>
      </c>
      <c r="AW112" s="12" t="s">
        <v>34</v>
      </c>
      <c r="AX112" s="12" t="s">
        <v>75</v>
      </c>
      <c r="AY112" s="161" t="s">
        <v>123</v>
      </c>
    </row>
    <row r="113" spans="2:51" s="13" customFormat="1" ht="12">
      <c r="B113" s="167"/>
      <c r="D113" s="149" t="s">
        <v>134</v>
      </c>
      <c r="E113" s="168" t="s">
        <v>3</v>
      </c>
      <c r="F113" s="169" t="s">
        <v>137</v>
      </c>
      <c r="H113" s="170">
        <v>146.7</v>
      </c>
      <c r="I113" s="171"/>
      <c r="L113" s="167"/>
      <c r="M113" s="172"/>
      <c r="N113" s="173"/>
      <c r="O113" s="173"/>
      <c r="P113" s="173"/>
      <c r="Q113" s="173"/>
      <c r="R113" s="173"/>
      <c r="S113" s="173"/>
      <c r="T113" s="174"/>
      <c r="AT113" s="168" t="s">
        <v>134</v>
      </c>
      <c r="AU113" s="168" t="s">
        <v>85</v>
      </c>
      <c r="AV113" s="13" t="s">
        <v>130</v>
      </c>
      <c r="AW113" s="13" t="s">
        <v>34</v>
      </c>
      <c r="AX113" s="13" t="s">
        <v>83</v>
      </c>
      <c r="AY113" s="168" t="s">
        <v>123</v>
      </c>
    </row>
    <row r="114" spans="2:65" s="1" customFormat="1" ht="16.5" customHeight="1">
      <c r="B114" s="137"/>
      <c r="C114" s="138" t="s">
        <v>161</v>
      </c>
      <c r="D114" s="138" t="s">
        <v>125</v>
      </c>
      <c r="E114" s="139" t="s">
        <v>162</v>
      </c>
      <c r="F114" s="140" t="s">
        <v>163</v>
      </c>
      <c r="G114" s="141" t="s">
        <v>154</v>
      </c>
      <c r="H114" s="142">
        <v>146.7</v>
      </c>
      <c r="I114" s="143"/>
      <c r="J114" s="142"/>
      <c r="K114" s="140" t="s">
        <v>129</v>
      </c>
      <c r="L114" s="29"/>
      <c r="M114" s="144" t="s">
        <v>3</v>
      </c>
      <c r="N114" s="145" t="s">
        <v>46</v>
      </c>
      <c r="O114" s="48"/>
      <c r="P114" s="146">
        <f>O114*H114</f>
        <v>0</v>
      </c>
      <c r="Q114" s="146">
        <v>0</v>
      </c>
      <c r="R114" s="146">
        <f>Q114*H114</f>
        <v>0</v>
      </c>
      <c r="S114" s="146">
        <v>0</v>
      </c>
      <c r="T114" s="147">
        <f>S114*H114</f>
        <v>0</v>
      </c>
      <c r="AR114" s="16" t="s">
        <v>130</v>
      </c>
      <c r="AT114" s="16" t="s">
        <v>125</v>
      </c>
      <c r="AU114" s="16" t="s">
        <v>85</v>
      </c>
      <c r="AY114" s="16" t="s">
        <v>123</v>
      </c>
      <c r="BE114" s="148">
        <f>IF(N114="základní",J114,0)</f>
        <v>0</v>
      </c>
      <c r="BF114" s="148">
        <f>IF(N114="snížená",J114,0)</f>
        <v>0</v>
      </c>
      <c r="BG114" s="148">
        <f>IF(N114="zákl. přenesená",J114,0)</f>
        <v>0</v>
      </c>
      <c r="BH114" s="148">
        <f>IF(N114="sníž. přenesená",J114,0)</f>
        <v>0</v>
      </c>
      <c r="BI114" s="148">
        <f>IF(N114="nulová",J114,0)</f>
        <v>0</v>
      </c>
      <c r="BJ114" s="16" t="s">
        <v>83</v>
      </c>
      <c r="BK114" s="148">
        <f>ROUND(I114*H114,2)</f>
        <v>0</v>
      </c>
      <c r="BL114" s="16" t="s">
        <v>130</v>
      </c>
      <c r="BM114" s="16" t="s">
        <v>164</v>
      </c>
    </row>
    <row r="115" spans="2:47" s="1" customFormat="1" ht="107.25">
      <c r="B115" s="29"/>
      <c r="D115" s="149" t="s">
        <v>132</v>
      </c>
      <c r="F115" s="150" t="s">
        <v>165</v>
      </c>
      <c r="I115" s="83"/>
      <c r="L115" s="29"/>
      <c r="M115" s="151"/>
      <c r="N115" s="48"/>
      <c r="O115" s="48"/>
      <c r="P115" s="48"/>
      <c r="Q115" s="48"/>
      <c r="R115" s="48"/>
      <c r="S115" s="48"/>
      <c r="T115" s="49"/>
      <c r="AT115" s="16" t="s">
        <v>132</v>
      </c>
      <c r="AU115" s="16" t="s">
        <v>85</v>
      </c>
    </row>
    <row r="116" spans="2:65" s="1" customFormat="1" ht="16.5" customHeight="1">
      <c r="B116" s="137"/>
      <c r="C116" s="138" t="s">
        <v>166</v>
      </c>
      <c r="D116" s="138" t="s">
        <v>125</v>
      </c>
      <c r="E116" s="139" t="s">
        <v>167</v>
      </c>
      <c r="F116" s="140" t="s">
        <v>168</v>
      </c>
      <c r="G116" s="141" t="s">
        <v>128</v>
      </c>
      <c r="H116" s="142">
        <v>1032</v>
      </c>
      <c r="I116" s="143"/>
      <c r="J116" s="142"/>
      <c r="K116" s="140" t="s">
        <v>129</v>
      </c>
      <c r="L116" s="29"/>
      <c r="M116" s="144" t="s">
        <v>3</v>
      </c>
      <c r="N116" s="145" t="s">
        <v>46</v>
      </c>
      <c r="O116" s="48"/>
      <c r="P116" s="146">
        <f>O116*H116</f>
        <v>0</v>
      </c>
      <c r="Q116" s="146">
        <v>0</v>
      </c>
      <c r="R116" s="146">
        <f>Q116*H116</f>
        <v>0</v>
      </c>
      <c r="S116" s="146">
        <v>0</v>
      </c>
      <c r="T116" s="147">
        <f>S116*H116</f>
        <v>0</v>
      </c>
      <c r="AR116" s="16" t="s">
        <v>130</v>
      </c>
      <c r="AT116" s="16" t="s">
        <v>125</v>
      </c>
      <c r="AU116" s="16" t="s">
        <v>85</v>
      </c>
      <c r="AY116" s="16" t="s">
        <v>123</v>
      </c>
      <c r="BE116" s="148">
        <f>IF(N116="základní",J116,0)</f>
        <v>0</v>
      </c>
      <c r="BF116" s="148">
        <f>IF(N116="snížená",J116,0)</f>
        <v>0</v>
      </c>
      <c r="BG116" s="148">
        <f>IF(N116="zákl. přenesená",J116,0)</f>
        <v>0</v>
      </c>
      <c r="BH116" s="148">
        <f>IF(N116="sníž. přenesená",J116,0)</f>
        <v>0</v>
      </c>
      <c r="BI116" s="148">
        <f>IF(N116="nulová",J116,0)</f>
        <v>0</v>
      </c>
      <c r="BJ116" s="16" t="s">
        <v>83</v>
      </c>
      <c r="BK116" s="148">
        <f>ROUND(I116*H116,2)</f>
        <v>0</v>
      </c>
      <c r="BL116" s="16" t="s">
        <v>130</v>
      </c>
      <c r="BM116" s="16" t="s">
        <v>169</v>
      </c>
    </row>
    <row r="117" spans="2:51" s="11" customFormat="1" ht="12">
      <c r="B117" s="152"/>
      <c r="D117" s="149" t="s">
        <v>134</v>
      </c>
      <c r="E117" s="153" t="s">
        <v>3</v>
      </c>
      <c r="F117" s="154" t="s">
        <v>170</v>
      </c>
      <c r="H117" s="155">
        <v>1032</v>
      </c>
      <c r="I117" s="156"/>
      <c r="L117" s="152"/>
      <c r="M117" s="157"/>
      <c r="N117" s="158"/>
      <c r="O117" s="158"/>
      <c r="P117" s="158"/>
      <c r="Q117" s="158"/>
      <c r="R117" s="158"/>
      <c r="S117" s="158"/>
      <c r="T117" s="159"/>
      <c r="AT117" s="153" t="s">
        <v>134</v>
      </c>
      <c r="AU117" s="153" t="s">
        <v>85</v>
      </c>
      <c r="AV117" s="11" t="s">
        <v>85</v>
      </c>
      <c r="AW117" s="11" t="s">
        <v>34</v>
      </c>
      <c r="AX117" s="11" t="s">
        <v>75</v>
      </c>
      <c r="AY117" s="153" t="s">
        <v>123</v>
      </c>
    </row>
    <row r="118" spans="2:51" s="12" customFormat="1" ht="12">
      <c r="B118" s="160"/>
      <c r="D118" s="149" t="s">
        <v>134</v>
      </c>
      <c r="E118" s="161" t="s">
        <v>3</v>
      </c>
      <c r="F118" s="162" t="s">
        <v>171</v>
      </c>
      <c r="H118" s="161" t="s">
        <v>3</v>
      </c>
      <c r="I118" s="163"/>
      <c r="L118" s="160"/>
      <c r="M118" s="164"/>
      <c r="N118" s="165"/>
      <c r="O118" s="165"/>
      <c r="P118" s="165"/>
      <c r="Q118" s="165"/>
      <c r="R118" s="165"/>
      <c r="S118" s="165"/>
      <c r="T118" s="166"/>
      <c r="AT118" s="161" t="s">
        <v>134</v>
      </c>
      <c r="AU118" s="161" t="s">
        <v>85</v>
      </c>
      <c r="AV118" s="12" t="s">
        <v>83</v>
      </c>
      <c r="AW118" s="12" t="s">
        <v>34</v>
      </c>
      <c r="AX118" s="12" t="s">
        <v>75</v>
      </c>
      <c r="AY118" s="161" t="s">
        <v>123</v>
      </c>
    </row>
    <row r="119" spans="2:51" s="13" customFormat="1" ht="12">
      <c r="B119" s="167"/>
      <c r="D119" s="149" t="s">
        <v>134</v>
      </c>
      <c r="E119" s="168" t="s">
        <v>3</v>
      </c>
      <c r="F119" s="169" t="s">
        <v>137</v>
      </c>
      <c r="H119" s="170">
        <v>1032</v>
      </c>
      <c r="I119" s="171"/>
      <c r="L119" s="167"/>
      <c r="M119" s="172"/>
      <c r="N119" s="173"/>
      <c r="O119" s="173"/>
      <c r="P119" s="173"/>
      <c r="Q119" s="173"/>
      <c r="R119" s="173"/>
      <c r="S119" s="173"/>
      <c r="T119" s="174"/>
      <c r="AT119" s="168" t="s">
        <v>134</v>
      </c>
      <c r="AU119" s="168" t="s">
        <v>85</v>
      </c>
      <c r="AV119" s="13" t="s">
        <v>130</v>
      </c>
      <c r="AW119" s="13" t="s">
        <v>34</v>
      </c>
      <c r="AX119" s="13" t="s">
        <v>83</v>
      </c>
      <c r="AY119" s="168" t="s">
        <v>123</v>
      </c>
    </row>
    <row r="120" spans="2:65" s="1" customFormat="1" ht="22.5" customHeight="1">
      <c r="B120" s="137"/>
      <c r="C120" s="138" t="s">
        <v>172</v>
      </c>
      <c r="D120" s="138" t="s">
        <v>125</v>
      </c>
      <c r="E120" s="139" t="s">
        <v>173</v>
      </c>
      <c r="F120" s="140" t="s">
        <v>174</v>
      </c>
      <c r="G120" s="141" t="s">
        <v>128</v>
      </c>
      <c r="H120" s="142">
        <v>516</v>
      </c>
      <c r="I120" s="143"/>
      <c r="J120" s="142"/>
      <c r="K120" s="140" t="s">
        <v>129</v>
      </c>
      <c r="L120" s="29"/>
      <c r="M120" s="144" t="s">
        <v>3</v>
      </c>
      <c r="N120" s="145" t="s">
        <v>46</v>
      </c>
      <c r="O120" s="48"/>
      <c r="P120" s="146">
        <f>O120*H120</f>
        <v>0</v>
      </c>
      <c r="Q120" s="146">
        <v>0</v>
      </c>
      <c r="R120" s="146">
        <f>Q120*H120</f>
        <v>0</v>
      </c>
      <c r="S120" s="146">
        <v>0</v>
      </c>
      <c r="T120" s="147">
        <f>S120*H120</f>
        <v>0</v>
      </c>
      <c r="AR120" s="16" t="s">
        <v>130</v>
      </c>
      <c r="AT120" s="16" t="s">
        <v>125</v>
      </c>
      <c r="AU120" s="16" t="s">
        <v>85</v>
      </c>
      <c r="AY120" s="16" t="s">
        <v>123</v>
      </c>
      <c r="BE120" s="148">
        <f>IF(N120="základní",J120,0)</f>
        <v>0</v>
      </c>
      <c r="BF120" s="148">
        <f>IF(N120="snížená",J120,0)</f>
        <v>0</v>
      </c>
      <c r="BG120" s="148">
        <f>IF(N120="zákl. přenesená",J120,0)</f>
        <v>0</v>
      </c>
      <c r="BH120" s="148">
        <f>IF(N120="sníž. přenesená",J120,0)</f>
        <v>0</v>
      </c>
      <c r="BI120" s="148">
        <f>IF(N120="nulová",J120,0)</f>
        <v>0</v>
      </c>
      <c r="BJ120" s="16" t="s">
        <v>83</v>
      </c>
      <c r="BK120" s="148">
        <f>ROUND(I120*H120,2)</f>
        <v>0</v>
      </c>
      <c r="BL120" s="16" t="s">
        <v>130</v>
      </c>
      <c r="BM120" s="16" t="s">
        <v>175</v>
      </c>
    </row>
    <row r="121" spans="2:47" s="1" customFormat="1" ht="87.75">
      <c r="B121" s="29"/>
      <c r="D121" s="149" t="s">
        <v>132</v>
      </c>
      <c r="F121" s="150" t="s">
        <v>176</v>
      </c>
      <c r="I121" s="83"/>
      <c r="L121" s="29"/>
      <c r="M121" s="151"/>
      <c r="N121" s="48"/>
      <c r="O121" s="48"/>
      <c r="P121" s="48"/>
      <c r="Q121" s="48"/>
      <c r="R121" s="48"/>
      <c r="S121" s="48"/>
      <c r="T121" s="49"/>
      <c r="AT121" s="16" t="s">
        <v>132</v>
      </c>
      <c r="AU121" s="16" t="s">
        <v>85</v>
      </c>
    </row>
    <row r="122" spans="2:51" s="11" customFormat="1" ht="12">
      <c r="B122" s="152"/>
      <c r="D122" s="149" t="s">
        <v>134</v>
      </c>
      <c r="E122" s="153" t="s">
        <v>3</v>
      </c>
      <c r="F122" s="154" t="s">
        <v>177</v>
      </c>
      <c r="H122" s="155">
        <v>516</v>
      </c>
      <c r="I122" s="156"/>
      <c r="L122" s="152"/>
      <c r="M122" s="157"/>
      <c r="N122" s="158"/>
      <c r="O122" s="158"/>
      <c r="P122" s="158"/>
      <c r="Q122" s="158"/>
      <c r="R122" s="158"/>
      <c r="S122" s="158"/>
      <c r="T122" s="159"/>
      <c r="AT122" s="153" t="s">
        <v>134</v>
      </c>
      <c r="AU122" s="153" t="s">
        <v>85</v>
      </c>
      <c r="AV122" s="11" t="s">
        <v>85</v>
      </c>
      <c r="AW122" s="11" t="s">
        <v>34</v>
      </c>
      <c r="AX122" s="11" t="s">
        <v>75</v>
      </c>
      <c r="AY122" s="153" t="s">
        <v>123</v>
      </c>
    </row>
    <row r="123" spans="2:51" s="12" customFormat="1" ht="12">
      <c r="B123" s="160"/>
      <c r="D123" s="149" t="s">
        <v>134</v>
      </c>
      <c r="E123" s="161" t="s">
        <v>3</v>
      </c>
      <c r="F123" s="162" t="s">
        <v>171</v>
      </c>
      <c r="H123" s="161" t="s">
        <v>3</v>
      </c>
      <c r="I123" s="163"/>
      <c r="L123" s="160"/>
      <c r="M123" s="164"/>
      <c r="N123" s="165"/>
      <c r="O123" s="165"/>
      <c r="P123" s="165"/>
      <c r="Q123" s="165"/>
      <c r="R123" s="165"/>
      <c r="S123" s="165"/>
      <c r="T123" s="166"/>
      <c r="AT123" s="161" t="s">
        <v>134</v>
      </c>
      <c r="AU123" s="161" t="s">
        <v>85</v>
      </c>
      <c r="AV123" s="12" t="s">
        <v>83</v>
      </c>
      <c r="AW123" s="12" t="s">
        <v>34</v>
      </c>
      <c r="AX123" s="12" t="s">
        <v>75</v>
      </c>
      <c r="AY123" s="161" t="s">
        <v>123</v>
      </c>
    </row>
    <row r="124" spans="2:51" s="13" customFormat="1" ht="12">
      <c r="B124" s="167"/>
      <c r="D124" s="149" t="s">
        <v>134</v>
      </c>
      <c r="E124" s="168" t="s">
        <v>3</v>
      </c>
      <c r="F124" s="169" t="s">
        <v>137</v>
      </c>
      <c r="H124" s="170">
        <v>516</v>
      </c>
      <c r="I124" s="171"/>
      <c r="L124" s="167"/>
      <c r="M124" s="172"/>
      <c r="N124" s="173"/>
      <c r="O124" s="173"/>
      <c r="P124" s="173"/>
      <c r="Q124" s="173"/>
      <c r="R124" s="173"/>
      <c r="S124" s="173"/>
      <c r="T124" s="174"/>
      <c r="AT124" s="168" t="s">
        <v>134</v>
      </c>
      <c r="AU124" s="168" t="s">
        <v>85</v>
      </c>
      <c r="AV124" s="13" t="s">
        <v>130</v>
      </c>
      <c r="AW124" s="13" t="s">
        <v>34</v>
      </c>
      <c r="AX124" s="13" t="s">
        <v>83</v>
      </c>
      <c r="AY124" s="168" t="s">
        <v>123</v>
      </c>
    </row>
    <row r="125" spans="2:65" s="1" customFormat="1" ht="22.5" customHeight="1">
      <c r="B125" s="137"/>
      <c r="C125" s="138" t="s">
        <v>178</v>
      </c>
      <c r="D125" s="138" t="s">
        <v>125</v>
      </c>
      <c r="E125" s="139" t="s">
        <v>179</v>
      </c>
      <c r="F125" s="140" t="s">
        <v>180</v>
      </c>
      <c r="G125" s="141" t="s">
        <v>128</v>
      </c>
      <c r="H125" s="142">
        <v>516</v>
      </c>
      <c r="I125" s="143"/>
      <c r="J125" s="142"/>
      <c r="K125" s="140" t="s">
        <v>129</v>
      </c>
      <c r="L125" s="29"/>
      <c r="M125" s="144" t="s">
        <v>3</v>
      </c>
      <c r="N125" s="145" t="s">
        <v>46</v>
      </c>
      <c r="O125" s="48"/>
      <c r="P125" s="146">
        <f>O125*H125</f>
        <v>0</v>
      </c>
      <c r="Q125" s="146">
        <v>0</v>
      </c>
      <c r="R125" s="146">
        <f>Q125*H125</f>
        <v>0</v>
      </c>
      <c r="S125" s="146">
        <v>0</v>
      </c>
      <c r="T125" s="147">
        <f>S125*H125</f>
        <v>0</v>
      </c>
      <c r="AR125" s="16" t="s">
        <v>130</v>
      </c>
      <c r="AT125" s="16" t="s">
        <v>125</v>
      </c>
      <c r="AU125" s="16" t="s">
        <v>85</v>
      </c>
      <c r="AY125" s="16" t="s">
        <v>123</v>
      </c>
      <c r="BE125" s="148">
        <f>IF(N125="základní",J125,0)</f>
        <v>0</v>
      </c>
      <c r="BF125" s="148">
        <f>IF(N125="snížená",J125,0)</f>
        <v>0</v>
      </c>
      <c r="BG125" s="148">
        <f>IF(N125="zákl. přenesená",J125,0)</f>
        <v>0</v>
      </c>
      <c r="BH125" s="148">
        <f>IF(N125="sníž. přenesená",J125,0)</f>
        <v>0</v>
      </c>
      <c r="BI125" s="148">
        <f>IF(N125="nulová",J125,0)</f>
        <v>0</v>
      </c>
      <c r="BJ125" s="16" t="s">
        <v>83</v>
      </c>
      <c r="BK125" s="148">
        <f>ROUND(I125*H125,2)</f>
        <v>0</v>
      </c>
      <c r="BL125" s="16" t="s">
        <v>130</v>
      </c>
      <c r="BM125" s="16" t="s">
        <v>181</v>
      </c>
    </row>
    <row r="126" spans="2:47" s="1" customFormat="1" ht="87.75">
      <c r="B126" s="29"/>
      <c r="D126" s="149" t="s">
        <v>132</v>
      </c>
      <c r="F126" s="150" t="s">
        <v>176</v>
      </c>
      <c r="I126" s="83"/>
      <c r="L126" s="29"/>
      <c r="M126" s="151"/>
      <c r="N126" s="48"/>
      <c r="O126" s="48"/>
      <c r="P126" s="48"/>
      <c r="Q126" s="48"/>
      <c r="R126" s="48"/>
      <c r="S126" s="48"/>
      <c r="T126" s="49"/>
      <c r="AT126" s="16" t="s">
        <v>132</v>
      </c>
      <c r="AU126" s="16" t="s">
        <v>85</v>
      </c>
    </row>
    <row r="127" spans="2:51" s="11" customFormat="1" ht="12">
      <c r="B127" s="152"/>
      <c r="D127" s="149" t="s">
        <v>134</v>
      </c>
      <c r="E127" s="153" t="s">
        <v>3</v>
      </c>
      <c r="F127" s="154" t="s">
        <v>177</v>
      </c>
      <c r="H127" s="155">
        <v>516</v>
      </c>
      <c r="I127" s="156"/>
      <c r="L127" s="152"/>
      <c r="M127" s="157"/>
      <c r="N127" s="158"/>
      <c r="O127" s="158"/>
      <c r="P127" s="158"/>
      <c r="Q127" s="158"/>
      <c r="R127" s="158"/>
      <c r="S127" s="158"/>
      <c r="T127" s="159"/>
      <c r="AT127" s="153" t="s">
        <v>134</v>
      </c>
      <c r="AU127" s="153" t="s">
        <v>85</v>
      </c>
      <c r="AV127" s="11" t="s">
        <v>85</v>
      </c>
      <c r="AW127" s="11" t="s">
        <v>34</v>
      </c>
      <c r="AX127" s="11" t="s">
        <v>75</v>
      </c>
      <c r="AY127" s="153" t="s">
        <v>123</v>
      </c>
    </row>
    <row r="128" spans="2:51" s="12" customFormat="1" ht="12">
      <c r="B128" s="160"/>
      <c r="D128" s="149" t="s">
        <v>134</v>
      </c>
      <c r="E128" s="161" t="s">
        <v>3</v>
      </c>
      <c r="F128" s="162" t="s">
        <v>151</v>
      </c>
      <c r="H128" s="161" t="s">
        <v>3</v>
      </c>
      <c r="I128" s="163"/>
      <c r="L128" s="160"/>
      <c r="M128" s="164"/>
      <c r="N128" s="165"/>
      <c r="O128" s="165"/>
      <c r="P128" s="165"/>
      <c r="Q128" s="165"/>
      <c r="R128" s="165"/>
      <c r="S128" s="165"/>
      <c r="T128" s="166"/>
      <c r="AT128" s="161" t="s">
        <v>134</v>
      </c>
      <c r="AU128" s="161" t="s">
        <v>85</v>
      </c>
      <c r="AV128" s="12" t="s">
        <v>83</v>
      </c>
      <c r="AW128" s="12" t="s">
        <v>34</v>
      </c>
      <c r="AX128" s="12" t="s">
        <v>75</v>
      </c>
      <c r="AY128" s="161" t="s">
        <v>123</v>
      </c>
    </row>
    <row r="129" spans="2:51" s="13" customFormat="1" ht="12">
      <c r="B129" s="167"/>
      <c r="D129" s="149" t="s">
        <v>134</v>
      </c>
      <c r="E129" s="168" t="s">
        <v>3</v>
      </c>
      <c r="F129" s="169" t="s">
        <v>137</v>
      </c>
      <c r="H129" s="170">
        <v>516</v>
      </c>
      <c r="I129" s="171"/>
      <c r="L129" s="167"/>
      <c r="M129" s="172"/>
      <c r="N129" s="173"/>
      <c r="O129" s="173"/>
      <c r="P129" s="173"/>
      <c r="Q129" s="173"/>
      <c r="R129" s="173"/>
      <c r="S129" s="173"/>
      <c r="T129" s="174"/>
      <c r="AT129" s="168" t="s">
        <v>134</v>
      </c>
      <c r="AU129" s="168" t="s">
        <v>85</v>
      </c>
      <c r="AV129" s="13" t="s">
        <v>130</v>
      </c>
      <c r="AW129" s="13" t="s">
        <v>34</v>
      </c>
      <c r="AX129" s="13" t="s">
        <v>83</v>
      </c>
      <c r="AY129" s="168" t="s">
        <v>123</v>
      </c>
    </row>
    <row r="130" spans="2:63" s="10" customFormat="1" ht="22.9" customHeight="1">
      <c r="B130" s="124"/>
      <c r="D130" s="125" t="s">
        <v>74</v>
      </c>
      <c r="E130" s="135" t="s">
        <v>161</v>
      </c>
      <c r="F130" s="135" t="s">
        <v>182</v>
      </c>
      <c r="I130" s="127"/>
      <c r="J130" s="136">
        <v>3690179.91</v>
      </c>
      <c r="L130" s="124"/>
      <c r="M130" s="129"/>
      <c r="N130" s="130"/>
      <c r="O130" s="130"/>
      <c r="P130" s="131">
        <f>SUM(P131:P165)</f>
        <v>0</v>
      </c>
      <c r="Q130" s="130"/>
      <c r="R130" s="131">
        <f>SUM(R131:R165)</f>
        <v>64.368</v>
      </c>
      <c r="S130" s="130"/>
      <c r="T130" s="132">
        <f>SUM(T131:T165)</f>
        <v>0</v>
      </c>
      <c r="AR130" s="125" t="s">
        <v>83</v>
      </c>
      <c r="AT130" s="133" t="s">
        <v>74</v>
      </c>
      <c r="AU130" s="133" t="s">
        <v>83</v>
      </c>
      <c r="AY130" s="125" t="s">
        <v>123</v>
      </c>
      <c r="BK130" s="134">
        <f>SUM(BK131:BK165)</f>
        <v>0</v>
      </c>
    </row>
    <row r="131" spans="2:65" s="1" customFormat="1" ht="22.5" customHeight="1">
      <c r="B131" s="137"/>
      <c r="C131" s="138" t="s">
        <v>183</v>
      </c>
      <c r="D131" s="138" t="s">
        <v>125</v>
      </c>
      <c r="E131" s="139" t="s">
        <v>184</v>
      </c>
      <c r="F131" s="140" t="s">
        <v>185</v>
      </c>
      <c r="G131" s="141" t="s">
        <v>128</v>
      </c>
      <c r="H131" s="142">
        <v>450</v>
      </c>
      <c r="I131" s="143"/>
      <c r="J131" s="142"/>
      <c r="K131" s="140" t="s">
        <v>129</v>
      </c>
      <c r="L131" s="29"/>
      <c r="M131" s="144" t="s">
        <v>3</v>
      </c>
      <c r="N131" s="145" t="s">
        <v>46</v>
      </c>
      <c r="O131" s="48"/>
      <c r="P131" s="146">
        <f>O131*H131</f>
        <v>0</v>
      </c>
      <c r="Q131" s="146">
        <v>0</v>
      </c>
      <c r="R131" s="146">
        <f>Q131*H131</f>
        <v>0</v>
      </c>
      <c r="S131" s="146">
        <v>0</v>
      </c>
      <c r="T131" s="147">
        <f>S131*H131</f>
        <v>0</v>
      </c>
      <c r="AR131" s="16" t="s">
        <v>130</v>
      </c>
      <c r="AT131" s="16" t="s">
        <v>125</v>
      </c>
      <c r="AU131" s="16" t="s">
        <v>85</v>
      </c>
      <c r="AY131" s="16" t="s">
        <v>123</v>
      </c>
      <c r="BE131" s="148">
        <f>IF(N131="základní",J131,0)</f>
        <v>0</v>
      </c>
      <c r="BF131" s="148">
        <f>IF(N131="snížená",J131,0)</f>
        <v>0</v>
      </c>
      <c r="BG131" s="148">
        <f>IF(N131="zákl. přenesená",J131,0)</f>
        <v>0</v>
      </c>
      <c r="BH131" s="148">
        <f>IF(N131="sníž. přenesená",J131,0)</f>
        <v>0</v>
      </c>
      <c r="BI131" s="148">
        <f>IF(N131="nulová",J131,0)</f>
        <v>0</v>
      </c>
      <c r="BJ131" s="16" t="s">
        <v>83</v>
      </c>
      <c r="BK131" s="148">
        <f>ROUND(I131*H131,2)</f>
        <v>0</v>
      </c>
      <c r="BL131" s="16" t="s">
        <v>130</v>
      </c>
      <c r="BM131" s="16" t="s">
        <v>186</v>
      </c>
    </row>
    <row r="132" spans="2:47" s="1" customFormat="1" ht="29.25">
      <c r="B132" s="29"/>
      <c r="D132" s="149" t="s">
        <v>132</v>
      </c>
      <c r="F132" s="150" t="s">
        <v>187</v>
      </c>
      <c r="I132" s="83"/>
      <c r="L132" s="29"/>
      <c r="M132" s="151"/>
      <c r="N132" s="48"/>
      <c r="O132" s="48"/>
      <c r="P132" s="48"/>
      <c r="Q132" s="48"/>
      <c r="R132" s="48"/>
      <c r="S132" s="48"/>
      <c r="T132" s="49"/>
      <c r="AT132" s="16" t="s">
        <v>132</v>
      </c>
      <c r="AU132" s="16" t="s">
        <v>85</v>
      </c>
    </row>
    <row r="133" spans="2:51" s="11" customFormat="1" ht="12">
      <c r="B133" s="152"/>
      <c r="D133" s="149" t="s">
        <v>134</v>
      </c>
      <c r="E133" s="153" t="s">
        <v>3</v>
      </c>
      <c r="F133" s="154" t="s">
        <v>148</v>
      </c>
      <c r="H133" s="155">
        <v>450</v>
      </c>
      <c r="I133" s="156"/>
      <c r="L133" s="152"/>
      <c r="M133" s="157"/>
      <c r="N133" s="158"/>
      <c r="O133" s="158"/>
      <c r="P133" s="158"/>
      <c r="Q133" s="158"/>
      <c r="R133" s="158"/>
      <c r="S133" s="158"/>
      <c r="T133" s="159"/>
      <c r="AT133" s="153" t="s">
        <v>134</v>
      </c>
      <c r="AU133" s="153" t="s">
        <v>85</v>
      </c>
      <c r="AV133" s="11" t="s">
        <v>85</v>
      </c>
      <c r="AW133" s="11" t="s">
        <v>34</v>
      </c>
      <c r="AX133" s="11" t="s">
        <v>75</v>
      </c>
      <c r="AY133" s="153" t="s">
        <v>123</v>
      </c>
    </row>
    <row r="134" spans="2:51" s="12" customFormat="1" ht="12">
      <c r="B134" s="160"/>
      <c r="D134" s="149" t="s">
        <v>134</v>
      </c>
      <c r="E134" s="161" t="s">
        <v>3</v>
      </c>
      <c r="F134" s="162" t="s">
        <v>151</v>
      </c>
      <c r="H134" s="161" t="s">
        <v>3</v>
      </c>
      <c r="I134" s="163"/>
      <c r="L134" s="160"/>
      <c r="M134" s="164"/>
      <c r="N134" s="165"/>
      <c r="O134" s="165"/>
      <c r="P134" s="165"/>
      <c r="Q134" s="165"/>
      <c r="R134" s="165"/>
      <c r="S134" s="165"/>
      <c r="T134" s="166"/>
      <c r="AT134" s="161" t="s">
        <v>134</v>
      </c>
      <c r="AU134" s="161" t="s">
        <v>85</v>
      </c>
      <c r="AV134" s="12" t="s">
        <v>83</v>
      </c>
      <c r="AW134" s="12" t="s">
        <v>34</v>
      </c>
      <c r="AX134" s="12" t="s">
        <v>75</v>
      </c>
      <c r="AY134" s="161" t="s">
        <v>123</v>
      </c>
    </row>
    <row r="135" spans="2:51" s="13" customFormat="1" ht="12">
      <c r="B135" s="167"/>
      <c r="D135" s="149" t="s">
        <v>134</v>
      </c>
      <c r="E135" s="168" t="s">
        <v>3</v>
      </c>
      <c r="F135" s="169" t="s">
        <v>137</v>
      </c>
      <c r="H135" s="170">
        <v>450</v>
      </c>
      <c r="I135" s="171"/>
      <c r="L135" s="167"/>
      <c r="M135" s="172"/>
      <c r="N135" s="173"/>
      <c r="O135" s="173"/>
      <c r="P135" s="173"/>
      <c r="Q135" s="173"/>
      <c r="R135" s="173"/>
      <c r="S135" s="173"/>
      <c r="T135" s="174"/>
      <c r="AT135" s="168" t="s">
        <v>134</v>
      </c>
      <c r="AU135" s="168" t="s">
        <v>85</v>
      </c>
      <c r="AV135" s="13" t="s">
        <v>130</v>
      </c>
      <c r="AW135" s="13" t="s">
        <v>34</v>
      </c>
      <c r="AX135" s="13" t="s">
        <v>83</v>
      </c>
      <c r="AY135" s="168" t="s">
        <v>123</v>
      </c>
    </row>
    <row r="136" spans="2:65" s="1" customFormat="1" ht="16.5" customHeight="1">
      <c r="B136" s="137"/>
      <c r="C136" s="138" t="s">
        <v>188</v>
      </c>
      <c r="D136" s="138" t="s">
        <v>125</v>
      </c>
      <c r="E136" s="139" t="s">
        <v>189</v>
      </c>
      <c r="F136" s="140" t="s">
        <v>190</v>
      </c>
      <c r="G136" s="141" t="s">
        <v>128</v>
      </c>
      <c r="H136" s="142">
        <v>298</v>
      </c>
      <c r="I136" s="143"/>
      <c r="J136" s="142"/>
      <c r="K136" s="140" t="s">
        <v>129</v>
      </c>
      <c r="L136" s="29"/>
      <c r="M136" s="144" t="s">
        <v>3</v>
      </c>
      <c r="N136" s="145" t="s">
        <v>46</v>
      </c>
      <c r="O136" s="48"/>
      <c r="P136" s="146">
        <f>O136*H136</f>
        <v>0</v>
      </c>
      <c r="Q136" s="146">
        <v>0.216</v>
      </c>
      <c r="R136" s="146">
        <f>Q136*H136</f>
        <v>64.368</v>
      </c>
      <c r="S136" s="146">
        <v>0</v>
      </c>
      <c r="T136" s="147">
        <f>S136*H136</f>
        <v>0</v>
      </c>
      <c r="AR136" s="16" t="s">
        <v>130</v>
      </c>
      <c r="AT136" s="16" t="s">
        <v>125</v>
      </c>
      <c r="AU136" s="16" t="s">
        <v>85</v>
      </c>
      <c r="AY136" s="16" t="s">
        <v>123</v>
      </c>
      <c r="BE136" s="148">
        <f>IF(N136="základní",J136,0)</f>
        <v>0</v>
      </c>
      <c r="BF136" s="148">
        <f>IF(N136="snížená",J136,0)</f>
        <v>0</v>
      </c>
      <c r="BG136" s="148">
        <f>IF(N136="zákl. přenesená",J136,0)</f>
        <v>0</v>
      </c>
      <c r="BH136" s="148">
        <f>IF(N136="sníž. přenesená",J136,0)</f>
        <v>0</v>
      </c>
      <c r="BI136" s="148">
        <f>IF(N136="nulová",J136,0)</f>
        <v>0</v>
      </c>
      <c r="BJ136" s="16" t="s">
        <v>83</v>
      </c>
      <c r="BK136" s="148">
        <f>ROUND(I136*H136,2)</f>
        <v>0</v>
      </c>
      <c r="BL136" s="16" t="s">
        <v>130</v>
      </c>
      <c r="BM136" s="16" t="s">
        <v>191</v>
      </c>
    </row>
    <row r="137" spans="2:47" s="1" customFormat="1" ht="68.25">
      <c r="B137" s="29"/>
      <c r="D137" s="149" t="s">
        <v>132</v>
      </c>
      <c r="F137" s="150" t="s">
        <v>192</v>
      </c>
      <c r="I137" s="83"/>
      <c r="L137" s="29"/>
      <c r="M137" s="151"/>
      <c r="N137" s="48"/>
      <c r="O137" s="48"/>
      <c r="P137" s="48"/>
      <c r="Q137" s="48"/>
      <c r="R137" s="48"/>
      <c r="S137" s="48"/>
      <c r="T137" s="49"/>
      <c r="AT137" s="16" t="s">
        <v>132</v>
      </c>
      <c r="AU137" s="16" t="s">
        <v>85</v>
      </c>
    </row>
    <row r="138" spans="2:51" s="11" customFormat="1" ht="12">
      <c r="B138" s="152"/>
      <c r="D138" s="149" t="s">
        <v>134</v>
      </c>
      <c r="E138" s="153" t="s">
        <v>3</v>
      </c>
      <c r="F138" s="154" t="s">
        <v>193</v>
      </c>
      <c r="H138" s="155">
        <v>298</v>
      </c>
      <c r="I138" s="156"/>
      <c r="L138" s="152"/>
      <c r="M138" s="157"/>
      <c r="N138" s="158"/>
      <c r="O138" s="158"/>
      <c r="P138" s="158"/>
      <c r="Q138" s="158"/>
      <c r="R138" s="158"/>
      <c r="S138" s="158"/>
      <c r="T138" s="159"/>
      <c r="AT138" s="153" t="s">
        <v>134</v>
      </c>
      <c r="AU138" s="153" t="s">
        <v>85</v>
      </c>
      <c r="AV138" s="11" t="s">
        <v>85</v>
      </c>
      <c r="AW138" s="11" t="s">
        <v>34</v>
      </c>
      <c r="AX138" s="11" t="s">
        <v>75</v>
      </c>
      <c r="AY138" s="153" t="s">
        <v>123</v>
      </c>
    </row>
    <row r="139" spans="2:51" s="12" customFormat="1" ht="12">
      <c r="B139" s="160"/>
      <c r="D139" s="149" t="s">
        <v>134</v>
      </c>
      <c r="E139" s="161" t="s">
        <v>3</v>
      </c>
      <c r="F139" s="162" t="s">
        <v>151</v>
      </c>
      <c r="H139" s="161" t="s">
        <v>3</v>
      </c>
      <c r="I139" s="163"/>
      <c r="L139" s="160"/>
      <c r="M139" s="164"/>
      <c r="N139" s="165"/>
      <c r="O139" s="165"/>
      <c r="P139" s="165"/>
      <c r="Q139" s="165"/>
      <c r="R139" s="165"/>
      <c r="S139" s="165"/>
      <c r="T139" s="166"/>
      <c r="AT139" s="161" t="s">
        <v>134</v>
      </c>
      <c r="AU139" s="161" t="s">
        <v>85</v>
      </c>
      <c r="AV139" s="12" t="s">
        <v>83</v>
      </c>
      <c r="AW139" s="12" t="s">
        <v>34</v>
      </c>
      <c r="AX139" s="12" t="s">
        <v>75</v>
      </c>
      <c r="AY139" s="161" t="s">
        <v>123</v>
      </c>
    </row>
    <row r="140" spans="2:51" s="13" customFormat="1" ht="12">
      <c r="B140" s="167"/>
      <c r="D140" s="149" t="s">
        <v>134</v>
      </c>
      <c r="E140" s="168" t="s">
        <v>3</v>
      </c>
      <c r="F140" s="169" t="s">
        <v>137</v>
      </c>
      <c r="H140" s="170">
        <v>298</v>
      </c>
      <c r="I140" s="171"/>
      <c r="L140" s="167"/>
      <c r="M140" s="172"/>
      <c r="N140" s="173"/>
      <c r="O140" s="173"/>
      <c r="P140" s="173"/>
      <c r="Q140" s="173"/>
      <c r="R140" s="173"/>
      <c r="S140" s="173"/>
      <c r="T140" s="174"/>
      <c r="AT140" s="168" t="s">
        <v>134</v>
      </c>
      <c r="AU140" s="168" t="s">
        <v>85</v>
      </c>
      <c r="AV140" s="13" t="s">
        <v>130</v>
      </c>
      <c r="AW140" s="13" t="s">
        <v>34</v>
      </c>
      <c r="AX140" s="13" t="s">
        <v>83</v>
      </c>
      <c r="AY140" s="168" t="s">
        <v>123</v>
      </c>
    </row>
    <row r="141" spans="2:65" s="1" customFormat="1" ht="16.5" customHeight="1">
      <c r="B141" s="137"/>
      <c r="C141" s="138" t="s">
        <v>194</v>
      </c>
      <c r="D141" s="138" t="s">
        <v>125</v>
      </c>
      <c r="E141" s="139" t="s">
        <v>195</v>
      </c>
      <c r="F141" s="140" t="s">
        <v>196</v>
      </c>
      <c r="G141" s="141" t="s">
        <v>128</v>
      </c>
      <c r="H141" s="142">
        <v>450</v>
      </c>
      <c r="I141" s="143"/>
      <c r="J141" s="142"/>
      <c r="K141" s="140" t="s">
        <v>129</v>
      </c>
      <c r="L141" s="29"/>
      <c r="M141" s="144" t="s">
        <v>3</v>
      </c>
      <c r="N141" s="145" t="s">
        <v>46</v>
      </c>
      <c r="O141" s="48"/>
      <c r="P141" s="146">
        <f>O141*H141</f>
        <v>0</v>
      </c>
      <c r="Q141" s="146">
        <v>0</v>
      </c>
      <c r="R141" s="146">
        <f>Q141*H141</f>
        <v>0</v>
      </c>
      <c r="S141" s="146">
        <v>0</v>
      </c>
      <c r="T141" s="147">
        <f>S141*H141</f>
        <v>0</v>
      </c>
      <c r="AR141" s="16" t="s">
        <v>130</v>
      </c>
      <c r="AT141" s="16" t="s">
        <v>125</v>
      </c>
      <c r="AU141" s="16" t="s">
        <v>85</v>
      </c>
      <c r="AY141" s="16" t="s">
        <v>123</v>
      </c>
      <c r="BE141" s="148">
        <f>IF(N141="základní",J141,0)</f>
        <v>0</v>
      </c>
      <c r="BF141" s="148">
        <f>IF(N141="snížená",J141,0)</f>
        <v>0</v>
      </c>
      <c r="BG141" s="148">
        <f>IF(N141="zákl. přenesená",J141,0)</f>
        <v>0</v>
      </c>
      <c r="BH141" s="148">
        <f>IF(N141="sníž. přenesená",J141,0)</f>
        <v>0</v>
      </c>
      <c r="BI141" s="148">
        <f>IF(N141="nulová",J141,0)</f>
        <v>0</v>
      </c>
      <c r="BJ141" s="16" t="s">
        <v>83</v>
      </c>
      <c r="BK141" s="148">
        <f>ROUND(I141*H141,2)</f>
        <v>0</v>
      </c>
      <c r="BL141" s="16" t="s">
        <v>130</v>
      </c>
      <c r="BM141" s="16" t="s">
        <v>197</v>
      </c>
    </row>
    <row r="142" spans="2:47" s="1" customFormat="1" ht="39">
      <c r="B142" s="29"/>
      <c r="D142" s="149" t="s">
        <v>132</v>
      </c>
      <c r="F142" s="150" t="s">
        <v>198</v>
      </c>
      <c r="I142" s="83"/>
      <c r="L142" s="29"/>
      <c r="M142" s="151"/>
      <c r="N142" s="48"/>
      <c r="O142" s="48"/>
      <c r="P142" s="48"/>
      <c r="Q142" s="48"/>
      <c r="R142" s="48"/>
      <c r="S142" s="48"/>
      <c r="T142" s="49"/>
      <c r="AT142" s="16" t="s">
        <v>132</v>
      </c>
      <c r="AU142" s="16" t="s">
        <v>85</v>
      </c>
    </row>
    <row r="143" spans="2:51" s="11" customFormat="1" ht="12">
      <c r="B143" s="152"/>
      <c r="D143" s="149" t="s">
        <v>134</v>
      </c>
      <c r="E143" s="153" t="s">
        <v>3</v>
      </c>
      <c r="F143" s="154" t="s">
        <v>148</v>
      </c>
      <c r="H143" s="155">
        <v>450</v>
      </c>
      <c r="I143" s="156"/>
      <c r="L143" s="152"/>
      <c r="M143" s="157"/>
      <c r="N143" s="158"/>
      <c r="O143" s="158"/>
      <c r="P143" s="158"/>
      <c r="Q143" s="158"/>
      <c r="R143" s="158"/>
      <c r="S143" s="158"/>
      <c r="T143" s="159"/>
      <c r="AT143" s="153" t="s">
        <v>134</v>
      </c>
      <c r="AU143" s="153" t="s">
        <v>85</v>
      </c>
      <c r="AV143" s="11" t="s">
        <v>85</v>
      </c>
      <c r="AW143" s="11" t="s">
        <v>34</v>
      </c>
      <c r="AX143" s="11" t="s">
        <v>75</v>
      </c>
      <c r="AY143" s="153" t="s">
        <v>123</v>
      </c>
    </row>
    <row r="144" spans="2:51" s="12" customFormat="1" ht="12">
      <c r="B144" s="160"/>
      <c r="D144" s="149" t="s">
        <v>134</v>
      </c>
      <c r="E144" s="161" t="s">
        <v>3</v>
      </c>
      <c r="F144" s="162" t="s">
        <v>151</v>
      </c>
      <c r="H144" s="161" t="s">
        <v>3</v>
      </c>
      <c r="I144" s="163"/>
      <c r="L144" s="160"/>
      <c r="M144" s="164"/>
      <c r="N144" s="165"/>
      <c r="O144" s="165"/>
      <c r="P144" s="165"/>
      <c r="Q144" s="165"/>
      <c r="R144" s="165"/>
      <c r="S144" s="165"/>
      <c r="T144" s="166"/>
      <c r="AT144" s="161" t="s">
        <v>134</v>
      </c>
      <c r="AU144" s="161" t="s">
        <v>85</v>
      </c>
      <c r="AV144" s="12" t="s">
        <v>83</v>
      </c>
      <c r="AW144" s="12" t="s">
        <v>34</v>
      </c>
      <c r="AX144" s="12" t="s">
        <v>75</v>
      </c>
      <c r="AY144" s="161" t="s">
        <v>123</v>
      </c>
    </row>
    <row r="145" spans="2:51" s="13" customFormat="1" ht="12">
      <c r="B145" s="167"/>
      <c r="D145" s="149" t="s">
        <v>134</v>
      </c>
      <c r="E145" s="168" t="s">
        <v>3</v>
      </c>
      <c r="F145" s="169" t="s">
        <v>137</v>
      </c>
      <c r="H145" s="170">
        <v>450</v>
      </c>
      <c r="I145" s="171"/>
      <c r="L145" s="167"/>
      <c r="M145" s="172"/>
      <c r="N145" s="173"/>
      <c r="O145" s="173"/>
      <c r="P145" s="173"/>
      <c r="Q145" s="173"/>
      <c r="R145" s="173"/>
      <c r="S145" s="173"/>
      <c r="T145" s="174"/>
      <c r="AT145" s="168" t="s">
        <v>134</v>
      </c>
      <c r="AU145" s="168" t="s">
        <v>85</v>
      </c>
      <c r="AV145" s="13" t="s">
        <v>130</v>
      </c>
      <c r="AW145" s="13" t="s">
        <v>34</v>
      </c>
      <c r="AX145" s="13" t="s">
        <v>83</v>
      </c>
      <c r="AY145" s="168" t="s">
        <v>123</v>
      </c>
    </row>
    <row r="146" spans="2:65" s="1" customFormat="1" ht="16.5" customHeight="1">
      <c r="B146" s="137"/>
      <c r="C146" s="138" t="s">
        <v>199</v>
      </c>
      <c r="D146" s="138" t="s">
        <v>125</v>
      </c>
      <c r="E146" s="139" t="s">
        <v>200</v>
      </c>
      <c r="F146" s="140" t="s">
        <v>201</v>
      </c>
      <c r="G146" s="141" t="s">
        <v>128</v>
      </c>
      <c r="H146" s="142">
        <v>8895.02</v>
      </c>
      <c r="I146" s="143"/>
      <c r="J146" s="142"/>
      <c r="K146" s="140" t="s">
        <v>129</v>
      </c>
      <c r="L146" s="29"/>
      <c r="M146" s="144" t="s">
        <v>3</v>
      </c>
      <c r="N146" s="145" t="s">
        <v>46</v>
      </c>
      <c r="O146" s="48"/>
      <c r="P146" s="146">
        <f>O146*H146</f>
        <v>0</v>
      </c>
      <c r="Q146" s="146">
        <v>0</v>
      </c>
      <c r="R146" s="146">
        <f>Q146*H146</f>
        <v>0</v>
      </c>
      <c r="S146" s="146">
        <v>0</v>
      </c>
      <c r="T146" s="147">
        <f>S146*H146</f>
        <v>0</v>
      </c>
      <c r="AR146" s="16" t="s">
        <v>130</v>
      </c>
      <c r="AT146" s="16" t="s">
        <v>125</v>
      </c>
      <c r="AU146" s="16" t="s">
        <v>85</v>
      </c>
      <c r="AY146" s="16" t="s">
        <v>123</v>
      </c>
      <c r="BE146" s="148">
        <f>IF(N146="základní",J146,0)</f>
        <v>0</v>
      </c>
      <c r="BF146" s="148">
        <f>IF(N146="snížená",J146,0)</f>
        <v>0</v>
      </c>
      <c r="BG146" s="148">
        <f>IF(N146="zákl. přenesená",J146,0)</f>
        <v>0</v>
      </c>
      <c r="BH146" s="148">
        <f>IF(N146="sníž. přenesená",J146,0)</f>
        <v>0</v>
      </c>
      <c r="BI146" s="148">
        <f>IF(N146="nulová",J146,0)</f>
        <v>0</v>
      </c>
      <c r="BJ146" s="16" t="s">
        <v>83</v>
      </c>
      <c r="BK146" s="148">
        <f>ROUND(I146*H146,2)</f>
        <v>0</v>
      </c>
      <c r="BL146" s="16" t="s">
        <v>130</v>
      </c>
      <c r="BM146" s="16" t="s">
        <v>202</v>
      </c>
    </row>
    <row r="147" spans="2:51" s="12" customFormat="1" ht="12">
      <c r="B147" s="160"/>
      <c r="D147" s="149" t="s">
        <v>134</v>
      </c>
      <c r="E147" s="161" t="s">
        <v>3</v>
      </c>
      <c r="F147" s="162" t="s">
        <v>203</v>
      </c>
      <c r="H147" s="161" t="s">
        <v>3</v>
      </c>
      <c r="I147" s="163"/>
      <c r="L147" s="160"/>
      <c r="M147" s="164"/>
      <c r="N147" s="165"/>
      <c r="O147" s="165"/>
      <c r="P147" s="165"/>
      <c r="Q147" s="165"/>
      <c r="R147" s="165"/>
      <c r="S147" s="165"/>
      <c r="T147" s="166"/>
      <c r="AT147" s="161" t="s">
        <v>134</v>
      </c>
      <c r="AU147" s="161" t="s">
        <v>85</v>
      </c>
      <c r="AV147" s="12" t="s">
        <v>83</v>
      </c>
      <c r="AW147" s="12" t="s">
        <v>34</v>
      </c>
      <c r="AX147" s="12" t="s">
        <v>75</v>
      </c>
      <c r="AY147" s="161" t="s">
        <v>123</v>
      </c>
    </row>
    <row r="148" spans="2:51" s="11" customFormat="1" ht="12">
      <c r="B148" s="152"/>
      <c r="D148" s="149" t="s">
        <v>134</v>
      </c>
      <c r="E148" s="153" t="s">
        <v>3</v>
      </c>
      <c r="F148" s="154" t="s">
        <v>204</v>
      </c>
      <c r="H148" s="155">
        <v>8343.44</v>
      </c>
      <c r="I148" s="156"/>
      <c r="L148" s="152"/>
      <c r="M148" s="157"/>
      <c r="N148" s="158"/>
      <c r="O148" s="158"/>
      <c r="P148" s="158"/>
      <c r="Q148" s="158"/>
      <c r="R148" s="158"/>
      <c r="S148" s="158"/>
      <c r="T148" s="159"/>
      <c r="AT148" s="153" t="s">
        <v>134</v>
      </c>
      <c r="AU148" s="153" t="s">
        <v>85</v>
      </c>
      <c r="AV148" s="11" t="s">
        <v>85</v>
      </c>
      <c r="AW148" s="11" t="s">
        <v>34</v>
      </c>
      <c r="AX148" s="11" t="s">
        <v>75</v>
      </c>
      <c r="AY148" s="153" t="s">
        <v>123</v>
      </c>
    </row>
    <row r="149" spans="2:51" s="12" customFormat="1" ht="12">
      <c r="B149" s="160"/>
      <c r="D149" s="149" t="s">
        <v>134</v>
      </c>
      <c r="E149" s="161" t="s">
        <v>3</v>
      </c>
      <c r="F149" s="162" t="s">
        <v>205</v>
      </c>
      <c r="H149" s="161" t="s">
        <v>3</v>
      </c>
      <c r="I149" s="163"/>
      <c r="L149" s="160"/>
      <c r="M149" s="164"/>
      <c r="N149" s="165"/>
      <c r="O149" s="165"/>
      <c r="P149" s="165"/>
      <c r="Q149" s="165"/>
      <c r="R149" s="165"/>
      <c r="S149" s="165"/>
      <c r="T149" s="166"/>
      <c r="AT149" s="161" t="s">
        <v>134</v>
      </c>
      <c r="AU149" s="161" t="s">
        <v>85</v>
      </c>
      <c r="AV149" s="12" t="s">
        <v>83</v>
      </c>
      <c r="AW149" s="12" t="s">
        <v>34</v>
      </c>
      <c r="AX149" s="12" t="s">
        <v>75</v>
      </c>
      <c r="AY149" s="161" t="s">
        <v>123</v>
      </c>
    </row>
    <row r="150" spans="2:51" s="11" customFormat="1" ht="12">
      <c r="B150" s="152"/>
      <c r="D150" s="149" t="s">
        <v>134</v>
      </c>
      <c r="E150" s="153" t="s">
        <v>3</v>
      </c>
      <c r="F150" s="154" t="s">
        <v>206</v>
      </c>
      <c r="H150" s="155">
        <v>551.58</v>
      </c>
      <c r="I150" s="156"/>
      <c r="L150" s="152"/>
      <c r="M150" s="157"/>
      <c r="N150" s="158"/>
      <c r="O150" s="158"/>
      <c r="P150" s="158"/>
      <c r="Q150" s="158"/>
      <c r="R150" s="158"/>
      <c r="S150" s="158"/>
      <c r="T150" s="159"/>
      <c r="AT150" s="153" t="s">
        <v>134</v>
      </c>
      <c r="AU150" s="153" t="s">
        <v>85</v>
      </c>
      <c r="AV150" s="11" t="s">
        <v>85</v>
      </c>
      <c r="AW150" s="11" t="s">
        <v>34</v>
      </c>
      <c r="AX150" s="11" t="s">
        <v>75</v>
      </c>
      <c r="AY150" s="153" t="s">
        <v>123</v>
      </c>
    </row>
    <row r="151" spans="2:51" s="13" customFormat="1" ht="12">
      <c r="B151" s="167"/>
      <c r="D151" s="149" t="s">
        <v>134</v>
      </c>
      <c r="E151" s="168" t="s">
        <v>3</v>
      </c>
      <c r="F151" s="169" t="s">
        <v>137</v>
      </c>
      <c r="H151" s="170">
        <v>8895.02</v>
      </c>
      <c r="I151" s="171"/>
      <c r="L151" s="167"/>
      <c r="M151" s="172"/>
      <c r="N151" s="173"/>
      <c r="O151" s="173"/>
      <c r="P151" s="173"/>
      <c r="Q151" s="173"/>
      <c r="R151" s="173"/>
      <c r="S151" s="173"/>
      <c r="T151" s="174"/>
      <c r="AT151" s="168" t="s">
        <v>134</v>
      </c>
      <c r="AU151" s="168" t="s">
        <v>85</v>
      </c>
      <c r="AV151" s="13" t="s">
        <v>130</v>
      </c>
      <c r="AW151" s="13" t="s">
        <v>34</v>
      </c>
      <c r="AX151" s="13" t="s">
        <v>83</v>
      </c>
      <c r="AY151" s="168" t="s">
        <v>123</v>
      </c>
    </row>
    <row r="152" spans="2:65" s="1" customFormat="1" ht="22.5" customHeight="1">
      <c r="B152" s="137"/>
      <c r="C152" s="138" t="s">
        <v>207</v>
      </c>
      <c r="D152" s="138" t="s">
        <v>125</v>
      </c>
      <c r="E152" s="139" t="s">
        <v>208</v>
      </c>
      <c r="F152" s="140" t="s">
        <v>209</v>
      </c>
      <c r="G152" s="141" t="s">
        <v>128</v>
      </c>
      <c r="H152" s="142">
        <v>4447.51</v>
      </c>
      <c r="I152" s="143"/>
      <c r="J152" s="142"/>
      <c r="K152" s="140" t="s">
        <v>129</v>
      </c>
      <c r="L152" s="29"/>
      <c r="M152" s="144" t="s">
        <v>3</v>
      </c>
      <c r="N152" s="145" t="s">
        <v>46</v>
      </c>
      <c r="O152" s="48"/>
      <c r="P152" s="146">
        <f>O152*H152</f>
        <v>0</v>
      </c>
      <c r="Q152" s="146">
        <v>0</v>
      </c>
      <c r="R152" s="146">
        <f>Q152*H152</f>
        <v>0</v>
      </c>
      <c r="S152" s="146">
        <v>0</v>
      </c>
      <c r="T152" s="147">
        <f>S152*H152</f>
        <v>0</v>
      </c>
      <c r="AR152" s="16" t="s">
        <v>130</v>
      </c>
      <c r="AT152" s="16" t="s">
        <v>125</v>
      </c>
      <c r="AU152" s="16" t="s">
        <v>85</v>
      </c>
      <c r="AY152" s="16" t="s">
        <v>123</v>
      </c>
      <c r="BE152" s="148">
        <f>IF(N152="základní",J152,0)</f>
        <v>0</v>
      </c>
      <c r="BF152" s="148">
        <f>IF(N152="snížená",J152,0)</f>
        <v>0</v>
      </c>
      <c r="BG152" s="148">
        <f>IF(N152="zákl. přenesená",J152,0)</f>
        <v>0</v>
      </c>
      <c r="BH152" s="148">
        <f>IF(N152="sníž. přenesená",J152,0)</f>
        <v>0</v>
      </c>
      <c r="BI152" s="148">
        <f>IF(N152="nulová",J152,0)</f>
        <v>0</v>
      </c>
      <c r="BJ152" s="16" t="s">
        <v>83</v>
      </c>
      <c r="BK152" s="148">
        <f>ROUND(I152*H152,2)</f>
        <v>0</v>
      </c>
      <c r="BL152" s="16" t="s">
        <v>130</v>
      </c>
      <c r="BM152" s="16" t="s">
        <v>210</v>
      </c>
    </row>
    <row r="153" spans="2:47" s="1" customFormat="1" ht="29.25">
      <c r="B153" s="29"/>
      <c r="D153" s="149" t="s">
        <v>132</v>
      </c>
      <c r="F153" s="150" t="s">
        <v>211</v>
      </c>
      <c r="I153" s="83"/>
      <c r="L153" s="29"/>
      <c r="M153" s="151"/>
      <c r="N153" s="48"/>
      <c r="O153" s="48"/>
      <c r="P153" s="48"/>
      <c r="Q153" s="48"/>
      <c r="R153" s="48"/>
      <c r="S153" s="48"/>
      <c r="T153" s="49"/>
      <c r="AT153" s="16" t="s">
        <v>132</v>
      </c>
      <c r="AU153" s="16" t="s">
        <v>85</v>
      </c>
    </row>
    <row r="154" spans="2:51" s="11" customFormat="1" ht="12">
      <c r="B154" s="152"/>
      <c r="D154" s="149" t="s">
        <v>134</v>
      </c>
      <c r="E154" s="153" t="s">
        <v>3</v>
      </c>
      <c r="F154" s="154" t="s">
        <v>212</v>
      </c>
      <c r="H154" s="155">
        <v>4171.72</v>
      </c>
      <c r="I154" s="156"/>
      <c r="L154" s="152"/>
      <c r="M154" s="157"/>
      <c r="N154" s="158"/>
      <c r="O154" s="158"/>
      <c r="P154" s="158"/>
      <c r="Q154" s="158"/>
      <c r="R154" s="158"/>
      <c r="S154" s="158"/>
      <c r="T154" s="159"/>
      <c r="AT154" s="153" t="s">
        <v>134</v>
      </c>
      <c r="AU154" s="153" t="s">
        <v>85</v>
      </c>
      <c r="AV154" s="11" t="s">
        <v>85</v>
      </c>
      <c r="AW154" s="11" t="s">
        <v>34</v>
      </c>
      <c r="AX154" s="11" t="s">
        <v>75</v>
      </c>
      <c r="AY154" s="153" t="s">
        <v>123</v>
      </c>
    </row>
    <row r="155" spans="2:51" s="12" customFormat="1" ht="12">
      <c r="B155" s="160"/>
      <c r="D155" s="149" t="s">
        <v>134</v>
      </c>
      <c r="E155" s="161" t="s">
        <v>3</v>
      </c>
      <c r="F155" s="162" t="s">
        <v>213</v>
      </c>
      <c r="H155" s="161" t="s">
        <v>3</v>
      </c>
      <c r="I155" s="163"/>
      <c r="L155" s="160"/>
      <c r="M155" s="164"/>
      <c r="N155" s="165"/>
      <c r="O155" s="165"/>
      <c r="P155" s="165"/>
      <c r="Q155" s="165"/>
      <c r="R155" s="165"/>
      <c r="S155" s="165"/>
      <c r="T155" s="166"/>
      <c r="AT155" s="161" t="s">
        <v>134</v>
      </c>
      <c r="AU155" s="161" t="s">
        <v>85</v>
      </c>
      <c r="AV155" s="12" t="s">
        <v>83</v>
      </c>
      <c r="AW155" s="12" t="s">
        <v>34</v>
      </c>
      <c r="AX155" s="12" t="s">
        <v>75</v>
      </c>
      <c r="AY155" s="161" t="s">
        <v>123</v>
      </c>
    </row>
    <row r="156" spans="2:51" s="11" customFormat="1" ht="12">
      <c r="B156" s="152"/>
      <c r="D156" s="149" t="s">
        <v>134</v>
      </c>
      <c r="E156" s="153" t="s">
        <v>3</v>
      </c>
      <c r="F156" s="154" t="s">
        <v>135</v>
      </c>
      <c r="H156" s="155">
        <v>275.79</v>
      </c>
      <c r="I156" s="156"/>
      <c r="L156" s="152"/>
      <c r="M156" s="157"/>
      <c r="N156" s="158"/>
      <c r="O156" s="158"/>
      <c r="P156" s="158"/>
      <c r="Q156" s="158"/>
      <c r="R156" s="158"/>
      <c r="S156" s="158"/>
      <c r="T156" s="159"/>
      <c r="AT156" s="153" t="s">
        <v>134</v>
      </c>
      <c r="AU156" s="153" t="s">
        <v>85</v>
      </c>
      <c r="AV156" s="11" t="s">
        <v>85</v>
      </c>
      <c r="AW156" s="11" t="s">
        <v>34</v>
      </c>
      <c r="AX156" s="11" t="s">
        <v>75</v>
      </c>
      <c r="AY156" s="153" t="s">
        <v>123</v>
      </c>
    </row>
    <row r="157" spans="2:51" s="12" customFormat="1" ht="12">
      <c r="B157" s="160"/>
      <c r="D157" s="149" t="s">
        <v>134</v>
      </c>
      <c r="E157" s="161" t="s">
        <v>3</v>
      </c>
      <c r="F157" s="162" t="s">
        <v>205</v>
      </c>
      <c r="H157" s="161" t="s">
        <v>3</v>
      </c>
      <c r="I157" s="163"/>
      <c r="L157" s="160"/>
      <c r="M157" s="164"/>
      <c r="N157" s="165"/>
      <c r="O157" s="165"/>
      <c r="P157" s="165"/>
      <c r="Q157" s="165"/>
      <c r="R157" s="165"/>
      <c r="S157" s="165"/>
      <c r="T157" s="166"/>
      <c r="AT157" s="161" t="s">
        <v>134</v>
      </c>
      <c r="AU157" s="161" t="s">
        <v>85</v>
      </c>
      <c r="AV157" s="12" t="s">
        <v>83</v>
      </c>
      <c r="AW157" s="12" t="s">
        <v>34</v>
      </c>
      <c r="AX157" s="12" t="s">
        <v>75</v>
      </c>
      <c r="AY157" s="161" t="s">
        <v>123</v>
      </c>
    </row>
    <row r="158" spans="2:51" s="13" customFormat="1" ht="12">
      <c r="B158" s="167"/>
      <c r="D158" s="149" t="s">
        <v>134</v>
      </c>
      <c r="E158" s="168" t="s">
        <v>3</v>
      </c>
      <c r="F158" s="169" t="s">
        <v>137</v>
      </c>
      <c r="H158" s="170">
        <v>4447.51</v>
      </c>
      <c r="I158" s="171"/>
      <c r="L158" s="167"/>
      <c r="M158" s="172"/>
      <c r="N158" s="173"/>
      <c r="O158" s="173"/>
      <c r="P158" s="173"/>
      <c r="Q158" s="173"/>
      <c r="R158" s="173"/>
      <c r="S158" s="173"/>
      <c r="T158" s="174"/>
      <c r="AT158" s="168" t="s">
        <v>134</v>
      </c>
      <c r="AU158" s="168" t="s">
        <v>85</v>
      </c>
      <c r="AV158" s="13" t="s">
        <v>130</v>
      </c>
      <c r="AW158" s="13" t="s">
        <v>34</v>
      </c>
      <c r="AX158" s="13" t="s">
        <v>83</v>
      </c>
      <c r="AY158" s="168" t="s">
        <v>123</v>
      </c>
    </row>
    <row r="159" spans="2:65" s="1" customFormat="1" ht="22.5" customHeight="1">
      <c r="B159" s="137"/>
      <c r="C159" s="138" t="s">
        <v>214</v>
      </c>
      <c r="D159" s="138" t="s">
        <v>125</v>
      </c>
      <c r="E159" s="139" t="s">
        <v>215</v>
      </c>
      <c r="F159" s="140" t="s">
        <v>216</v>
      </c>
      <c r="G159" s="141" t="s">
        <v>128</v>
      </c>
      <c r="H159" s="142">
        <v>4447.51</v>
      </c>
      <c r="I159" s="143"/>
      <c r="J159" s="142"/>
      <c r="K159" s="140" t="s">
        <v>129</v>
      </c>
      <c r="L159" s="29"/>
      <c r="M159" s="144" t="s">
        <v>3</v>
      </c>
      <c r="N159" s="145" t="s">
        <v>46</v>
      </c>
      <c r="O159" s="48"/>
      <c r="P159" s="146">
        <f>O159*H159</f>
        <v>0</v>
      </c>
      <c r="Q159" s="146">
        <v>0</v>
      </c>
      <c r="R159" s="146">
        <f>Q159*H159</f>
        <v>0</v>
      </c>
      <c r="S159" s="146">
        <v>0</v>
      </c>
      <c r="T159" s="147">
        <f>S159*H159</f>
        <v>0</v>
      </c>
      <c r="AR159" s="16" t="s">
        <v>130</v>
      </c>
      <c r="AT159" s="16" t="s">
        <v>125</v>
      </c>
      <c r="AU159" s="16" t="s">
        <v>85</v>
      </c>
      <c r="AY159" s="16" t="s">
        <v>123</v>
      </c>
      <c r="BE159" s="148">
        <f>IF(N159="základní",J159,0)</f>
        <v>0</v>
      </c>
      <c r="BF159" s="148">
        <f>IF(N159="snížená",J159,0)</f>
        <v>0</v>
      </c>
      <c r="BG159" s="148">
        <f>IF(N159="zákl. přenesená",J159,0)</f>
        <v>0</v>
      </c>
      <c r="BH159" s="148">
        <f>IF(N159="sníž. přenesená",J159,0)</f>
        <v>0</v>
      </c>
      <c r="BI159" s="148">
        <f>IF(N159="nulová",J159,0)</f>
        <v>0</v>
      </c>
      <c r="BJ159" s="16" t="s">
        <v>83</v>
      </c>
      <c r="BK159" s="148">
        <f>ROUND(I159*H159,2)</f>
        <v>0</v>
      </c>
      <c r="BL159" s="16" t="s">
        <v>130</v>
      </c>
      <c r="BM159" s="16" t="s">
        <v>217</v>
      </c>
    </row>
    <row r="160" spans="2:47" s="1" customFormat="1" ht="29.25">
      <c r="B160" s="29"/>
      <c r="D160" s="149" t="s">
        <v>132</v>
      </c>
      <c r="F160" s="150" t="s">
        <v>218</v>
      </c>
      <c r="I160" s="83"/>
      <c r="L160" s="29"/>
      <c r="M160" s="151"/>
      <c r="N160" s="48"/>
      <c r="O160" s="48"/>
      <c r="P160" s="48"/>
      <c r="Q160" s="48"/>
      <c r="R160" s="48"/>
      <c r="S160" s="48"/>
      <c r="T160" s="49"/>
      <c r="AT160" s="16" t="s">
        <v>132</v>
      </c>
      <c r="AU160" s="16" t="s">
        <v>85</v>
      </c>
    </row>
    <row r="161" spans="2:51" s="11" customFormat="1" ht="12">
      <c r="B161" s="152"/>
      <c r="D161" s="149" t="s">
        <v>134</v>
      </c>
      <c r="E161" s="153" t="s">
        <v>3</v>
      </c>
      <c r="F161" s="154" t="s">
        <v>212</v>
      </c>
      <c r="H161" s="155">
        <v>4171.72</v>
      </c>
      <c r="I161" s="156"/>
      <c r="L161" s="152"/>
      <c r="M161" s="157"/>
      <c r="N161" s="158"/>
      <c r="O161" s="158"/>
      <c r="P161" s="158"/>
      <c r="Q161" s="158"/>
      <c r="R161" s="158"/>
      <c r="S161" s="158"/>
      <c r="T161" s="159"/>
      <c r="AT161" s="153" t="s">
        <v>134</v>
      </c>
      <c r="AU161" s="153" t="s">
        <v>85</v>
      </c>
      <c r="AV161" s="11" t="s">
        <v>85</v>
      </c>
      <c r="AW161" s="11" t="s">
        <v>34</v>
      </c>
      <c r="AX161" s="11" t="s">
        <v>75</v>
      </c>
      <c r="AY161" s="153" t="s">
        <v>123</v>
      </c>
    </row>
    <row r="162" spans="2:51" s="12" customFormat="1" ht="12">
      <c r="B162" s="160"/>
      <c r="D162" s="149" t="s">
        <v>134</v>
      </c>
      <c r="E162" s="161" t="s">
        <v>3</v>
      </c>
      <c r="F162" s="162" t="s">
        <v>219</v>
      </c>
      <c r="H162" s="161" t="s">
        <v>3</v>
      </c>
      <c r="I162" s="163"/>
      <c r="L162" s="160"/>
      <c r="M162" s="164"/>
      <c r="N162" s="165"/>
      <c r="O162" s="165"/>
      <c r="P162" s="165"/>
      <c r="Q162" s="165"/>
      <c r="R162" s="165"/>
      <c r="S162" s="165"/>
      <c r="T162" s="166"/>
      <c r="AT162" s="161" t="s">
        <v>134</v>
      </c>
      <c r="AU162" s="161" t="s">
        <v>85</v>
      </c>
      <c r="AV162" s="12" t="s">
        <v>83</v>
      </c>
      <c r="AW162" s="12" t="s">
        <v>34</v>
      </c>
      <c r="AX162" s="12" t="s">
        <v>75</v>
      </c>
      <c r="AY162" s="161" t="s">
        <v>123</v>
      </c>
    </row>
    <row r="163" spans="2:51" s="11" customFormat="1" ht="12">
      <c r="B163" s="152"/>
      <c r="D163" s="149" t="s">
        <v>134</v>
      </c>
      <c r="E163" s="153" t="s">
        <v>3</v>
      </c>
      <c r="F163" s="154" t="s">
        <v>135</v>
      </c>
      <c r="H163" s="155">
        <v>275.79</v>
      </c>
      <c r="I163" s="156"/>
      <c r="L163" s="152"/>
      <c r="M163" s="157"/>
      <c r="N163" s="158"/>
      <c r="O163" s="158"/>
      <c r="P163" s="158"/>
      <c r="Q163" s="158"/>
      <c r="R163" s="158"/>
      <c r="S163" s="158"/>
      <c r="T163" s="159"/>
      <c r="AT163" s="153" t="s">
        <v>134</v>
      </c>
      <c r="AU163" s="153" t="s">
        <v>85</v>
      </c>
      <c r="AV163" s="11" t="s">
        <v>85</v>
      </c>
      <c r="AW163" s="11" t="s">
        <v>34</v>
      </c>
      <c r="AX163" s="11" t="s">
        <v>75</v>
      </c>
      <c r="AY163" s="153" t="s">
        <v>123</v>
      </c>
    </row>
    <row r="164" spans="2:51" s="12" customFormat="1" ht="12">
      <c r="B164" s="160"/>
      <c r="D164" s="149" t="s">
        <v>134</v>
      </c>
      <c r="E164" s="161" t="s">
        <v>3</v>
      </c>
      <c r="F164" s="162" t="s">
        <v>205</v>
      </c>
      <c r="H164" s="161" t="s">
        <v>3</v>
      </c>
      <c r="I164" s="163"/>
      <c r="L164" s="160"/>
      <c r="M164" s="164"/>
      <c r="N164" s="165"/>
      <c r="O164" s="165"/>
      <c r="P164" s="165"/>
      <c r="Q164" s="165"/>
      <c r="R164" s="165"/>
      <c r="S164" s="165"/>
      <c r="T164" s="166"/>
      <c r="AT164" s="161" t="s">
        <v>134</v>
      </c>
      <c r="AU164" s="161" t="s">
        <v>85</v>
      </c>
      <c r="AV164" s="12" t="s">
        <v>83</v>
      </c>
      <c r="AW164" s="12" t="s">
        <v>34</v>
      </c>
      <c r="AX164" s="12" t="s">
        <v>75</v>
      </c>
      <c r="AY164" s="161" t="s">
        <v>123</v>
      </c>
    </row>
    <row r="165" spans="2:51" s="13" customFormat="1" ht="12">
      <c r="B165" s="167"/>
      <c r="D165" s="149" t="s">
        <v>134</v>
      </c>
      <c r="E165" s="168" t="s">
        <v>3</v>
      </c>
      <c r="F165" s="169" t="s">
        <v>137</v>
      </c>
      <c r="H165" s="170">
        <v>4447.51</v>
      </c>
      <c r="I165" s="171"/>
      <c r="L165" s="167"/>
      <c r="M165" s="172"/>
      <c r="N165" s="173"/>
      <c r="O165" s="173"/>
      <c r="P165" s="173"/>
      <c r="Q165" s="173"/>
      <c r="R165" s="173"/>
      <c r="S165" s="173"/>
      <c r="T165" s="174"/>
      <c r="AT165" s="168" t="s">
        <v>134</v>
      </c>
      <c r="AU165" s="168" t="s">
        <v>85</v>
      </c>
      <c r="AV165" s="13" t="s">
        <v>130</v>
      </c>
      <c r="AW165" s="13" t="s">
        <v>34</v>
      </c>
      <c r="AX165" s="13" t="s">
        <v>83</v>
      </c>
      <c r="AY165" s="168" t="s">
        <v>123</v>
      </c>
    </row>
    <row r="166" spans="2:63" s="10" customFormat="1" ht="22.9" customHeight="1">
      <c r="B166" s="124"/>
      <c r="D166" s="125" t="s">
        <v>74</v>
      </c>
      <c r="E166" s="135" t="s">
        <v>183</v>
      </c>
      <c r="F166" s="135" t="s">
        <v>220</v>
      </c>
      <c r="I166" s="127"/>
      <c r="J166" s="136">
        <v>127824.12</v>
      </c>
      <c r="L166" s="124"/>
      <c r="M166" s="129"/>
      <c r="N166" s="130"/>
      <c r="O166" s="130"/>
      <c r="P166" s="131">
        <f>SUM(P167:P214)</f>
        <v>0</v>
      </c>
      <c r="Q166" s="130"/>
      <c r="R166" s="131">
        <f>SUM(R167:R214)</f>
        <v>7.4044768</v>
      </c>
      <c r="S166" s="130"/>
      <c r="T166" s="132">
        <f>SUM(T167:T214)</f>
        <v>126.49820000000001</v>
      </c>
      <c r="AR166" s="125" t="s">
        <v>83</v>
      </c>
      <c r="AT166" s="133" t="s">
        <v>74</v>
      </c>
      <c r="AU166" s="133" t="s">
        <v>83</v>
      </c>
      <c r="AY166" s="125" t="s">
        <v>123</v>
      </c>
      <c r="BK166" s="134">
        <f>SUM(BK167:BK214)</f>
        <v>0</v>
      </c>
    </row>
    <row r="167" spans="2:65" s="1" customFormat="1" ht="16.5" customHeight="1">
      <c r="B167" s="137"/>
      <c r="C167" s="138" t="s">
        <v>9</v>
      </c>
      <c r="D167" s="138" t="s">
        <v>125</v>
      </c>
      <c r="E167" s="139" t="s">
        <v>221</v>
      </c>
      <c r="F167" s="140" t="s">
        <v>222</v>
      </c>
      <c r="G167" s="141" t="s">
        <v>223</v>
      </c>
      <c r="H167" s="142">
        <v>1020</v>
      </c>
      <c r="I167" s="143"/>
      <c r="J167" s="142"/>
      <c r="K167" s="140" t="s">
        <v>129</v>
      </c>
      <c r="L167" s="29"/>
      <c r="M167" s="144" t="s">
        <v>3</v>
      </c>
      <c r="N167" s="145" t="s">
        <v>46</v>
      </c>
      <c r="O167" s="48"/>
      <c r="P167" s="146">
        <f>O167*H167</f>
        <v>0</v>
      </c>
      <c r="Q167" s="146">
        <v>0.00011</v>
      </c>
      <c r="R167" s="146">
        <f>Q167*H167</f>
        <v>0.11220000000000001</v>
      </c>
      <c r="S167" s="146">
        <v>0</v>
      </c>
      <c r="T167" s="147">
        <f>S167*H167</f>
        <v>0</v>
      </c>
      <c r="AR167" s="16" t="s">
        <v>130</v>
      </c>
      <c r="AT167" s="16" t="s">
        <v>125</v>
      </c>
      <c r="AU167" s="16" t="s">
        <v>85</v>
      </c>
      <c r="AY167" s="16" t="s">
        <v>123</v>
      </c>
      <c r="BE167" s="148">
        <f>IF(N167="základní",J167,0)</f>
        <v>0</v>
      </c>
      <c r="BF167" s="148">
        <f>IF(N167="snížená",J167,0)</f>
        <v>0</v>
      </c>
      <c r="BG167" s="148">
        <f>IF(N167="zákl. přenesená",J167,0)</f>
        <v>0</v>
      </c>
      <c r="BH167" s="148">
        <f>IF(N167="sníž. přenesená",J167,0)</f>
        <v>0</v>
      </c>
      <c r="BI167" s="148">
        <f>IF(N167="nulová",J167,0)</f>
        <v>0</v>
      </c>
      <c r="BJ167" s="16" t="s">
        <v>83</v>
      </c>
      <c r="BK167" s="148">
        <f>ROUND(I167*H167,2)</f>
        <v>0</v>
      </c>
      <c r="BL167" s="16" t="s">
        <v>130</v>
      </c>
      <c r="BM167" s="16" t="s">
        <v>224</v>
      </c>
    </row>
    <row r="168" spans="2:47" s="1" customFormat="1" ht="107.25">
      <c r="B168" s="29"/>
      <c r="D168" s="149" t="s">
        <v>132</v>
      </c>
      <c r="F168" s="150" t="s">
        <v>225</v>
      </c>
      <c r="I168" s="83"/>
      <c r="L168" s="29"/>
      <c r="M168" s="151"/>
      <c r="N168" s="48"/>
      <c r="O168" s="48"/>
      <c r="P168" s="48"/>
      <c r="Q168" s="48"/>
      <c r="R168" s="48"/>
      <c r="S168" s="48"/>
      <c r="T168" s="49"/>
      <c r="AT168" s="16" t="s">
        <v>132</v>
      </c>
      <c r="AU168" s="16" t="s">
        <v>85</v>
      </c>
    </row>
    <row r="169" spans="2:51" s="12" customFormat="1" ht="12">
      <c r="B169" s="160"/>
      <c r="D169" s="149" t="s">
        <v>134</v>
      </c>
      <c r="E169" s="161" t="s">
        <v>3</v>
      </c>
      <c r="F169" s="162" t="s">
        <v>226</v>
      </c>
      <c r="H169" s="161" t="s">
        <v>3</v>
      </c>
      <c r="I169" s="163"/>
      <c r="L169" s="160"/>
      <c r="M169" s="164"/>
      <c r="N169" s="165"/>
      <c r="O169" s="165"/>
      <c r="P169" s="165"/>
      <c r="Q169" s="165"/>
      <c r="R169" s="165"/>
      <c r="S169" s="165"/>
      <c r="T169" s="166"/>
      <c r="AT169" s="161" t="s">
        <v>134</v>
      </c>
      <c r="AU169" s="161" t="s">
        <v>85</v>
      </c>
      <c r="AV169" s="12" t="s">
        <v>83</v>
      </c>
      <c r="AW169" s="12" t="s">
        <v>34</v>
      </c>
      <c r="AX169" s="12" t="s">
        <v>75</v>
      </c>
      <c r="AY169" s="161" t="s">
        <v>123</v>
      </c>
    </row>
    <row r="170" spans="2:51" s="11" customFormat="1" ht="12">
      <c r="B170" s="152"/>
      <c r="D170" s="149" t="s">
        <v>134</v>
      </c>
      <c r="E170" s="153" t="s">
        <v>3</v>
      </c>
      <c r="F170" s="154" t="s">
        <v>227</v>
      </c>
      <c r="H170" s="155">
        <v>1020</v>
      </c>
      <c r="I170" s="156"/>
      <c r="L170" s="152"/>
      <c r="M170" s="157"/>
      <c r="N170" s="158"/>
      <c r="O170" s="158"/>
      <c r="P170" s="158"/>
      <c r="Q170" s="158"/>
      <c r="R170" s="158"/>
      <c r="S170" s="158"/>
      <c r="T170" s="159"/>
      <c r="AT170" s="153" t="s">
        <v>134</v>
      </c>
      <c r="AU170" s="153" t="s">
        <v>85</v>
      </c>
      <c r="AV170" s="11" t="s">
        <v>85</v>
      </c>
      <c r="AW170" s="11" t="s">
        <v>34</v>
      </c>
      <c r="AX170" s="11" t="s">
        <v>75</v>
      </c>
      <c r="AY170" s="153" t="s">
        <v>123</v>
      </c>
    </row>
    <row r="171" spans="2:51" s="12" customFormat="1" ht="12">
      <c r="B171" s="160"/>
      <c r="D171" s="149" t="s">
        <v>134</v>
      </c>
      <c r="E171" s="161" t="s">
        <v>3</v>
      </c>
      <c r="F171" s="162" t="s">
        <v>228</v>
      </c>
      <c r="H171" s="161" t="s">
        <v>3</v>
      </c>
      <c r="I171" s="163"/>
      <c r="L171" s="160"/>
      <c r="M171" s="164"/>
      <c r="N171" s="165"/>
      <c r="O171" s="165"/>
      <c r="P171" s="165"/>
      <c r="Q171" s="165"/>
      <c r="R171" s="165"/>
      <c r="S171" s="165"/>
      <c r="T171" s="166"/>
      <c r="AT171" s="161" t="s">
        <v>134</v>
      </c>
      <c r="AU171" s="161" t="s">
        <v>85</v>
      </c>
      <c r="AV171" s="12" t="s">
        <v>83</v>
      </c>
      <c r="AW171" s="12" t="s">
        <v>34</v>
      </c>
      <c r="AX171" s="12" t="s">
        <v>75</v>
      </c>
      <c r="AY171" s="161" t="s">
        <v>123</v>
      </c>
    </row>
    <row r="172" spans="2:51" s="13" customFormat="1" ht="12">
      <c r="B172" s="167"/>
      <c r="D172" s="149" t="s">
        <v>134</v>
      </c>
      <c r="E172" s="168" t="s">
        <v>3</v>
      </c>
      <c r="F172" s="169" t="s">
        <v>137</v>
      </c>
      <c r="H172" s="170">
        <v>1020</v>
      </c>
      <c r="I172" s="171"/>
      <c r="L172" s="167"/>
      <c r="M172" s="172"/>
      <c r="N172" s="173"/>
      <c r="O172" s="173"/>
      <c r="P172" s="173"/>
      <c r="Q172" s="173"/>
      <c r="R172" s="173"/>
      <c r="S172" s="173"/>
      <c r="T172" s="174"/>
      <c r="AT172" s="168" t="s">
        <v>134</v>
      </c>
      <c r="AU172" s="168" t="s">
        <v>85</v>
      </c>
      <c r="AV172" s="13" t="s">
        <v>130</v>
      </c>
      <c r="AW172" s="13" t="s">
        <v>34</v>
      </c>
      <c r="AX172" s="13" t="s">
        <v>83</v>
      </c>
      <c r="AY172" s="168" t="s">
        <v>123</v>
      </c>
    </row>
    <row r="173" spans="2:65" s="1" customFormat="1" ht="16.5" customHeight="1">
      <c r="B173" s="137"/>
      <c r="C173" s="138" t="s">
        <v>229</v>
      </c>
      <c r="D173" s="138" t="s">
        <v>125</v>
      </c>
      <c r="E173" s="139" t="s">
        <v>230</v>
      </c>
      <c r="F173" s="140" t="s">
        <v>231</v>
      </c>
      <c r="G173" s="141" t="s">
        <v>223</v>
      </c>
      <c r="H173" s="142">
        <v>1020</v>
      </c>
      <c r="I173" s="143"/>
      <c r="J173" s="142"/>
      <c r="K173" s="140" t="s">
        <v>129</v>
      </c>
      <c r="L173" s="29"/>
      <c r="M173" s="144" t="s">
        <v>3</v>
      </c>
      <c r="N173" s="145" t="s">
        <v>46</v>
      </c>
      <c r="O173" s="48"/>
      <c r="P173" s="146">
        <f>O173*H173</f>
        <v>0</v>
      </c>
      <c r="Q173" s="146">
        <v>0.00033</v>
      </c>
      <c r="R173" s="146">
        <f>Q173*H173</f>
        <v>0.3366</v>
      </c>
      <c r="S173" s="146">
        <v>0</v>
      </c>
      <c r="T173" s="147">
        <f>S173*H173</f>
        <v>0</v>
      </c>
      <c r="AR173" s="16" t="s">
        <v>130</v>
      </c>
      <c r="AT173" s="16" t="s">
        <v>125</v>
      </c>
      <c r="AU173" s="16" t="s">
        <v>85</v>
      </c>
      <c r="AY173" s="16" t="s">
        <v>123</v>
      </c>
      <c r="BE173" s="148">
        <f>IF(N173="základní",J173,0)</f>
        <v>0</v>
      </c>
      <c r="BF173" s="148">
        <f>IF(N173="snížená",J173,0)</f>
        <v>0</v>
      </c>
      <c r="BG173" s="148">
        <f>IF(N173="zákl. přenesená",J173,0)</f>
        <v>0</v>
      </c>
      <c r="BH173" s="148">
        <f>IF(N173="sníž. přenesená",J173,0)</f>
        <v>0</v>
      </c>
      <c r="BI173" s="148">
        <f>IF(N173="nulová",J173,0)</f>
        <v>0</v>
      </c>
      <c r="BJ173" s="16" t="s">
        <v>83</v>
      </c>
      <c r="BK173" s="148">
        <f>ROUND(I173*H173,2)</f>
        <v>0</v>
      </c>
      <c r="BL173" s="16" t="s">
        <v>130</v>
      </c>
      <c r="BM173" s="16" t="s">
        <v>232</v>
      </c>
    </row>
    <row r="174" spans="2:47" s="1" customFormat="1" ht="107.25">
      <c r="B174" s="29"/>
      <c r="D174" s="149" t="s">
        <v>132</v>
      </c>
      <c r="F174" s="150" t="s">
        <v>233</v>
      </c>
      <c r="I174" s="83"/>
      <c r="L174" s="29"/>
      <c r="M174" s="151"/>
      <c r="N174" s="48"/>
      <c r="O174" s="48"/>
      <c r="P174" s="48"/>
      <c r="Q174" s="48"/>
      <c r="R174" s="48"/>
      <c r="S174" s="48"/>
      <c r="T174" s="49"/>
      <c r="AT174" s="16" t="s">
        <v>132</v>
      </c>
      <c r="AU174" s="16" t="s">
        <v>85</v>
      </c>
    </row>
    <row r="175" spans="2:51" s="11" customFormat="1" ht="12">
      <c r="B175" s="152"/>
      <c r="D175" s="149" t="s">
        <v>134</v>
      </c>
      <c r="E175" s="153" t="s">
        <v>3</v>
      </c>
      <c r="F175" s="154" t="s">
        <v>227</v>
      </c>
      <c r="H175" s="155">
        <v>1020</v>
      </c>
      <c r="I175" s="156"/>
      <c r="L175" s="152"/>
      <c r="M175" s="157"/>
      <c r="N175" s="158"/>
      <c r="O175" s="158"/>
      <c r="P175" s="158"/>
      <c r="Q175" s="158"/>
      <c r="R175" s="158"/>
      <c r="S175" s="158"/>
      <c r="T175" s="159"/>
      <c r="AT175" s="153" t="s">
        <v>134</v>
      </c>
      <c r="AU175" s="153" t="s">
        <v>85</v>
      </c>
      <c r="AV175" s="11" t="s">
        <v>85</v>
      </c>
      <c r="AW175" s="11" t="s">
        <v>34</v>
      </c>
      <c r="AX175" s="11" t="s">
        <v>75</v>
      </c>
      <c r="AY175" s="153" t="s">
        <v>123</v>
      </c>
    </row>
    <row r="176" spans="2:51" s="12" customFormat="1" ht="12">
      <c r="B176" s="160"/>
      <c r="D176" s="149" t="s">
        <v>134</v>
      </c>
      <c r="E176" s="161" t="s">
        <v>3</v>
      </c>
      <c r="F176" s="162" t="s">
        <v>151</v>
      </c>
      <c r="H176" s="161" t="s">
        <v>3</v>
      </c>
      <c r="I176" s="163"/>
      <c r="L176" s="160"/>
      <c r="M176" s="164"/>
      <c r="N176" s="165"/>
      <c r="O176" s="165"/>
      <c r="P176" s="165"/>
      <c r="Q176" s="165"/>
      <c r="R176" s="165"/>
      <c r="S176" s="165"/>
      <c r="T176" s="166"/>
      <c r="AT176" s="161" t="s">
        <v>134</v>
      </c>
      <c r="AU176" s="161" t="s">
        <v>85</v>
      </c>
      <c r="AV176" s="12" t="s">
        <v>83</v>
      </c>
      <c r="AW176" s="12" t="s">
        <v>34</v>
      </c>
      <c r="AX176" s="12" t="s">
        <v>75</v>
      </c>
      <c r="AY176" s="161" t="s">
        <v>123</v>
      </c>
    </row>
    <row r="177" spans="2:51" s="13" customFormat="1" ht="12">
      <c r="B177" s="167"/>
      <c r="D177" s="149" t="s">
        <v>134</v>
      </c>
      <c r="E177" s="168" t="s">
        <v>3</v>
      </c>
      <c r="F177" s="169" t="s">
        <v>137</v>
      </c>
      <c r="H177" s="170">
        <v>1020</v>
      </c>
      <c r="I177" s="171"/>
      <c r="L177" s="167"/>
      <c r="M177" s="172"/>
      <c r="N177" s="173"/>
      <c r="O177" s="173"/>
      <c r="P177" s="173"/>
      <c r="Q177" s="173"/>
      <c r="R177" s="173"/>
      <c r="S177" s="173"/>
      <c r="T177" s="174"/>
      <c r="AT177" s="168" t="s">
        <v>134</v>
      </c>
      <c r="AU177" s="168" t="s">
        <v>85</v>
      </c>
      <c r="AV177" s="13" t="s">
        <v>130</v>
      </c>
      <c r="AW177" s="13" t="s">
        <v>34</v>
      </c>
      <c r="AX177" s="13" t="s">
        <v>83</v>
      </c>
      <c r="AY177" s="168" t="s">
        <v>123</v>
      </c>
    </row>
    <row r="178" spans="2:65" s="1" customFormat="1" ht="16.5" customHeight="1">
      <c r="B178" s="137"/>
      <c r="C178" s="138" t="s">
        <v>234</v>
      </c>
      <c r="D178" s="138" t="s">
        <v>125</v>
      </c>
      <c r="E178" s="139" t="s">
        <v>235</v>
      </c>
      <c r="F178" s="140" t="s">
        <v>236</v>
      </c>
      <c r="G178" s="141" t="s">
        <v>223</v>
      </c>
      <c r="H178" s="142">
        <v>61.82</v>
      </c>
      <c r="I178" s="143"/>
      <c r="J178" s="142"/>
      <c r="K178" s="140" t="s">
        <v>129</v>
      </c>
      <c r="L178" s="29"/>
      <c r="M178" s="144" t="s">
        <v>3</v>
      </c>
      <c r="N178" s="145" t="s">
        <v>46</v>
      </c>
      <c r="O178" s="48"/>
      <c r="P178" s="146">
        <f>O178*H178</f>
        <v>0</v>
      </c>
      <c r="Q178" s="146">
        <v>0.00011</v>
      </c>
      <c r="R178" s="146">
        <f>Q178*H178</f>
        <v>0.0068002</v>
      </c>
      <c r="S178" s="146">
        <v>0</v>
      </c>
      <c r="T178" s="147">
        <f>S178*H178</f>
        <v>0</v>
      </c>
      <c r="AR178" s="16" t="s">
        <v>130</v>
      </c>
      <c r="AT178" s="16" t="s">
        <v>125</v>
      </c>
      <c r="AU178" s="16" t="s">
        <v>85</v>
      </c>
      <c r="AY178" s="16" t="s">
        <v>123</v>
      </c>
      <c r="BE178" s="148">
        <f>IF(N178="základní",J178,0)</f>
        <v>0</v>
      </c>
      <c r="BF178" s="148">
        <f>IF(N178="snížená",J178,0)</f>
        <v>0</v>
      </c>
      <c r="BG178" s="148">
        <f>IF(N178="zákl. přenesená",J178,0)</f>
        <v>0</v>
      </c>
      <c r="BH178" s="148">
        <f>IF(N178="sníž. přenesená",J178,0)</f>
        <v>0</v>
      </c>
      <c r="BI178" s="148">
        <f>IF(N178="nulová",J178,0)</f>
        <v>0</v>
      </c>
      <c r="BJ178" s="16" t="s">
        <v>83</v>
      </c>
      <c r="BK178" s="148">
        <f>ROUND(I178*H178,2)</f>
        <v>0</v>
      </c>
      <c r="BL178" s="16" t="s">
        <v>130</v>
      </c>
      <c r="BM178" s="16" t="s">
        <v>237</v>
      </c>
    </row>
    <row r="179" spans="2:47" s="1" customFormat="1" ht="107.25">
      <c r="B179" s="29"/>
      <c r="D179" s="149" t="s">
        <v>132</v>
      </c>
      <c r="F179" s="150" t="s">
        <v>233</v>
      </c>
      <c r="I179" s="83"/>
      <c r="L179" s="29"/>
      <c r="M179" s="151"/>
      <c r="N179" s="48"/>
      <c r="O179" s="48"/>
      <c r="P179" s="48"/>
      <c r="Q179" s="48"/>
      <c r="R179" s="48"/>
      <c r="S179" s="48"/>
      <c r="T179" s="49"/>
      <c r="AT179" s="16" t="s">
        <v>132</v>
      </c>
      <c r="AU179" s="16" t="s">
        <v>85</v>
      </c>
    </row>
    <row r="180" spans="2:51" s="11" customFormat="1" ht="12">
      <c r="B180" s="152"/>
      <c r="D180" s="149" t="s">
        <v>134</v>
      </c>
      <c r="E180" s="153" t="s">
        <v>3</v>
      </c>
      <c r="F180" s="154" t="s">
        <v>238</v>
      </c>
      <c r="H180" s="155">
        <v>61.82</v>
      </c>
      <c r="I180" s="156"/>
      <c r="L180" s="152"/>
      <c r="M180" s="157"/>
      <c r="N180" s="158"/>
      <c r="O180" s="158"/>
      <c r="P180" s="158"/>
      <c r="Q180" s="158"/>
      <c r="R180" s="158"/>
      <c r="S180" s="158"/>
      <c r="T180" s="159"/>
      <c r="AT180" s="153" t="s">
        <v>134</v>
      </c>
      <c r="AU180" s="153" t="s">
        <v>85</v>
      </c>
      <c r="AV180" s="11" t="s">
        <v>85</v>
      </c>
      <c r="AW180" s="11" t="s">
        <v>34</v>
      </c>
      <c r="AX180" s="11" t="s">
        <v>75</v>
      </c>
      <c r="AY180" s="153" t="s">
        <v>123</v>
      </c>
    </row>
    <row r="181" spans="2:51" s="12" customFormat="1" ht="12">
      <c r="B181" s="160"/>
      <c r="D181" s="149" t="s">
        <v>134</v>
      </c>
      <c r="E181" s="161" t="s">
        <v>3</v>
      </c>
      <c r="F181" s="162" t="s">
        <v>239</v>
      </c>
      <c r="H181" s="161" t="s">
        <v>3</v>
      </c>
      <c r="I181" s="163"/>
      <c r="L181" s="160"/>
      <c r="M181" s="164"/>
      <c r="N181" s="165"/>
      <c r="O181" s="165"/>
      <c r="P181" s="165"/>
      <c r="Q181" s="165"/>
      <c r="R181" s="165"/>
      <c r="S181" s="165"/>
      <c r="T181" s="166"/>
      <c r="AT181" s="161" t="s">
        <v>134</v>
      </c>
      <c r="AU181" s="161" t="s">
        <v>85</v>
      </c>
      <c r="AV181" s="12" t="s">
        <v>83</v>
      </c>
      <c r="AW181" s="12" t="s">
        <v>34</v>
      </c>
      <c r="AX181" s="12" t="s">
        <v>75</v>
      </c>
      <c r="AY181" s="161" t="s">
        <v>123</v>
      </c>
    </row>
    <row r="182" spans="2:51" s="13" customFormat="1" ht="12">
      <c r="B182" s="167"/>
      <c r="D182" s="149" t="s">
        <v>134</v>
      </c>
      <c r="E182" s="168" t="s">
        <v>3</v>
      </c>
      <c r="F182" s="169" t="s">
        <v>137</v>
      </c>
      <c r="H182" s="170">
        <v>61.82</v>
      </c>
      <c r="I182" s="171"/>
      <c r="L182" s="167"/>
      <c r="M182" s="172"/>
      <c r="N182" s="173"/>
      <c r="O182" s="173"/>
      <c r="P182" s="173"/>
      <c r="Q182" s="173"/>
      <c r="R182" s="173"/>
      <c r="S182" s="173"/>
      <c r="T182" s="174"/>
      <c r="AT182" s="168" t="s">
        <v>134</v>
      </c>
      <c r="AU182" s="168" t="s">
        <v>85</v>
      </c>
      <c r="AV182" s="13" t="s">
        <v>130</v>
      </c>
      <c r="AW182" s="13" t="s">
        <v>34</v>
      </c>
      <c r="AX182" s="13" t="s">
        <v>83</v>
      </c>
      <c r="AY182" s="168" t="s">
        <v>123</v>
      </c>
    </row>
    <row r="183" spans="2:65" s="1" customFormat="1" ht="16.5" customHeight="1">
      <c r="B183" s="137"/>
      <c r="C183" s="138" t="s">
        <v>240</v>
      </c>
      <c r="D183" s="138" t="s">
        <v>125</v>
      </c>
      <c r="E183" s="139" t="s">
        <v>241</v>
      </c>
      <c r="F183" s="140" t="s">
        <v>242</v>
      </c>
      <c r="G183" s="141" t="s">
        <v>223</v>
      </c>
      <c r="H183" s="142">
        <v>61.82</v>
      </c>
      <c r="I183" s="143"/>
      <c r="J183" s="142"/>
      <c r="K183" s="140" t="s">
        <v>129</v>
      </c>
      <c r="L183" s="29"/>
      <c r="M183" s="144" t="s">
        <v>3</v>
      </c>
      <c r="N183" s="145" t="s">
        <v>46</v>
      </c>
      <c r="O183" s="48"/>
      <c r="P183" s="146">
        <f>O183*H183</f>
        <v>0</v>
      </c>
      <c r="Q183" s="146">
        <v>0.00038</v>
      </c>
      <c r="R183" s="146">
        <f>Q183*H183</f>
        <v>0.0234916</v>
      </c>
      <c r="S183" s="146">
        <v>0</v>
      </c>
      <c r="T183" s="147">
        <f>S183*H183</f>
        <v>0</v>
      </c>
      <c r="AR183" s="16" t="s">
        <v>130</v>
      </c>
      <c r="AT183" s="16" t="s">
        <v>125</v>
      </c>
      <c r="AU183" s="16" t="s">
        <v>85</v>
      </c>
      <c r="AY183" s="16" t="s">
        <v>123</v>
      </c>
      <c r="BE183" s="148">
        <f>IF(N183="základní",J183,0)</f>
        <v>0</v>
      </c>
      <c r="BF183" s="148">
        <f>IF(N183="snížená",J183,0)</f>
        <v>0</v>
      </c>
      <c r="BG183" s="148">
        <f>IF(N183="zákl. přenesená",J183,0)</f>
        <v>0</v>
      </c>
      <c r="BH183" s="148">
        <f>IF(N183="sníž. přenesená",J183,0)</f>
        <v>0</v>
      </c>
      <c r="BI183" s="148">
        <f>IF(N183="nulová",J183,0)</f>
        <v>0</v>
      </c>
      <c r="BJ183" s="16" t="s">
        <v>83</v>
      </c>
      <c r="BK183" s="148">
        <f>ROUND(I183*H183,2)</f>
        <v>0</v>
      </c>
      <c r="BL183" s="16" t="s">
        <v>130</v>
      </c>
      <c r="BM183" s="16" t="s">
        <v>243</v>
      </c>
    </row>
    <row r="184" spans="2:47" s="1" customFormat="1" ht="107.25">
      <c r="B184" s="29"/>
      <c r="D184" s="149" t="s">
        <v>132</v>
      </c>
      <c r="F184" s="150" t="s">
        <v>233</v>
      </c>
      <c r="I184" s="83"/>
      <c r="L184" s="29"/>
      <c r="M184" s="151"/>
      <c r="N184" s="48"/>
      <c r="O184" s="48"/>
      <c r="P184" s="48"/>
      <c r="Q184" s="48"/>
      <c r="R184" s="48"/>
      <c r="S184" s="48"/>
      <c r="T184" s="49"/>
      <c r="AT184" s="16" t="s">
        <v>132</v>
      </c>
      <c r="AU184" s="16" t="s">
        <v>85</v>
      </c>
    </row>
    <row r="185" spans="2:51" s="11" customFormat="1" ht="12">
      <c r="B185" s="152"/>
      <c r="D185" s="149" t="s">
        <v>134</v>
      </c>
      <c r="E185" s="153" t="s">
        <v>3</v>
      </c>
      <c r="F185" s="154" t="s">
        <v>238</v>
      </c>
      <c r="H185" s="155">
        <v>61.82</v>
      </c>
      <c r="I185" s="156"/>
      <c r="L185" s="152"/>
      <c r="M185" s="157"/>
      <c r="N185" s="158"/>
      <c r="O185" s="158"/>
      <c r="P185" s="158"/>
      <c r="Q185" s="158"/>
      <c r="R185" s="158"/>
      <c r="S185" s="158"/>
      <c r="T185" s="159"/>
      <c r="AT185" s="153" t="s">
        <v>134</v>
      </c>
      <c r="AU185" s="153" t="s">
        <v>85</v>
      </c>
      <c r="AV185" s="11" t="s">
        <v>85</v>
      </c>
      <c r="AW185" s="11" t="s">
        <v>34</v>
      </c>
      <c r="AX185" s="11" t="s">
        <v>75</v>
      </c>
      <c r="AY185" s="153" t="s">
        <v>123</v>
      </c>
    </row>
    <row r="186" spans="2:51" s="12" customFormat="1" ht="12">
      <c r="B186" s="160"/>
      <c r="D186" s="149" t="s">
        <v>134</v>
      </c>
      <c r="E186" s="161" t="s">
        <v>3</v>
      </c>
      <c r="F186" s="162" t="s">
        <v>244</v>
      </c>
      <c r="H186" s="161" t="s">
        <v>3</v>
      </c>
      <c r="I186" s="163"/>
      <c r="L186" s="160"/>
      <c r="M186" s="164"/>
      <c r="N186" s="165"/>
      <c r="O186" s="165"/>
      <c r="P186" s="165"/>
      <c r="Q186" s="165"/>
      <c r="R186" s="165"/>
      <c r="S186" s="165"/>
      <c r="T186" s="166"/>
      <c r="AT186" s="161" t="s">
        <v>134</v>
      </c>
      <c r="AU186" s="161" t="s">
        <v>85</v>
      </c>
      <c r="AV186" s="12" t="s">
        <v>83</v>
      </c>
      <c r="AW186" s="12" t="s">
        <v>34</v>
      </c>
      <c r="AX186" s="12" t="s">
        <v>75</v>
      </c>
      <c r="AY186" s="161" t="s">
        <v>123</v>
      </c>
    </row>
    <row r="187" spans="2:51" s="13" customFormat="1" ht="12">
      <c r="B187" s="167"/>
      <c r="D187" s="149" t="s">
        <v>134</v>
      </c>
      <c r="E187" s="168" t="s">
        <v>3</v>
      </c>
      <c r="F187" s="169" t="s">
        <v>137</v>
      </c>
      <c r="H187" s="170">
        <v>61.82</v>
      </c>
      <c r="I187" s="171"/>
      <c r="L187" s="167"/>
      <c r="M187" s="172"/>
      <c r="N187" s="173"/>
      <c r="O187" s="173"/>
      <c r="P187" s="173"/>
      <c r="Q187" s="173"/>
      <c r="R187" s="173"/>
      <c r="S187" s="173"/>
      <c r="T187" s="174"/>
      <c r="AT187" s="168" t="s">
        <v>134</v>
      </c>
      <c r="AU187" s="168" t="s">
        <v>85</v>
      </c>
      <c r="AV187" s="13" t="s">
        <v>130</v>
      </c>
      <c r="AW187" s="13" t="s">
        <v>34</v>
      </c>
      <c r="AX187" s="13" t="s">
        <v>83</v>
      </c>
      <c r="AY187" s="168" t="s">
        <v>123</v>
      </c>
    </row>
    <row r="188" spans="2:65" s="1" customFormat="1" ht="22.5" customHeight="1">
      <c r="B188" s="137"/>
      <c r="C188" s="138" t="s">
        <v>245</v>
      </c>
      <c r="D188" s="138" t="s">
        <v>125</v>
      </c>
      <c r="E188" s="139" t="s">
        <v>246</v>
      </c>
      <c r="F188" s="140" t="s">
        <v>247</v>
      </c>
      <c r="G188" s="141" t="s">
        <v>223</v>
      </c>
      <c r="H188" s="142">
        <v>190.25</v>
      </c>
      <c r="I188" s="143"/>
      <c r="J188" s="142"/>
      <c r="K188" s="140" t="s">
        <v>129</v>
      </c>
      <c r="L188" s="29"/>
      <c r="M188" s="144" t="s">
        <v>3</v>
      </c>
      <c r="N188" s="145" t="s">
        <v>46</v>
      </c>
      <c r="O188" s="48"/>
      <c r="P188" s="146">
        <f>O188*H188</f>
        <v>0</v>
      </c>
      <c r="Q188" s="146">
        <v>0.00034</v>
      </c>
      <c r="R188" s="146">
        <f>Q188*H188</f>
        <v>0.064685</v>
      </c>
      <c r="S188" s="146">
        <v>0</v>
      </c>
      <c r="T188" s="147">
        <f>S188*H188</f>
        <v>0</v>
      </c>
      <c r="AR188" s="16" t="s">
        <v>130</v>
      </c>
      <c r="AT188" s="16" t="s">
        <v>125</v>
      </c>
      <c r="AU188" s="16" t="s">
        <v>85</v>
      </c>
      <c r="AY188" s="16" t="s">
        <v>123</v>
      </c>
      <c r="BE188" s="148">
        <f>IF(N188="základní",J188,0)</f>
        <v>0</v>
      </c>
      <c r="BF188" s="148">
        <f>IF(N188="snížená",J188,0)</f>
        <v>0</v>
      </c>
      <c r="BG188" s="148">
        <f>IF(N188="zákl. přenesená",J188,0)</f>
        <v>0</v>
      </c>
      <c r="BH188" s="148">
        <f>IF(N188="sníž. přenesená",J188,0)</f>
        <v>0</v>
      </c>
      <c r="BI188" s="148">
        <f>IF(N188="nulová",J188,0)</f>
        <v>0</v>
      </c>
      <c r="BJ188" s="16" t="s">
        <v>83</v>
      </c>
      <c r="BK188" s="148">
        <f>ROUND(I188*H188,2)</f>
        <v>0</v>
      </c>
      <c r="BL188" s="16" t="s">
        <v>130</v>
      </c>
      <c r="BM188" s="16" t="s">
        <v>248</v>
      </c>
    </row>
    <row r="189" spans="2:47" s="1" customFormat="1" ht="39">
      <c r="B189" s="29"/>
      <c r="D189" s="149" t="s">
        <v>132</v>
      </c>
      <c r="F189" s="150" t="s">
        <v>249</v>
      </c>
      <c r="I189" s="83"/>
      <c r="L189" s="29"/>
      <c r="M189" s="151"/>
      <c r="N189" s="48"/>
      <c r="O189" s="48"/>
      <c r="P189" s="48"/>
      <c r="Q189" s="48"/>
      <c r="R189" s="48"/>
      <c r="S189" s="48"/>
      <c r="T189" s="49"/>
      <c r="AT189" s="16" t="s">
        <v>132</v>
      </c>
      <c r="AU189" s="16" t="s">
        <v>85</v>
      </c>
    </row>
    <row r="190" spans="2:51" s="11" customFormat="1" ht="12">
      <c r="B190" s="152"/>
      <c r="D190" s="149" t="s">
        <v>134</v>
      </c>
      <c r="E190" s="153" t="s">
        <v>3</v>
      </c>
      <c r="F190" s="154" t="s">
        <v>250</v>
      </c>
      <c r="H190" s="155">
        <v>190.25</v>
      </c>
      <c r="I190" s="156"/>
      <c r="L190" s="152"/>
      <c r="M190" s="157"/>
      <c r="N190" s="158"/>
      <c r="O190" s="158"/>
      <c r="P190" s="158"/>
      <c r="Q190" s="158"/>
      <c r="R190" s="158"/>
      <c r="S190" s="158"/>
      <c r="T190" s="159"/>
      <c r="AT190" s="153" t="s">
        <v>134</v>
      </c>
      <c r="AU190" s="153" t="s">
        <v>85</v>
      </c>
      <c r="AV190" s="11" t="s">
        <v>85</v>
      </c>
      <c r="AW190" s="11" t="s">
        <v>34</v>
      </c>
      <c r="AX190" s="11" t="s">
        <v>75</v>
      </c>
      <c r="AY190" s="153" t="s">
        <v>123</v>
      </c>
    </row>
    <row r="191" spans="2:51" s="12" customFormat="1" ht="12">
      <c r="B191" s="160"/>
      <c r="D191" s="149" t="s">
        <v>134</v>
      </c>
      <c r="E191" s="161" t="s">
        <v>3</v>
      </c>
      <c r="F191" s="162" t="s">
        <v>151</v>
      </c>
      <c r="H191" s="161" t="s">
        <v>3</v>
      </c>
      <c r="I191" s="163"/>
      <c r="L191" s="160"/>
      <c r="M191" s="164"/>
      <c r="N191" s="165"/>
      <c r="O191" s="165"/>
      <c r="P191" s="165"/>
      <c r="Q191" s="165"/>
      <c r="R191" s="165"/>
      <c r="S191" s="165"/>
      <c r="T191" s="166"/>
      <c r="AT191" s="161" t="s">
        <v>134</v>
      </c>
      <c r="AU191" s="161" t="s">
        <v>85</v>
      </c>
      <c r="AV191" s="12" t="s">
        <v>83</v>
      </c>
      <c r="AW191" s="12" t="s">
        <v>34</v>
      </c>
      <c r="AX191" s="12" t="s">
        <v>75</v>
      </c>
      <c r="AY191" s="161" t="s">
        <v>123</v>
      </c>
    </row>
    <row r="192" spans="2:51" s="13" customFormat="1" ht="12">
      <c r="B192" s="167"/>
      <c r="D192" s="149" t="s">
        <v>134</v>
      </c>
      <c r="E192" s="168" t="s">
        <v>3</v>
      </c>
      <c r="F192" s="169" t="s">
        <v>137</v>
      </c>
      <c r="H192" s="170">
        <v>190.25</v>
      </c>
      <c r="I192" s="171"/>
      <c r="L192" s="167"/>
      <c r="M192" s="172"/>
      <c r="N192" s="173"/>
      <c r="O192" s="173"/>
      <c r="P192" s="173"/>
      <c r="Q192" s="173"/>
      <c r="R192" s="173"/>
      <c r="S192" s="173"/>
      <c r="T192" s="174"/>
      <c r="AT192" s="168" t="s">
        <v>134</v>
      </c>
      <c r="AU192" s="168" t="s">
        <v>85</v>
      </c>
      <c r="AV192" s="13" t="s">
        <v>130</v>
      </c>
      <c r="AW192" s="13" t="s">
        <v>34</v>
      </c>
      <c r="AX192" s="13" t="s">
        <v>83</v>
      </c>
      <c r="AY192" s="168" t="s">
        <v>123</v>
      </c>
    </row>
    <row r="193" spans="2:65" s="1" customFormat="1" ht="16.5" customHeight="1">
      <c r="B193" s="137"/>
      <c r="C193" s="138" t="s">
        <v>251</v>
      </c>
      <c r="D193" s="138" t="s">
        <v>125</v>
      </c>
      <c r="E193" s="139" t="s">
        <v>252</v>
      </c>
      <c r="F193" s="140" t="s">
        <v>253</v>
      </c>
      <c r="G193" s="141" t="s">
        <v>128</v>
      </c>
      <c r="H193" s="142">
        <v>495</v>
      </c>
      <c r="I193" s="143"/>
      <c r="J193" s="142"/>
      <c r="K193" s="140" t="s">
        <v>129</v>
      </c>
      <c r="L193" s="29"/>
      <c r="M193" s="144" t="s">
        <v>3</v>
      </c>
      <c r="N193" s="145" t="s">
        <v>46</v>
      </c>
      <c r="O193" s="48"/>
      <c r="P193" s="146">
        <f>O193*H193</f>
        <v>0</v>
      </c>
      <c r="Q193" s="146">
        <v>0.01386</v>
      </c>
      <c r="R193" s="146">
        <f>Q193*H193</f>
        <v>6.8607000000000005</v>
      </c>
      <c r="S193" s="146">
        <v>0</v>
      </c>
      <c r="T193" s="147">
        <f>S193*H193</f>
        <v>0</v>
      </c>
      <c r="AR193" s="16" t="s">
        <v>130</v>
      </c>
      <c r="AT193" s="16" t="s">
        <v>125</v>
      </c>
      <c r="AU193" s="16" t="s">
        <v>85</v>
      </c>
      <c r="AY193" s="16" t="s">
        <v>123</v>
      </c>
      <c r="BE193" s="148">
        <f>IF(N193="základní",J193,0)</f>
        <v>0</v>
      </c>
      <c r="BF193" s="148">
        <f>IF(N193="snížená",J193,0)</f>
        <v>0</v>
      </c>
      <c r="BG193" s="148">
        <f>IF(N193="zákl. přenesená",J193,0)</f>
        <v>0</v>
      </c>
      <c r="BH193" s="148">
        <f>IF(N193="sníž. přenesená",J193,0)</f>
        <v>0</v>
      </c>
      <c r="BI193" s="148">
        <f>IF(N193="nulová",J193,0)</f>
        <v>0</v>
      </c>
      <c r="BJ193" s="16" t="s">
        <v>83</v>
      </c>
      <c r="BK193" s="148">
        <f>ROUND(I193*H193,2)</f>
        <v>0</v>
      </c>
      <c r="BL193" s="16" t="s">
        <v>130</v>
      </c>
      <c r="BM193" s="16" t="s">
        <v>254</v>
      </c>
    </row>
    <row r="194" spans="2:47" s="1" customFormat="1" ht="97.5">
      <c r="B194" s="29"/>
      <c r="D194" s="149" t="s">
        <v>132</v>
      </c>
      <c r="F194" s="150" t="s">
        <v>255</v>
      </c>
      <c r="I194" s="83"/>
      <c r="L194" s="29"/>
      <c r="M194" s="151"/>
      <c r="N194" s="48"/>
      <c r="O194" s="48"/>
      <c r="P194" s="48"/>
      <c r="Q194" s="48"/>
      <c r="R194" s="48"/>
      <c r="S194" s="48"/>
      <c r="T194" s="49"/>
      <c r="AT194" s="16" t="s">
        <v>132</v>
      </c>
      <c r="AU194" s="16" t="s">
        <v>85</v>
      </c>
    </row>
    <row r="195" spans="2:51" s="11" customFormat="1" ht="12">
      <c r="B195" s="152"/>
      <c r="D195" s="149" t="s">
        <v>134</v>
      </c>
      <c r="E195" s="153" t="s">
        <v>3</v>
      </c>
      <c r="F195" s="154" t="s">
        <v>256</v>
      </c>
      <c r="H195" s="155">
        <v>495</v>
      </c>
      <c r="I195" s="156"/>
      <c r="L195" s="152"/>
      <c r="M195" s="157"/>
      <c r="N195" s="158"/>
      <c r="O195" s="158"/>
      <c r="P195" s="158"/>
      <c r="Q195" s="158"/>
      <c r="R195" s="158"/>
      <c r="S195" s="158"/>
      <c r="T195" s="159"/>
      <c r="AT195" s="153" t="s">
        <v>134</v>
      </c>
      <c r="AU195" s="153" t="s">
        <v>85</v>
      </c>
      <c r="AV195" s="11" t="s">
        <v>85</v>
      </c>
      <c r="AW195" s="11" t="s">
        <v>34</v>
      </c>
      <c r="AX195" s="11" t="s">
        <v>75</v>
      </c>
      <c r="AY195" s="153" t="s">
        <v>123</v>
      </c>
    </row>
    <row r="196" spans="2:51" s="12" customFormat="1" ht="12">
      <c r="B196" s="160"/>
      <c r="D196" s="149" t="s">
        <v>134</v>
      </c>
      <c r="E196" s="161" t="s">
        <v>3</v>
      </c>
      <c r="F196" s="162" t="s">
        <v>151</v>
      </c>
      <c r="H196" s="161" t="s">
        <v>3</v>
      </c>
      <c r="I196" s="163"/>
      <c r="L196" s="160"/>
      <c r="M196" s="164"/>
      <c r="N196" s="165"/>
      <c r="O196" s="165"/>
      <c r="P196" s="165"/>
      <c r="Q196" s="165"/>
      <c r="R196" s="165"/>
      <c r="S196" s="165"/>
      <c r="T196" s="166"/>
      <c r="AT196" s="161" t="s">
        <v>134</v>
      </c>
      <c r="AU196" s="161" t="s">
        <v>85</v>
      </c>
      <c r="AV196" s="12" t="s">
        <v>83</v>
      </c>
      <c r="AW196" s="12" t="s">
        <v>34</v>
      </c>
      <c r="AX196" s="12" t="s">
        <v>75</v>
      </c>
      <c r="AY196" s="161" t="s">
        <v>123</v>
      </c>
    </row>
    <row r="197" spans="2:51" s="13" customFormat="1" ht="12">
      <c r="B197" s="167"/>
      <c r="D197" s="149" t="s">
        <v>134</v>
      </c>
      <c r="E197" s="168" t="s">
        <v>3</v>
      </c>
      <c r="F197" s="169" t="s">
        <v>137</v>
      </c>
      <c r="H197" s="170">
        <v>495</v>
      </c>
      <c r="I197" s="171"/>
      <c r="L197" s="167"/>
      <c r="M197" s="172"/>
      <c r="N197" s="173"/>
      <c r="O197" s="173"/>
      <c r="P197" s="173"/>
      <c r="Q197" s="173"/>
      <c r="R197" s="173"/>
      <c r="S197" s="173"/>
      <c r="T197" s="174"/>
      <c r="AT197" s="168" t="s">
        <v>134</v>
      </c>
      <c r="AU197" s="168" t="s">
        <v>85</v>
      </c>
      <c r="AV197" s="13" t="s">
        <v>130</v>
      </c>
      <c r="AW197" s="13" t="s">
        <v>34</v>
      </c>
      <c r="AX197" s="13" t="s">
        <v>83</v>
      </c>
      <c r="AY197" s="168" t="s">
        <v>123</v>
      </c>
    </row>
    <row r="198" spans="2:65" s="1" customFormat="1" ht="16.5" customHeight="1">
      <c r="B198" s="137"/>
      <c r="C198" s="138" t="s">
        <v>8</v>
      </c>
      <c r="D198" s="138" t="s">
        <v>125</v>
      </c>
      <c r="E198" s="139" t="s">
        <v>257</v>
      </c>
      <c r="F198" s="140" t="s">
        <v>258</v>
      </c>
      <c r="G198" s="141" t="s">
        <v>223</v>
      </c>
      <c r="H198" s="142">
        <v>190.25</v>
      </c>
      <c r="I198" s="143"/>
      <c r="J198" s="142"/>
      <c r="K198" s="140" t="s">
        <v>129</v>
      </c>
      <c r="L198" s="29"/>
      <c r="M198" s="144" t="s">
        <v>3</v>
      </c>
      <c r="N198" s="145" t="s">
        <v>46</v>
      </c>
      <c r="O198" s="48"/>
      <c r="P198" s="146">
        <f>O198*H198</f>
        <v>0</v>
      </c>
      <c r="Q198" s="146">
        <v>0</v>
      </c>
      <c r="R198" s="146">
        <f>Q198*H198</f>
        <v>0</v>
      </c>
      <c r="S198" s="146">
        <v>0</v>
      </c>
      <c r="T198" s="147">
        <f>S198*H198</f>
        <v>0</v>
      </c>
      <c r="AR198" s="16" t="s">
        <v>130</v>
      </c>
      <c r="AT198" s="16" t="s">
        <v>125</v>
      </c>
      <c r="AU198" s="16" t="s">
        <v>85</v>
      </c>
      <c r="AY198" s="16" t="s">
        <v>123</v>
      </c>
      <c r="BE198" s="148">
        <f>IF(N198="základní",J198,0)</f>
        <v>0</v>
      </c>
      <c r="BF198" s="148">
        <f>IF(N198="snížená",J198,0)</f>
        <v>0</v>
      </c>
      <c r="BG198" s="148">
        <f>IF(N198="zákl. přenesená",J198,0)</f>
        <v>0</v>
      </c>
      <c r="BH198" s="148">
        <f>IF(N198="sníž. přenesená",J198,0)</f>
        <v>0</v>
      </c>
      <c r="BI198" s="148">
        <f>IF(N198="nulová",J198,0)</f>
        <v>0</v>
      </c>
      <c r="BJ198" s="16" t="s">
        <v>83</v>
      </c>
      <c r="BK198" s="148">
        <f>ROUND(I198*H198,2)</f>
        <v>0</v>
      </c>
      <c r="BL198" s="16" t="s">
        <v>130</v>
      </c>
      <c r="BM198" s="16" t="s">
        <v>259</v>
      </c>
    </row>
    <row r="199" spans="2:47" s="1" customFormat="1" ht="29.25">
      <c r="B199" s="29"/>
      <c r="D199" s="149" t="s">
        <v>132</v>
      </c>
      <c r="F199" s="150" t="s">
        <v>260</v>
      </c>
      <c r="I199" s="83"/>
      <c r="L199" s="29"/>
      <c r="M199" s="151"/>
      <c r="N199" s="48"/>
      <c r="O199" s="48"/>
      <c r="P199" s="48"/>
      <c r="Q199" s="48"/>
      <c r="R199" s="48"/>
      <c r="S199" s="48"/>
      <c r="T199" s="49"/>
      <c r="AT199" s="16" t="s">
        <v>132</v>
      </c>
      <c r="AU199" s="16" t="s">
        <v>85</v>
      </c>
    </row>
    <row r="200" spans="2:51" s="12" customFormat="1" ht="12">
      <c r="B200" s="160"/>
      <c r="D200" s="149" t="s">
        <v>134</v>
      </c>
      <c r="E200" s="161" t="s">
        <v>3</v>
      </c>
      <c r="F200" s="162" t="s">
        <v>261</v>
      </c>
      <c r="H200" s="161" t="s">
        <v>3</v>
      </c>
      <c r="I200" s="163"/>
      <c r="L200" s="160"/>
      <c r="M200" s="164"/>
      <c r="N200" s="165"/>
      <c r="O200" s="165"/>
      <c r="P200" s="165"/>
      <c r="Q200" s="165"/>
      <c r="R200" s="165"/>
      <c r="S200" s="165"/>
      <c r="T200" s="166"/>
      <c r="AT200" s="161" t="s">
        <v>134</v>
      </c>
      <c r="AU200" s="161" t="s">
        <v>85</v>
      </c>
      <c r="AV200" s="12" t="s">
        <v>83</v>
      </c>
      <c r="AW200" s="12" t="s">
        <v>34</v>
      </c>
      <c r="AX200" s="12" t="s">
        <v>75</v>
      </c>
      <c r="AY200" s="161" t="s">
        <v>123</v>
      </c>
    </row>
    <row r="201" spans="2:51" s="11" customFormat="1" ht="12">
      <c r="B201" s="152"/>
      <c r="D201" s="149" t="s">
        <v>134</v>
      </c>
      <c r="E201" s="153" t="s">
        <v>3</v>
      </c>
      <c r="F201" s="154" t="s">
        <v>262</v>
      </c>
      <c r="H201" s="155">
        <v>135.25</v>
      </c>
      <c r="I201" s="156"/>
      <c r="L201" s="152"/>
      <c r="M201" s="157"/>
      <c r="N201" s="158"/>
      <c r="O201" s="158"/>
      <c r="P201" s="158"/>
      <c r="Q201" s="158"/>
      <c r="R201" s="158"/>
      <c r="S201" s="158"/>
      <c r="T201" s="159"/>
      <c r="AT201" s="153" t="s">
        <v>134</v>
      </c>
      <c r="AU201" s="153" t="s">
        <v>85</v>
      </c>
      <c r="AV201" s="11" t="s">
        <v>85</v>
      </c>
      <c r="AW201" s="11" t="s">
        <v>34</v>
      </c>
      <c r="AX201" s="11" t="s">
        <v>75</v>
      </c>
      <c r="AY201" s="153" t="s">
        <v>123</v>
      </c>
    </row>
    <row r="202" spans="2:51" s="12" customFormat="1" ht="12">
      <c r="B202" s="160"/>
      <c r="D202" s="149" t="s">
        <v>134</v>
      </c>
      <c r="E202" s="161" t="s">
        <v>3</v>
      </c>
      <c r="F202" s="162" t="s">
        <v>263</v>
      </c>
      <c r="H202" s="161" t="s">
        <v>3</v>
      </c>
      <c r="I202" s="163"/>
      <c r="L202" s="160"/>
      <c r="M202" s="164"/>
      <c r="N202" s="165"/>
      <c r="O202" s="165"/>
      <c r="P202" s="165"/>
      <c r="Q202" s="165"/>
      <c r="R202" s="165"/>
      <c r="S202" s="165"/>
      <c r="T202" s="166"/>
      <c r="AT202" s="161" t="s">
        <v>134</v>
      </c>
      <c r="AU202" s="161" t="s">
        <v>85</v>
      </c>
      <c r="AV202" s="12" t="s">
        <v>83</v>
      </c>
      <c r="AW202" s="12" t="s">
        <v>34</v>
      </c>
      <c r="AX202" s="12" t="s">
        <v>75</v>
      </c>
      <c r="AY202" s="161" t="s">
        <v>123</v>
      </c>
    </row>
    <row r="203" spans="2:51" s="11" customFormat="1" ht="12">
      <c r="B203" s="152"/>
      <c r="D203" s="149" t="s">
        <v>134</v>
      </c>
      <c r="E203" s="153" t="s">
        <v>3</v>
      </c>
      <c r="F203" s="154" t="s">
        <v>264</v>
      </c>
      <c r="H203" s="155">
        <v>55</v>
      </c>
      <c r="I203" s="156"/>
      <c r="L203" s="152"/>
      <c r="M203" s="157"/>
      <c r="N203" s="158"/>
      <c r="O203" s="158"/>
      <c r="P203" s="158"/>
      <c r="Q203" s="158"/>
      <c r="R203" s="158"/>
      <c r="S203" s="158"/>
      <c r="T203" s="159"/>
      <c r="AT203" s="153" t="s">
        <v>134</v>
      </c>
      <c r="AU203" s="153" t="s">
        <v>85</v>
      </c>
      <c r="AV203" s="11" t="s">
        <v>85</v>
      </c>
      <c r="AW203" s="11" t="s">
        <v>34</v>
      </c>
      <c r="AX203" s="11" t="s">
        <v>75</v>
      </c>
      <c r="AY203" s="153" t="s">
        <v>123</v>
      </c>
    </row>
    <row r="204" spans="2:51" s="13" customFormat="1" ht="12">
      <c r="B204" s="167"/>
      <c r="D204" s="149" t="s">
        <v>134</v>
      </c>
      <c r="E204" s="168" t="s">
        <v>3</v>
      </c>
      <c r="F204" s="169" t="s">
        <v>137</v>
      </c>
      <c r="H204" s="170">
        <v>190.25</v>
      </c>
      <c r="I204" s="171"/>
      <c r="L204" s="167"/>
      <c r="M204" s="172"/>
      <c r="N204" s="173"/>
      <c r="O204" s="173"/>
      <c r="P204" s="173"/>
      <c r="Q204" s="173"/>
      <c r="R204" s="173"/>
      <c r="S204" s="173"/>
      <c r="T204" s="174"/>
      <c r="AT204" s="168" t="s">
        <v>134</v>
      </c>
      <c r="AU204" s="168" t="s">
        <v>85</v>
      </c>
      <c r="AV204" s="13" t="s">
        <v>130</v>
      </c>
      <c r="AW204" s="13" t="s">
        <v>34</v>
      </c>
      <c r="AX204" s="13" t="s">
        <v>83</v>
      </c>
      <c r="AY204" s="168" t="s">
        <v>123</v>
      </c>
    </row>
    <row r="205" spans="2:65" s="1" customFormat="1" ht="22.5" customHeight="1">
      <c r="B205" s="137"/>
      <c r="C205" s="138" t="s">
        <v>265</v>
      </c>
      <c r="D205" s="138" t="s">
        <v>125</v>
      </c>
      <c r="E205" s="139" t="s">
        <v>266</v>
      </c>
      <c r="F205" s="140" t="s">
        <v>267</v>
      </c>
      <c r="G205" s="141" t="s">
        <v>128</v>
      </c>
      <c r="H205" s="142">
        <v>4447.51</v>
      </c>
      <c r="I205" s="143"/>
      <c r="J205" s="142"/>
      <c r="K205" s="140" t="s">
        <v>129</v>
      </c>
      <c r="L205" s="29"/>
      <c r="M205" s="144" t="s">
        <v>3</v>
      </c>
      <c r="N205" s="145" t="s">
        <v>46</v>
      </c>
      <c r="O205" s="48"/>
      <c r="P205" s="146">
        <f>O205*H205</f>
        <v>0</v>
      </c>
      <c r="Q205" s="146">
        <v>0</v>
      </c>
      <c r="R205" s="146">
        <f>Q205*H205</f>
        <v>0</v>
      </c>
      <c r="S205" s="146">
        <v>0.02</v>
      </c>
      <c r="T205" s="147">
        <f>S205*H205</f>
        <v>88.95020000000001</v>
      </c>
      <c r="AR205" s="16" t="s">
        <v>130</v>
      </c>
      <c r="AT205" s="16" t="s">
        <v>125</v>
      </c>
      <c r="AU205" s="16" t="s">
        <v>85</v>
      </c>
      <c r="AY205" s="16" t="s">
        <v>123</v>
      </c>
      <c r="BE205" s="148">
        <f>IF(N205="základní",J205,0)</f>
        <v>0</v>
      </c>
      <c r="BF205" s="148">
        <f>IF(N205="snížená",J205,0)</f>
        <v>0</v>
      </c>
      <c r="BG205" s="148">
        <f>IF(N205="zákl. přenesená",J205,0)</f>
        <v>0</v>
      </c>
      <c r="BH205" s="148">
        <f>IF(N205="sníž. přenesená",J205,0)</f>
        <v>0</v>
      </c>
      <c r="BI205" s="148">
        <f>IF(N205="nulová",J205,0)</f>
        <v>0</v>
      </c>
      <c r="BJ205" s="16" t="s">
        <v>83</v>
      </c>
      <c r="BK205" s="148">
        <f>ROUND(I205*H205,2)</f>
        <v>0</v>
      </c>
      <c r="BL205" s="16" t="s">
        <v>130</v>
      </c>
      <c r="BM205" s="16" t="s">
        <v>268</v>
      </c>
    </row>
    <row r="206" spans="2:47" s="1" customFormat="1" ht="78">
      <c r="B206" s="29"/>
      <c r="D206" s="149" t="s">
        <v>132</v>
      </c>
      <c r="F206" s="150" t="s">
        <v>269</v>
      </c>
      <c r="I206" s="83"/>
      <c r="L206" s="29"/>
      <c r="M206" s="151"/>
      <c r="N206" s="48"/>
      <c r="O206" s="48"/>
      <c r="P206" s="48"/>
      <c r="Q206" s="48"/>
      <c r="R206" s="48"/>
      <c r="S206" s="48"/>
      <c r="T206" s="49"/>
      <c r="AT206" s="16" t="s">
        <v>132</v>
      </c>
      <c r="AU206" s="16" t="s">
        <v>85</v>
      </c>
    </row>
    <row r="207" spans="2:51" s="11" customFormat="1" ht="12">
      <c r="B207" s="152"/>
      <c r="D207" s="149" t="s">
        <v>134</v>
      </c>
      <c r="E207" s="153" t="s">
        <v>3</v>
      </c>
      <c r="F207" s="154" t="s">
        <v>270</v>
      </c>
      <c r="H207" s="155">
        <v>4447.51</v>
      </c>
      <c r="I207" s="156"/>
      <c r="L207" s="152"/>
      <c r="M207" s="157"/>
      <c r="N207" s="158"/>
      <c r="O207" s="158"/>
      <c r="P207" s="158"/>
      <c r="Q207" s="158"/>
      <c r="R207" s="158"/>
      <c r="S207" s="158"/>
      <c r="T207" s="159"/>
      <c r="AT207" s="153" t="s">
        <v>134</v>
      </c>
      <c r="AU207" s="153" t="s">
        <v>85</v>
      </c>
      <c r="AV207" s="11" t="s">
        <v>85</v>
      </c>
      <c r="AW207" s="11" t="s">
        <v>34</v>
      </c>
      <c r="AX207" s="11" t="s">
        <v>75</v>
      </c>
      <c r="AY207" s="153" t="s">
        <v>123</v>
      </c>
    </row>
    <row r="208" spans="2:51" s="12" customFormat="1" ht="12">
      <c r="B208" s="160"/>
      <c r="D208" s="149" t="s">
        <v>134</v>
      </c>
      <c r="E208" s="161" t="s">
        <v>3</v>
      </c>
      <c r="F208" s="162" t="s">
        <v>151</v>
      </c>
      <c r="H208" s="161" t="s">
        <v>3</v>
      </c>
      <c r="I208" s="163"/>
      <c r="L208" s="160"/>
      <c r="M208" s="164"/>
      <c r="N208" s="165"/>
      <c r="O208" s="165"/>
      <c r="P208" s="165"/>
      <c r="Q208" s="165"/>
      <c r="R208" s="165"/>
      <c r="S208" s="165"/>
      <c r="T208" s="166"/>
      <c r="AT208" s="161" t="s">
        <v>134</v>
      </c>
      <c r="AU208" s="161" t="s">
        <v>85</v>
      </c>
      <c r="AV208" s="12" t="s">
        <v>83</v>
      </c>
      <c r="AW208" s="12" t="s">
        <v>34</v>
      </c>
      <c r="AX208" s="12" t="s">
        <v>75</v>
      </c>
      <c r="AY208" s="161" t="s">
        <v>123</v>
      </c>
    </row>
    <row r="209" spans="2:51" s="13" customFormat="1" ht="12">
      <c r="B209" s="167"/>
      <c r="D209" s="149" t="s">
        <v>134</v>
      </c>
      <c r="E209" s="168" t="s">
        <v>3</v>
      </c>
      <c r="F209" s="169" t="s">
        <v>137</v>
      </c>
      <c r="H209" s="170">
        <v>4447.51</v>
      </c>
      <c r="I209" s="171"/>
      <c r="L209" s="167"/>
      <c r="M209" s="172"/>
      <c r="N209" s="173"/>
      <c r="O209" s="173"/>
      <c r="P209" s="173"/>
      <c r="Q209" s="173"/>
      <c r="R209" s="173"/>
      <c r="S209" s="173"/>
      <c r="T209" s="174"/>
      <c r="AT209" s="168" t="s">
        <v>134</v>
      </c>
      <c r="AU209" s="168" t="s">
        <v>85</v>
      </c>
      <c r="AV209" s="13" t="s">
        <v>130</v>
      </c>
      <c r="AW209" s="13" t="s">
        <v>34</v>
      </c>
      <c r="AX209" s="13" t="s">
        <v>83</v>
      </c>
      <c r="AY209" s="168" t="s">
        <v>123</v>
      </c>
    </row>
    <row r="210" spans="2:65" s="1" customFormat="1" ht="22.5" customHeight="1">
      <c r="B210" s="137"/>
      <c r="C210" s="138" t="s">
        <v>271</v>
      </c>
      <c r="D210" s="138" t="s">
        <v>125</v>
      </c>
      <c r="E210" s="139" t="s">
        <v>272</v>
      </c>
      <c r="F210" s="140" t="s">
        <v>273</v>
      </c>
      <c r="G210" s="141" t="s">
        <v>128</v>
      </c>
      <c r="H210" s="142">
        <v>298</v>
      </c>
      <c r="I210" s="143"/>
      <c r="J210" s="142"/>
      <c r="K210" s="140" t="s">
        <v>129</v>
      </c>
      <c r="L210" s="29"/>
      <c r="M210" s="144" t="s">
        <v>3</v>
      </c>
      <c r="N210" s="145" t="s">
        <v>46</v>
      </c>
      <c r="O210" s="48"/>
      <c r="P210" s="146">
        <f>O210*H210</f>
        <v>0</v>
      </c>
      <c r="Q210" s="146">
        <v>0</v>
      </c>
      <c r="R210" s="146">
        <f>Q210*H210</f>
        <v>0</v>
      </c>
      <c r="S210" s="146">
        <v>0.126</v>
      </c>
      <c r="T210" s="147">
        <f>S210*H210</f>
        <v>37.548</v>
      </c>
      <c r="AR210" s="16" t="s">
        <v>130</v>
      </c>
      <c r="AT210" s="16" t="s">
        <v>125</v>
      </c>
      <c r="AU210" s="16" t="s">
        <v>85</v>
      </c>
      <c r="AY210" s="16" t="s">
        <v>123</v>
      </c>
      <c r="BE210" s="148">
        <f>IF(N210="základní",J210,0)</f>
        <v>0</v>
      </c>
      <c r="BF210" s="148">
        <f>IF(N210="snížená",J210,0)</f>
        <v>0</v>
      </c>
      <c r="BG210" s="148">
        <f>IF(N210="zákl. přenesená",J210,0)</f>
        <v>0</v>
      </c>
      <c r="BH210" s="148">
        <f>IF(N210="sníž. přenesená",J210,0)</f>
        <v>0</v>
      </c>
      <c r="BI210" s="148">
        <f>IF(N210="nulová",J210,0)</f>
        <v>0</v>
      </c>
      <c r="BJ210" s="16" t="s">
        <v>83</v>
      </c>
      <c r="BK210" s="148">
        <f>ROUND(I210*H210,2)</f>
        <v>0</v>
      </c>
      <c r="BL210" s="16" t="s">
        <v>130</v>
      </c>
      <c r="BM210" s="16" t="s">
        <v>274</v>
      </c>
    </row>
    <row r="211" spans="2:47" s="1" customFormat="1" ht="39">
      <c r="B211" s="29"/>
      <c r="D211" s="149" t="s">
        <v>132</v>
      </c>
      <c r="F211" s="150" t="s">
        <v>275</v>
      </c>
      <c r="I211" s="83"/>
      <c r="L211" s="29"/>
      <c r="M211" s="151"/>
      <c r="N211" s="48"/>
      <c r="O211" s="48"/>
      <c r="P211" s="48"/>
      <c r="Q211" s="48"/>
      <c r="R211" s="48"/>
      <c r="S211" s="48"/>
      <c r="T211" s="49"/>
      <c r="AT211" s="16" t="s">
        <v>132</v>
      </c>
      <c r="AU211" s="16" t="s">
        <v>85</v>
      </c>
    </row>
    <row r="212" spans="2:51" s="11" customFormat="1" ht="12">
      <c r="B212" s="152"/>
      <c r="D212" s="149" t="s">
        <v>134</v>
      </c>
      <c r="E212" s="153" t="s">
        <v>3</v>
      </c>
      <c r="F212" s="154" t="s">
        <v>193</v>
      </c>
      <c r="H212" s="155">
        <v>298</v>
      </c>
      <c r="I212" s="156"/>
      <c r="L212" s="152"/>
      <c r="M212" s="157"/>
      <c r="N212" s="158"/>
      <c r="O212" s="158"/>
      <c r="P212" s="158"/>
      <c r="Q212" s="158"/>
      <c r="R212" s="158"/>
      <c r="S212" s="158"/>
      <c r="T212" s="159"/>
      <c r="AT212" s="153" t="s">
        <v>134</v>
      </c>
      <c r="AU212" s="153" t="s">
        <v>85</v>
      </c>
      <c r="AV212" s="11" t="s">
        <v>85</v>
      </c>
      <c r="AW212" s="11" t="s">
        <v>34</v>
      </c>
      <c r="AX212" s="11" t="s">
        <v>75</v>
      </c>
      <c r="AY212" s="153" t="s">
        <v>123</v>
      </c>
    </row>
    <row r="213" spans="2:51" s="12" customFormat="1" ht="12">
      <c r="B213" s="160"/>
      <c r="D213" s="149" t="s">
        <v>134</v>
      </c>
      <c r="E213" s="161" t="s">
        <v>3</v>
      </c>
      <c r="F213" s="162" t="s">
        <v>151</v>
      </c>
      <c r="H213" s="161" t="s">
        <v>3</v>
      </c>
      <c r="I213" s="163"/>
      <c r="L213" s="160"/>
      <c r="M213" s="164"/>
      <c r="N213" s="165"/>
      <c r="O213" s="165"/>
      <c r="P213" s="165"/>
      <c r="Q213" s="165"/>
      <c r="R213" s="165"/>
      <c r="S213" s="165"/>
      <c r="T213" s="166"/>
      <c r="AT213" s="161" t="s">
        <v>134</v>
      </c>
      <c r="AU213" s="161" t="s">
        <v>85</v>
      </c>
      <c r="AV213" s="12" t="s">
        <v>83</v>
      </c>
      <c r="AW213" s="12" t="s">
        <v>34</v>
      </c>
      <c r="AX213" s="12" t="s">
        <v>75</v>
      </c>
      <c r="AY213" s="161" t="s">
        <v>123</v>
      </c>
    </row>
    <row r="214" spans="2:51" s="13" customFormat="1" ht="12">
      <c r="B214" s="167"/>
      <c r="D214" s="149" t="s">
        <v>134</v>
      </c>
      <c r="E214" s="168" t="s">
        <v>3</v>
      </c>
      <c r="F214" s="169" t="s">
        <v>137</v>
      </c>
      <c r="H214" s="170">
        <v>298</v>
      </c>
      <c r="I214" s="171"/>
      <c r="L214" s="167"/>
      <c r="M214" s="172"/>
      <c r="N214" s="173"/>
      <c r="O214" s="173"/>
      <c r="P214" s="173"/>
      <c r="Q214" s="173"/>
      <c r="R214" s="173"/>
      <c r="S214" s="173"/>
      <c r="T214" s="174"/>
      <c r="AT214" s="168" t="s">
        <v>134</v>
      </c>
      <c r="AU214" s="168" t="s">
        <v>85</v>
      </c>
      <c r="AV214" s="13" t="s">
        <v>130</v>
      </c>
      <c r="AW214" s="13" t="s">
        <v>34</v>
      </c>
      <c r="AX214" s="13" t="s">
        <v>83</v>
      </c>
      <c r="AY214" s="168" t="s">
        <v>123</v>
      </c>
    </row>
    <row r="215" spans="2:63" s="10" customFormat="1" ht="22.9" customHeight="1">
      <c r="B215" s="124"/>
      <c r="D215" s="125" t="s">
        <v>74</v>
      </c>
      <c r="E215" s="135" t="s">
        <v>276</v>
      </c>
      <c r="F215" s="135" t="s">
        <v>277</v>
      </c>
      <c r="I215" s="127"/>
      <c r="J215" s="136">
        <v>7589.43</v>
      </c>
      <c r="L215" s="124"/>
      <c r="M215" s="129"/>
      <c r="N215" s="130"/>
      <c r="O215" s="130"/>
      <c r="P215" s="131">
        <f>SUM(P216:P231)</f>
        <v>0</v>
      </c>
      <c r="Q215" s="130"/>
      <c r="R215" s="131">
        <f>SUM(R216:R231)</f>
        <v>0</v>
      </c>
      <c r="S215" s="130"/>
      <c r="T215" s="132">
        <f>SUM(T216:T231)</f>
        <v>0</v>
      </c>
      <c r="AR215" s="125" t="s">
        <v>83</v>
      </c>
      <c r="AT215" s="133" t="s">
        <v>74</v>
      </c>
      <c r="AU215" s="133" t="s">
        <v>83</v>
      </c>
      <c r="AY215" s="125" t="s">
        <v>123</v>
      </c>
      <c r="BK215" s="134">
        <f>SUM(BK216:BK231)</f>
        <v>0</v>
      </c>
    </row>
    <row r="216" spans="2:65" s="1" customFormat="1" ht="16.5" customHeight="1">
      <c r="B216" s="137"/>
      <c r="C216" s="138" t="s">
        <v>278</v>
      </c>
      <c r="D216" s="138" t="s">
        <v>125</v>
      </c>
      <c r="E216" s="139" t="s">
        <v>279</v>
      </c>
      <c r="F216" s="140" t="s">
        <v>280</v>
      </c>
      <c r="G216" s="141" t="s">
        <v>281</v>
      </c>
      <c r="H216" s="142">
        <v>186.35</v>
      </c>
      <c r="I216" s="143"/>
      <c r="J216" s="142"/>
      <c r="K216" s="140" t="s">
        <v>129</v>
      </c>
      <c r="L216" s="29"/>
      <c r="M216" s="144" t="s">
        <v>3</v>
      </c>
      <c r="N216" s="145" t="s">
        <v>46</v>
      </c>
      <c r="O216" s="48"/>
      <c r="P216" s="146">
        <f>O216*H216</f>
        <v>0</v>
      </c>
      <c r="Q216" s="146">
        <v>0</v>
      </c>
      <c r="R216" s="146">
        <f>Q216*H216</f>
        <v>0</v>
      </c>
      <c r="S216" s="146">
        <v>0</v>
      </c>
      <c r="T216" s="147">
        <f>S216*H216</f>
        <v>0</v>
      </c>
      <c r="AR216" s="16" t="s">
        <v>130</v>
      </c>
      <c r="AT216" s="16" t="s">
        <v>125</v>
      </c>
      <c r="AU216" s="16" t="s">
        <v>85</v>
      </c>
      <c r="AY216" s="16" t="s">
        <v>123</v>
      </c>
      <c r="BE216" s="148">
        <f>IF(N216="základní",J216,0)</f>
        <v>0</v>
      </c>
      <c r="BF216" s="148">
        <f>IF(N216="snížená",J216,0)</f>
        <v>0</v>
      </c>
      <c r="BG216" s="148">
        <f>IF(N216="zákl. přenesená",J216,0)</f>
        <v>0</v>
      </c>
      <c r="BH216" s="148">
        <f>IF(N216="sníž. přenesená",J216,0)</f>
        <v>0</v>
      </c>
      <c r="BI216" s="148">
        <f>IF(N216="nulová",J216,0)</f>
        <v>0</v>
      </c>
      <c r="BJ216" s="16" t="s">
        <v>83</v>
      </c>
      <c r="BK216" s="148">
        <f>ROUND(I216*H216,2)</f>
        <v>0</v>
      </c>
      <c r="BL216" s="16" t="s">
        <v>130</v>
      </c>
      <c r="BM216" s="16" t="s">
        <v>282</v>
      </c>
    </row>
    <row r="217" spans="2:47" s="1" customFormat="1" ht="78">
      <c r="B217" s="29"/>
      <c r="D217" s="149" t="s">
        <v>132</v>
      </c>
      <c r="F217" s="150" t="s">
        <v>283</v>
      </c>
      <c r="I217" s="83"/>
      <c r="L217" s="29"/>
      <c r="M217" s="151"/>
      <c r="N217" s="48"/>
      <c r="O217" s="48"/>
      <c r="P217" s="48"/>
      <c r="Q217" s="48"/>
      <c r="R217" s="48"/>
      <c r="S217" s="48"/>
      <c r="T217" s="49"/>
      <c r="AT217" s="16" t="s">
        <v>132</v>
      </c>
      <c r="AU217" s="16" t="s">
        <v>85</v>
      </c>
    </row>
    <row r="218" spans="2:51" s="11" customFormat="1" ht="12">
      <c r="B218" s="152"/>
      <c r="D218" s="149" t="s">
        <v>134</v>
      </c>
      <c r="E218" s="153" t="s">
        <v>3</v>
      </c>
      <c r="F218" s="154" t="s">
        <v>284</v>
      </c>
      <c r="H218" s="155">
        <v>35.85</v>
      </c>
      <c r="I218" s="156"/>
      <c r="L218" s="152"/>
      <c r="M218" s="157"/>
      <c r="N218" s="158"/>
      <c r="O218" s="158"/>
      <c r="P218" s="158"/>
      <c r="Q218" s="158"/>
      <c r="R218" s="158"/>
      <c r="S218" s="158"/>
      <c r="T218" s="159"/>
      <c r="AT218" s="153" t="s">
        <v>134</v>
      </c>
      <c r="AU218" s="153" t="s">
        <v>85</v>
      </c>
      <c r="AV218" s="11" t="s">
        <v>85</v>
      </c>
      <c r="AW218" s="11" t="s">
        <v>34</v>
      </c>
      <c r="AX218" s="11" t="s">
        <v>75</v>
      </c>
      <c r="AY218" s="153" t="s">
        <v>123</v>
      </c>
    </row>
    <row r="219" spans="2:51" s="12" customFormat="1" ht="12">
      <c r="B219" s="160"/>
      <c r="D219" s="149" t="s">
        <v>134</v>
      </c>
      <c r="E219" s="161" t="s">
        <v>3</v>
      </c>
      <c r="F219" s="162" t="s">
        <v>285</v>
      </c>
      <c r="H219" s="161" t="s">
        <v>3</v>
      </c>
      <c r="I219" s="163"/>
      <c r="L219" s="160"/>
      <c r="M219" s="164"/>
      <c r="N219" s="165"/>
      <c r="O219" s="165"/>
      <c r="P219" s="165"/>
      <c r="Q219" s="165"/>
      <c r="R219" s="165"/>
      <c r="S219" s="165"/>
      <c r="T219" s="166"/>
      <c r="AT219" s="161" t="s">
        <v>134</v>
      </c>
      <c r="AU219" s="161" t="s">
        <v>85</v>
      </c>
      <c r="AV219" s="12" t="s">
        <v>83</v>
      </c>
      <c r="AW219" s="12" t="s">
        <v>34</v>
      </c>
      <c r="AX219" s="12" t="s">
        <v>75</v>
      </c>
      <c r="AY219" s="161" t="s">
        <v>123</v>
      </c>
    </row>
    <row r="220" spans="2:51" s="11" customFormat="1" ht="12">
      <c r="B220" s="152"/>
      <c r="D220" s="149" t="s">
        <v>134</v>
      </c>
      <c r="E220" s="153" t="s">
        <v>3</v>
      </c>
      <c r="F220" s="154" t="s">
        <v>286</v>
      </c>
      <c r="H220" s="155">
        <v>150.5</v>
      </c>
      <c r="I220" s="156"/>
      <c r="L220" s="152"/>
      <c r="M220" s="157"/>
      <c r="N220" s="158"/>
      <c r="O220" s="158"/>
      <c r="P220" s="158"/>
      <c r="Q220" s="158"/>
      <c r="R220" s="158"/>
      <c r="S220" s="158"/>
      <c r="T220" s="159"/>
      <c r="AT220" s="153" t="s">
        <v>134</v>
      </c>
      <c r="AU220" s="153" t="s">
        <v>85</v>
      </c>
      <c r="AV220" s="11" t="s">
        <v>85</v>
      </c>
      <c r="AW220" s="11" t="s">
        <v>34</v>
      </c>
      <c r="AX220" s="11" t="s">
        <v>75</v>
      </c>
      <c r="AY220" s="153" t="s">
        <v>123</v>
      </c>
    </row>
    <row r="221" spans="2:51" s="12" customFormat="1" ht="12">
      <c r="B221" s="160"/>
      <c r="D221" s="149" t="s">
        <v>134</v>
      </c>
      <c r="E221" s="161" t="s">
        <v>3</v>
      </c>
      <c r="F221" s="162" t="s">
        <v>287</v>
      </c>
      <c r="H221" s="161" t="s">
        <v>3</v>
      </c>
      <c r="I221" s="163"/>
      <c r="L221" s="160"/>
      <c r="M221" s="164"/>
      <c r="N221" s="165"/>
      <c r="O221" s="165"/>
      <c r="P221" s="165"/>
      <c r="Q221" s="165"/>
      <c r="R221" s="165"/>
      <c r="S221" s="165"/>
      <c r="T221" s="166"/>
      <c r="AT221" s="161" t="s">
        <v>134</v>
      </c>
      <c r="AU221" s="161" t="s">
        <v>85</v>
      </c>
      <c r="AV221" s="12" t="s">
        <v>83</v>
      </c>
      <c r="AW221" s="12" t="s">
        <v>34</v>
      </c>
      <c r="AX221" s="12" t="s">
        <v>75</v>
      </c>
      <c r="AY221" s="161" t="s">
        <v>123</v>
      </c>
    </row>
    <row r="222" spans="2:51" s="13" customFormat="1" ht="12">
      <c r="B222" s="167"/>
      <c r="D222" s="149" t="s">
        <v>134</v>
      </c>
      <c r="E222" s="168" t="s">
        <v>3</v>
      </c>
      <c r="F222" s="169" t="s">
        <v>137</v>
      </c>
      <c r="H222" s="170">
        <v>186.35</v>
      </c>
      <c r="I222" s="171"/>
      <c r="L222" s="167"/>
      <c r="M222" s="172"/>
      <c r="N222" s="173"/>
      <c r="O222" s="173"/>
      <c r="P222" s="173"/>
      <c r="Q222" s="173"/>
      <c r="R222" s="173"/>
      <c r="S222" s="173"/>
      <c r="T222" s="174"/>
      <c r="AT222" s="168" t="s">
        <v>134</v>
      </c>
      <c r="AU222" s="168" t="s">
        <v>85</v>
      </c>
      <c r="AV222" s="13" t="s">
        <v>130</v>
      </c>
      <c r="AW222" s="13" t="s">
        <v>34</v>
      </c>
      <c r="AX222" s="13" t="s">
        <v>83</v>
      </c>
      <c r="AY222" s="168" t="s">
        <v>123</v>
      </c>
    </row>
    <row r="223" spans="2:65" s="1" customFormat="1" ht="22.5" customHeight="1">
      <c r="B223" s="137"/>
      <c r="C223" s="138" t="s">
        <v>288</v>
      </c>
      <c r="D223" s="138" t="s">
        <v>125</v>
      </c>
      <c r="E223" s="139" t="s">
        <v>289</v>
      </c>
      <c r="F223" s="140" t="s">
        <v>290</v>
      </c>
      <c r="G223" s="141" t="s">
        <v>281</v>
      </c>
      <c r="H223" s="142">
        <v>602</v>
      </c>
      <c r="I223" s="143"/>
      <c r="J223" s="142"/>
      <c r="K223" s="140" t="s">
        <v>129</v>
      </c>
      <c r="L223" s="29"/>
      <c r="M223" s="144" t="s">
        <v>3</v>
      </c>
      <c r="N223" s="145" t="s">
        <v>46</v>
      </c>
      <c r="O223" s="48"/>
      <c r="P223" s="146">
        <f>O223*H223</f>
        <v>0</v>
      </c>
      <c r="Q223" s="146">
        <v>0</v>
      </c>
      <c r="R223" s="146">
        <f>Q223*H223</f>
        <v>0</v>
      </c>
      <c r="S223" s="146">
        <v>0</v>
      </c>
      <c r="T223" s="147">
        <f>S223*H223</f>
        <v>0</v>
      </c>
      <c r="AR223" s="16" t="s">
        <v>130</v>
      </c>
      <c r="AT223" s="16" t="s">
        <v>125</v>
      </c>
      <c r="AU223" s="16" t="s">
        <v>85</v>
      </c>
      <c r="AY223" s="16" t="s">
        <v>123</v>
      </c>
      <c r="BE223" s="148">
        <f>IF(N223="základní",J223,0)</f>
        <v>0</v>
      </c>
      <c r="BF223" s="148">
        <f>IF(N223="snížená",J223,0)</f>
        <v>0</v>
      </c>
      <c r="BG223" s="148">
        <f>IF(N223="zákl. přenesená",J223,0)</f>
        <v>0</v>
      </c>
      <c r="BH223" s="148">
        <f>IF(N223="sníž. přenesená",J223,0)</f>
        <v>0</v>
      </c>
      <c r="BI223" s="148">
        <f>IF(N223="nulová",J223,0)</f>
        <v>0</v>
      </c>
      <c r="BJ223" s="16" t="s">
        <v>83</v>
      </c>
      <c r="BK223" s="148">
        <f>ROUND(I223*H223,2)</f>
        <v>0</v>
      </c>
      <c r="BL223" s="16" t="s">
        <v>130</v>
      </c>
      <c r="BM223" s="16" t="s">
        <v>291</v>
      </c>
    </row>
    <row r="224" spans="2:47" s="1" customFormat="1" ht="78">
      <c r="B224" s="29"/>
      <c r="D224" s="149" t="s">
        <v>132</v>
      </c>
      <c r="F224" s="150" t="s">
        <v>283</v>
      </c>
      <c r="I224" s="83"/>
      <c r="L224" s="29"/>
      <c r="M224" s="151"/>
      <c r="N224" s="48"/>
      <c r="O224" s="48"/>
      <c r="P224" s="48"/>
      <c r="Q224" s="48"/>
      <c r="R224" s="48"/>
      <c r="S224" s="48"/>
      <c r="T224" s="49"/>
      <c r="AT224" s="16" t="s">
        <v>132</v>
      </c>
      <c r="AU224" s="16" t="s">
        <v>85</v>
      </c>
    </row>
    <row r="225" spans="2:51" s="11" customFormat="1" ht="12">
      <c r="B225" s="152"/>
      <c r="D225" s="149" t="s">
        <v>134</v>
      </c>
      <c r="E225" s="153" t="s">
        <v>3</v>
      </c>
      <c r="F225" s="154" t="s">
        <v>292</v>
      </c>
      <c r="H225" s="155">
        <v>602</v>
      </c>
      <c r="I225" s="156"/>
      <c r="L225" s="152"/>
      <c r="M225" s="157"/>
      <c r="N225" s="158"/>
      <c r="O225" s="158"/>
      <c r="P225" s="158"/>
      <c r="Q225" s="158"/>
      <c r="R225" s="158"/>
      <c r="S225" s="158"/>
      <c r="T225" s="159"/>
      <c r="AT225" s="153" t="s">
        <v>134</v>
      </c>
      <c r="AU225" s="153" t="s">
        <v>85</v>
      </c>
      <c r="AV225" s="11" t="s">
        <v>85</v>
      </c>
      <c r="AW225" s="11" t="s">
        <v>34</v>
      </c>
      <c r="AX225" s="11" t="s">
        <v>75</v>
      </c>
      <c r="AY225" s="153" t="s">
        <v>123</v>
      </c>
    </row>
    <row r="226" spans="2:51" s="12" customFormat="1" ht="12">
      <c r="B226" s="160"/>
      <c r="D226" s="149" t="s">
        <v>134</v>
      </c>
      <c r="E226" s="161" t="s">
        <v>3</v>
      </c>
      <c r="F226" s="162" t="s">
        <v>293</v>
      </c>
      <c r="H226" s="161" t="s">
        <v>3</v>
      </c>
      <c r="I226" s="163"/>
      <c r="L226" s="160"/>
      <c r="M226" s="164"/>
      <c r="N226" s="165"/>
      <c r="O226" s="165"/>
      <c r="P226" s="165"/>
      <c r="Q226" s="165"/>
      <c r="R226" s="165"/>
      <c r="S226" s="165"/>
      <c r="T226" s="166"/>
      <c r="AT226" s="161" t="s">
        <v>134</v>
      </c>
      <c r="AU226" s="161" t="s">
        <v>85</v>
      </c>
      <c r="AV226" s="12" t="s">
        <v>83</v>
      </c>
      <c r="AW226" s="12" t="s">
        <v>34</v>
      </c>
      <c r="AX226" s="12" t="s">
        <v>75</v>
      </c>
      <c r="AY226" s="161" t="s">
        <v>123</v>
      </c>
    </row>
    <row r="227" spans="2:51" s="13" customFormat="1" ht="12">
      <c r="B227" s="167"/>
      <c r="D227" s="149" t="s">
        <v>134</v>
      </c>
      <c r="E227" s="168" t="s">
        <v>3</v>
      </c>
      <c r="F227" s="169" t="s">
        <v>137</v>
      </c>
      <c r="H227" s="170">
        <v>602</v>
      </c>
      <c r="I227" s="171"/>
      <c r="L227" s="167"/>
      <c r="M227" s="172"/>
      <c r="N227" s="173"/>
      <c r="O227" s="173"/>
      <c r="P227" s="173"/>
      <c r="Q227" s="173"/>
      <c r="R227" s="173"/>
      <c r="S227" s="173"/>
      <c r="T227" s="174"/>
      <c r="AT227" s="168" t="s">
        <v>134</v>
      </c>
      <c r="AU227" s="168" t="s">
        <v>85</v>
      </c>
      <c r="AV227" s="13" t="s">
        <v>130</v>
      </c>
      <c r="AW227" s="13" t="s">
        <v>34</v>
      </c>
      <c r="AX227" s="13" t="s">
        <v>83</v>
      </c>
      <c r="AY227" s="168" t="s">
        <v>123</v>
      </c>
    </row>
    <row r="228" spans="2:65" s="1" customFormat="1" ht="16.5" customHeight="1">
      <c r="B228" s="137"/>
      <c r="C228" s="138" t="s">
        <v>294</v>
      </c>
      <c r="D228" s="138" t="s">
        <v>125</v>
      </c>
      <c r="E228" s="139" t="s">
        <v>295</v>
      </c>
      <c r="F228" s="140" t="s">
        <v>296</v>
      </c>
      <c r="G228" s="141" t="s">
        <v>281</v>
      </c>
      <c r="H228" s="142">
        <v>186.35</v>
      </c>
      <c r="I228" s="143"/>
      <c r="J228" s="142"/>
      <c r="K228" s="140" t="s">
        <v>129</v>
      </c>
      <c r="L228" s="29"/>
      <c r="M228" s="144" t="s">
        <v>3</v>
      </c>
      <c r="N228" s="145" t="s">
        <v>46</v>
      </c>
      <c r="O228" s="48"/>
      <c r="P228" s="146">
        <f>O228*H228</f>
        <v>0</v>
      </c>
      <c r="Q228" s="146">
        <v>0</v>
      </c>
      <c r="R228" s="146">
        <f>Q228*H228</f>
        <v>0</v>
      </c>
      <c r="S228" s="146">
        <v>0</v>
      </c>
      <c r="T228" s="147">
        <f>S228*H228</f>
        <v>0</v>
      </c>
      <c r="AR228" s="16" t="s">
        <v>130</v>
      </c>
      <c r="AT228" s="16" t="s">
        <v>125</v>
      </c>
      <c r="AU228" s="16" t="s">
        <v>85</v>
      </c>
      <c r="AY228" s="16" t="s">
        <v>123</v>
      </c>
      <c r="BE228" s="148">
        <f>IF(N228="základní",J228,0)</f>
        <v>0</v>
      </c>
      <c r="BF228" s="148">
        <f>IF(N228="snížená",J228,0)</f>
        <v>0</v>
      </c>
      <c r="BG228" s="148">
        <f>IF(N228="zákl. přenesená",J228,0)</f>
        <v>0</v>
      </c>
      <c r="BH228" s="148">
        <f>IF(N228="sníž. přenesená",J228,0)</f>
        <v>0</v>
      </c>
      <c r="BI228" s="148">
        <f>IF(N228="nulová",J228,0)</f>
        <v>0</v>
      </c>
      <c r="BJ228" s="16" t="s">
        <v>83</v>
      </c>
      <c r="BK228" s="148">
        <f>ROUND(I228*H228,2)</f>
        <v>0</v>
      </c>
      <c r="BL228" s="16" t="s">
        <v>130</v>
      </c>
      <c r="BM228" s="16" t="s">
        <v>297</v>
      </c>
    </row>
    <row r="229" spans="2:47" s="1" customFormat="1" ht="39">
      <c r="B229" s="29"/>
      <c r="D229" s="149" t="s">
        <v>132</v>
      </c>
      <c r="F229" s="150" t="s">
        <v>298</v>
      </c>
      <c r="I229" s="83"/>
      <c r="L229" s="29"/>
      <c r="M229" s="151"/>
      <c r="N229" s="48"/>
      <c r="O229" s="48"/>
      <c r="P229" s="48"/>
      <c r="Q229" s="48"/>
      <c r="R229" s="48"/>
      <c r="S229" s="48"/>
      <c r="T229" s="49"/>
      <c r="AT229" s="16" t="s">
        <v>132</v>
      </c>
      <c r="AU229" s="16" t="s">
        <v>85</v>
      </c>
    </row>
    <row r="230" spans="2:51" s="11" customFormat="1" ht="12">
      <c r="B230" s="152"/>
      <c r="D230" s="149" t="s">
        <v>134</v>
      </c>
      <c r="E230" s="153" t="s">
        <v>3</v>
      </c>
      <c r="F230" s="154" t="s">
        <v>299</v>
      </c>
      <c r="H230" s="155">
        <v>186.35</v>
      </c>
      <c r="I230" s="156"/>
      <c r="L230" s="152"/>
      <c r="M230" s="157"/>
      <c r="N230" s="158"/>
      <c r="O230" s="158"/>
      <c r="P230" s="158"/>
      <c r="Q230" s="158"/>
      <c r="R230" s="158"/>
      <c r="S230" s="158"/>
      <c r="T230" s="159"/>
      <c r="AT230" s="153" t="s">
        <v>134</v>
      </c>
      <c r="AU230" s="153" t="s">
        <v>85</v>
      </c>
      <c r="AV230" s="11" t="s">
        <v>85</v>
      </c>
      <c r="AW230" s="11" t="s">
        <v>34</v>
      </c>
      <c r="AX230" s="11" t="s">
        <v>75</v>
      </c>
      <c r="AY230" s="153" t="s">
        <v>123</v>
      </c>
    </row>
    <row r="231" spans="2:51" s="13" customFormat="1" ht="12">
      <c r="B231" s="167"/>
      <c r="D231" s="149" t="s">
        <v>134</v>
      </c>
      <c r="E231" s="168" t="s">
        <v>3</v>
      </c>
      <c r="F231" s="169" t="s">
        <v>137</v>
      </c>
      <c r="H231" s="170">
        <v>186.35</v>
      </c>
      <c r="I231" s="171"/>
      <c r="L231" s="167"/>
      <c r="M231" s="172"/>
      <c r="N231" s="173"/>
      <c r="O231" s="173"/>
      <c r="P231" s="173"/>
      <c r="Q231" s="173"/>
      <c r="R231" s="173"/>
      <c r="S231" s="173"/>
      <c r="T231" s="174"/>
      <c r="AT231" s="168" t="s">
        <v>134</v>
      </c>
      <c r="AU231" s="168" t="s">
        <v>85</v>
      </c>
      <c r="AV231" s="13" t="s">
        <v>130</v>
      </c>
      <c r="AW231" s="13" t="s">
        <v>34</v>
      </c>
      <c r="AX231" s="13" t="s">
        <v>83</v>
      </c>
      <c r="AY231" s="168" t="s">
        <v>123</v>
      </c>
    </row>
    <row r="232" spans="2:63" s="10" customFormat="1" ht="22.9" customHeight="1">
      <c r="B232" s="124"/>
      <c r="D232" s="125" t="s">
        <v>74</v>
      </c>
      <c r="E232" s="135" t="s">
        <v>300</v>
      </c>
      <c r="F232" s="135" t="s">
        <v>301</v>
      </c>
      <c r="I232" s="127"/>
      <c r="J232" s="136">
        <v>115.23</v>
      </c>
      <c r="L232" s="124"/>
      <c r="M232" s="129"/>
      <c r="N232" s="130"/>
      <c r="O232" s="130"/>
      <c r="P232" s="131">
        <f>SUM(P233:P234)</f>
        <v>0</v>
      </c>
      <c r="Q232" s="130"/>
      <c r="R232" s="131">
        <f>SUM(R233:R234)</f>
        <v>0</v>
      </c>
      <c r="S232" s="130"/>
      <c r="T232" s="132">
        <f>SUM(T233:T234)</f>
        <v>0</v>
      </c>
      <c r="AR232" s="125" t="s">
        <v>83</v>
      </c>
      <c r="AT232" s="133" t="s">
        <v>74</v>
      </c>
      <c r="AU232" s="133" t="s">
        <v>83</v>
      </c>
      <c r="AY232" s="125" t="s">
        <v>123</v>
      </c>
      <c r="BK232" s="134">
        <f>SUM(BK233:BK234)</f>
        <v>0</v>
      </c>
    </row>
    <row r="233" spans="2:65" s="1" customFormat="1" ht="22.5" customHeight="1">
      <c r="B233" s="137"/>
      <c r="C233" s="138" t="s">
        <v>302</v>
      </c>
      <c r="D233" s="138" t="s">
        <v>125</v>
      </c>
      <c r="E233" s="139" t="s">
        <v>303</v>
      </c>
      <c r="F233" s="140" t="s">
        <v>304</v>
      </c>
      <c r="G233" s="141" t="s">
        <v>281</v>
      </c>
      <c r="H233" s="142">
        <v>72.47</v>
      </c>
      <c r="I233" s="143"/>
      <c r="J233" s="142"/>
      <c r="K233" s="140" t="s">
        <v>129</v>
      </c>
      <c r="L233" s="29"/>
      <c r="M233" s="144" t="s">
        <v>3</v>
      </c>
      <c r="N233" s="145" t="s">
        <v>46</v>
      </c>
      <c r="O233" s="48"/>
      <c r="P233" s="146">
        <f>O233*H233</f>
        <v>0</v>
      </c>
      <c r="Q233" s="146">
        <v>0</v>
      </c>
      <c r="R233" s="146">
        <f>Q233*H233</f>
        <v>0</v>
      </c>
      <c r="S233" s="146">
        <v>0</v>
      </c>
      <c r="T233" s="147">
        <f>S233*H233</f>
        <v>0</v>
      </c>
      <c r="AR233" s="16" t="s">
        <v>130</v>
      </c>
      <c r="AT233" s="16" t="s">
        <v>125</v>
      </c>
      <c r="AU233" s="16" t="s">
        <v>85</v>
      </c>
      <c r="AY233" s="16" t="s">
        <v>123</v>
      </c>
      <c r="BE233" s="148">
        <f>IF(N233="základní",J233,0)</f>
        <v>0</v>
      </c>
      <c r="BF233" s="148">
        <f>IF(N233="snížená",J233,0)</f>
        <v>0</v>
      </c>
      <c r="BG233" s="148">
        <f>IF(N233="zákl. přenesená",J233,0)</f>
        <v>0</v>
      </c>
      <c r="BH233" s="148">
        <f>IF(N233="sníž. přenesená",J233,0)</f>
        <v>0</v>
      </c>
      <c r="BI233" s="148">
        <f>IF(N233="nulová",J233,0)</f>
        <v>0</v>
      </c>
      <c r="BJ233" s="16" t="s">
        <v>83</v>
      </c>
      <c r="BK233" s="148">
        <f>ROUND(I233*H233,2)</f>
        <v>0</v>
      </c>
      <c r="BL233" s="16" t="s">
        <v>130</v>
      </c>
      <c r="BM233" s="16" t="s">
        <v>305</v>
      </c>
    </row>
    <row r="234" spans="2:47" s="1" customFormat="1" ht="29.25">
      <c r="B234" s="29"/>
      <c r="D234" s="149" t="s">
        <v>132</v>
      </c>
      <c r="F234" s="150" t="s">
        <v>306</v>
      </c>
      <c r="I234" s="83"/>
      <c r="L234" s="29"/>
      <c r="M234" s="175"/>
      <c r="N234" s="176"/>
      <c r="O234" s="176"/>
      <c r="P234" s="176"/>
      <c r="Q234" s="176"/>
      <c r="R234" s="176"/>
      <c r="S234" s="176"/>
      <c r="T234" s="177"/>
      <c r="AT234" s="16" t="s">
        <v>132</v>
      </c>
      <c r="AU234" s="16" t="s">
        <v>85</v>
      </c>
    </row>
    <row r="235" spans="2:12" s="1" customFormat="1" ht="6.95" customHeight="1">
      <c r="B235" s="38"/>
      <c r="C235" s="39"/>
      <c r="D235" s="39"/>
      <c r="E235" s="39"/>
      <c r="F235" s="39"/>
      <c r="G235" s="39"/>
      <c r="H235" s="39"/>
      <c r="I235" s="99"/>
      <c r="J235" s="39"/>
      <c r="K235" s="39"/>
      <c r="L235" s="29"/>
    </row>
  </sheetData>
  <autoFilter ref="C84:K234"/>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41"/>
  <sheetViews>
    <sheetView showGridLines="0" workbookViewId="0" topLeftCell="A1">
      <selection activeCell="W26" sqref="W26"/>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70" t="s">
        <v>6</v>
      </c>
      <c r="M2" s="271"/>
      <c r="N2" s="271"/>
      <c r="O2" s="271"/>
      <c r="P2" s="271"/>
      <c r="Q2" s="271"/>
      <c r="R2" s="271"/>
      <c r="S2" s="271"/>
      <c r="T2" s="271"/>
      <c r="U2" s="271"/>
      <c r="V2" s="271"/>
      <c r="AT2" s="16" t="s">
        <v>88</v>
      </c>
    </row>
    <row r="3" spans="2:46" ht="6.95" customHeight="1">
      <c r="B3" s="17"/>
      <c r="C3" s="18"/>
      <c r="D3" s="18"/>
      <c r="E3" s="18"/>
      <c r="F3" s="18"/>
      <c r="G3" s="18"/>
      <c r="H3" s="18"/>
      <c r="I3" s="82"/>
      <c r="J3" s="18"/>
      <c r="K3" s="18"/>
      <c r="L3" s="19"/>
      <c r="AT3" s="16" t="s">
        <v>85</v>
      </c>
    </row>
    <row r="4" spans="2:46" ht="24.95" customHeight="1">
      <c r="B4" s="19"/>
      <c r="D4" s="20" t="s">
        <v>95</v>
      </c>
      <c r="L4" s="19"/>
      <c r="M4" s="21" t="s">
        <v>11</v>
      </c>
      <c r="AT4" s="16" t="s">
        <v>4</v>
      </c>
    </row>
    <row r="5" spans="2:12" ht="6.95" customHeight="1">
      <c r="B5" s="19"/>
      <c r="L5" s="19"/>
    </row>
    <row r="6" spans="2:12" ht="12" customHeight="1">
      <c r="B6" s="19"/>
      <c r="D6" s="25" t="s">
        <v>16</v>
      </c>
      <c r="L6" s="19"/>
    </row>
    <row r="7" spans="2:12" ht="16.5" customHeight="1">
      <c r="B7" s="19"/>
      <c r="E7" s="299" t="str">
        <f>'Rekapitulace stavby'!K6</f>
        <v>II/201  Chodová planá - Kyjov</v>
      </c>
      <c r="F7" s="300"/>
      <c r="G7" s="300"/>
      <c r="H7" s="300"/>
      <c r="L7" s="19"/>
    </row>
    <row r="8" spans="2:12" s="1" customFormat="1" ht="12" customHeight="1">
      <c r="B8" s="29"/>
      <c r="D8" s="25" t="s">
        <v>96</v>
      </c>
      <c r="I8" s="83"/>
      <c r="L8" s="29"/>
    </row>
    <row r="9" spans="2:12" s="1" customFormat="1" ht="36.95" customHeight="1">
      <c r="B9" s="29"/>
      <c r="E9" s="283" t="s">
        <v>307</v>
      </c>
      <c r="F9" s="282"/>
      <c r="G9" s="282"/>
      <c r="H9" s="282"/>
      <c r="I9" s="83"/>
      <c r="L9" s="29"/>
    </row>
    <row r="10" spans="2:12" s="1" customFormat="1" ht="12">
      <c r="B10" s="29"/>
      <c r="I10" s="83"/>
      <c r="L10" s="29"/>
    </row>
    <row r="11" spans="2:12" s="1" customFormat="1" ht="12" customHeight="1">
      <c r="B11" s="29"/>
      <c r="D11" s="25" t="s">
        <v>18</v>
      </c>
      <c r="F11" s="16" t="s">
        <v>19</v>
      </c>
      <c r="I11" s="84" t="s">
        <v>20</v>
      </c>
      <c r="J11" s="16" t="s">
        <v>21</v>
      </c>
      <c r="L11" s="29"/>
    </row>
    <row r="12" spans="2:12" s="1" customFormat="1" ht="12" customHeight="1">
      <c r="B12" s="29"/>
      <c r="D12" s="25" t="s">
        <v>22</v>
      </c>
      <c r="F12" s="16" t="s">
        <v>23</v>
      </c>
      <c r="I12" s="84" t="s">
        <v>24</v>
      </c>
      <c r="J12" s="45">
        <f>'Rekapitulace stavby'!AN8</f>
        <v>43636</v>
      </c>
      <c r="L12" s="29"/>
    </row>
    <row r="13" spans="2:12" s="1" customFormat="1" ht="10.9" customHeight="1">
      <c r="B13" s="29"/>
      <c r="I13" s="83"/>
      <c r="L13" s="29"/>
    </row>
    <row r="14" spans="2:12" s="1" customFormat="1" ht="12" customHeight="1">
      <c r="B14" s="29"/>
      <c r="D14" s="25" t="s">
        <v>25</v>
      </c>
      <c r="I14" s="84" t="s">
        <v>26</v>
      </c>
      <c r="J14" s="16" t="s">
        <v>3</v>
      </c>
      <c r="L14" s="29"/>
    </row>
    <row r="15" spans="2:12" s="1" customFormat="1" ht="18" customHeight="1">
      <c r="B15" s="29"/>
      <c r="E15" s="16" t="s">
        <v>27</v>
      </c>
      <c r="I15" s="84" t="s">
        <v>28</v>
      </c>
      <c r="J15" s="16" t="s">
        <v>3</v>
      </c>
      <c r="L15" s="29"/>
    </row>
    <row r="16" spans="2:12" s="1" customFormat="1" ht="6.95" customHeight="1">
      <c r="B16" s="29"/>
      <c r="I16" s="83"/>
      <c r="L16" s="29"/>
    </row>
    <row r="17" spans="2:12" s="1" customFormat="1" ht="12" customHeight="1">
      <c r="B17" s="29"/>
      <c r="D17" s="25" t="s">
        <v>29</v>
      </c>
      <c r="I17" s="84" t="s">
        <v>26</v>
      </c>
      <c r="J17" s="26" t="str">
        <f>'Rekapitulace stavby'!AN13</f>
        <v>45274924</v>
      </c>
      <c r="L17" s="29"/>
    </row>
    <row r="18" spans="2:12" s="1" customFormat="1" ht="18" customHeight="1">
      <c r="B18" s="29"/>
      <c r="E18" s="301" t="str">
        <f>'Rekapitulace stavby'!E14</f>
        <v>EUROVIA CS, a.s.</v>
      </c>
      <c r="F18" s="272"/>
      <c r="G18" s="272"/>
      <c r="H18" s="272"/>
      <c r="I18" s="84" t="s">
        <v>28</v>
      </c>
      <c r="J18" s="26" t="str">
        <f>'Rekapitulace stavby'!AN14</f>
        <v>CZ45274924</v>
      </c>
      <c r="L18" s="29"/>
    </row>
    <row r="19" spans="2:12" s="1" customFormat="1" ht="6.95" customHeight="1">
      <c r="B19" s="29"/>
      <c r="I19" s="83"/>
      <c r="L19" s="29"/>
    </row>
    <row r="20" spans="2:12" s="1" customFormat="1" ht="12" customHeight="1">
      <c r="B20" s="29"/>
      <c r="D20" s="25" t="s">
        <v>30</v>
      </c>
      <c r="I20" s="84" t="s">
        <v>26</v>
      </c>
      <c r="J20" s="16" t="s">
        <v>31</v>
      </c>
      <c r="L20" s="29"/>
    </row>
    <row r="21" spans="2:12" s="1" customFormat="1" ht="18" customHeight="1">
      <c r="B21" s="29"/>
      <c r="E21" s="16" t="s">
        <v>32</v>
      </c>
      <c r="I21" s="84" t="s">
        <v>28</v>
      </c>
      <c r="J21" s="16" t="s">
        <v>33</v>
      </c>
      <c r="L21" s="29"/>
    </row>
    <row r="22" spans="2:12" s="1" customFormat="1" ht="6.95" customHeight="1">
      <c r="B22" s="29"/>
      <c r="I22" s="83"/>
      <c r="L22" s="29"/>
    </row>
    <row r="23" spans="2:12" s="1" customFormat="1" ht="12" customHeight="1">
      <c r="B23" s="29"/>
      <c r="D23" s="25" t="s">
        <v>35</v>
      </c>
      <c r="I23" s="84" t="s">
        <v>26</v>
      </c>
      <c r="J23" s="16" t="s">
        <v>36</v>
      </c>
      <c r="L23" s="29"/>
    </row>
    <row r="24" spans="2:12" s="1" customFormat="1" ht="18" customHeight="1">
      <c r="B24" s="29"/>
      <c r="E24" s="16" t="s">
        <v>37</v>
      </c>
      <c r="I24" s="84" t="s">
        <v>28</v>
      </c>
      <c r="J24" s="16" t="s">
        <v>38</v>
      </c>
      <c r="L24" s="29"/>
    </row>
    <row r="25" spans="2:12" s="1" customFormat="1" ht="6.95" customHeight="1">
      <c r="B25" s="29"/>
      <c r="I25" s="83"/>
      <c r="L25" s="29"/>
    </row>
    <row r="26" spans="2:12" s="1" customFormat="1" ht="12" customHeight="1">
      <c r="B26" s="29"/>
      <c r="D26" s="25" t="s">
        <v>39</v>
      </c>
      <c r="I26" s="83"/>
      <c r="L26" s="29"/>
    </row>
    <row r="27" spans="2:12" s="6" customFormat="1" ht="16.5" customHeight="1">
      <c r="B27" s="85"/>
      <c r="E27" s="276" t="s">
        <v>3</v>
      </c>
      <c r="F27" s="276"/>
      <c r="G27" s="276"/>
      <c r="H27" s="276"/>
      <c r="I27" s="86"/>
      <c r="L27" s="85"/>
    </row>
    <row r="28" spans="2:12" s="1" customFormat="1" ht="6.95" customHeight="1">
      <c r="B28" s="29"/>
      <c r="I28" s="83"/>
      <c r="L28" s="29"/>
    </row>
    <row r="29" spans="2:12" s="1" customFormat="1" ht="6.95" customHeight="1">
      <c r="B29" s="29"/>
      <c r="D29" s="46"/>
      <c r="E29" s="46"/>
      <c r="F29" s="46"/>
      <c r="G29" s="46"/>
      <c r="H29" s="46"/>
      <c r="I29" s="87"/>
      <c r="J29" s="46"/>
      <c r="K29" s="46"/>
      <c r="L29" s="29"/>
    </row>
    <row r="30" spans="2:12" s="1" customFormat="1" ht="25.35" customHeight="1">
      <c r="B30" s="29"/>
      <c r="D30" s="88" t="s">
        <v>41</v>
      </c>
      <c r="I30" s="83"/>
      <c r="J30" s="59">
        <v>20999628.21</v>
      </c>
      <c r="L30" s="29"/>
    </row>
    <row r="31" spans="2:12" s="1" customFormat="1" ht="6.95" customHeight="1">
      <c r="B31" s="29"/>
      <c r="D31" s="46"/>
      <c r="E31" s="46"/>
      <c r="F31" s="46"/>
      <c r="G31" s="46"/>
      <c r="H31" s="46"/>
      <c r="I31" s="87"/>
      <c r="J31" s="46"/>
      <c r="K31" s="46"/>
      <c r="L31" s="29"/>
    </row>
    <row r="32" spans="2:12" s="1" customFormat="1" ht="14.45" customHeight="1">
      <c r="B32" s="29"/>
      <c r="F32" s="32" t="s">
        <v>43</v>
      </c>
      <c r="I32" s="89" t="s">
        <v>42</v>
      </c>
      <c r="J32" s="32" t="s">
        <v>44</v>
      </c>
      <c r="L32" s="29"/>
    </row>
    <row r="33" spans="2:12" s="1" customFormat="1" ht="14.45" customHeight="1">
      <c r="B33" s="29"/>
      <c r="D33" s="25" t="s">
        <v>45</v>
      </c>
      <c r="E33" s="25" t="s">
        <v>46</v>
      </c>
      <c r="F33" s="90">
        <v>20999628.21</v>
      </c>
      <c r="I33" s="91">
        <v>0.21</v>
      </c>
      <c r="J33" s="90">
        <v>4409921.92</v>
      </c>
      <c r="L33" s="29"/>
    </row>
    <row r="34" spans="2:12" s="1" customFormat="1" ht="14.45" customHeight="1">
      <c r="B34" s="29"/>
      <c r="E34" s="25" t="s">
        <v>47</v>
      </c>
      <c r="F34" s="90">
        <f>ROUND((SUM(BF85:BF240)),2)</f>
        <v>0</v>
      </c>
      <c r="I34" s="91">
        <v>0.15</v>
      </c>
      <c r="J34" s="90">
        <f>ROUND(((SUM(BF85:BF240))*I34),2)</f>
        <v>0</v>
      </c>
      <c r="L34" s="29"/>
    </row>
    <row r="35" spans="2:12" s="1" customFormat="1" ht="14.45" customHeight="1" hidden="1">
      <c r="B35" s="29"/>
      <c r="E35" s="25" t="s">
        <v>48</v>
      </c>
      <c r="F35" s="90">
        <f>ROUND((SUM(BG85:BG240)),2)</f>
        <v>0</v>
      </c>
      <c r="I35" s="91">
        <v>0.21</v>
      </c>
      <c r="J35" s="90">
        <f>0</f>
        <v>0</v>
      </c>
      <c r="L35" s="29"/>
    </row>
    <row r="36" spans="2:12" s="1" customFormat="1" ht="14.45" customHeight="1" hidden="1">
      <c r="B36" s="29"/>
      <c r="E36" s="25" t="s">
        <v>49</v>
      </c>
      <c r="F36" s="90">
        <f>ROUND((SUM(BH85:BH240)),2)</f>
        <v>0</v>
      </c>
      <c r="I36" s="91">
        <v>0.15</v>
      </c>
      <c r="J36" s="90">
        <f>0</f>
        <v>0</v>
      </c>
      <c r="L36" s="29"/>
    </row>
    <row r="37" spans="2:12" s="1" customFormat="1" ht="14.45" customHeight="1" hidden="1">
      <c r="B37" s="29"/>
      <c r="E37" s="25" t="s">
        <v>50</v>
      </c>
      <c r="F37" s="90">
        <f>ROUND((SUM(BI85:BI240)),2)</f>
        <v>0</v>
      </c>
      <c r="I37" s="91">
        <v>0</v>
      </c>
      <c r="J37" s="90">
        <f>0</f>
        <v>0</v>
      </c>
      <c r="L37" s="29"/>
    </row>
    <row r="38" spans="2:12" s="1" customFormat="1" ht="6.95" customHeight="1">
      <c r="B38" s="29"/>
      <c r="I38" s="83"/>
      <c r="L38" s="29"/>
    </row>
    <row r="39" spans="2:12" s="1" customFormat="1" ht="25.35" customHeight="1">
      <c r="B39" s="29"/>
      <c r="C39" s="92"/>
      <c r="D39" s="93" t="s">
        <v>51</v>
      </c>
      <c r="E39" s="50"/>
      <c r="F39" s="50"/>
      <c r="G39" s="94" t="s">
        <v>52</v>
      </c>
      <c r="H39" s="95" t="s">
        <v>53</v>
      </c>
      <c r="I39" s="96"/>
      <c r="J39" s="97">
        <v>25409550.13</v>
      </c>
      <c r="K39" s="98"/>
      <c r="L39" s="29"/>
    </row>
    <row r="40" spans="2:12" s="1" customFormat="1" ht="14.45" customHeight="1">
      <c r="B40" s="38"/>
      <c r="C40" s="39"/>
      <c r="D40" s="39"/>
      <c r="E40" s="39"/>
      <c r="F40" s="39"/>
      <c r="G40" s="39"/>
      <c r="H40" s="39"/>
      <c r="I40" s="99"/>
      <c r="J40" s="39"/>
      <c r="K40" s="39"/>
      <c r="L40" s="29"/>
    </row>
    <row r="44" spans="2:12" s="1" customFormat="1" ht="6.95" customHeight="1">
      <c r="B44" s="40"/>
      <c r="C44" s="41"/>
      <c r="D44" s="41"/>
      <c r="E44" s="41"/>
      <c r="F44" s="41"/>
      <c r="G44" s="41"/>
      <c r="H44" s="41"/>
      <c r="I44" s="100"/>
      <c r="J44" s="41"/>
      <c r="K44" s="41"/>
      <c r="L44" s="29"/>
    </row>
    <row r="45" spans="2:12" s="1" customFormat="1" ht="24.95" customHeight="1">
      <c r="B45" s="29"/>
      <c r="C45" s="20" t="s">
        <v>98</v>
      </c>
      <c r="I45" s="83"/>
      <c r="L45" s="29"/>
    </row>
    <row r="46" spans="2:12" s="1" customFormat="1" ht="6.95" customHeight="1">
      <c r="B46" s="29"/>
      <c r="I46" s="83"/>
      <c r="L46" s="29"/>
    </row>
    <row r="47" spans="2:12" s="1" customFormat="1" ht="12" customHeight="1">
      <c r="B47" s="29"/>
      <c r="C47" s="25" t="s">
        <v>16</v>
      </c>
      <c r="I47" s="83"/>
      <c r="L47" s="29"/>
    </row>
    <row r="48" spans="2:12" s="1" customFormat="1" ht="16.5" customHeight="1">
      <c r="B48" s="29"/>
      <c r="E48" s="299" t="str">
        <f>E7</f>
        <v>II/201  Chodová planá - Kyjov</v>
      </c>
      <c r="F48" s="300"/>
      <c r="G48" s="300"/>
      <c r="H48" s="300"/>
      <c r="I48" s="83"/>
      <c r="L48" s="29"/>
    </row>
    <row r="49" spans="2:12" s="1" customFormat="1" ht="12" customHeight="1">
      <c r="B49" s="29"/>
      <c r="C49" s="25" t="s">
        <v>96</v>
      </c>
      <c r="I49" s="83"/>
      <c r="L49" s="29"/>
    </row>
    <row r="50" spans="2:12" s="1" customFormat="1" ht="16.5" customHeight="1">
      <c r="B50" s="29"/>
      <c r="E50" s="283" t="str">
        <f>E9</f>
        <v>SK9402 - SO 102  II/201 Ch.Planá - Kyjov</v>
      </c>
      <c r="F50" s="282"/>
      <c r="G50" s="282"/>
      <c r="H50" s="282"/>
      <c r="I50" s="83"/>
      <c r="L50" s="29"/>
    </row>
    <row r="51" spans="2:12" s="1" customFormat="1" ht="6.95" customHeight="1">
      <c r="B51" s="29"/>
      <c r="I51" s="83"/>
      <c r="L51" s="29"/>
    </row>
    <row r="52" spans="2:12" s="1" customFormat="1" ht="12" customHeight="1">
      <c r="B52" s="29"/>
      <c r="C52" s="25" t="s">
        <v>22</v>
      </c>
      <c r="F52" s="16" t="str">
        <f>F12</f>
        <v xml:space="preserve"> </v>
      </c>
      <c r="I52" s="84" t="s">
        <v>24</v>
      </c>
      <c r="J52" s="45">
        <f>IF(J12="","",J12)</f>
        <v>43636</v>
      </c>
      <c r="L52" s="29"/>
    </row>
    <row r="53" spans="2:12" s="1" customFormat="1" ht="6.95" customHeight="1">
      <c r="B53" s="29"/>
      <c r="I53" s="83"/>
      <c r="L53" s="29"/>
    </row>
    <row r="54" spans="2:12" s="1" customFormat="1" ht="24.95" customHeight="1">
      <c r="B54" s="29"/>
      <c r="C54" s="25" t="s">
        <v>25</v>
      </c>
      <c r="F54" s="16" t="str">
        <f>E15</f>
        <v>SUS PK příspěvková organizace</v>
      </c>
      <c r="I54" s="84" t="s">
        <v>30</v>
      </c>
      <c r="J54" s="27" t="str">
        <f>E21</f>
        <v xml:space="preserve">Projekční kancelář Ing.Škubalová </v>
      </c>
      <c r="L54" s="29"/>
    </row>
    <row r="55" spans="2:12" s="1" customFormat="1" ht="13.7" customHeight="1">
      <c r="B55" s="29"/>
      <c r="C55" s="25" t="s">
        <v>29</v>
      </c>
      <c r="F55" s="16" t="str">
        <f>IF(E18="","",E18)</f>
        <v>EUROVIA CS, a.s.</v>
      </c>
      <c r="I55" s="84" t="s">
        <v>35</v>
      </c>
      <c r="J55" s="27" t="str">
        <f>E24</f>
        <v>Straka</v>
      </c>
      <c r="L55" s="29"/>
    </row>
    <row r="56" spans="2:12" s="1" customFormat="1" ht="10.35" customHeight="1">
      <c r="B56" s="29"/>
      <c r="I56" s="83"/>
      <c r="L56" s="29"/>
    </row>
    <row r="57" spans="2:12" s="1" customFormat="1" ht="29.25" customHeight="1">
      <c r="B57" s="29"/>
      <c r="C57" s="101" t="s">
        <v>99</v>
      </c>
      <c r="D57" s="92"/>
      <c r="E57" s="92"/>
      <c r="F57" s="92"/>
      <c r="G57" s="92"/>
      <c r="H57" s="92"/>
      <c r="I57" s="102"/>
      <c r="J57" s="103" t="s">
        <v>100</v>
      </c>
      <c r="K57" s="92"/>
      <c r="L57" s="29"/>
    </row>
    <row r="58" spans="2:12" s="1" customFormat="1" ht="10.35" customHeight="1">
      <c r="B58" s="29"/>
      <c r="I58" s="83"/>
      <c r="L58" s="29"/>
    </row>
    <row r="59" spans="2:47" s="1" customFormat="1" ht="22.9" customHeight="1">
      <c r="B59" s="29"/>
      <c r="C59" s="104" t="s">
        <v>73</v>
      </c>
      <c r="I59" s="83"/>
      <c r="J59" s="59">
        <v>20999628.21</v>
      </c>
      <c r="L59" s="29"/>
      <c r="AU59" s="16" t="s">
        <v>101</v>
      </c>
    </row>
    <row r="60" spans="2:12" s="7" customFormat="1" ht="24.95" customHeight="1">
      <c r="B60" s="105"/>
      <c r="D60" s="106" t="s">
        <v>102</v>
      </c>
      <c r="E60" s="107"/>
      <c r="F60" s="107"/>
      <c r="G60" s="107"/>
      <c r="H60" s="107"/>
      <c r="I60" s="108"/>
      <c r="J60" s="109">
        <v>20999628.21</v>
      </c>
      <c r="L60" s="105"/>
    </row>
    <row r="61" spans="2:12" s="8" customFormat="1" ht="19.9" customHeight="1">
      <c r="B61" s="110"/>
      <c r="D61" s="111" t="s">
        <v>103</v>
      </c>
      <c r="E61" s="112"/>
      <c r="F61" s="112"/>
      <c r="G61" s="112"/>
      <c r="H61" s="112"/>
      <c r="I61" s="113"/>
      <c r="J61" s="114">
        <v>1909374.65</v>
      </c>
      <c r="L61" s="110"/>
    </row>
    <row r="62" spans="2:12" s="8" customFormat="1" ht="19.9" customHeight="1">
      <c r="B62" s="110"/>
      <c r="D62" s="111" t="s">
        <v>104</v>
      </c>
      <c r="E62" s="112"/>
      <c r="F62" s="112"/>
      <c r="G62" s="112"/>
      <c r="H62" s="112"/>
      <c r="I62" s="113"/>
      <c r="J62" s="114">
        <v>18208152.22</v>
      </c>
      <c r="L62" s="110"/>
    </row>
    <row r="63" spans="2:12" s="8" customFormat="1" ht="19.9" customHeight="1">
      <c r="B63" s="110"/>
      <c r="D63" s="111" t="s">
        <v>105</v>
      </c>
      <c r="E63" s="112"/>
      <c r="F63" s="112"/>
      <c r="G63" s="112"/>
      <c r="H63" s="112"/>
      <c r="I63" s="113"/>
      <c r="J63" s="114">
        <v>622892.66</v>
      </c>
      <c r="L63" s="110"/>
    </row>
    <row r="64" spans="2:12" s="8" customFormat="1" ht="19.9" customHeight="1">
      <c r="B64" s="110"/>
      <c r="D64" s="111" t="s">
        <v>106</v>
      </c>
      <c r="E64" s="112"/>
      <c r="F64" s="112"/>
      <c r="G64" s="112"/>
      <c r="H64" s="112"/>
      <c r="I64" s="113"/>
      <c r="J64" s="114">
        <v>257905.25</v>
      </c>
      <c r="L64" s="110"/>
    </row>
    <row r="65" spans="2:12" s="8" customFormat="1" ht="19.9" customHeight="1">
      <c r="B65" s="110"/>
      <c r="D65" s="111" t="s">
        <v>107</v>
      </c>
      <c r="E65" s="112"/>
      <c r="F65" s="112"/>
      <c r="G65" s="112"/>
      <c r="H65" s="112"/>
      <c r="I65" s="113"/>
      <c r="J65" s="114">
        <v>1303.43</v>
      </c>
      <c r="L65" s="110"/>
    </row>
    <row r="66" spans="2:12" s="1" customFormat="1" ht="21.75" customHeight="1">
      <c r="B66" s="29"/>
      <c r="I66" s="83"/>
      <c r="L66" s="29"/>
    </row>
    <row r="67" spans="2:12" s="1" customFormat="1" ht="6.95" customHeight="1">
      <c r="B67" s="38"/>
      <c r="C67" s="39"/>
      <c r="D67" s="39"/>
      <c r="E67" s="39"/>
      <c r="F67" s="39"/>
      <c r="G67" s="39"/>
      <c r="H67" s="39"/>
      <c r="I67" s="99"/>
      <c r="J67" s="39"/>
      <c r="K67" s="39"/>
      <c r="L67" s="29"/>
    </row>
    <row r="71" spans="2:12" s="1" customFormat="1" ht="6.95" customHeight="1">
      <c r="B71" s="40"/>
      <c r="C71" s="41"/>
      <c r="D71" s="41"/>
      <c r="E71" s="41"/>
      <c r="F71" s="41"/>
      <c r="G71" s="41"/>
      <c r="H71" s="41"/>
      <c r="I71" s="100"/>
      <c r="J71" s="41"/>
      <c r="K71" s="41"/>
      <c r="L71" s="29"/>
    </row>
    <row r="72" spans="2:12" s="1" customFormat="1" ht="24.95" customHeight="1">
      <c r="B72" s="29"/>
      <c r="C72" s="20" t="s">
        <v>108</v>
      </c>
      <c r="I72" s="83"/>
      <c r="L72" s="29"/>
    </row>
    <row r="73" spans="2:12" s="1" customFormat="1" ht="6.95" customHeight="1">
      <c r="B73" s="29"/>
      <c r="I73" s="83"/>
      <c r="L73" s="29"/>
    </row>
    <row r="74" spans="2:12" s="1" customFormat="1" ht="12" customHeight="1">
      <c r="B74" s="29"/>
      <c r="C74" s="25" t="s">
        <v>16</v>
      </c>
      <c r="I74" s="83"/>
      <c r="L74" s="29"/>
    </row>
    <row r="75" spans="2:12" s="1" customFormat="1" ht="16.5" customHeight="1">
      <c r="B75" s="29"/>
      <c r="E75" s="299" t="str">
        <f>E7</f>
        <v>II/201  Chodová planá - Kyjov</v>
      </c>
      <c r="F75" s="300"/>
      <c r="G75" s="300"/>
      <c r="H75" s="300"/>
      <c r="I75" s="83"/>
      <c r="L75" s="29"/>
    </row>
    <row r="76" spans="2:12" s="1" customFormat="1" ht="12" customHeight="1">
      <c r="B76" s="29"/>
      <c r="C76" s="25" t="s">
        <v>96</v>
      </c>
      <c r="I76" s="83"/>
      <c r="L76" s="29"/>
    </row>
    <row r="77" spans="2:12" s="1" customFormat="1" ht="16.5" customHeight="1">
      <c r="B77" s="29"/>
      <c r="E77" s="283" t="str">
        <f>E9</f>
        <v>SK9402 - SO 102  II/201 Ch.Planá - Kyjov</v>
      </c>
      <c r="F77" s="282"/>
      <c r="G77" s="282"/>
      <c r="H77" s="282"/>
      <c r="I77" s="83"/>
      <c r="L77" s="29"/>
    </row>
    <row r="78" spans="2:12" s="1" customFormat="1" ht="6.95" customHeight="1">
      <c r="B78" s="29"/>
      <c r="I78" s="83"/>
      <c r="L78" s="29"/>
    </row>
    <row r="79" spans="2:12" s="1" customFormat="1" ht="12" customHeight="1">
      <c r="B79" s="29"/>
      <c r="C79" s="25" t="s">
        <v>22</v>
      </c>
      <c r="F79" s="16" t="str">
        <f>F12</f>
        <v xml:space="preserve"> </v>
      </c>
      <c r="I79" s="84" t="s">
        <v>24</v>
      </c>
      <c r="J79" s="45">
        <f>IF(J12="","",J12)</f>
        <v>43636</v>
      </c>
      <c r="L79" s="29"/>
    </row>
    <row r="80" spans="2:12" s="1" customFormat="1" ht="6.95" customHeight="1">
      <c r="B80" s="29"/>
      <c r="I80" s="83"/>
      <c r="L80" s="29"/>
    </row>
    <row r="81" spans="2:12" s="1" customFormat="1" ht="24.95" customHeight="1">
      <c r="B81" s="29"/>
      <c r="C81" s="25" t="s">
        <v>25</v>
      </c>
      <c r="F81" s="16" t="str">
        <f>E15</f>
        <v>SUS PK příspěvková organizace</v>
      </c>
      <c r="I81" s="84" t="s">
        <v>30</v>
      </c>
      <c r="J81" s="27" t="str">
        <f>E21</f>
        <v xml:space="preserve">Projekční kancelář Ing.Škubalová </v>
      </c>
      <c r="L81" s="29"/>
    </row>
    <row r="82" spans="2:12" s="1" customFormat="1" ht="13.7" customHeight="1">
      <c r="B82" s="29"/>
      <c r="C82" s="25" t="s">
        <v>29</v>
      </c>
      <c r="F82" s="16" t="str">
        <f>IF(E18="","",E18)</f>
        <v>EUROVIA CS, a.s.</v>
      </c>
      <c r="I82" s="84" t="s">
        <v>35</v>
      </c>
      <c r="J82" s="27" t="str">
        <f>E24</f>
        <v>Straka</v>
      </c>
      <c r="L82" s="29"/>
    </row>
    <row r="83" spans="2:12" s="1" customFormat="1" ht="10.35" customHeight="1">
      <c r="B83" s="29"/>
      <c r="I83" s="83"/>
      <c r="L83" s="29"/>
    </row>
    <row r="84" spans="2:20" s="9" customFormat="1" ht="29.25" customHeight="1">
      <c r="B84" s="115"/>
      <c r="C84" s="116" t="s">
        <v>109</v>
      </c>
      <c r="D84" s="117" t="s">
        <v>60</v>
      </c>
      <c r="E84" s="117" t="s">
        <v>56</v>
      </c>
      <c r="F84" s="117" t="s">
        <v>57</v>
      </c>
      <c r="G84" s="117" t="s">
        <v>110</v>
      </c>
      <c r="H84" s="117" t="s">
        <v>111</v>
      </c>
      <c r="I84" s="118" t="s">
        <v>112</v>
      </c>
      <c r="J84" s="117" t="s">
        <v>100</v>
      </c>
      <c r="K84" s="119" t="s">
        <v>113</v>
      </c>
      <c r="L84" s="115"/>
      <c r="M84" s="52" t="s">
        <v>3</v>
      </c>
      <c r="N84" s="53" t="s">
        <v>45</v>
      </c>
      <c r="O84" s="53" t="s">
        <v>114</v>
      </c>
      <c r="P84" s="53" t="s">
        <v>115</v>
      </c>
      <c r="Q84" s="53" t="s">
        <v>116</v>
      </c>
      <c r="R84" s="53" t="s">
        <v>117</v>
      </c>
      <c r="S84" s="53" t="s">
        <v>118</v>
      </c>
      <c r="T84" s="54" t="s">
        <v>119</v>
      </c>
    </row>
    <row r="85" spans="2:63" s="1" customFormat="1" ht="22.9" customHeight="1">
      <c r="B85" s="29"/>
      <c r="C85" s="57" t="s">
        <v>120</v>
      </c>
      <c r="I85" s="83"/>
      <c r="J85" s="120">
        <v>20999628.21</v>
      </c>
      <c r="L85" s="29"/>
      <c r="M85" s="55"/>
      <c r="N85" s="46"/>
      <c r="O85" s="46"/>
      <c r="P85" s="121">
        <f>P86</f>
        <v>0</v>
      </c>
      <c r="Q85" s="46"/>
      <c r="R85" s="121">
        <f>R86</f>
        <v>819.7699315</v>
      </c>
      <c r="S85" s="46"/>
      <c r="T85" s="122">
        <f>T86</f>
        <v>6865.49442</v>
      </c>
      <c r="AT85" s="16" t="s">
        <v>74</v>
      </c>
      <c r="AU85" s="16" t="s">
        <v>101</v>
      </c>
      <c r="BK85" s="123">
        <f>BK86</f>
        <v>0</v>
      </c>
    </row>
    <row r="86" spans="2:63" s="10" customFormat="1" ht="25.9" customHeight="1">
      <c r="B86" s="124"/>
      <c r="D86" s="125" t="s">
        <v>74</v>
      </c>
      <c r="E86" s="126" t="s">
        <v>121</v>
      </c>
      <c r="F86" s="126" t="s">
        <v>122</v>
      </c>
      <c r="I86" s="127"/>
      <c r="J86" s="128">
        <v>20999628.21</v>
      </c>
      <c r="L86" s="124"/>
      <c r="M86" s="129"/>
      <c r="N86" s="130"/>
      <c r="O86" s="130"/>
      <c r="P86" s="131">
        <f>P87+P132+P172+P221+P238</f>
        <v>0</v>
      </c>
      <c r="Q86" s="130"/>
      <c r="R86" s="131">
        <f>R87+R132+R172+R221+R238</f>
        <v>819.7699315</v>
      </c>
      <c r="S86" s="130"/>
      <c r="T86" s="132">
        <f>T87+T132+T172+T221+T238</f>
        <v>6865.49442</v>
      </c>
      <c r="AR86" s="125" t="s">
        <v>83</v>
      </c>
      <c r="AT86" s="133" t="s">
        <v>74</v>
      </c>
      <c r="AU86" s="133" t="s">
        <v>75</v>
      </c>
      <c r="AY86" s="125" t="s">
        <v>123</v>
      </c>
      <c r="BK86" s="134">
        <f>BK87+BK132+BK172+BK221+BK238</f>
        <v>0</v>
      </c>
    </row>
    <row r="87" spans="2:63" s="10" customFormat="1" ht="22.9" customHeight="1">
      <c r="B87" s="124"/>
      <c r="D87" s="125" t="s">
        <v>74</v>
      </c>
      <c r="E87" s="135" t="s">
        <v>83</v>
      </c>
      <c r="F87" s="135" t="s">
        <v>124</v>
      </c>
      <c r="I87" s="127"/>
      <c r="J87" s="136">
        <v>1909374.65</v>
      </c>
      <c r="L87" s="124"/>
      <c r="M87" s="129"/>
      <c r="N87" s="130"/>
      <c r="O87" s="130"/>
      <c r="P87" s="131">
        <f>SUM(P88:P131)</f>
        <v>0</v>
      </c>
      <c r="Q87" s="130"/>
      <c r="R87" s="131">
        <f>SUM(R88:R131)</f>
        <v>3.0052991</v>
      </c>
      <c r="S87" s="130"/>
      <c r="T87" s="132">
        <f>SUM(T88:T131)</f>
        <v>5966.55902</v>
      </c>
      <c r="AR87" s="125" t="s">
        <v>83</v>
      </c>
      <c r="AT87" s="133" t="s">
        <v>74</v>
      </c>
      <c r="AU87" s="133" t="s">
        <v>83</v>
      </c>
      <c r="AY87" s="125" t="s">
        <v>123</v>
      </c>
      <c r="BK87" s="134">
        <f>SUM(BK88:BK131)</f>
        <v>0</v>
      </c>
    </row>
    <row r="88" spans="2:65" s="1" customFormat="1" ht="22.5" customHeight="1">
      <c r="B88" s="137"/>
      <c r="C88" s="138" t="s">
        <v>83</v>
      </c>
      <c r="D88" s="138" t="s">
        <v>125</v>
      </c>
      <c r="E88" s="139" t="s">
        <v>126</v>
      </c>
      <c r="F88" s="140" t="s">
        <v>127</v>
      </c>
      <c r="G88" s="141" t="s">
        <v>128</v>
      </c>
      <c r="H88" s="142">
        <v>443.7</v>
      </c>
      <c r="I88" s="143"/>
      <c r="J88" s="142"/>
      <c r="K88" s="140" t="s">
        <v>129</v>
      </c>
      <c r="L88" s="29"/>
      <c r="M88" s="144" t="s">
        <v>3</v>
      </c>
      <c r="N88" s="145" t="s">
        <v>46</v>
      </c>
      <c r="O88" s="48"/>
      <c r="P88" s="146">
        <f>O88*H88</f>
        <v>0</v>
      </c>
      <c r="Q88" s="146">
        <v>0</v>
      </c>
      <c r="R88" s="146">
        <f>Q88*H88</f>
        <v>0</v>
      </c>
      <c r="S88" s="146">
        <v>0.119</v>
      </c>
      <c r="T88" s="147">
        <f>S88*H88</f>
        <v>52.80029999999999</v>
      </c>
      <c r="AR88" s="16" t="s">
        <v>130</v>
      </c>
      <c r="AT88" s="16" t="s">
        <v>125</v>
      </c>
      <c r="AU88" s="16" t="s">
        <v>85</v>
      </c>
      <c r="AY88" s="16" t="s">
        <v>123</v>
      </c>
      <c r="BE88" s="148">
        <f>IF(N88="základní",J88,0)</f>
        <v>0</v>
      </c>
      <c r="BF88" s="148">
        <f>IF(N88="snížená",J88,0)</f>
        <v>0</v>
      </c>
      <c r="BG88" s="148">
        <f>IF(N88="zákl. přenesená",J88,0)</f>
        <v>0</v>
      </c>
      <c r="BH88" s="148">
        <f>IF(N88="sníž. přenesená",J88,0)</f>
        <v>0</v>
      </c>
      <c r="BI88" s="148">
        <f>IF(N88="nulová",J88,0)</f>
        <v>0</v>
      </c>
      <c r="BJ88" s="16" t="s">
        <v>83</v>
      </c>
      <c r="BK88" s="148">
        <f>ROUND(I88*H88,2)</f>
        <v>0</v>
      </c>
      <c r="BL88" s="16" t="s">
        <v>130</v>
      </c>
      <c r="BM88" s="16" t="s">
        <v>131</v>
      </c>
    </row>
    <row r="89" spans="2:47" s="1" customFormat="1" ht="175.5">
      <c r="B89" s="29"/>
      <c r="D89" s="149" t="s">
        <v>132</v>
      </c>
      <c r="F89" s="150" t="s">
        <v>133</v>
      </c>
      <c r="I89" s="83"/>
      <c r="L89" s="29"/>
      <c r="M89" s="151"/>
      <c r="N89" s="48"/>
      <c r="O89" s="48"/>
      <c r="P89" s="48"/>
      <c r="Q89" s="48"/>
      <c r="R89" s="48"/>
      <c r="S89" s="48"/>
      <c r="T89" s="49"/>
      <c r="AT89" s="16" t="s">
        <v>132</v>
      </c>
      <c r="AU89" s="16" t="s">
        <v>85</v>
      </c>
    </row>
    <row r="90" spans="2:51" s="11" customFormat="1" ht="12">
      <c r="B90" s="152"/>
      <c r="D90" s="149" t="s">
        <v>134</v>
      </c>
      <c r="E90" s="153" t="s">
        <v>3</v>
      </c>
      <c r="F90" s="154" t="s">
        <v>308</v>
      </c>
      <c r="H90" s="155">
        <v>443.7</v>
      </c>
      <c r="I90" s="156"/>
      <c r="L90" s="152"/>
      <c r="M90" s="157"/>
      <c r="N90" s="158"/>
      <c r="O90" s="158"/>
      <c r="P90" s="158"/>
      <c r="Q90" s="158"/>
      <c r="R90" s="158"/>
      <c r="S90" s="158"/>
      <c r="T90" s="159"/>
      <c r="AT90" s="153" t="s">
        <v>134</v>
      </c>
      <c r="AU90" s="153" t="s">
        <v>85</v>
      </c>
      <c r="AV90" s="11" t="s">
        <v>85</v>
      </c>
      <c r="AW90" s="11" t="s">
        <v>34</v>
      </c>
      <c r="AX90" s="11" t="s">
        <v>75</v>
      </c>
      <c r="AY90" s="153" t="s">
        <v>123</v>
      </c>
    </row>
    <row r="91" spans="2:51" s="12" customFormat="1" ht="12">
      <c r="B91" s="160"/>
      <c r="D91" s="149" t="s">
        <v>134</v>
      </c>
      <c r="E91" s="161" t="s">
        <v>3</v>
      </c>
      <c r="F91" s="162" t="s">
        <v>136</v>
      </c>
      <c r="H91" s="161" t="s">
        <v>3</v>
      </c>
      <c r="I91" s="163"/>
      <c r="L91" s="160"/>
      <c r="M91" s="164"/>
      <c r="N91" s="165"/>
      <c r="O91" s="165"/>
      <c r="P91" s="165"/>
      <c r="Q91" s="165"/>
      <c r="R91" s="165"/>
      <c r="S91" s="165"/>
      <c r="T91" s="166"/>
      <c r="AT91" s="161" t="s">
        <v>134</v>
      </c>
      <c r="AU91" s="161" t="s">
        <v>85</v>
      </c>
      <c r="AV91" s="12" t="s">
        <v>83</v>
      </c>
      <c r="AW91" s="12" t="s">
        <v>34</v>
      </c>
      <c r="AX91" s="12" t="s">
        <v>75</v>
      </c>
      <c r="AY91" s="161" t="s">
        <v>123</v>
      </c>
    </row>
    <row r="92" spans="2:51" s="13" customFormat="1" ht="12">
      <c r="B92" s="167"/>
      <c r="D92" s="149" t="s">
        <v>134</v>
      </c>
      <c r="E92" s="168" t="s">
        <v>3</v>
      </c>
      <c r="F92" s="169" t="s">
        <v>137</v>
      </c>
      <c r="H92" s="170">
        <v>443.7</v>
      </c>
      <c r="I92" s="171"/>
      <c r="L92" s="167"/>
      <c r="M92" s="172"/>
      <c r="N92" s="173"/>
      <c r="O92" s="173"/>
      <c r="P92" s="173"/>
      <c r="Q92" s="173"/>
      <c r="R92" s="173"/>
      <c r="S92" s="173"/>
      <c r="T92" s="174"/>
      <c r="AT92" s="168" t="s">
        <v>134</v>
      </c>
      <c r="AU92" s="168" t="s">
        <v>85</v>
      </c>
      <c r="AV92" s="13" t="s">
        <v>130</v>
      </c>
      <c r="AW92" s="13" t="s">
        <v>34</v>
      </c>
      <c r="AX92" s="13" t="s">
        <v>83</v>
      </c>
      <c r="AY92" s="168" t="s">
        <v>123</v>
      </c>
    </row>
    <row r="93" spans="2:65" s="1" customFormat="1" ht="22.5" customHeight="1">
      <c r="B93" s="137"/>
      <c r="C93" s="138" t="s">
        <v>85</v>
      </c>
      <c r="D93" s="138" t="s">
        <v>125</v>
      </c>
      <c r="E93" s="139" t="s">
        <v>138</v>
      </c>
      <c r="F93" s="140" t="s">
        <v>139</v>
      </c>
      <c r="G93" s="141" t="s">
        <v>128</v>
      </c>
      <c r="H93" s="142">
        <v>443.7</v>
      </c>
      <c r="I93" s="143"/>
      <c r="J93" s="142"/>
      <c r="K93" s="140" t="s">
        <v>129</v>
      </c>
      <c r="L93" s="29"/>
      <c r="M93" s="144" t="s">
        <v>3</v>
      </c>
      <c r="N93" s="145" t="s">
        <v>46</v>
      </c>
      <c r="O93" s="48"/>
      <c r="P93" s="146">
        <f>O93*H93</f>
        <v>0</v>
      </c>
      <c r="Q93" s="146">
        <v>7E-05</v>
      </c>
      <c r="R93" s="146">
        <f>Q93*H93</f>
        <v>0.031058999999999996</v>
      </c>
      <c r="S93" s="146">
        <v>0.128</v>
      </c>
      <c r="T93" s="147">
        <f>S93*H93</f>
        <v>56.7936</v>
      </c>
      <c r="AR93" s="16" t="s">
        <v>130</v>
      </c>
      <c r="AT93" s="16" t="s">
        <v>125</v>
      </c>
      <c r="AU93" s="16" t="s">
        <v>85</v>
      </c>
      <c r="AY93" s="16" t="s">
        <v>123</v>
      </c>
      <c r="BE93" s="148">
        <f>IF(N93="základní",J93,0)</f>
        <v>0</v>
      </c>
      <c r="BF93" s="148">
        <f>IF(N93="snížená",J93,0)</f>
        <v>0</v>
      </c>
      <c r="BG93" s="148">
        <f>IF(N93="zákl. přenesená",J93,0)</f>
        <v>0</v>
      </c>
      <c r="BH93" s="148">
        <f>IF(N93="sníž. přenesená",J93,0)</f>
        <v>0</v>
      </c>
      <c r="BI93" s="148">
        <f>IF(N93="nulová",J93,0)</f>
        <v>0</v>
      </c>
      <c r="BJ93" s="16" t="s">
        <v>83</v>
      </c>
      <c r="BK93" s="148">
        <f>ROUND(I93*H93,2)</f>
        <v>0</v>
      </c>
      <c r="BL93" s="16" t="s">
        <v>130</v>
      </c>
      <c r="BM93" s="16" t="s">
        <v>140</v>
      </c>
    </row>
    <row r="94" spans="2:47" s="1" customFormat="1" ht="195">
      <c r="B94" s="29"/>
      <c r="D94" s="149" t="s">
        <v>132</v>
      </c>
      <c r="F94" s="150" t="s">
        <v>141</v>
      </c>
      <c r="I94" s="83"/>
      <c r="L94" s="29"/>
      <c r="M94" s="151"/>
      <c r="N94" s="48"/>
      <c r="O94" s="48"/>
      <c r="P94" s="48"/>
      <c r="Q94" s="48"/>
      <c r="R94" s="48"/>
      <c r="S94" s="48"/>
      <c r="T94" s="49"/>
      <c r="AT94" s="16" t="s">
        <v>132</v>
      </c>
      <c r="AU94" s="16" t="s">
        <v>85</v>
      </c>
    </row>
    <row r="95" spans="2:51" s="11" customFormat="1" ht="12">
      <c r="B95" s="152"/>
      <c r="D95" s="149" t="s">
        <v>134</v>
      </c>
      <c r="E95" s="153" t="s">
        <v>3</v>
      </c>
      <c r="F95" s="154" t="s">
        <v>308</v>
      </c>
      <c r="H95" s="155">
        <v>443.7</v>
      </c>
      <c r="I95" s="156"/>
      <c r="L95" s="152"/>
      <c r="M95" s="157"/>
      <c r="N95" s="158"/>
      <c r="O95" s="158"/>
      <c r="P95" s="158"/>
      <c r="Q95" s="158"/>
      <c r="R95" s="158"/>
      <c r="S95" s="158"/>
      <c r="T95" s="159"/>
      <c r="AT95" s="153" t="s">
        <v>134</v>
      </c>
      <c r="AU95" s="153" t="s">
        <v>85</v>
      </c>
      <c r="AV95" s="11" t="s">
        <v>85</v>
      </c>
      <c r="AW95" s="11" t="s">
        <v>34</v>
      </c>
      <c r="AX95" s="11" t="s">
        <v>75</v>
      </c>
      <c r="AY95" s="153" t="s">
        <v>123</v>
      </c>
    </row>
    <row r="96" spans="2:51" s="12" customFormat="1" ht="12">
      <c r="B96" s="160"/>
      <c r="D96" s="149" t="s">
        <v>134</v>
      </c>
      <c r="E96" s="161" t="s">
        <v>3</v>
      </c>
      <c r="F96" s="162" t="s">
        <v>142</v>
      </c>
      <c r="H96" s="161" t="s">
        <v>3</v>
      </c>
      <c r="I96" s="163"/>
      <c r="L96" s="160"/>
      <c r="M96" s="164"/>
      <c r="N96" s="165"/>
      <c r="O96" s="165"/>
      <c r="P96" s="165"/>
      <c r="Q96" s="165"/>
      <c r="R96" s="165"/>
      <c r="S96" s="165"/>
      <c r="T96" s="166"/>
      <c r="AT96" s="161" t="s">
        <v>134</v>
      </c>
      <c r="AU96" s="161" t="s">
        <v>85</v>
      </c>
      <c r="AV96" s="12" t="s">
        <v>83</v>
      </c>
      <c r="AW96" s="12" t="s">
        <v>34</v>
      </c>
      <c r="AX96" s="12" t="s">
        <v>75</v>
      </c>
      <c r="AY96" s="161" t="s">
        <v>123</v>
      </c>
    </row>
    <row r="97" spans="2:51" s="13" customFormat="1" ht="12">
      <c r="B97" s="167"/>
      <c r="D97" s="149" t="s">
        <v>134</v>
      </c>
      <c r="E97" s="168" t="s">
        <v>3</v>
      </c>
      <c r="F97" s="169" t="s">
        <v>137</v>
      </c>
      <c r="H97" s="170">
        <v>443.7</v>
      </c>
      <c r="I97" s="171"/>
      <c r="L97" s="167"/>
      <c r="M97" s="172"/>
      <c r="N97" s="173"/>
      <c r="O97" s="173"/>
      <c r="P97" s="173"/>
      <c r="Q97" s="173"/>
      <c r="R97" s="173"/>
      <c r="S97" s="173"/>
      <c r="T97" s="174"/>
      <c r="AT97" s="168" t="s">
        <v>134</v>
      </c>
      <c r="AU97" s="168" t="s">
        <v>85</v>
      </c>
      <c r="AV97" s="13" t="s">
        <v>130</v>
      </c>
      <c r="AW97" s="13" t="s">
        <v>34</v>
      </c>
      <c r="AX97" s="13" t="s">
        <v>83</v>
      </c>
      <c r="AY97" s="168" t="s">
        <v>123</v>
      </c>
    </row>
    <row r="98" spans="2:65" s="1" customFormat="1" ht="22.5" customHeight="1">
      <c r="B98" s="137"/>
      <c r="C98" s="138" t="s">
        <v>143</v>
      </c>
      <c r="D98" s="138" t="s">
        <v>125</v>
      </c>
      <c r="E98" s="139" t="s">
        <v>144</v>
      </c>
      <c r="F98" s="140" t="s">
        <v>145</v>
      </c>
      <c r="G98" s="141" t="s">
        <v>128</v>
      </c>
      <c r="H98" s="142">
        <v>22878.77</v>
      </c>
      <c r="I98" s="143"/>
      <c r="J98" s="142"/>
      <c r="K98" s="140" t="s">
        <v>129</v>
      </c>
      <c r="L98" s="29"/>
      <c r="M98" s="144" t="s">
        <v>3</v>
      </c>
      <c r="N98" s="145" t="s">
        <v>46</v>
      </c>
      <c r="O98" s="48"/>
      <c r="P98" s="146">
        <f>O98*H98</f>
        <v>0</v>
      </c>
      <c r="Q98" s="146">
        <v>0.00013</v>
      </c>
      <c r="R98" s="146">
        <f>Q98*H98</f>
        <v>2.9742401</v>
      </c>
      <c r="S98" s="146">
        <v>0.256</v>
      </c>
      <c r="T98" s="147">
        <f>S98*H98</f>
        <v>5856.96512</v>
      </c>
      <c r="AR98" s="16" t="s">
        <v>130</v>
      </c>
      <c r="AT98" s="16" t="s">
        <v>125</v>
      </c>
      <c r="AU98" s="16" t="s">
        <v>85</v>
      </c>
      <c r="AY98" s="16" t="s">
        <v>123</v>
      </c>
      <c r="BE98" s="148">
        <f>IF(N98="základní",J98,0)</f>
        <v>0</v>
      </c>
      <c r="BF98" s="148">
        <f>IF(N98="snížená",J98,0)</f>
        <v>0</v>
      </c>
      <c r="BG98" s="148">
        <f>IF(N98="zákl. přenesená",J98,0)</f>
        <v>0</v>
      </c>
      <c r="BH98" s="148">
        <f>IF(N98="sníž. přenesená",J98,0)</f>
        <v>0</v>
      </c>
      <c r="BI98" s="148">
        <f>IF(N98="nulová",J98,0)</f>
        <v>0</v>
      </c>
      <c r="BJ98" s="16" t="s">
        <v>83</v>
      </c>
      <c r="BK98" s="148">
        <f>ROUND(I98*H98,2)</f>
        <v>0</v>
      </c>
      <c r="BL98" s="16" t="s">
        <v>130</v>
      </c>
      <c r="BM98" s="16" t="s">
        <v>146</v>
      </c>
    </row>
    <row r="99" spans="2:47" s="1" customFormat="1" ht="195">
      <c r="B99" s="29"/>
      <c r="D99" s="149" t="s">
        <v>132</v>
      </c>
      <c r="F99" s="150" t="s">
        <v>141</v>
      </c>
      <c r="I99" s="83"/>
      <c r="L99" s="29"/>
      <c r="M99" s="151"/>
      <c r="N99" s="48"/>
      <c r="O99" s="48"/>
      <c r="P99" s="48"/>
      <c r="Q99" s="48"/>
      <c r="R99" s="48"/>
      <c r="S99" s="48"/>
      <c r="T99" s="49"/>
      <c r="AT99" s="16" t="s">
        <v>132</v>
      </c>
      <c r="AU99" s="16" t="s">
        <v>85</v>
      </c>
    </row>
    <row r="100" spans="2:51" s="12" customFormat="1" ht="12">
      <c r="B100" s="160"/>
      <c r="D100" s="149" t="s">
        <v>134</v>
      </c>
      <c r="E100" s="161" t="s">
        <v>3</v>
      </c>
      <c r="F100" s="162" t="s">
        <v>147</v>
      </c>
      <c r="H100" s="161" t="s">
        <v>3</v>
      </c>
      <c r="I100" s="163"/>
      <c r="L100" s="160"/>
      <c r="M100" s="164"/>
      <c r="N100" s="165"/>
      <c r="O100" s="165"/>
      <c r="P100" s="165"/>
      <c r="Q100" s="165"/>
      <c r="R100" s="165"/>
      <c r="S100" s="165"/>
      <c r="T100" s="166"/>
      <c r="AT100" s="161" t="s">
        <v>134</v>
      </c>
      <c r="AU100" s="161" t="s">
        <v>85</v>
      </c>
      <c r="AV100" s="12" t="s">
        <v>83</v>
      </c>
      <c r="AW100" s="12" t="s">
        <v>34</v>
      </c>
      <c r="AX100" s="12" t="s">
        <v>75</v>
      </c>
      <c r="AY100" s="161" t="s">
        <v>123</v>
      </c>
    </row>
    <row r="101" spans="2:51" s="11" customFormat="1" ht="12">
      <c r="B101" s="152"/>
      <c r="D101" s="149" t="s">
        <v>134</v>
      </c>
      <c r="E101" s="153" t="s">
        <v>3</v>
      </c>
      <c r="F101" s="154" t="s">
        <v>309</v>
      </c>
      <c r="H101" s="155">
        <v>1500</v>
      </c>
      <c r="I101" s="156"/>
      <c r="L101" s="152"/>
      <c r="M101" s="157"/>
      <c r="N101" s="158"/>
      <c r="O101" s="158"/>
      <c r="P101" s="158"/>
      <c r="Q101" s="158"/>
      <c r="R101" s="158"/>
      <c r="S101" s="158"/>
      <c r="T101" s="159"/>
      <c r="AT101" s="153" t="s">
        <v>134</v>
      </c>
      <c r="AU101" s="153" t="s">
        <v>85</v>
      </c>
      <c r="AV101" s="11" t="s">
        <v>85</v>
      </c>
      <c r="AW101" s="11" t="s">
        <v>34</v>
      </c>
      <c r="AX101" s="11" t="s">
        <v>75</v>
      </c>
      <c r="AY101" s="153" t="s">
        <v>123</v>
      </c>
    </row>
    <row r="102" spans="2:51" s="12" customFormat="1" ht="12">
      <c r="B102" s="160"/>
      <c r="D102" s="149" t="s">
        <v>134</v>
      </c>
      <c r="E102" s="161" t="s">
        <v>3</v>
      </c>
      <c r="F102" s="162" t="s">
        <v>149</v>
      </c>
      <c r="H102" s="161" t="s">
        <v>3</v>
      </c>
      <c r="I102" s="163"/>
      <c r="L102" s="160"/>
      <c r="M102" s="164"/>
      <c r="N102" s="165"/>
      <c r="O102" s="165"/>
      <c r="P102" s="165"/>
      <c r="Q102" s="165"/>
      <c r="R102" s="165"/>
      <c r="S102" s="165"/>
      <c r="T102" s="166"/>
      <c r="AT102" s="161" t="s">
        <v>134</v>
      </c>
      <c r="AU102" s="161" t="s">
        <v>85</v>
      </c>
      <c r="AV102" s="12" t="s">
        <v>83</v>
      </c>
      <c r="AW102" s="12" t="s">
        <v>34</v>
      </c>
      <c r="AX102" s="12" t="s">
        <v>75</v>
      </c>
      <c r="AY102" s="161" t="s">
        <v>123</v>
      </c>
    </row>
    <row r="103" spans="2:51" s="11" customFormat="1" ht="12">
      <c r="B103" s="152"/>
      <c r="D103" s="149" t="s">
        <v>134</v>
      </c>
      <c r="E103" s="153" t="s">
        <v>3</v>
      </c>
      <c r="F103" s="154" t="s">
        <v>310</v>
      </c>
      <c r="H103" s="155">
        <v>21378.77</v>
      </c>
      <c r="I103" s="156"/>
      <c r="L103" s="152"/>
      <c r="M103" s="157"/>
      <c r="N103" s="158"/>
      <c r="O103" s="158"/>
      <c r="P103" s="158"/>
      <c r="Q103" s="158"/>
      <c r="R103" s="158"/>
      <c r="S103" s="158"/>
      <c r="T103" s="159"/>
      <c r="AT103" s="153" t="s">
        <v>134</v>
      </c>
      <c r="AU103" s="153" t="s">
        <v>85</v>
      </c>
      <c r="AV103" s="11" t="s">
        <v>85</v>
      </c>
      <c r="AW103" s="11" t="s">
        <v>34</v>
      </c>
      <c r="AX103" s="11" t="s">
        <v>75</v>
      </c>
      <c r="AY103" s="153" t="s">
        <v>123</v>
      </c>
    </row>
    <row r="104" spans="2:51" s="12" customFormat="1" ht="12">
      <c r="B104" s="160"/>
      <c r="D104" s="149" t="s">
        <v>134</v>
      </c>
      <c r="E104" s="161" t="s">
        <v>3</v>
      </c>
      <c r="F104" s="162" t="s">
        <v>151</v>
      </c>
      <c r="H104" s="161" t="s">
        <v>3</v>
      </c>
      <c r="I104" s="163"/>
      <c r="L104" s="160"/>
      <c r="M104" s="164"/>
      <c r="N104" s="165"/>
      <c r="O104" s="165"/>
      <c r="P104" s="165"/>
      <c r="Q104" s="165"/>
      <c r="R104" s="165"/>
      <c r="S104" s="165"/>
      <c r="T104" s="166"/>
      <c r="AT104" s="161" t="s">
        <v>134</v>
      </c>
      <c r="AU104" s="161" t="s">
        <v>85</v>
      </c>
      <c r="AV104" s="12" t="s">
        <v>83</v>
      </c>
      <c r="AW104" s="12" t="s">
        <v>34</v>
      </c>
      <c r="AX104" s="12" t="s">
        <v>75</v>
      </c>
      <c r="AY104" s="161" t="s">
        <v>123</v>
      </c>
    </row>
    <row r="105" spans="2:51" s="13" customFormat="1" ht="12">
      <c r="B105" s="167"/>
      <c r="D105" s="149" t="s">
        <v>134</v>
      </c>
      <c r="E105" s="168" t="s">
        <v>3</v>
      </c>
      <c r="F105" s="169" t="s">
        <v>137</v>
      </c>
      <c r="H105" s="170">
        <v>22878.77</v>
      </c>
      <c r="I105" s="171"/>
      <c r="L105" s="167"/>
      <c r="M105" s="172"/>
      <c r="N105" s="173"/>
      <c r="O105" s="173"/>
      <c r="P105" s="173"/>
      <c r="Q105" s="173"/>
      <c r="R105" s="173"/>
      <c r="S105" s="173"/>
      <c r="T105" s="174"/>
      <c r="AT105" s="168" t="s">
        <v>134</v>
      </c>
      <c r="AU105" s="168" t="s">
        <v>85</v>
      </c>
      <c r="AV105" s="13" t="s">
        <v>130</v>
      </c>
      <c r="AW105" s="13" t="s">
        <v>34</v>
      </c>
      <c r="AX105" s="13" t="s">
        <v>83</v>
      </c>
      <c r="AY105" s="168" t="s">
        <v>123</v>
      </c>
    </row>
    <row r="106" spans="2:65" s="1" customFormat="1" ht="22.5" customHeight="1">
      <c r="B106" s="137"/>
      <c r="C106" s="138" t="s">
        <v>130</v>
      </c>
      <c r="D106" s="138" t="s">
        <v>125</v>
      </c>
      <c r="E106" s="139" t="s">
        <v>152</v>
      </c>
      <c r="F106" s="140" t="s">
        <v>153</v>
      </c>
      <c r="G106" s="141" t="s">
        <v>154</v>
      </c>
      <c r="H106" s="142">
        <v>1773.15</v>
      </c>
      <c r="I106" s="143"/>
      <c r="J106" s="142"/>
      <c r="K106" s="140" t="s">
        <v>129</v>
      </c>
      <c r="L106" s="29"/>
      <c r="M106" s="144" t="s">
        <v>3</v>
      </c>
      <c r="N106" s="145" t="s">
        <v>46</v>
      </c>
      <c r="O106" s="48"/>
      <c r="P106" s="146">
        <f>O106*H106</f>
        <v>0</v>
      </c>
      <c r="Q106" s="146">
        <v>0</v>
      </c>
      <c r="R106" s="146">
        <f>Q106*H106</f>
        <v>0</v>
      </c>
      <c r="S106" s="146">
        <v>0</v>
      </c>
      <c r="T106" s="147">
        <f>S106*H106</f>
        <v>0</v>
      </c>
      <c r="AR106" s="16" t="s">
        <v>130</v>
      </c>
      <c r="AT106" s="16" t="s">
        <v>125</v>
      </c>
      <c r="AU106" s="16" t="s">
        <v>85</v>
      </c>
      <c r="AY106" s="16" t="s">
        <v>123</v>
      </c>
      <c r="BE106" s="148">
        <f>IF(N106="základní",J106,0)</f>
        <v>0</v>
      </c>
      <c r="BF106" s="148">
        <f>IF(N106="snížená",J106,0)</f>
        <v>0</v>
      </c>
      <c r="BG106" s="148">
        <f>IF(N106="zákl. přenesená",J106,0)</f>
        <v>0</v>
      </c>
      <c r="BH106" s="148">
        <f>IF(N106="sníž. přenesená",J106,0)</f>
        <v>0</v>
      </c>
      <c r="BI106" s="148">
        <f>IF(N106="nulová",J106,0)</f>
        <v>0</v>
      </c>
      <c r="BJ106" s="16" t="s">
        <v>83</v>
      </c>
      <c r="BK106" s="148">
        <f>ROUND(I106*H106,2)</f>
        <v>0</v>
      </c>
      <c r="BL106" s="16" t="s">
        <v>130</v>
      </c>
      <c r="BM106" s="16" t="s">
        <v>155</v>
      </c>
    </row>
    <row r="107" spans="2:47" s="1" customFormat="1" ht="136.5">
      <c r="B107" s="29"/>
      <c r="D107" s="149" t="s">
        <v>132</v>
      </c>
      <c r="F107" s="150" t="s">
        <v>156</v>
      </c>
      <c r="I107" s="83"/>
      <c r="L107" s="29"/>
      <c r="M107" s="151"/>
      <c r="N107" s="48"/>
      <c r="O107" s="48"/>
      <c r="P107" s="48"/>
      <c r="Q107" s="48"/>
      <c r="R107" s="48"/>
      <c r="S107" s="48"/>
      <c r="T107" s="49"/>
      <c r="AT107" s="16" t="s">
        <v>132</v>
      </c>
      <c r="AU107" s="16" t="s">
        <v>85</v>
      </c>
    </row>
    <row r="108" spans="2:51" s="12" customFormat="1" ht="12">
      <c r="B108" s="160"/>
      <c r="D108" s="149" t="s">
        <v>134</v>
      </c>
      <c r="E108" s="161" t="s">
        <v>3</v>
      </c>
      <c r="F108" s="162" t="s">
        <v>157</v>
      </c>
      <c r="H108" s="161" t="s">
        <v>3</v>
      </c>
      <c r="I108" s="163"/>
      <c r="L108" s="160"/>
      <c r="M108" s="164"/>
      <c r="N108" s="165"/>
      <c r="O108" s="165"/>
      <c r="P108" s="165"/>
      <c r="Q108" s="165"/>
      <c r="R108" s="165"/>
      <c r="S108" s="165"/>
      <c r="T108" s="166"/>
      <c r="AT108" s="161" t="s">
        <v>134</v>
      </c>
      <c r="AU108" s="161" t="s">
        <v>85</v>
      </c>
      <c r="AV108" s="12" t="s">
        <v>83</v>
      </c>
      <c r="AW108" s="12" t="s">
        <v>34</v>
      </c>
      <c r="AX108" s="12" t="s">
        <v>75</v>
      </c>
      <c r="AY108" s="161" t="s">
        <v>123</v>
      </c>
    </row>
    <row r="109" spans="2:51" s="11" customFormat="1" ht="12">
      <c r="B109" s="152"/>
      <c r="D109" s="149" t="s">
        <v>134</v>
      </c>
      <c r="E109" s="153" t="s">
        <v>3</v>
      </c>
      <c r="F109" s="154" t="s">
        <v>311</v>
      </c>
      <c r="H109" s="155">
        <v>549.15</v>
      </c>
      <c r="I109" s="156"/>
      <c r="L109" s="152"/>
      <c r="M109" s="157"/>
      <c r="N109" s="158"/>
      <c r="O109" s="158"/>
      <c r="P109" s="158"/>
      <c r="Q109" s="158"/>
      <c r="R109" s="158"/>
      <c r="S109" s="158"/>
      <c r="T109" s="159"/>
      <c r="AT109" s="153" t="s">
        <v>134</v>
      </c>
      <c r="AU109" s="153" t="s">
        <v>85</v>
      </c>
      <c r="AV109" s="11" t="s">
        <v>85</v>
      </c>
      <c r="AW109" s="11" t="s">
        <v>34</v>
      </c>
      <c r="AX109" s="11" t="s">
        <v>75</v>
      </c>
      <c r="AY109" s="153" t="s">
        <v>123</v>
      </c>
    </row>
    <row r="110" spans="2:51" s="12" customFormat="1" ht="12">
      <c r="B110" s="160"/>
      <c r="D110" s="149" t="s">
        <v>134</v>
      </c>
      <c r="E110" s="161" t="s">
        <v>3</v>
      </c>
      <c r="F110" s="162" t="s">
        <v>159</v>
      </c>
      <c r="H110" s="161" t="s">
        <v>3</v>
      </c>
      <c r="I110" s="163"/>
      <c r="L110" s="160"/>
      <c r="M110" s="164"/>
      <c r="N110" s="165"/>
      <c r="O110" s="165"/>
      <c r="P110" s="165"/>
      <c r="Q110" s="165"/>
      <c r="R110" s="165"/>
      <c r="S110" s="165"/>
      <c r="T110" s="166"/>
      <c r="AT110" s="161" t="s">
        <v>134</v>
      </c>
      <c r="AU110" s="161" t="s">
        <v>85</v>
      </c>
      <c r="AV110" s="12" t="s">
        <v>83</v>
      </c>
      <c r="AW110" s="12" t="s">
        <v>34</v>
      </c>
      <c r="AX110" s="12" t="s">
        <v>75</v>
      </c>
      <c r="AY110" s="161" t="s">
        <v>123</v>
      </c>
    </row>
    <row r="111" spans="2:51" s="11" customFormat="1" ht="12">
      <c r="B111" s="152"/>
      <c r="D111" s="149" t="s">
        <v>134</v>
      </c>
      <c r="E111" s="153" t="s">
        <v>3</v>
      </c>
      <c r="F111" s="154" t="s">
        <v>312</v>
      </c>
      <c r="H111" s="155">
        <v>1224</v>
      </c>
      <c r="I111" s="156"/>
      <c r="L111" s="152"/>
      <c r="M111" s="157"/>
      <c r="N111" s="158"/>
      <c r="O111" s="158"/>
      <c r="P111" s="158"/>
      <c r="Q111" s="158"/>
      <c r="R111" s="158"/>
      <c r="S111" s="158"/>
      <c r="T111" s="159"/>
      <c r="AT111" s="153" t="s">
        <v>134</v>
      </c>
      <c r="AU111" s="153" t="s">
        <v>85</v>
      </c>
      <c r="AV111" s="11" t="s">
        <v>85</v>
      </c>
      <c r="AW111" s="11" t="s">
        <v>34</v>
      </c>
      <c r="AX111" s="11" t="s">
        <v>75</v>
      </c>
      <c r="AY111" s="153" t="s">
        <v>123</v>
      </c>
    </row>
    <row r="112" spans="2:51" s="12" customFormat="1" ht="12">
      <c r="B112" s="160"/>
      <c r="D112" s="149" t="s">
        <v>134</v>
      </c>
      <c r="E112" s="161" t="s">
        <v>3</v>
      </c>
      <c r="F112" s="162" t="s">
        <v>151</v>
      </c>
      <c r="H112" s="161" t="s">
        <v>3</v>
      </c>
      <c r="I112" s="163"/>
      <c r="L112" s="160"/>
      <c r="M112" s="164"/>
      <c r="N112" s="165"/>
      <c r="O112" s="165"/>
      <c r="P112" s="165"/>
      <c r="Q112" s="165"/>
      <c r="R112" s="165"/>
      <c r="S112" s="165"/>
      <c r="T112" s="166"/>
      <c r="AT112" s="161" t="s">
        <v>134</v>
      </c>
      <c r="AU112" s="161" t="s">
        <v>85</v>
      </c>
      <c r="AV112" s="12" t="s">
        <v>83</v>
      </c>
      <c r="AW112" s="12" t="s">
        <v>34</v>
      </c>
      <c r="AX112" s="12" t="s">
        <v>75</v>
      </c>
      <c r="AY112" s="161" t="s">
        <v>123</v>
      </c>
    </row>
    <row r="113" spans="2:51" s="13" customFormat="1" ht="12">
      <c r="B113" s="167"/>
      <c r="D113" s="149" t="s">
        <v>134</v>
      </c>
      <c r="E113" s="168" t="s">
        <v>3</v>
      </c>
      <c r="F113" s="169" t="s">
        <v>137</v>
      </c>
      <c r="H113" s="170">
        <v>1773.15</v>
      </c>
      <c r="I113" s="171"/>
      <c r="L113" s="167"/>
      <c r="M113" s="172"/>
      <c r="N113" s="173"/>
      <c r="O113" s="173"/>
      <c r="P113" s="173"/>
      <c r="Q113" s="173"/>
      <c r="R113" s="173"/>
      <c r="S113" s="173"/>
      <c r="T113" s="174"/>
      <c r="AT113" s="168" t="s">
        <v>134</v>
      </c>
      <c r="AU113" s="168" t="s">
        <v>85</v>
      </c>
      <c r="AV113" s="13" t="s">
        <v>130</v>
      </c>
      <c r="AW113" s="13" t="s">
        <v>34</v>
      </c>
      <c r="AX113" s="13" t="s">
        <v>83</v>
      </c>
      <c r="AY113" s="168" t="s">
        <v>123</v>
      </c>
    </row>
    <row r="114" spans="2:65" s="1" customFormat="1" ht="16.5" customHeight="1">
      <c r="B114" s="137"/>
      <c r="C114" s="138" t="s">
        <v>161</v>
      </c>
      <c r="D114" s="138" t="s">
        <v>125</v>
      </c>
      <c r="E114" s="139" t="s">
        <v>162</v>
      </c>
      <c r="F114" s="140" t="s">
        <v>163</v>
      </c>
      <c r="G114" s="141" t="s">
        <v>154</v>
      </c>
      <c r="H114" s="142">
        <v>1773.15</v>
      </c>
      <c r="I114" s="143"/>
      <c r="J114" s="142"/>
      <c r="K114" s="140" t="s">
        <v>129</v>
      </c>
      <c r="L114" s="29"/>
      <c r="M114" s="144" t="s">
        <v>3</v>
      </c>
      <c r="N114" s="145" t="s">
        <v>46</v>
      </c>
      <c r="O114" s="48"/>
      <c r="P114" s="146">
        <f>O114*H114</f>
        <v>0</v>
      </c>
      <c r="Q114" s="146">
        <v>0</v>
      </c>
      <c r="R114" s="146">
        <f>Q114*H114</f>
        <v>0</v>
      </c>
      <c r="S114" s="146">
        <v>0</v>
      </c>
      <c r="T114" s="147">
        <f>S114*H114</f>
        <v>0</v>
      </c>
      <c r="AR114" s="16" t="s">
        <v>130</v>
      </c>
      <c r="AT114" s="16" t="s">
        <v>125</v>
      </c>
      <c r="AU114" s="16" t="s">
        <v>85</v>
      </c>
      <c r="AY114" s="16" t="s">
        <v>123</v>
      </c>
      <c r="BE114" s="148">
        <f>IF(N114="základní",J114,0)</f>
        <v>0</v>
      </c>
      <c r="BF114" s="148">
        <f>IF(N114="snížená",J114,0)</f>
        <v>0</v>
      </c>
      <c r="BG114" s="148">
        <f>IF(N114="zákl. přenesená",J114,0)</f>
        <v>0</v>
      </c>
      <c r="BH114" s="148">
        <f>IF(N114="sníž. přenesená",J114,0)</f>
        <v>0</v>
      </c>
      <c r="BI114" s="148">
        <f>IF(N114="nulová",J114,0)</f>
        <v>0</v>
      </c>
      <c r="BJ114" s="16" t="s">
        <v>83</v>
      </c>
      <c r="BK114" s="148">
        <f>ROUND(I114*H114,2)</f>
        <v>0</v>
      </c>
      <c r="BL114" s="16" t="s">
        <v>130</v>
      </c>
      <c r="BM114" s="16" t="s">
        <v>164</v>
      </c>
    </row>
    <row r="115" spans="2:47" s="1" customFormat="1" ht="107.25">
      <c r="B115" s="29"/>
      <c r="D115" s="149" t="s">
        <v>132</v>
      </c>
      <c r="F115" s="150" t="s">
        <v>165</v>
      </c>
      <c r="I115" s="83"/>
      <c r="L115" s="29"/>
      <c r="M115" s="151"/>
      <c r="N115" s="48"/>
      <c r="O115" s="48"/>
      <c r="P115" s="48"/>
      <c r="Q115" s="48"/>
      <c r="R115" s="48"/>
      <c r="S115" s="48"/>
      <c r="T115" s="49"/>
      <c r="AT115" s="16" t="s">
        <v>132</v>
      </c>
      <c r="AU115" s="16" t="s">
        <v>85</v>
      </c>
    </row>
    <row r="116" spans="2:51" s="11" customFormat="1" ht="12">
      <c r="B116" s="152"/>
      <c r="D116" s="149" t="s">
        <v>134</v>
      </c>
      <c r="E116" s="153" t="s">
        <v>3</v>
      </c>
      <c r="F116" s="154" t="s">
        <v>313</v>
      </c>
      <c r="H116" s="155">
        <v>1773.15</v>
      </c>
      <c r="I116" s="156"/>
      <c r="L116" s="152"/>
      <c r="M116" s="157"/>
      <c r="N116" s="158"/>
      <c r="O116" s="158"/>
      <c r="P116" s="158"/>
      <c r="Q116" s="158"/>
      <c r="R116" s="158"/>
      <c r="S116" s="158"/>
      <c r="T116" s="159"/>
      <c r="AT116" s="153" t="s">
        <v>134</v>
      </c>
      <c r="AU116" s="153" t="s">
        <v>85</v>
      </c>
      <c r="AV116" s="11" t="s">
        <v>85</v>
      </c>
      <c r="AW116" s="11" t="s">
        <v>34</v>
      </c>
      <c r="AX116" s="11" t="s">
        <v>75</v>
      </c>
      <c r="AY116" s="153" t="s">
        <v>123</v>
      </c>
    </row>
    <row r="117" spans="2:51" s="13" customFormat="1" ht="12">
      <c r="B117" s="167"/>
      <c r="D117" s="149" t="s">
        <v>134</v>
      </c>
      <c r="E117" s="168" t="s">
        <v>3</v>
      </c>
      <c r="F117" s="169" t="s">
        <v>137</v>
      </c>
      <c r="H117" s="170">
        <v>1773.15</v>
      </c>
      <c r="I117" s="171"/>
      <c r="L117" s="167"/>
      <c r="M117" s="172"/>
      <c r="N117" s="173"/>
      <c r="O117" s="173"/>
      <c r="P117" s="173"/>
      <c r="Q117" s="173"/>
      <c r="R117" s="173"/>
      <c r="S117" s="173"/>
      <c r="T117" s="174"/>
      <c r="AT117" s="168" t="s">
        <v>134</v>
      </c>
      <c r="AU117" s="168" t="s">
        <v>85</v>
      </c>
      <c r="AV117" s="13" t="s">
        <v>130</v>
      </c>
      <c r="AW117" s="13" t="s">
        <v>34</v>
      </c>
      <c r="AX117" s="13" t="s">
        <v>83</v>
      </c>
      <c r="AY117" s="168" t="s">
        <v>123</v>
      </c>
    </row>
    <row r="118" spans="2:65" s="1" customFormat="1" ht="16.5" customHeight="1">
      <c r="B118" s="137"/>
      <c r="C118" s="138" t="s">
        <v>166</v>
      </c>
      <c r="D118" s="138" t="s">
        <v>125</v>
      </c>
      <c r="E118" s="139" t="s">
        <v>167</v>
      </c>
      <c r="F118" s="140" t="s">
        <v>168</v>
      </c>
      <c r="G118" s="141" t="s">
        <v>128</v>
      </c>
      <c r="H118" s="142">
        <v>12240</v>
      </c>
      <c r="I118" s="143"/>
      <c r="J118" s="142"/>
      <c r="K118" s="140" t="s">
        <v>129</v>
      </c>
      <c r="L118" s="29"/>
      <c r="M118" s="144" t="s">
        <v>3</v>
      </c>
      <c r="N118" s="145" t="s">
        <v>46</v>
      </c>
      <c r="O118" s="48"/>
      <c r="P118" s="146">
        <f>O118*H118</f>
        <v>0</v>
      </c>
      <c r="Q118" s="146">
        <v>0</v>
      </c>
      <c r="R118" s="146">
        <f>Q118*H118</f>
        <v>0</v>
      </c>
      <c r="S118" s="146">
        <v>0</v>
      </c>
      <c r="T118" s="147">
        <f>S118*H118</f>
        <v>0</v>
      </c>
      <c r="AR118" s="16" t="s">
        <v>130</v>
      </c>
      <c r="AT118" s="16" t="s">
        <v>125</v>
      </c>
      <c r="AU118" s="16" t="s">
        <v>85</v>
      </c>
      <c r="AY118" s="16" t="s">
        <v>123</v>
      </c>
      <c r="BE118" s="148">
        <f>IF(N118="základní",J118,0)</f>
        <v>0</v>
      </c>
      <c r="BF118" s="148">
        <f>IF(N118="snížená",J118,0)</f>
        <v>0</v>
      </c>
      <c r="BG118" s="148">
        <f>IF(N118="zákl. přenesená",J118,0)</f>
        <v>0</v>
      </c>
      <c r="BH118" s="148">
        <f>IF(N118="sníž. přenesená",J118,0)</f>
        <v>0</v>
      </c>
      <c r="BI118" s="148">
        <f>IF(N118="nulová",J118,0)</f>
        <v>0</v>
      </c>
      <c r="BJ118" s="16" t="s">
        <v>83</v>
      </c>
      <c r="BK118" s="148">
        <f>ROUND(I118*H118,2)</f>
        <v>0</v>
      </c>
      <c r="BL118" s="16" t="s">
        <v>130</v>
      </c>
      <c r="BM118" s="16" t="s">
        <v>169</v>
      </c>
    </row>
    <row r="119" spans="2:51" s="11" customFormat="1" ht="12">
      <c r="B119" s="152"/>
      <c r="D119" s="149" t="s">
        <v>134</v>
      </c>
      <c r="E119" s="153" t="s">
        <v>3</v>
      </c>
      <c r="F119" s="154" t="s">
        <v>314</v>
      </c>
      <c r="H119" s="155">
        <v>12240</v>
      </c>
      <c r="I119" s="156"/>
      <c r="L119" s="152"/>
      <c r="M119" s="157"/>
      <c r="N119" s="158"/>
      <c r="O119" s="158"/>
      <c r="P119" s="158"/>
      <c r="Q119" s="158"/>
      <c r="R119" s="158"/>
      <c r="S119" s="158"/>
      <c r="T119" s="159"/>
      <c r="AT119" s="153" t="s">
        <v>134</v>
      </c>
      <c r="AU119" s="153" t="s">
        <v>85</v>
      </c>
      <c r="AV119" s="11" t="s">
        <v>85</v>
      </c>
      <c r="AW119" s="11" t="s">
        <v>34</v>
      </c>
      <c r="AX119" s="11" t="s">
        <v>75</v>
      </c>
      <c r="AY119" s="153" t="s">
        <v>123</v>
      </c>
    </row>
    <row r="120" spans="2:51" s="12" customFormat="1" ht="12">
      <c r="B120" s="160"/>
      <c r="D120" s="149" t="s">
        <v>134</v>
      </c>
      <c r="E120" s="161" t="s">
        <v>3</v>
      </c>
      <c r="F120" s="162" t="s">
        <v>171</v>
      </c>
      <c r="H120" s="161" t="s">
        <v>3</v>
      </c>
      <c r="I120" s="163"/>
      <c r="L120" s="160"/>
      <c r="M120" s="164"/>
      <c r="N120" s="165"/>
      <c r="O120" s="165"/>
      <c r="P120" s="165"/>
      <c r="Q120" s="165"/>
      <c r="R120" s="165"/>
      <c r="S120" s="165"/>
      <c r="T120" s="166"/>
      <c r="AT120" s="161" t="s">
        <v>134</v>
      </c>
      <c r="AU120" s="161" t="s">
        <v>85</v>
      </c>
      <c r="AV120" s="12" t="s">
        <v>83</v>
      </c>
      <c r="AW120" s="12" t="s">
        <v>34</v>
      </c>
      <c r="AX120" s="12" t="s">
        <v>75</v>
      </c>
      <c r="AY120" s="161" t="s">
        <v>123</v>
      </c>
    </row>
    <row r="121" spans="2:51" s="13" customFormat="1" ht="12">
      <c r="B121" s="167"/>
      <c r="D121" s="149" t="s">
        <v>134</v>
      </c>
      <c r="E121" s="168" t="s">
        <v>3</v>
      </c>
      <c r="F121" s="169" t="s">
        <v>137</v>
      </c>
      <c r="H121" s="170">
        <v>12240</v>
      </c>
      <c r="I121" s="171"/>
      <c r="L121" s="167"/>
      <c r="M121" s="172"/>
      <c r="N121" s="173"/>
      <c r="O121" s="173"/>
      <c r="P121" s="173"/>
      <c r="Q121" s="173"/>
      <c r="R121" s="173"/>
      <c r="S121" s="173"/>
      <c r="T121" s="174"/>
      <c r="AT121" s="168" t="s">
        <v>134</v>
      </c>
      <c r="AU121" s="168" t="s">
        <v>85</v>
      </c>
      <c r="AV121" s="13" t="s">
        <v>130</v>
      </c>
      <c r="AW121" s="13" t="s">
        <v>34</v>
      </c>
      <c r="AX121" s="13" t="s">
        <v>83</v>
      </c>
      <c r="AY121" s="168" t="s">
        <v>123</v>
      </c>
    </row>
    <row r="122" spans="2:65" s="1" customFormat="1" ht="22.5" customHeight="1">
      <c r="B122" s="137"/>
      <c r="C122" s="138" t="s">
        <v>172</v>
      </c>
      <c r="D122" s="138" t="s">
        <v>125</v>
      </c>
      <c r="E122" s="139" t="s">
        <v>173</v>
      </c>
      <c r="F122" s="140" t="s">
        <v>174</v>
      </c>
      <c r="G122" s="141" t="s">
        <v>128</v>
      </c>
      <c r="H122" s="142">
        <v>6120</v>
      </c>
      <c r="I122" s="143"/>
      <c r="J122" s="142"/>
      <c r="K122" s="140" t="s">
        <v>129</v>
      </c>
      <c r="L122" s="29"/>
      <c r="M122" s="144" t="s">
        <v>3</v>
      </c>
      <c r="N122" s="145" t="s">
        <v>46</v>
      </c>
      <c r="O122" s="48"/>
      <c r="P122" s="146">
        <f>O122*H122</f>
        <v>0</v>
      </c>
      <c r="Q122" s="146">
        <v>0</v>
      </c>
      <c r="R122" s="146">
        <f>Q122*H122</f>
        <v>0</v>
      </c>
      <c r="S122" s="146">
        <v>0</v>
      </c>
      <c r="T122" s="147">
        <f>S122*H122</f>
        <v>0</v>
      </c>
      <c r="AR122" s="16" t="s">
        <v>130</v>
      </c>
      <c r="AT122" s="16" t="s">
        <v>125</v>
      </c>
      <c r="AU122" s="16" t="s">
        <v>85</v>
      </c>
      <c r="AY122" s="16" t="s">
        <v>123</v>
      </c>
      <c r="BE122" s="148">
        <f>IF(N122="základní",J122,0)</f>
        <v>0</v>
      </c>
      <c r="BF122" s="148">
        <f>IF(N122="snížená",J122,0)</f>
        <v>0</v>
      </c>
      <c r="BG122" s="148">
        <f>IF(N122="zákl. přenesená",J122,0)</f>
        <v>0</v>
      </c>
      <c r="BH122" s="148">
        <f>IF(N122="sníž. přenesená",J122,0)</f>
        <v>0</v>
      </c>
      <c r="BI122" s="148">
        <f>IF(N122="nulová",J122,0)</f>
        <v>0</v>
      </c>
      <c r="BJ122" s="16" t="s">
        <v>83</v>
      </c>
      <c r="BK122" s="148">
        <f>ROUND(I122*H122,2)</f>
        <v>0</v>
      </c>
      <c r="BL122" s="16" t="s">
        <v>130</v>
      </c>
      <c r="BM122" s="16" t="s">
        <v>175</v>
      </c>
    </row>
    <row r="123" spans="2:47" s="1" customFormat="1" ht="87.75">
      <c r="B123" s="29"/>
      <c r="D123" s="149" t="s">
        <v>132</v>
      </c>
      <c r="F123" s="150" t="s">
        <v>176</v>
      </c>
      <c r="I123" s="83"/>
      <c r="L123" s="29"/>
      <c r="M123" s="151"/>
      <c r="N123" s="48"/>
      <c r="O123" s="48"/>
      <c r="P123" s="48"/>
      <c r="Q123" s="48"/>
      <c r="R123" s="48"/>
      <c r="S123" s="48"/>
      <c r="T123" s="49"/>
      <c r="AT123" s="16" t="s">
        <v>132</v>
      </c>
      <c r="AU123" s="16" t="s">
        <v>85</v>
      </c>
    </row>
    <row r="124" spans="2:51" s="11" customFormat="1" ht="12">
      <c r="B124" s="152"/>
      <c r="D124" s="149" t="s">
        <v>134</v>
      </c>
      <c r="E124" s="153" t="s">
        <v>3</v>
      </c>
      <c r="F124" s="154" t="s">
        <v>315</v>
      </c>
      <c r="H124" s="155">
        <v>6120</v>
      </c>
      <c r="I124" s="156"/>
      <c r="L124" s="152"/>
      <c r="M124" s="157"/>
      <c r="N124" s="158"/>
      <c r="O124" s="158"/>
      <c r="P124" s="158"/>
      <c r="Q124" s="158"/>
      <c r="R124" s="158"/>
      <c r="S124" s="158"/>
      <c r="T124" s="159"/>
      <c r="AT124" s="153" t="s">
        <v>134</v>
      </c>
      <c r="AU124" s="153" t="s">
        <v>85</v>
      </c>
      <c r="AV124" s="11" t="s">
        <v>85</v>
      </c>
      <c r="AW124" s="11" t="s">
        <v>34</v>
      </c>
      <c r="AX124" s="11" t="s">
        <v>75</v>
      </c>
      <c r="AY124" s="153" t="s">
        <v>123</v>
      </c>
    </row>
    <row r="125" spans="2:51" s="12" customFormat="1" ht="12">
      <c r="B125" s="160"/>
      <c r="D125" s="149" t="s">
        <v>134</v>
      </c>
      <c r="E125" s="161" t="s">
        <v>3</v>
      </c>
      <c r="F125" s="162" t="s">
        <v>171</v>
      </c>
      <c r="H125" s="161" t="s">
        <v>3</v>
      </c>
      <c r="I125" s="163"/>
      <c r="L125" s="160"/>
      <c r="M125" s="164"/>
      <c r="N125" s="165"/>
      <c r="O125" s="165"/>
      <c r="P125" s="165"/>
      <c r="Q125" s="165"/>
      <c r="R125" s="165"/>
      <c r="S125" s="165"/>
      <c r="T125" s="166"/>
      <c r="AT125" s="161" t="s">
        <v>134</v>
      </c>
      <c r="AU125" s="161" t="s">
        <v>85</v>
      </c>
      <c r="AV125" s="12" t="s">
        <v>83</v>
      </c>
      <c r="AW125" s="12" t="s">
        <v>34</v>
      </c>
      <c r="AX125" s="12" t="s">
        <v>75</v>
      </c>
      <c r="AY125" s="161" t="s">
        <v>123</v>
      </c>
    </row>
    <row r="126" spans="2:51" s="13" customFormat="1" ht="12">
      <c r="B126" s="167"/>
      <c r="D126" s="149" t="s">
        <v>134</v>
      </c>
      <c r="E126" s="168" t="s">
        <v>3</v>
      </c>
      <c r="F126" s="169" t="s">
        <v>137</v>
      </c>
      <c r="H126" s="170">
        <v>6120</v>
      </c>
      <c r="I126" s="171"/>
      <c r="L126" s="167"/>
      <c r="M126" s="172"/>
      <c r="N126" s="173"/>
      <c r="O126" s="173"/>
      <c r="P126" s="173"/>
      <c r="Q126" s="173"/>
      <c r="R126" s="173"/>
      <c r="S126" s="173"/>
      <c r="T126" s="174"/>
      <c r="AT126" s="168" t="s">
        <v>134</v>
      </c>
      <c r="AU126" s="168" t="s">
        <v>85</v>
      </c>
      <c r="AV126" s="13" t="s">
        <v>130</v>
      </c>
      <c r="AW126" s="13" t="s">
        <v>34</v>
      </c>
      <c r="AX126" s="13" t="s">
        <v>83</v>
      </c>
      <c r="AY126" s="168" t="s">
        <v>123</v>
      </c>
    </row>
    <row r="127" spans="2:65" s="1" customFormat="1" ht="22.5" customHeight="1">
      <c r="B127" s="137"/>
      <c r="C127" s="138" t="s">
        <v>178</v>
      </c>
      <c r="D127" s="138" t="s">
        <v>125</v>
      </c>
      <c r="E127" s="139" t="s">
        <v>179</v>
      </c>
      <c r="F127" s="140" t="s">
        <v>180</v>
      </c>
      <c r="G127" s="141" t="s">
        <v>128</v>
      </c>
      <c r="H127" s="142">
        <v>6120</v>
      </c>
      <c r="I127" s="143"/>
      <c r="J127" s="142"/>
      <c r="K127" s="140" t="s">
        <v>129</v>
      </c>
      <c r="L127" s="29"/>
      <c r="M127" s="144" t="s">
        <v>3</v>
      </c>
      <c r="N127" s="145" t="s">
        <v>46</v>
      </c>
      <c r="O127" s="48"/>
      <c r="P127" s="146">
        <f>O127*H127</f>
        <v>0</v>
      </c>
      <c r="Q127" s="146">
        <v>0</v>
      </c>
      <c r="R127" s="146">
        <f>Q127*H127</f>
        <v>0</v>
      </c>
      <c r="S127" s="146">
        <v>0</v>
      </c>
      <c r="T127" s="147">
        <f>S127*H127</f>
        <v>0</v>
      </c>
      <c r="AR127" s="16" t="s">
        <v>130</v>
      </c>
      <c r="AT127" s="16" t="s">
        <v>125</v>
      </c>
      <c r="AU127" s="16" t="s">
        <v>85</v>
      </c>
      <c r="AY127" s="16" t="s">
        <v>123</v>
      </c>
      <c r="BE127" s="148">
        <f>IF(N127="základní",J127,0)</f>
        <v>0</v>
      </c>
      <c r="BF127" s="148">
        <f>IF(N127="snížená",J127,0)</f>
        <v>0</v>
      </c>
      <c r="BG127" s="148">
        <f>IF(N127="zákl. přenesená",J127,0)</f>
        <v>0</v>
      </c>
      <c r="BH127" s="148">
        <f>IF(N127="sníž. přenesená",J127,0)</f>
        <v>0</v>
      </c>
      <c r="BI127" s="148">
        <f>IF(N127="nulová",J127,0)</f>
        <v>0</v>
      </c>
      <c r="BJ127" s="16" t="s">
        <v>83</v>
      </c>
      <c r="BK127" s="148">
        <f>ROUND(I127*H127,2)</f>
        <v>0</v>
      </c>
      <c r="BL127" s="16" t="s">
        <v>130</v>
      </c>
      <c r="BM127" s="16" t="s">
        <v>181</v>
      </c>
    </row>
    <row r="128" spans="2:47" s="1" customFormat="1" ht="87.75">
      <c r="B128" s="29"/>
      <c r="D128" s="149" t="s">
        <v>132</v>
      </c>
      <c r="F128" s="150" t="s">
        <v>176</v>
      </c>
      <c r="I128" s="83"/>
      <c r="L128" s="29"/>
      <c r="M128" s="151"/>
      <c r="N128" s="48"/>
      <c r="O128" s="48"/>
      <c r="P128" s="48"/>
      <c r="Q128" s="48"/>
      <c r="R128" s="48"/>
      <c r="S128" s="48"/>
      <c r="T128" s="49"/>
      <c r="AT128" s="16" t="s">
        <v>132</v>
      </c>
      <c r="AU128" s="16" t="s">
        <v>85</v>
      </c>
    </row>
    <row r="129" spans="2:51" s="11" customFormat="1" ht="12">
      <c r="B129" s="152"/>
      <c r="D129" s="149" t="s">
        <v>134</v>
      </c>
      <c r="E129" s="153" t="s">
        <v>3</v>
      </c>
      <c r="F129" s="154" t="s">
        <v>315</v>
      </c>
      <c r="H129" s="155">
        <v>6120</v>
      </c>
      <c r="I129" s="156"/>
      <c r="L129" s="152"/>
      <c r="M129" s="157"/>
      <c r="N129" s="158"/>
      <c r="O129" s="158"/>
      <c r="P129" s="158"/>
      <c r="Q129" s="158"/>
      <c r="R129" s="158"/>
      <c r="S129" s="158"/>
      <c r="T129" s="159"/>
      <c r="AT129" s="153" t="s">
        <v>134</v>
      </c>
      <c r="AU129" s="153" t="s">
        <v>85</v>
      </c>
      <c r="AV129" s="11" t="s">
        <v>85</v>
      </c>
      <c r="AW129" s="11" t="s">
        <v>34</v>
      </c>
      <c r="AX129" s="11" t="s">
        <v>75</v>
      </c>
      <c r="AY129" s="153" t="s">
        <v>123</v>
      </c>
    </row>
    <row r="130" spans="2:51" s="12" customFormat="1" ht="12">
      <c r="B130" s="160"/>
      <c r="D130" s="149" t="s">
        <v>134</v>
      </c>
      <c r="E130" s="161" t="s">
        <v>3</v>
      </c>
      <c r="F130" s="162" t="s">
        <v>151</v>
      </c>
      <c r="H130" s="161" t="s">
        <v>3</v>
      </c>
      <c r="I130" s="163"/>
      <c r="L130" s="160"/>
      <c r="M130" s="164"/>
      <c r="N130" s="165"/>
      <c r="O130" s="165"/>
      <c r="P130" s="165"/>
      <c r="Q130" s="165"/>
      <c r="R130" s="165"/>
      <c r="S130" s="165"/>
      <c r="T130" s="166"/>
      <c r="AT130" s="161" t="s">
        <v>134</v>
      </c>
      <c r="AU130" s="161" t="s">
        <v>85</v>
      </c>
      <c r="AV130" s="12" t="s">
        <v>83</v>
      </c>
      <c r="AW130" s="12" t="s">
        <v>34</v>
      </c>
      <c r="AX130" s="12" t="s">
        <v>75</v>
      </c>
      <c r="AY130" s="161" t="s">
        <v>123</v>
      </c>
    </row>
    <row r="131" spans="2:51" s="13" customFormat="1" ht="12">
      <c r="B131" s="167"/>
      <c r="D131" s="149" t="s">
        <v>134</v>
      </c>
      <c r="E131" s="168" t="s">
        <v>3</v>
      </c>
      <c r="F131" s="169" t="s">
        <v>137</v>
      </c>
      <c r="H131" s="170">
        <v>6120</v>
      </c>
      <c r="I131" s="171"/>
      <c r="L131" s="167"/>
      <c r="M131" s="172"/>
      <c r="N131" s="173"/>
      <c r="O131" s="173"/>
      <c r="P131" s="173"/>
      <c r="Q131" s="173"/>
      <c r="R131" s="173"/>
      <c r="S131" s="173"/>
      <c r="T131" s="174"/>
      <c r="AT131" s="168" t="s">
        <v>134</v>
      </c>
      <c r="AU131" s="168" t="s">
        <v>85</v>
      </c>
      <c r="AV131" s="13" t="s">
        <v>130</v>
      </c>
      <c r="AW131" s="13" t="s">
        <v>34</v>
      </c>
      <c r="AX131" s="13" t="s">
        <v>83</v>
      </c>
      <c r="AY131" s="168" t="s">
        <v>123</v>
      </c>
    </row>
    <row r="132" spans="2:63" s="10" customFormat="1" ht="22.9" customHeight="1">
      <c r="B132" s="124"/>
      <c r="D132" s="125" t="s">
        <v>74</v>
      </c>
      <c r="E132" s="135" t="s">
        <v>161</v>
      </c>
      <c r="F132" s="135" t="s">
        <v>182</v>
      </c>
      <c r="I132" s="127"/>
      <c r="J132" s="136">
        <v>18208152.22</v>
      </c>
      <c r="L132" s="124"/>
      <c r="M132" s="129"/>
      <c r="N132" s="130"/>
      <c r="O132" s="130"/>
      <c r="P132" s="131">
        <f>SUM(P133:P171)</f>
        <v>0</v>
      </c>
      <c r="Q132" s="130"/>
      <c r="R132" s="131">
        <f>SUM(R133:R171)</f>
        <v>790.776</v>
      </c>
      <c r="S132" s="130"/>
      <c r="T132" s="132">
        <f>SUM(T133:T171)</f>
        <v>0</v>
      </c>
      <c r="AR132" s="125" t="s">
        <v>83</v>
      </c>
      <c r="AT132" s="133" t="s">
        <v>74</v>
      </c>
      <c r="AU132" s="133" t="s">
        <v>83</v>
      </c>
      <c r="AY132" s="125" t="s">
        <v>123</v>
      </c>
      <c r="BK132" s="134">
        <f>SUM(BK133:BK171)</f>
        <v>0</v>
      </c>
    </row>
    <row r="133" spans="2:65" s="1" customFormat="1" ht="16.5" customHeight="1">
      <c r="B133" s="137"/>
      <c r="C133" s="138" t="s">
        <v>183</v>
      </c>
      <c r="D133" s="138" t="s">
        <v>125</v>
      </c>
      <c r="E133" s="139" t="s">
        <v>316</v>
      </c>
      <c r="F133" s="140" t="s">
        <v>317</v>
      </c>
      <c r="G133" s="141" t="s">
        <v>128</v>
      </c>
      <c r="H133" s="142">
        <v>600</v>
      </c>
      <c r="I133" s="143"/>
      <c r="J133" s="142"/>
      <c r="K133" s="140" t="s">
        <v>129</v>
      </c>
      <c r="L133" s="29"/>
      <c r="M133" s="144" t="s">
        <v>3</v>
      </c>
      <c r="N133" s="145" t="s">
        <v>46</v>
      </c>
      <c r="O133" s="48"/>
      <c r="P133" s="146">
        <f>O133*H133</f>
        <v>0</v>
      </c>
      <c r="Q133" s="146">
        <v>0</v>
      </c>
      <c r="R133" s="146">
        <f>Q133*H133</f>
        <v>0</v>
      </c>
      <c r="S133" s="146">
        <v>0</v>
      </c>
      <c r="T133" s="147">
        <f>S133*H133</f>
        <v>0</v>
      </c>
      <c r="AR133" s="16" t="s">
        <v>130</v>
      </c>
      <c r="AT133" s="16" t="s">
        <v>125</v>
      </c>
      <c r="AU133" s="16" t="s">
        <v>85</v>
      </c>
      <c r="AY133" s="16" t="s">
        <v>123</v>
      </c>
      <c r="BE133" s="148">
        <f>IF(N133="základní",J133,0)</f>
        <v>0</v>
      </c>
      <c r="BF133" s="148">
        <f>IF(N133="snížená",J133,0)</f>
        <v>0</v>
      </c>
      <c r="BG133" s="148">
        <f>IF(N133="zákl. přenesená",J133,0)</f>
        <v>0</v>
      </c>
      <c r="BH133" s="148">
        <f>IF(N133="sníž. přenesená",J133,0)</f>
        <v>0</v>
      </c>
      <c r="BI133" s="148">
        <f>IF(N133="nulová",J133,0)</f>
        <v>0</v>
      </c>
      <c r="BJ133" s="16" t="s">
        <v>83</v>
      </c>
      <c r="BK133" s="148">
        <f>ROUND(I133*H133,2)</f>
        <v>0</v>
      </c>
      <c r="BL133" s="16" t="s">
        <v>130</v>
      </c>
      <c r="BM133" s="16" t="s">
        <v>318</v>
      </c>
    </row>
    <row r="134" spans="2:51" s="11" customFormat="1" ht="12">
      <c r="B134" s="152"/>
      <c r="D134" s="149" t="s">
        <v>134</v>
      </c>
      <c r="E134" s="153" t="s">
        <v>3</v>
      </c>
      <c r="F134" s="154" t="s">
        <v>319</v>
      </c>
      <c r="H134" s="155">
        <v>600</v>
      </c>
      <c r="I134" s="156"/>
      <c r="L134" s="152"/>
      <c r="M134" s="157"/>
      <c r="N134" s="158"/>
      <c r="O134" s="158"/>
      <c r="P134" s="158"/>
      <c r="Q134" s="158"/>
      <c r="R134" s="158"/>
      <c r="S134" s="158"/>
      <c r="T134" s="159"/>
      <c r="AT134" s="153" t="s">
        <v>134</v>
      </c>
      <c r="AU134" s="153" t="s">
        <v>85</v>
      </c>
      <c r="AV134" s="11" t="s">
        <v>85</v>
      </c>
      <c r="AW134" s="11" t="s">
        <v>34</v>
      </c>
      <c r="AX134" s="11" t="s">
        <v>75</v>
      </c>
      <c r="AY134" s="153" t="s">
        <v>123</v>
      </c>
    </row>
    <row r="135" spans="2:51" s="12" customFormat="1" ht="12">
      <c r="B135" s="160"/>
      <c r="D135" s="149" t="s">
        <v>134</v>
      </c>
      <c r="E135" s="161" t="s">
        <v>3</v>
      </c>
      <c r="F135" s="162" t="s">
        <v>320</v>
      </c>
      <c r="H135" s="161" t="s">
        <v>3</v>
      </c>
      <c r="I135" s="163"/>
      <c r="L135" s="160"/>
      <c r="M135" s="164"/>
      <c r="N135" s="165"/>
      <c r="O135" s="165"/>
      <c r="P135" s="165"/>
      <c r="Q135" s="165"/>
      <c r="R135" s="165"/>
      <c r="S135" s="165"/>
      <c r="T135" s="166"/>
      <c r="AT135" s="161" t="s">
        <v>134</v>
      </c>
      <c r="AU135" s="161" t="s">
        <v>85</v>
      </c>
      <c r="AV135" s="12" t="s">
        <v>83</v>
      </c>
      <c r="AW135" s="12" t="s">
        <v>34</v>
      </c>
      <c r="AX135" s="12" t="s">
        <v>75</v>
      </c>
      <c r="AY135" s="161" t="s">
        <v>123</v>
      </c>
    </row>
    <row r="136" spans="2:51" s="13" customFormat="1" ht="12">
      <c r="B136" s="167"/>
      <c r="D136" s="149" t="s">
        <v>134</v>
      </c>
      <c r="E136" s="168" t="s">
        <v>3</v>
      </c>
      <c r="F136" s="169" t="s">
        <v>137</v>
      </c>
      <c r="H136" s="170">
        <v>600</v>
      </c>
      <c r="I136" s="171"/>
      <c r="L136" s="167"/>
      <c r="M136" s="172"/>
      <c r="N136" s="173"/>
      <c r="O136" s="173"/>
      <c r="P136" s="173"/>
      <c r="Q136" s="173"/>
      <c r="R136" s="173"/>
      <c r="S136" s="173"/>
      <c r="T136" s="174"/>
      <c r="AT136" s="168" t="s">
        <v>134</v>
      </c>
      <c r="AU136" s="168" t="s">
        <v>85</v>
      </c>
      <c r="AV136" s="13" t="s">
        <v>130</v>
      </c>
      <c r="AW136" s="13" t="s">
        <v>34</v>
      </c>
      <c r="AX136" s="13" t="s">
        <v>83</v>
      </c>
      <c r="AY136" s="168" t="s">
        <v>123</v>
      </c>
    </row>
    <row r="137" spans="2:65" s="1" customFormat="1" ht="22.5" customHeight="1">
      <c r="B137" s="137"/>
      <c r="C137" s="138" t="s">
        <v>188</v>
      </c>
      <c r="D137" s="138" t="s">
        <v>125</v>
      </c>
      <c r="E137" s="139" t="s">
        <v>184</v>
      </c>
      <c r="F137" s="140" t="s">
        <v>185</v>
      </c>
      <c r="G137" s="141" t="s">
        <v>128</v>
      </c>
      <c r="H137" s="142">
        <v>1800</v>
      </c>
      <c r="I137" s="143"/>
      <c r="J137" s="142"/>
      <c r="K137" s="140" t="s">
        <v>129</v>
      </c>
      <c r="L137" s="29"/>
      <c r="M137" s="144" t="s">
        <v>3</v>
      </c>
      <c r="N137" s="145" t="s">
        <v>46</v>
      </c>
      <c r="O137" s="48"/>
      <c r="P137" s="146">
        <f>O137*H137</f>
        <v>0</v>
      </c>
      <c r="Q137" s="146">
        <v>0</v>
      </c>
      <c r="R137" s="146">
        <f>Q137*H137</f>
        <v>0</v>
      </c>
      <c r="S137" s="146">
        <v>0</v>
      </c>
      <c r="T137" s="147">
        <f>S137*H137</f>
        <v>0</v>
      </c>
      <c r="AR137" s="16" t="s">
        <v>130</v>
      </c>
      <c r="AT137" s="16" t="s">
        <v>125</v>
      </c>
      <c r="AU137" s="16" t="s">
        <v>85</v>
      </c>
      <c r="AY137" s="16" t="s">
        <v>123</v>
      </c>
      <c r="BE137" s="148">
        <f>IF(N137="základní",J137,0)</f>
        <v>0</v>
      </c>
      <c r="BF137" s="148">
        <f>IF(N137="snížená",J137,0)</f>
        <v>0</v>
      </c>
      <c r="BG137" s="148">
        <f>IF(N137="zákl. přenesená",J137,0)</f>
        <v>0</v>
      </c>
      <c r="BH137" s="148">
        <f>IF(N137="sníž. přenesená",J137,0)</f>
        <v>0</v>
      </c>
      <c r="BI137" s="148">
        <f>IF(N137="nulová",J137,0)</f>
        <v>0</v>
      </c>
      <c r="BJ137" s="16" t="s">
        <v>83</v>
      </c>
      <c r="BK137" s="148">
        <f>ROUND(I137*H137,2)</f>
        <v>0</v>
      </c>
      <c r="BL137" s="16" t="s">
        <v>130</v>
      </c>
      <c r="BM137" s="16" t="s">
        <v>186</v>
      </c>
    </row>
    <row r="138" spans="2:47" s="1" customFormat="1" ht="29.25">
      <c r="B138" s="29"/>
      <c r="D138" s="149" t="s">
        <v>132</v>
      </c>
      <c r="F138" s="150" t="s">
        <v>187</v>
      </c>
      <c r="I138" s="83"/>
      <c r="L138" s="29"/>
      <c r="M138" s="151"/>
      <c r="N138" s="48"/>
      <c r="O138" s="48"/>
      <c r="P138" s="48"/>
      <c r="Q138" s="48"/>
      <c r="R138" s="48"/>
      <c r="S138" s="48"/>
      <c r="T138" s="49"/>
      <c r="AT138" s="16" t="s">
        <v>132</v>
      </c>
      <c r="AU138" s="16" t="s">
        <v>85</v>
      </c>
    </row>
    <row r="139" spans="2:51" s="11" customFormat="1" ht="12">
      <c r="B139" s="152"/>
      <c r="D139" s="149" t="s">
        <v>134</v>
      </c>
      <c r="E139" s="153" t="s">
        <v>3</v>
      </c>
      <c r="F139" s="154" t="s">
        <v>321</v>
      </c>
      <c r="H139" s="155">
        <v>1800</v>
      </c>
      <c r="I139" s="156"/>
      <c r="L139" s="152"/>
      <c r="M139" s="157"/>
      <c r="N139" s="158"/>
      <c r="O139" s="158"/>
      <c r="P139" s="158"/>
      <c r="Q139" s="158"/>
      <c r="R139" s="158"/>
      <c r="S139" s="158"/>
      <c r="T139" s="159"/>
      <c r="AT139" s="153" t="s">
        <v>134</v>
      </c>
      <c r="AU139" s="153" t="s">
        <v>85</v>
      </c>
      <c r="AV139" s="11" t="s">
        <v>85</v>
      </c>
      <c r="AW139" s="11" t="s">
        <v>34</v>
      </c>
      <c r="AX139" s="11" t="s">
        <v>75</v>
      </c>
      <c r="AY139" s="153" t="s">
        <v>123</v>
      </c>
    </row>
    <row r="140" spans="2:51" s="12" customFormat="1" ht="12">
      <c r="B140" s="160"/>
      <c r="D140" s="149" t="s">
        <v>134</v>
      </c>
      <c r="E140" s="161" t="s">
        <v>3</v>
      </c>
      <c r="F140" s="162" t="s">
        <v>322</v>
      </c>
      <c r="H140" s="161" t="s">
        <v>3</v>
      </c>
      <c r="I140" s="163"/>
      <c r="L140" s="160"/>
      <c r="M140" s="164"/>
      <c r="N140" s="165"/>
      <c r="O140" s="165"/>
      <c r="P140" s="165"/>
      <c r="Q140" s="165"/>
      <c r="R140" s="165"/>
      <c r="S140" s="165"/>
      <c r="T140" s="166"/>
      <c r="AT140" s="161" t="s">
        <v>134</v>
      </c>
      <c r="AU140" s="161" t="s">
        <v>85</v>
      </c>
      <c r="AV140" s="12" t="s">
        <v>83</v>
      </c>
      <c r="AW140" s="12" t="s">
        <v>34</v>
      </c>
      <c r="AX140" s="12" t="s">
        <v>75</v>
      </c>
      <c r="AY140" s="161" t="s">
        <v>123</v>
      </c>
    </row>
    <row r="141" spans="2:51" s="13" customFormat="1" ht="12">
      <c r="B141" s="167"/>
      <c r="D141" s="149" t="s">
        <v>134</v>
      </c>
      <c r="E141" s="168" t="s">
        <v>3</v>
      </c>
      <c r="F141" s="169" t="s">
        <v>137</v>
      </c>
      <c r="H141" s="170">
        <v>1800</v>
      </c>
      <c r="I141" s="171"/>
      <c r="L141" s="167"/>
      <c r="M141" s="172"/>
      <c r="N141" s="173"/>
      <c r="O141" s="173"/>
      <c r="P141" s="173"/>
      <c r="Q141" s="173"/>
      <c r="R141" s="173"/>
      <c r="S141" s="173"/>
      <c r="T141" s="174"/>
      <c r="AT141" s="168" t="s">
        <v>134</v>
      </c>
      <c r="AU141" s="168" t="s">
        <v>85</v>
      </c>
      <c r="AV141" s="13" t="s">
        <v>130</v>
      </c>
      <c r="AW141" s="13" t="s">
        <v>34</v>
      </c>
      <c r="AX141" s="13" t="s">
        <v>83</v>
      </c>
      <c r="AY141" s="168" t="s">
        <v>123</v>
      </c>
    </row>
    <row r="142" spans="2:65" s="1" customFormat="1" ht="16.5" customHeight="1">
      <c r="B142" s="137"/>
      <c r="C142" s="138" t="s">
        <v>194</v>
      </c>
      <c r="D142" s="138" t="s">
        <v>125</v>
      </c>
      <c r="E142" s="139" t="s">
        <v>189</v>
      </c>
      <c r="F142" s="140" t="s">
        <v>190</v>
      </c>
      <c r="G142" s="141" t="s">
        <v>128</v>
      </c>
      <c r="H142" s="142">
        <v>3661</v>
      </c>
      <c r="I142" s="143"/>
      <c r="J142" s="142"/>
      <c r="K142" s="140" t="s">
        <v>129</v>
      </c>
      <c r="L142" s="29"/>
      <c r="M142" s="144" t="s">
        <v>3</v>
      </c>
      <c r="N142" s="145" t="s">
        <v>46</v>
      </c>
      <c r="O142" s="48"/>
      <c r="P142" s="146">
        <f>O142*H142</f>
        <v>0</v>
      </c>
      <c r="Q142" s="146">
        <v>0.216</v>
      </c>
      <c r="R142" s="146">
        <f>Q142*H142</f>
        <v>790.776</v>
      </c>
      <c r="S142" s="146">
        <v>0</v>
      </c>
      <c r="T142" s="147">
        <f>S142*H142</f>
        <v>0</v>
      </c>
      <c r="AR142" s="16" t="s">
        <v>130</v>
      </c>
      <c r="AT142" s="16" t="s">
        <v>125</v>
      </c>
      <c r="AU142" s="16" t="s">
        <v>85</v>
      </c>
      <c r="AY142" s="16" t="s">
        <v>123</v>
      </c>
      <c r="BE142" s="148">
        <f>IF(N142="základní",J142,0)</f>
        <v>0</v>
      </c>
      <c r="BF142" s="148">
        <f>IF(N142="snížená",J142,0)</f>
        <v>0</v>
      </c>
      <c r="BG142" s="148">
        <f>IF(N142="zákl. přenesená",J142,0)</f>
        <v>0</v>
      </c>
      <c r="BH142" s="148">
        <f>IF(N142="sníž. přenesená",J142,0)</f>
        <v>0</v>
      </c>
      <c r="BI142" s="148">
        <f>IF(N142="nulová",J142,0)</f>
        <v>0</v>
      </c>
      <c r="BJ142" s="16" t="s">
        <v>83</v>
      </c>
      <c r="BK142" s="148">
        <f>ROUND(I142*H142,2)</f>
        <v>0</v>
      </c>
      <c r="BL142" s="16" t="s">
        <v>130</v>
      </c>
      <c r="BM142" s="16" t="s">
        <v>191</v>
      </c>
    </row>
    <row r="143" spans="2:47" s="1" customFormat="1" ht="68.25">
      <c r="B143" s="29"/>
      <c r="D143" s="149" t="s">
        <v>132</v>
      </c>
      <c r="F143" s="150" t="s">
        <v>192</v>
      </c>
      <c r="I143" s="83"/>
      <c r="L143" s="29"/>
      <c r="M143" s="151"/>
      <c r="N143" s="48"/>
      <c r="O143" s="48"/>
      <c r="P143" s="48"/>
      <c r="Q143" s="48"/>
      <c r="R143" s="48"/>
      <c r="S143" s="48"/>
      <c r="T143" s="49"/>
      <c r="AT143" s="16" t="s">
        <v>132</v>
      </c>
      <c r="AU143" s="16" t="s">
        <v>85</v>
      </c>
    </row>
    <row r="144" spans="2:51" s="11" customFormat="1" ht="12">
      <c r="B144" s="152"/>
      <c r="D144" s="149" t="s">
        <v>134</v>
      </c>
      <c r="E144" s="153" t="s">
        <v>3</v>
      </c>
      <c r="F144" s="154" t="s">
        <v>323</v>
      </c>
      <c r="H144" s="155">
        <v>3661</v>
      </c>
      <c r="I144" s="156"/>
      <c r="L144" s="152"/>
      <c r="M144" s="157"/>
      <c r="N144" s="158"/>
      <c r="O144" s="158"/>
      <c r="P144" s="158"/>
      <c r="Q144" s="158"/>
      <c r="R144" s="158"/>
      <c r="S144" s="158"/>
      <c r="T144" s="159"/>
      <c r="AT144" s="153" t="s">
        <v>134</v>
      </c>
      <c r="AU144" s="153" t="s">
        <v>85</v>
      </c>
      <c r="AV144" s="11" t="s">
        <v>85</v>
      </c>
      <c r="AW144" s="11" t="s">
        <v>34</v>
      </c>
      <c r="AX144" s="11" t="s">
        <v>75</v>
      </c>
      <c r="AY144" s="153" t="s">
        <v>123</v>
      </c>
    </row>
    <row r="145" spans="2:51" s="12" customFormat="1" ht="12">
      <c r="B145" s="160"/>
      <c r="D145" s="149" t="s">
        <v>134</v>
      </c>
      <c r="E145" s="161" t="s">
        <v>3</v>
      </c>
      <c r="F145" s="162" t="s">
        <v>151</v>
      </c>
      <c r="H145" s="161" t="s">
        <v>3</v>
      </c>
      <c r="I145" s="163"/>
      <c r="L145" s="160"/>
      <c r="M145" s="164"/>
      <c r="N145" s="165"/>
      <c r="O145" s="165"/>
      <c r="P145" s="165"/>
      <c r="Q145" s="165"/>
      <c r="R145" s="165"/>
      <c r="S145" s="165"/>
      <c r="T145" s="166"/>
      <c r="AT145" s="161" t="s">
        <v>134</v>
      </c>
      <c r="AU145" s="161" t="s">
        <v>85</v>
      </c>
      <c r="AV145" s="12" t="s">
        <v>83</v>
      </c>
      <c r="AW145" s="12" t="s">
        <v>34</v>
      </c>
      <c r="AX145" s="12" t="s">
        <v>75</v>
      </c>
      <c r="AY145" s="161" t="s">
        <v>123</v>
      </c>
    </row>
    <row r="146" spans="2:51" s="13" customFormat="1" ht="12">
      <c r="B146" s="167"/>
      <c r="D146" s="149" t="s">
        <v>134</v>
      </c>
      <c r="E146" s="168" t="s">
        <v>3</v>
      </c>
      <c r="F146" s="169" t="s">
        <v>137</v>
      </c>
      <c r="H146" s="170">
        <v>3661</v>
      </c>
      <c r="I146" s="171"/>
      <c r="L146" s="167"/>
      <c r="M146" s="172"/>
      <c r="N146" s="173"/>
      <c r="O146" s="173"/>
      <c r="P146" s="173"/>
      <c r="Q146" s="173"/>
      <c r="R146" s="173"/>
      <c r="S146" s="173"/>
      <c r="T146" s="174"/>
      <c r="AT146" s="168" t="s">
        <v>134</v>
      </c>
      <c r="AU146" s="168" t="s">
        <v>85</v>
      </c>
      <c r="AV146" s="13" t="s">
        <v>130</v>
      </c>
      <c r="AW146" s="13" t="s">
        <v>34</v>
      </c>
      <c r="AX146" s="13" t="s">
        <v>83</v>
      </c>
      <c r="AY146" s="168" t="s">
        <v>123</v>
      </c>
    </row>
    <row r="147" spans="2:65" s="1" customFormat="1" ht="16.5" customHeight="1">
      <c r="B147" s="137"/>
      <c r="C147" s="138" t="s">
        <v>199</v>
      </c>
      <c r="D147" s="138" t="s">
        <v>125</v>
      </c>
      <c r="E147" s="139" t="s">
        <v>195</v>
      </c>
      <c r="F147" s="140" t="s">
        <v>196</v>
      </c>
      <c r="G147" s="141" t="s">
        <v>128</v>
      </c>
      <c r="H147" s="142">
        <v>1500</v>
      </c>
      <c r="I147" s="143"/>
      <c r="J147" s="142"/>
      <c r="K147" s="140" t="s">
        <v>129</v>
      </c>
      <c r="L147" s="29"/>
      <c r="M147" s="144" t="s">
        <v>3</v>
      </c>
      <c r="N147" s="145" t="s">
        <v>46</v>
      </c>
      <c r="O147" s="48"/>
      <c r="P147" s="146">
        <f>O147*H147</f>
        <v>0</v>
      </c>
      <c r="Q147" s="146">
        <v>0</v>
      </c>
      <c r="R147" s="146">
        <f>Q147*H147</f>
        <v>0</v>
      </c>
      <c r="S147" s="146">
        <v>0</v>
      </c>
      <c r="T147" s="147">
        <f>S147*H147</f>
        <v>0</v>
      </c>
      <c r="AR147" s="16" t="s">
        <v>130</v>
      </c>
      <c r="AT147" s="16" t="s">
        <v>125</v>
      </c>
      <c r="AU147" s="16" t="s">
        <v>85</v>
      </c>
      <c r="AY147" s="16" t="s">
        <v>123</v>
      </c>
      <c r="BE147" s="148">
        <f>IF(N147="základní",J147,0)</f>
        <v>0</v>
      </c>
      <c r="BF147" s="148">
        <f>IF(N147="snížená",J147,0)</f>
        <v>0</v>
      </c>
      <c r="BG147" s="148">
        <f>IF(N147="zákl. přenesená",J147,0)</f>
        <v>0</v>
      </c>
      <c r="BH147" s="148">
        <f>IF(N147="sníž. přenesená",J147,0)</f>
        <v>0</v>
      </c>
      <c r="BI147" s="148">
        <f>IF(N147="nulová",J147,0)</f>
        <v>0</v>
      </c>
      <c r="BJ147" s="16" t="s">
        <v>83</v>
      </c>
      <c r="BK147" s="148">
        <f>ROUND(I147*H147,2)</f>
        <v>0</v>
      </c>
      <c r="BL147" s="16" t="s">
        <v>130</v>
      </c>
      <c r="BM147" s="16" t="s">
        <v>197</v>
      </c>
    </row>
    <row r="148" spans="2:47" s="1" customFormat="1" ht="39">
      <c r="B148" s="29"/>
      <c r="D148" s="149" t="s">
        <v>132</v>
      </c>
      <c r="F148" s="150" t="s">
        <v>198</v>
      </c>
      <c r="I148" s="83"/>
      <c r="L148" s="29"/>
      <c r="M148" s="151"/>
      <c r="N148" s="48"/>
      <c r="O148" s="48"/>
      <c r="P148" s="48"/>
      <c r="Q148" s="48"/>
      <c r="R148" s="48"/>
      <c r="S148" s="48"/>
      <c r="T148" s="49"/>
      <c r="AT148" s="16" t="s">
        <v>132</v>
      </c>
      <c r="AU148" s="16" t="s">
        <v>85</v>
      </c>
    </row>
    <row r="149" spans="2:51" s="11" customFormat="1" ht="12">
      <c r="B149" s="152"/>
      <c r="D149" s="149" t="s">
        <v>134</v>
      </c>
      <c r="E149" s="153" t="s">
        <v>3</v>
      </c>
      <c r="F149" s="154" t="s">
        <v>309</v>
      </c>
      <c r="H149" s="155">
        <v>1500</v>
      </c>
      <c r="I149" s="156"/>
      <c r="L149" s="152"/>
      <c r="M149" s="157"/>
      <c r="N149" s="158"/>
      <c r="O149" s="158"/>
      <c r="P149" s="158"/>
      <c r="Q149" s="158"/>
      <c r="R149" s="158"/>
      <c r="S149" s="158"/>
      <c r="T149" s="159"/>
      <c r="AT149" s="153" t="s">
        <v>134</v>
      </c>
      <c r="AU149" s="153" t="s">
        <v>85</v>
      </c>
      <c r="AV149" s="11" t="s">
        <v>85</v>
      </c>
      <c r="AW149" s="11" t="s">
        <v>34</v>
      </c>
      <c r="AX149" s="11" t="s">
        <v>75</v>
      </c>
      <c r="AY149" s="153" t="s">
        <v>123</v>
      </c>
    </row>
    <row r="150" spans="2:51" s="12" customFormat="1" ht="12">
      <c r="B150" s="160"/>
      <c r="D150" s="149" t="s">
        <v>134</v>
      </c>
      <c r="E150" s="161" t="s">
        <v>3</v>
      </c>
      <c r="F150" s="162" t="s">
        <v>324</v>
      </c>
      <c r="H150" s="161" t="s">
        <v>3</v>
      </c>
      <c r="I150" s="163"/>
      <c r="L150" s="160"/>
      <c r="M150" s="164"/>
      <c r="N150" s="165"/>
      <c r="O150" s="165"/>
      <c r="P150" s="165"/>
      <c r="Q150" s="165"/>
      <c r="R150" s="165"/>
      <c r="S150" s="165"/>
      <c r="T150" s="166"/>
      <c r="AT150" s="161" t="s">
        <v>134</v>
      </c>
      <c r="AU150" s="161" t="s">
        <v>85</v>
      </c>
      <c r="AV150" s="12" t="s">
        <v>83</v>
      </c>
      <c r="AW150" s="12" t="s">
        <v>34</v>
      </c>
      <c r="AX150" s="12" t="s">
        <v>75</v>
      </c>
      <c r="AY150" s="161" t="s">
        <v>123</v>
      </c>
    </row>
    <row r="151" spans="2:51" s="13" customFormat="1" ht="12">
      <c r="B151" s="167"/>
      <c r="D151" s="149" t="s">
        <v>134</v>
      </c>
      <c r="E151" s="168" t="s">
        <v>3</v>
      </c>
      <c r="F151" s="169" t="s">
        <v>137</v>
      </c>
      <c r="H151" s="170">
        <v>1500</v>
      </c>
      <c r="I151" s="171"/>
      <c r="L151" s="167"/>
      <c r="M151" s="172"/>
      <c r="N151" s="173"/>
      <c r="O151" s="173"/>
      <c r="P151" s="173"/>
      <c r="Q151" s="173"/>
      <c r="R151" s="173"/>
      <c r="S151" s="173"/>
      <c r="T151" s="174"/>
      <c r="AT151" s="168" t="s">
        <v>134</v>
      </c>
      <c r="AU151" s="168" t="s">
        <v>85</v>
      </c>
      <c r="AV151" s="13" t="s">
        <v>130</v>
      </c>
      <c r="AW151" s="13" t="s">
        <v>34</v>
      </c>
      <c r="AX151" s="13" t="s">
        <v>83</v>
      </c>
      <c r="AY151" s="168" t="s">
        <v>123</v>
      </c>
    </row>
    <row r="152" spans="2:65" s="1" customFormat="1" ht="16.5" customHeight="1">
      <c r="B152" s="137"/>
      <c r="C152" s="138" t="s">
        <v>207</v>
      </c>
      <c r="D152" s="138" t="s">
        <v>125</v>
      </c>
      <c r="E152" s="139" t="s">
        <v>200</v>
      </c>
      <c r="F152" s="140" t="s">
        <v>201</v>
      </c>
      <c r="G152" s="141" t="s">
        <v>128</v>
      </c>
      <c r="H152" s="142">
        <v>43944.94</v>
      </c>
      <c r="I152" s="143"/>
      <c r="J152" s="142"/>
      <c r="K152" s="140" t="s">
        <v>129</v>
      </c>
      <c r="L152" s="29"/>
      <c r="M152" s="144" t="s">
        <v>3</v>
      </c>
      <c r="N152" s="145" t="s">
        <v>46</v>
      </c>
      <c r="O152" s="48"/>
      <c r="P152" s="146">
        <f>O152*H152</f>
        <v>0</v>
      </c>
      <c r="Q152" s="146">
        <v>0</v>
      </c>
      <c r="R152" s="146">
        <f>Q152*H152</f>
        <v>0</v>
      </c>
      <c r="S152" s="146">
        <v>0</v>
      </c>
      <c r="T152" s="147">
        <f>S152*H152</f>
        <v>0</v>
      </c>
      <c r="AR152" s="16" t="s">
        <v>130</v>
      </c>
      <c r="AT152" s="16" t="s">
        <v>125</v>
      </c>
      <c r="AU152" s="16" t="s">
        <v>85</v>
      </c>
      <c r="AY152" s="16" t="s">
        <v>123</v>
      </c>
      <c r="BE152" s="148">
        <f>IF(N152="základní",J152,0)</f>
        <v>0</v>
      </c>
      <c r="BF152" s="148">
        <f>IF(N152="snížená",J152,0)</f>
        <v>0</v>
      </c>
      <c r="BG152" s="148">
        <f>IF(N152="zákl. přenesená",J152,0)</f>
        <v>0</v>
      </c>
      <c r="BH152" s="148">
        <f>IF(N152="sníž. přenesená",J152,0)</f>
        <v>0</v>
      </c>
      <c r="BI152" s="148">
        <f>IF(N152="nulová",J152,0)</f>
        <v>0</v>
      </c>
      <c r="BJ152" s="16" t="s">
        <v>83</v>
      </c>
      <c r="BK152" s="148">
        <f>ROUND(I152*H152,2)</f>
        <v>0</v>
      </c>
      <c r="BL152" s="16" t="s">
        <v>130</v>
      </c>
      <c r="BM152" s="16" t="s">
        <v>202</v>
      </c>
    </row>
    <row r="153" spans="2:51" s="12" customFormat="1" ht="12">
      <c r="B153" s="160"/>
      <c r="D153" s="149" t="s">
        <v>134</v>
      </c>
      <c r="E153" s="161" t="s">
        <v>3</v>
      </c>
      <c r="F153" s="162" t="s">
        <v>203</v>
      </c>
      <c r="H153" s="161" t="s">
        <v>3</v>
      </c>
      <c r="I153" s="163"/>
      <c r="L153" s="160"/>
      <c r="M153" s="164"/>
      <c r="N153" s="165"/>
      <c r="O153" s="165"/>
      <c r="P153" s="165"/>
      <c r="Q153" s="165"/>
      <c r="R153" s="165"/>
      <c r="S153" s="165"/>
      <c r="T153" s="166"/>
      <c r="AT153" s="161" t="s">
        <v>134</v>
      </c>
      <c r="AU153" s="161" t="s">
        <v>85</v>
      </c>
      <c r="AV153" s="12" t="s">
        <v>83</v>
      </c>
      <c r="AW153" s="12" t="s">
        <v>34</v>
      </c>
      <c r="AX153" s="12" t="s">
        <v>75</v>
      </c>
      <c r="AY153" s="161" t="s">
        <v>123</v>
      </c>
    </row>
    <row r="154" spans="2:51" s="11" customFormat="1" ht="12">
      <c r="B154" s="152"/>
      <c r="D154" s="149" t="s">
        <v>134</v>
      </c>
      <c r="E154" s="153" t="s">
        <v>3</v>
      </c>
      <c r="F154" s="154" t="s">
        <v>325</v>
      </c>
      <c r="H154" s="155">
        <v>42757.54</v>
      </c>
      <c r="I154" s="156"/>
      <c r="L154" s="152"/>
      <c r="M154" s="157"/>
      <c r="N154" s="158"/>
      <c r="O154" s="158"/>
      <c r="P154" s="158"/>
      <c r="Q154" s="158"/>
      <c r="R154" s="158"/>
      <c r="S154" s="158"/>
      <c r="T154" s="159"/>
      <c r="AT154" s="153" t="s">
        <v>134</v>
      </c>
      <c r="AU154" s="153" t="s">
        <v>85</v>
      </c>
      <c r="AV154" s="11" t="s">
        <v>85</v>
      </c>
      <c r="AW154" s="11" t="s">
        <v>34</v>
      </c>
      <c r="AX154" s="11" t="s">
        <v>75</v>
      </c>
      <c r="AY154" s="153" t="s">
        <v>123</v>
      </c>
    </row>
    <row r="155" spans="2:51" s="12" customFormat="1" ht="12">
      <c r="B155" s="160"/>
      <c r="D155" s="149" t="s">
        <v>134</v>
      </c>
      <c r="E155" s="161" t="s">
        <v>3</v>
      </c>
      <c r="F155" s="162" t="s">
        <v>326</v>
      </c>
      <c r="H155" s="161" t="s">
        <v>3</v>
      </c>
      <c r="I155" s="163"/>
      <c r="L155" s="160"/>
      <c r="M155" s="164"/>
      <c r="N155" s="165"/>
      <c r="O155" s="165"/>
      <c r="P155" s="165"/>
      <c r="Q155" s="165"/>
      <c r="R155" s="165"/>
      <c r="S155" s="165"/>
      <c r="T155" s="166"/>
      <c r="AT155" s="161" t="s">
        <v>134</v>
      </c>
      <c r="AU155" s="161" t="s">
        <v>85</v>
      </c>
      <c r="AV155" s="12" t="s">
        <v>83</v>
      </c>
      <c r="AW155" s="12" t="s">
        <v>34</v>
      </c>
      <c r="AX155" s="12" t="s">
        <v>75</v>
      </c>
      <c r="AY155" s="161" t="s">
        <v>123</v>
      </c>
    </row>
    <row r="156" spans="2:51" s="11" customFormat="1" ht="12">
      <c r="B156" s="152"/>
      <c r="D156" s="149" t="s">
        <v>134</v>
      </c>
      <c r="E156" s="153" t="s">
        <v>3</v>
      </c>
      <c r="F156" s="154" t="s">
        <v>327</v>
      </c>
      <c r="H156" s="155">
        <v>1187.4</v>
      </c>
      <c r="I156" s="156"/>
      <c r="L156" s="152"/>
      <c r="M156" s="157"/>
      <c r="N156" s="158"/>
      <c r="O156" s="158"/>
      <c r="P156" s="158"/>
      <c r="Q156" s="158"/>
      <c r="R156" s="158"/>
      <c r="S156" s="158"/>
      <c r="T156" s="159"/>
      <c r="AT156" s="153" t="s">
        <v>134</v>
      </c>
      <c r="AU156" s="153" t="s">
        <v>85</v>
      </c>
      <c r="AV156" s="11" t="s">
        <v>85</v>
      </c>
      <c r="AW156" s="11" t="s">
        <v>34</v>
      </c>
      <c r="AX156" s="11" t="s">
        <v>75</v>
      </c>
      <c r="AY156" s="153" t="s">
        <v>123</v>
      </c>
    </row>
    <row r="157" spans="2:51" s="13" customFormat="1" ht="12">
      <c r="B157" s="167"/>
      <c r="D157" s="149" t="s">
        <v>134</v>
      </c>
      <c r="E157" s="168" t="s">
        <v>3</v>
      </c>
      <c r="F157" s="169" t="s">
        <v>137</v>
      </c>
      <c r="H157" s="170">
        <v>43944.94</v>
      </c>
      <c r="I157" s="171"/>
      <c r="L157" s="167"/>
      <c r="M157" s="172"/>
      <c r="N157" s="173"/>
      <c r="O157" s="173"/>
      <c r="P157" s="173"/>
      <c r="Q157" s="173"/>
      <c r="R157" s="173"/>
      <c r="S157" s="173"/>
      <c r="T157" s="174"/>
      <c r="AT157" s="168" t="s">
        <v>134</v>
      </c>
      <c r="AU157" s="168" t="s">
        <v>85</v>
      </c>
      <c r="AV157" s="13" t="s">
        <v>130</v>
      </c>
      <c r="AW157" s="13" t="s">
        <v>34</v>
      </c>
      <c r="AX157" s="13" t="s">
        <v>83</v>
      </c>
      <c r="AY157" s="168" t="s">
        <v>123</v>
      </c>
    </row>
    <row r="158" spans="2:65" s="1" customFormat="1" ht="22.5" customHeight="1">
      <c r="B158" s="137"/>
      <c r="C158" s="138" t="s">
        <v>214</v>
      </c>
      <c r="D158" s="138" t="s">
        <v>125</v>
      </c>
      <c r="E158" s="139" t="s">
        <v>208</v>
      </c>
      <c r="F158" s="140" t="s">
        <v>209</v>
      </c>
      <c r="G158" s="141" t="s">
        <v>128</v>
      </c>
      <c r="H158" s="142">
        <v>21822.47</v>
      </c>
      <c r="I158" s="143"/>
      <c r="J158" s="142"/>
      <c r="K158" s="140" t="s">
        <v>129</v>
      </c>
      <c r="L158" s="29"/>
      <c r="M158" s="144" t="s">
        <v>3</v>
      </c>
      <c r="N158" s="145" t="s">
        <v>46</v>
      </c>
      <c r="O158" s="48"/>
      <c r="P158" s="146">
        <f>O158*H158</f>
        <v>0</v>
      </c>
      <c r="Q158" s="146">
        <v>0</v>
      </c>
      <c r="R158" s="146">
        <f>Q158*H158</f>
        <v>0</v>
      </c>
      <c r="S158" s="146">
        <v>0</v>
      </c>
      <c r="T158" s="147">
        <f>S158*H158</f>
        <v>0</v>
      </c>
      <c r="AR158" s="16" t="s">
        <v>130</v>
      </c>
      <c r="AT158" s="16" t="s">
        <v>125</v>
      </c>
      <c r="AU158" s="16" t="s">
        <v>85</v>
      </c>
      <c r="AY158" s="16" t="s">
        <v>123</v>
      </c>
      <c r="BE158" s="148">
        <f>IF(N158="základní",J158,0)</f>
        <v>0</v>
      </c>
      <c r="BF158" s="148">
        <f>IF(N158="snížená",J158,0)</f>
        <v>0</v>
      </c>
      <c r="BG158" s="148">
        <f>IF(N158="zákl. přenesená",J158,0)</f>
        <v>0</v>
      </c>
      <c r="BH158" s="148">
        <f>IF(N158="sníž. přenesená",J158,0)</f>
        <v>0</v>
      </c>
      <c r="BI158" s="148">
        <f>IF(N158="nulová",J158,0)</f>
        <v>0</v>
      </c>
      <c r="BJ158" s="16" t="s">
        <v>83</v>
      </c>
      <c r="BK158" s="148">
        <f>ROUND(I158*H158,2)</f>
        <v>0</v>
      </c>
      <c r="BL158" s="16" t="s">
        <v>130</v>
      </c>
      <c r="BM158" s="16" t="s">
        <v>210</v>
      </c>
    </row>
    <row r="159" spans="2:47" s="1" customFormat="1" ht="29.25">
      <c r="B159" s="29"/>
      <c r="D159" s="149" t="s">
        <v>132</v>
      </c>
      <c r="F159" s="150" t="s">
        <v>211</v>
      </c>
      <c r="I159" s="83"/>
      <c r="L159" s="29"/>
      <c r="M159" s="151"/>
      <c r="N159" s="48"/>
      <c r="O159" s="48"/>
      <c r="P159" s="48"/>
      <c r="Q159" s="48"/>
      <c r="R159" s="48"/>
      <c r="S159" s="48"/>
      <c r="T159" s="49"/>
      <c r="AT159" s="16" t="s">
        <v>132</v>
      </c>
      <c r="AU159" s="16" t="s">
        <v>85</v>
      </c>
    </row>
    <row r="160" spans="2:51" s="11" customFormat="1" ht="12">
      <c r="B160" s="152"/>
      <c r="D160" s="149" t="s">
        <v>134</v>
      </c>
      <c r="E160" s="153" t="s">
        <v>3</v>
      </c>
      <c r="F160" s="154" t="s">
        <v>310</v>
      </c>
      <c r="H160" s="155">
        <v>21378.77</v>
      </c>
      <c r="I160" s="156"/>
      <c r="L160" s="152"/>
      <c r="M160" s="157"/>
      <c r="N160" s="158"/>
      <c r="O160" s="158"/>
      <c r="P160" s="158"/>
      <c r="Q160" s="158"/>
      <c r="R160" s="158"/>
      <c r="S160" s="158"/>
      <c r="T160" s="159"/>
      <c r="AT160" s="153" t="s">
        <v>134</v>
      </c>
      <c r="AU160" s="153" t="s">
        <v>85</v>
      </c>
      <c r="AV160" s="11" t="s">
        <v>85</v>
      </c>
      <c r="AW160" s="11" t="s">
        <v>34</v>
      </c>
      <c r="AX160" s="11" t="s">
        <v>75</v>
      </c>
      <c r="AY160" s="153" t="s">
        <v>123</v>
      </c>
    </row>
    <row r="161" spans="2:51" s="12" customFormat="1" ht="12">
      <c r="B161" s="160"/>
      <c r="D161" s="149" t="s">
        <v>134</v>
      </c>
      <c r="E161" s="161" t="s">
        <v>3</v>
      </c>
      <c r="F161" s="162" t="s">
        <v>213</v>
      </c>
      <c r="H161" s="161" t="s">
        <v>3</v>
      </c>
      <c r="I161" s="163"/>
      <c r="L161" s="160"/>
      <c r="M161" s="164"/>
      <c r="N161" s="165"/>
      <c r="O161" s="165"/>
      <c r="P161" s="165"/>
      <c r="Q161" s="165"/>
      <c r="R161" s="165"/>
      <c r="S161" s="165"/>
      <c r="T161" s="166"/>
      <c r="AT161" s="161" t="s">
        <v>134</v>
      </c>
      <c r="AU161" s="161" t="s">
        <v>85</v>
      </c>
      <c r="AV161" s="12" t="s">
        <v>83</v>
      </c>
      <c r="AW161" s="12" t="s">
        <v>34</v>
      </c>
      <c r="AX161" s="12" t="s">
        <v>75</v>
      </c>
      <c r="AY161" s="161" t="s">
        <v>123</v>
      </c>
    </row>
    <row r="162" spans="2:51" s="11" customFormat="1" ht="12">
      <c r="B162" s="152"/>
      <c r="D162" s="149" t="s">
        <v>134</v>
      </c>
      <c r="E162" s="153" t="s">
        <v>3</v>
      </c>
      <c r="F162" s="154" t="s">
        <v>308</v>
      </c>
      <c r="H162" s="155">
        <v>443.7</v>
      </c>
      <c r="I162" s="156"/>
      <c r="L162" s="152"/>
      <c r="M162" s="157"/>
      <c r="N162" s="158"/>
      <c r="O162" s="158"/>
      <c r="P162" s="158"/>
      <c r="Q162" s="158"/>
      <c r="R162" s="158"/>
      <c r="S162" s="158"/>
      <c r="T162" s="159"/>
      <c r="AT162" s="153" t="s">
        <v>134</v>
      </c>
      <c r="AU162" s="153" t="s">
        <v>85</v>
      </c>
      <c r="AV162" s="11" t="s">
        <v>85</v>
      </c>
      <c r="AW162" s="11" t="s">
        <v>34</v>
      </c>
      <c r="AX162" s="11" t="s">
        <v>75</v>
      </c>
      <c r="AY162" s="153" t="s">
        <v>123</v>
      </c>
    </row>
    <row r="163" spans="2:51" s="12" customFormat="1" ht="12">
      <c r="B163" s="160"/>
      <c r="D163" s="149" t="s">
        <v>134</v>
      </c>
      <c r="E163" s="161" t="s">
        <v>3</v>
      </c>
      <c r="F163" s="162" t="s">
        <v>205</v>
      </c>
      <c r="H163" s="161" t="s">
        <v>3</v>
      </c>
      <c r="I163" s="163"/>
      <c r="L163" s="160"/>
      <c r="M163" s="164"/>
      <c r="N163" s="165"/>
      <c r="O163" s="165"/>
      <c r="P163" s="165"/>
      <c r="Q163" s="165"/>
      <c r="R163" s="165"/>
      <c r="S163" s="165"/>
      <c r="T163" s="166"/>
      <c r="AT163" s="161" t="s">
        <v>134</v>
      </c>
      <c r="AU163" s="161" t="s">
        <v>85</v>
      </c>
      <c r="AV163" s="12" t="s">
        <v>83</v>
      </c>
      <c r="AW163" s="12" t="s">
        <v>34</v>
      </c>
      <c r="AX163" s="12" t="s">
        <v>75</v>
      </c>
      <c r="AY163" s="161" t="s">
        <v>123</v>
      </c>
    </row>
    <row r="164" spans="2:51" s="13" customFormat="1" ht="12">
      <c r="B164" s="167"/>
      <c r="D164" s="149" t="s">
        <v>134</v>
      </c>
      <c r="E164" s="168" t="s">
        <v>3</v>
      </c>
      <c r="F164" s="169" t="s">
        <v>137</v>
      </c>
      <c r="H164" s="170">
        <v>21822.47</v>
      </c>
      <c r="I164" s="171"/>
      <c r="L164" s="167"/>
      <c r="M164" s="172"/>
      <c r="N164" s="173"/>
      <c r="O164" s="173"/>
      <c r="P164" s="173"/>
      <c r="Q164" s="173"/>
      <c r="R164" s="173"/>
      <c r="S164" s="173"/>
      <c r="T164" s="174"/>
      <c r="AT164" s="168" t="s">
        <v>134</v>
      </c>
      <c r="AU164" s="168" t="s">
        <v>85</v>
      </c>
      <c r="AV164" s="13" t="s">
        <v>130</v>
      </c>
      <c r="AW164" s="13" t="s">
        <v>34</v>
      </c>
      <c r="AX164" s="13" t="s">
        <v>83</v>
      </c>
      <c r="AY164" s="168" t="s">
        <v>123</v>
      </c>
    </row>
    <row r="165" spans="2:65" s="1" customFormat="1" ht="22.5" customHeight="1">
      <c r="B165" s="137"/>
      <c r="C165" s="138" t="s">
        <v>9</v>
      </c>
      <c r="D165" s="138" t="s">
        <v>125</v>
      </c>
      <c r="E165" s="139" t="s">
        <v>215</v>
      </c>
      <c r="F165" s="140" t="s">
        <v>216</v>
      </c>
      <c r="G165" s="141" t="s">
        <v>128</v>
      </c>
      <c r="H165" s="142">
        <v>21822.47</v>
      </c>
      <c r="I165" s="143"/>
      <c r="J165" s="142"/>
      <c r="K165" s="140" t="s">
        <v>129</v>
      </c>
      <c r="L165" s="29"/>
      <c r="M165" s="144" t="s">
        <v>3</v>
      </c>
      <c r="N165" s="145" t="s">
        <v>46</v>
      </c>
      <c r="O165" s="48"/>
      <c r="P165" s="146">
        <f>O165*H165</f>
        <v>0</v>
      </c>
      <c r="Q165" s="146">
        <v>0</v>
      </c>
      <c r="R165" s="146">
        <f>Q165*H165</f>
        <v>0</v>
      </c>
      <c r="S165" s="146">
        <v>0</v>
      </c>
      <c r="T165" s="147">
        <f>S165*H165</f>
        <v>0</v>
      </c>
      <c r="AR165" s="16" t="s">
        <v>130</v>
      </c>
      <c r="AT165" s="16" t="s">
        <v>125</v>
      </c>
      <c r="AU165" s="16" t="s">
        <v>85</v>
      </c>
      <c r="AY165" s="16" t="s">
        <v>123</v>
      </c>
      <c r="BE165" s="148">
        <f>IF(N165="základní",J165,0)</f>
        <v>0</v>
      </c>
      <c r="BF165" s="148">
        <f>IF(N165="snížená",J165,0)</f>
        <v>0</v>
      </c>
      <c r="BG165" s="148">
        <f>IF(N165="zákl. přenesená",J165,0)</f>
        <v>0</v>
      </c>
      <c r="BH165" s="148">
        <f>IF(N165="sníž. přenesená",J165,0)</f>
        <v>0</v>
      </c>
      <c r="BI165" s="148">
        <f>IF(N165="nulová",J165,0)</f>
        <v>0</v>
      </c>
      <c r="BJ165" s="16" t="s">
        <v>83</v>
      </c>
      <c r="BK165" s="148">
        <f>ROUND(I165*H165,2)</f>
        <v>0</v>
      </c>
      <c r="BL165" s="16" t="s">
        <v>130</v>
      </c>
      <c r="BM165" s="16" t="s">
        <v>217</v>
      </c>
    </row>
    <row r="166" spans="2:47" s="1" customFormat="1" ht="29.25">
      <c r="B166" s="29"/>
      <c r="D166" s="149" t="s">
        <v>132</v>
      </c>
      <c r="F166" s="150" t="s">
        <v>218</v>
      </c>
      <c r="I166" s="83"/>
      <c r="L166" s="29"/>
      <c r="M166" s="151"/>
      <c r="N166" s="48"/>
      <c r="O166" s="48"/>
      <c r="P166" s="48"/>
      <c r="Q166" s="48"/>
      <c r="R166" s="48"/>
      <c r="S166" s="48"/>
      <c r="T166" s="49"/>
      <c r="AT166" s="16" t="s">
        <v>132</v>
      </c>
      <c r="AU166" s="16" t="s">
        <v>85</v>
      </c>
    </row>
    <row r="167" spans="2:51" s="11" customFormat="1" ht="12">
      <c r="B167" s="152"/>
      <c r="D167" s="149" t="s">
        <v>134</v>
      </c>
      <c r="E167" s="153" t="s">
        <v>3</v>
      </c>
      <c r="F167" s="154" t="s">
        <v>310</v>
      </c>
      <c r="H167" s="155">
        <v>21378.77</v>
      </c>
      <c r="I167" s="156"/>
      <c r="L167" s="152"/>
      <c r="M167" s="157"/>
      <c r="N167" s="158"/>
      <c r="O167" s="158"/>
      <c r="P167" s="158"/>
      <c r="Q167" s="158"/>
      <c r="R167" s="158"/>
      <c r="S167" s="158"/>
      <c r="T167" s="159"/>
      <c r="AT167" s="153" t="s">
        <v>134</v>
      </c>
      <c r="AU167" s="153" t="s">
        <v>85</v>
      </c>
      <c r="AV167" s="11" t="s">
        <v>85</v>
      </c>
      <c r="AW167" s="11" t="s">
        <v>34</v>
      </c>
      <c r="AX167" s="11" t="s">
        <v>75</v>
      </c>
      <c r="AY167" s="153" t="s">
        <v>123</v>
      </c>
    </row>
    <row r="168" spans="2:51" s="12" customFormat="1" ht="12">
      <c r="B168" s="160"/>
      <c r="D168" s="149" t="s">
        <v>134</v>
      </c>
      <c r="E168" s="161" t="s">
        <v>3</v>
      </c>
      <c r="F168" s="162" t="s">
        <v>219</v>
      </c>
      <c r="H168" s="161" t="s">
        <v>3</v>
      </c>
      <c r="I168" s="163"/>
      <c r="L168" s="160"/>
      <c r="M168" s="164"/>
      <c r="N168" s="165"/>
      <c r="O168" s="165"/>
      <c r="P168" s="165"/>
      <c r="Q168" s="165"/>
      <c r="R168" s="165"/>
      <c r="S168" s="165"/>
      <c r="T168" s="166"/>
      <c r="AT168" s="161" t="s">
        <v>134</v>
      </c>
      <c r="AU168" s="161" t="s">
        <v>85</v>
      </c>
      <c r="AV168" s="12" t="s">
        <v>83</v>
      </c>
      <c r="AW168" s="12" t="s">
        <v>34</v>
      </c>
      <c r="AX168" s="12" t="s">
        <v>75</v>
      </c>
      <c r="AY168" s="161" t="s">
        <v>123</v>
      </c>
    </row>
    <row r="169" spans="2:51" s="11" customFormat="1" ht="12">
      <c r="B169" s="152"/>
      <c r="D169" s="149" t="s">
        <v>134</v>
      </c>
      <c r="E169" s="153" t="s">
        <v>3</v>
      </c>
      <c r="F169" s="154" t="s">
        <v>308</v>
      </c>
      <c r="H169" s="155">
        <v>443.7</v>
      </c>
      <c r="I169" s="156"/>
      <c r="L169" s="152"/>
      <c r="M169" s="157"/>
      <c r="N169" s="158"/>
      <c r="O169" s="158"/>
      <c r="P169" s="158"/>
      <c r="Q169" s="158"/>
      <c r="R169" s="158"/>
      <c r="S169" s="158"/>
      <c r="T169" s="159"/>
      <c r="AT169" s="153" t="s">
        <v>134</v>
      </c>
      <c r="AU169" s="153" t="s">
        <v>85</v>
      </c>
      <c r="AV169" s="11" t="s">
        <v>85</v>
      </c>
      <c r="AW169" s="11" t="s">
        <v>34</v>
      </c>
      <c r="AX169" s="11" t="s">
        <v>75</v>
      </c>
      <c r="AY169" s="153" t="s">
        <v>123</v>
      </c>
    </row>
    <row r="170" spans="2:51" s="12" customFormat="1" ht="12">
      <c r="B170" s="160"/>
      <c r="D170" s="149" t="s">
        <v>134</v>
      </c>
      <c r="E170" s="161" t="s">
        <v>3</v>
      </c>
      <c r="F170" s="162" t="s">
        <v>205</v>
      </c>
      <c r="H170" s="161" t="s">
        <v>3</v>
      </c>
      <c r="I170" s="163"/>
      <c r="L170" s="160"/>
      <c r="M170" s="164"/>
      <c r="N170" s="165"/>
      <c r="O170" s="165"/>
      <c r="P170" s="165"/>
      <c r="Q170" s="165"/>
      <c r="R170" s="165"/>
      <c r="S170" s="165"/>
      <c r="T170" s="166"/>
      <c r="AT170" s="161" t="s">
        <v>134</v>
      </c>
      <c r="AU170" s="161" t="s">
        <v>85</v>
      </c>
      <c r="AV170" s="12" t="s">
        <v>83</v>
      </c>
      <c r="AW170" s="12" t="s">
        <v>34</v>
      </c>
      <c r="AX170" s="12" t="s">
        <v>75</v>
      </c>
      <c r="AY170" s="161" t="s">
        <v>123</v>
      </c>
    </row>
    <row r="171" spans="2:51" s="13" customFormat="1" ht="12">
      <c r="B171" s="167"/>
      <c r="D171" s="149" t="s">
        <v>134</v>
      </c>
      <c r="E171" s="168" t="s">
        <v>3</v>
      </c>
      <c r="F171" s="169" t="s">
        <v>137</v>
      </c>
      <c r="H171" s="170">
        <v>21822.47</v>
      </c>
      <c r="I171" s="171"/>
      <c r="L171" s="167"/>
      <c r="M171" s="172"/>
      <c r="N171" s="173"/>
      <c r="O171" s="173"/>
      <c r="P171" s="173"/>
      <c r="Q171" s="173"/>
      <c r="R171" s="173"/>
      <c r="S171" s="173"/>
      <c r="T171" s="174"/>
      <c r="AT171" s="168" t="s">
        <v>134</v>
      </c>
      <c r="AU171" s="168" t="s">
        <v>85</v>
      </c>
      <c r="AV171" s="13" t="s">
        <v>130</v>
      </c>
      <c r="AW171" s="13" t="s">
        <v>34</v>
      </c>
      <c r="AX171" s="13" t="s">
        <v>83</v>
      </c>
      <c r="AY171" s="168" t="s">
        <v>123</v>
      </c>
    </row>
    <row r="172" spans="2:63" s="10" customFormat="1" ht="22.9" customHeight="1">
      <c r="B172" s="124"/>
      <c r="D172" s="125" t="s">
        <v>74</v>
      </c>
      <c r="E172" s="135" t="s">
        <v>183</v>
      </c>
      <c r="F172" s="135" t="s">
        <v>220</v>
      </c>
      <c r="I172" s="127"/>
      <c r="J172" s="136">
        <v>622892.66</v>
      </c>
      <c r="L172" s="124"/>
      <c r="M172" s="129"/>
      <c r="N172" s="130"/>
      <c r="O172" s="130"/>
      <c r="P172" s="131">
        <f>SUM(P173:P220)</f>
        <v>0</v>
      </c>
      <c r="Q172" s="130"/>
      <c r="R172" s="131">
        <f>SUM(R173:R220)</f>
        <v>25.9886324</v>
      </c>
      <c r="S172" s="130"/>
      <c r="T172" s="132">
        <f>SUM(T173:T220)</f>
        <v>898.9354000000001</v>
      </c>
      <c r="AR172" s="125" t="s">
        <v>83</v>
      </c>
      <c r="AT172" s="133" t="s">
        <v>74</v>
      </c>
      <c r="AU172" s="133" t="s">
        <v>83</v>
      </c>
      <c r="AY172" s="125" t="s">
        <v>123</v>
      </c>
      <c r="BK172" s="134">
        <f>SUM(BK173:BK220)</f>
        <v>0</v>
      </c>
    </row>
    <row r="173" spans="2:65" s="1" customFormat="1" ht="16.5" customHeight="1">
      <c r="B173" s="137"/>
      <c r="C173" s="138" t="s">
        <v>229</v>
      </c>
      <c r="D173" s="138" t="s">
        <v>125</v>
      </c>
      <c r="E173" s="139" t="s">
        <v>221</v>
      </c>
      <c r="F173" s="140" t="s">
        <v>222</v>
      </c>
      <c r="G173" s="141" t="s">
        <v>223</v>
      </c>
      <c r="H173" s="142">
        <v>6650</v>
      </c>
      <c r="I173" s="143"/>
      <c r="J173" s="142"/>
      <c r="K173" s="140" t="s">
        <v>129</v>
      </c>
      <c r="L173" s="29"/>
      <c r="M173" s="144" t="s">
        <v>3</v>
      </c>
      <c r="N173" s="145" t="s">
        <v>46</v>
      </c>
      <c r="O173" s="48"/>
      <c r="P173" s="146">
        <f>O173*H173</f>
        <v>0</v>
      </c>
      <c r="Q173" s="146">
        <v>0.00011</v>
      </c>
      <c r="R173" s="146">
        <f>Q173*H173</f>
        <v>0.7315</v>
      </c>
      <c r="S173" s="146">
        <v>0</v>
      </c>
      <c r="T173" s="147">
        <f>S173*H173</f>
        <v>0</v>
      </c>
      <c r="AR173" s="16" t="s">
        <v>130</v>
      </c>
      <c r="AT173" s="16" t="s">
        <v>125</v>
      </c>
      <c r="AU173" s="16" t="s">
        <v>85</v>
      </c>
      <c r="AY173" s="16" t="s">
        <v>123</v>
      </c>
      <c r="BE173" s="148">
        <f>IF(N173="základní",J173,0)</f>
        <v>0</v>
      </c>
      <c r="BF173" s="148">
        <f>IF(N173="snížená",J173,0)</f>
        <v>0</v>
      </c>
      <c r="BG173" s="148">
        <f>IF(N173="zákl. přenesená",J173,0)</f>
        <v>0</v>
      </c>
      <c r="BH173" s="148">
        <f>IF(N173="sníž. přenesená",J173,0)</f>
        <v>0</v>
      </c>
      <c r="BI173" s="148">
        <f>IF(N173="nulová",J173,0)</f>
        <v>0</v>
      </c>
      <c r="BJ173" s="16" t="s">
        <v>83</v>
      </c>
      <c r="BK173" s="148">
        <f>ROUND(I173*H173,2)</f>
        <v>0</v>
      </c>
      <c r="BL173" s="16" t="s">
        <v>130</v>
      </c>
      <c r="BM173" s="16" t="s">
        <v>224</v>
      </c>
    </row>
    <row r="174" spans="2:47" s="1" customFormat="1" ht="107.25">
      <c r="B174" s="29"/>
      <c r="D174" s="149" t="s">
        <v>132</v>
      </c>
      <c r="F174" s="150" t="s">
        <v>225</v>
      </c>
      <c r="I174" s="83"/>
      <c r="L174" s="29"/>
      <c r="M174" s="151"/>
      <c r="N174" s="48"/>
      <c r="O174" s="48"/>
      <c r="P174" s="48"/>
      <c r="Q174" s="48"/>
      <c r="R174" s="48"/>
      <c r="S174" s="48"/>
      <c r="T174" s="49"/>
      <c r="AT174" s="16" t="s">
        <v>132</v>
      </c>
      <c r="AU174" s="16" t="s">
        <v>85</v>
      </c>
    </row>
    <row r="175" spans="2:51" s="12" customFormat="1" ht="12">
      <c r="B175" s="160"/>
      <c r="D175" s="149" t="s">
        <v>134</v>
      </c>
      <c r="E175" s="161" t="s">
        <v>3</v>
      </c>
      <c r="F175" s="162" t="s">
        <v>226</v>
      </c>
      <c r="H175" s="161" t="s">
        <v>3</v>
      </c>
      <c r="I175" s="163"/>
      <c r="L175" s="160"/>
      <c r="M175" s="164"/>
      <c r="N175" s="165"/>
      <c r="O175" s="165"/>
      <c r="P175" s="165"/>
      <c r="Q175" s="165"/>
      <c r="R175" s="165"/>
      <c r="S175" s="165"/>
      <c r="T175" s="166"/>
      <c r="AT175" s="161" t="s">
        <v>134</v>
      </c>
      <c r="AU175" s="161" t="s">
        <v>85</v>
      </c>
      <c r="AV175" s="12" t="s">
        <v>83</v>
      </c>
      <c r="AW175" s="12" t="s">
        <v>34</v>
      </c>
      <c r="AX175" s="12" t="s">
        <v>75</v>
      </c>
      <c r="AY175" s="161" t="s">
        <v>123</v>
      </c>
    </row>
    <row r="176" spans="2:51" s="11" customFormat="1" ht="12">
      <c r="B176" s="152"/>
      <c r="D176" s="149" t="s">
        <v>134</v>
      </c>
      <c r="E176" s="153" t="s">
        <v>3</v>
      </c>
      <c r="F176" s="154" t="s">
        <v>328</v>
      </c>
      <c r="H176" s="155">
        <v>6650</v>
      </c>
      <c r="I176" s="156"/>
      <c r="L176" s="152"/>
      <c r="M176" s="157"/>
      <c r="N176" s="158"/>
      <c r="O176" s="158"/>
      <c r="P176" s="158"/>
      <c r="Q176" s="158"/>
      <c r="R176" s="158"/>
      <c r="S176" s="158"/>
      <c r="T176" s="159"/>
      <c r="AT176" s="153" t="s">
        <v>134</v>
      </c>
      <c r="AU176" s="153" t="s">
        <v>85</v>
      </c>
      <c r="AV176" s="11" t="s">
        <v>85</v>
      </c>
      <c r="AW176" s="11" t="s">
        <v>34</v>
      </c>
      <c r="AX176" s="11" t="s">
        <v>75</v>
      </c>
      <c r="AY176" s="153" t="s">
        <v>123</v>
      </c>
    </row>
    <row r="177" spans="2:51" s="12" customFormat="1" ht="12">
      <c r="B177" s="160"/>
      <c r="D177" s="149" t="s">
        <v>134</v>
      </c>
      <c r="E177" s="161" t="s">
        <v>3</v>
      </c>
      <c r="F177" s="162" t="s">
        <v>228</v>
      </c>
      <c r="H177" s="161" t="s">
        <v>3</v>
      </c>
      <c r="I177" s="163"/>
      <c r="L177" s="160"/>
      <c r="M177" s="164"/>
      <c r="N177" s="165"/>
      <c r="O177" s="165"/>
      <c r="P177" s="165"/>
      <c r="Q177" s="165"/>
      <c r="R177" s="165"/>
      <c r="S177" s="165"/>
      <c r="T177" s="166"/>
      <c r="AT177" s="161" t="s">
        <v>134</v>
      </c>
      <c r="AU177" s="161" t="s">
        <v>85</v>
      </c>
      <c r="AV177" s="12" t="s">
        <v>83</v>
      </c>
      <c r="AW177" s="12" t="s">
        <v>34</v>
      </c>
      <c r="AX177" s="12" t="s">
        <v>75</v>
      </c>
      <c r="AY177" s="161" t="s">
        <v>123</v>
      </c>
    </row>
    <row r="178" spans="2:51" s="13" customFormat="1" ht="12">
      <c r="B178" s="167"/>
      <c r="D178" s="149" t="s">
        <v>134</v>
      </c>
      <c r="E178" s="168" t="s">
        <v>3</v>
      </c>
      <c r="F178" s="169" t="s">
        <v>137</v>
      </c>
      <c r="H178" s="170">
        <v>6650</v>
      </c>
      <c r="I178" s="171"/>
      <c r="L178" s="167"/>
      <c r="M178" s="172"/>
      <c r="N178" s="173"/>
      <c r="O178" s="173"/>
      <c r="P178" s="173"/>
      <c r="Q178" s="173"/>
      <c r="R178" s="173"/>
      <c r="S178" s="173"/>
      <c r="T178" s="174"/>
      <c r="AT178" s="168" t="s">
        <v>134</v>
      </c>
      <c r="AU178" s="168" t="s">
        <v>85</v>
      </c>
      <c r="AV178" s="13" t="s">
        <v>130</v>
      </c>
      <c r="AW178" s="13" t="s">
        <v>34</v>
      </c>
      <c r="AX178" s="13" t="s">
        <v>83</v>
      </c>
      <c r="AY178" s="168" t="s">
        <v>123</v>
      </c>
    </row>
    <row r="179" spans="2:65" s="1" customFormat="1" ht="16.5" customHeight="1">
      <c r="B179" s="137"/>
      <c r="C179" s="138" t="s">
        <v>234</v>
      </c>
      <c r="D179" s="138" t="s">
        <v>125</v>
      </c>
      <c r="E179" s="139" t="s">
        <v>329</v>
      </c>
      <c r="F179" s="140" t="s">
        <v>330</v>
      </c>
      <c r="G179" s="141" t="s">
        <v>223</v>
      </c>
      <c r="H179" s="142">
        <v>40</v>
      </c>
      <c r="I179" s="143"/>
      <c r="J179" s="142"/>
      <c r="K179" s="140" t="s">
        <v>129</v>
      </c>
      <c r="L179" s="29"/>
      <c r="M179" s="144" t="s">
        <v>3</v>
      </c>
      <c r="N179" s="145" t="s">
        <v>46</v>
      </c>
      <c r="O179" s="48"/>
      <c r="P179" s="146">
        <f>O179*H179</f>
        <v>0</v>
      </c>
      <c r="Q179" s="146">
        <v>0.00011</v>
      </c>
      <c r="R179" s="146">
        <f>Q179*H179</f>
        <v>0.0044</v>
      </c>
      <c r="S179" s="146">
        <v>0</v>
      </c>
      <c r="T179" s="147">
        <f>S179*H179</f>
        <v>0</v>
      </c>
      <c r="AR179" s="16" t="s">
        <v>130</v>
      </c>
      <c r="AT179" s="16" t="s">
        <v>125</v>
      </c>
      <c r="AU179" s="16" t="s">
        <v>85</v>
      </c>
      <c r="AY179" s="16" t="s">
        <v>123</v>
      </c>
      <c r="BE179" s="148">
        <f>IF(N179="základní",J179,0)</f>
        <v>0</v>
      </c>
      <c r="BF179" s="148">
        <f>IF(N179="snížená",J179,0)</f>
        <v>0</v>
      </c>
      <c r="BG179" s="148">
        <f>IF(N179="zákl. přenesená",J179,0)</f>
        <v>0</v>
      </c>
      <c r="BH179" s="148">
        <f>IF(N179="sníž. přenesená",J179,0)</f>
        <v>0</v>
      </c>
      <c r="BI179" s="148">
        <f>IF(N179="nulová",J179,0)</f>
        <v>0</v>
      </c>
      <c r="BJ179" s="16" t="s">
        <v>83</v>
      </c>
      <c r="BK179" s="148">
        <f>ROUND(I179*H179,2)</f>
        <v>0</v>
      </c>
      <c r="BL179" s="16" t="s">
        <v>130</v>
      </c>
      <c r="BM179" s="16" t="s">
        <v>331</v>
      </c>
    </row>
    <row r="180" spans="2:47" s="1" customFormat="1" ht="107.25">
      <c r="B180" s="29"/>
      <c r="D180" s="149" t="s">
        <v>132</v>
      </c>
      <c r="F180" s="150" t="s">
        <v>225</v>
      </c>
      <c r="I180" s="83"/>
      <c r="L180" s="29"/>
      <c r="M180" s="151"/>
      <c r="N180" s="48"/>
      <c r="O180" s="48"/>
      <c r="P180" s="48"/>
      <c r="Q180" s="48"/>
      <c r="R180" s="48"/>
      <c r="S180" s="48"/>
      <c r="T180" s="49"/>
      <c r="AT180" s="16" t="s">
        <v>132</v>
      </c>
      <c r="AU180" s="16" t="s">
        <v>85</v>
      </c>
    </row>
    <row r="181" spans="2:51" s="11" customFormat="1" ht="12">
      <c r="B181" s="152"/>
      <c r="D181" s="149" t="s">
        <v>134</v>
      </c>
      <c r="E181" s="153" t="s">
        <v>3</v>
      </c>
      <c r="F181" s="154" t="s">
        <v>332</v>
      </c>
      <c r="H181" s="155">
        <v>40</v>
      </c>
      <c r="I181" s="156"/>
      <c r="L181" s="152"/>
      <c r="M181" s="157"/>
      <c r="N181" s="158"/>
      <c r="O181" s="158"/>
      <c r="P181" s="158"/>
      <c r="Q181" s="158"/>
      <c r="R181" s="158"/>
      <c r="S181" s="158"/>
      <c r="T181" s="159"/>
      <c r="AT181" s="153" t="s">
        <v>134</v>
      </c>
      <c r="AU181" s="153" t="s">
        <v>85</v>
      </c>
      <c r="AV181" s="11" t="s">
        <v>85</v>
      </c>
      <c r="AW181" s="11" t="s">
        <v>34</v>
      </c>
      <c r="AX181" s="11" t="s">
        <v>75</v>
      </c>
      <c r="AY181" s="153" t="s">
        <v>123</v>
      </c>
    </row>
    <row r="182" spans="2:51" s="12" customFormat="1" ht="12">
      <c r="B182" s="160"/>
      <c r="D182" s="149" t="s">
        <v>134</v>
      </c>
      <c r="E182" s="161" t="s">
        <v>3</v>
      </c>
      <c r="F182" s="162" t="s">
        <v>333</v>
      </c>
      <c r="H182" s="161" t="s">
        <v>3</v>
      </c>
      <c r="I182" s="163"/>
      <c r="L182" s="160"/>
      <c r="M182" s="164"/>
      <c r="N182" s="165"/>
      <c r="O182" s="165"/>
      <c r="P182" s="165"/>
      <c r="Q182" s="165"/>
      <c r="R182" s="165"/>
      <c r="S182" s="165"/>
      <c r="T182" s="166"/>
      <c r="AT182" s="161" t="s">
        <v>134</v>
      </c>
      <c r="AU182" s="161" t="s">
        <v>85</v>
      </c>
      <c r="AV182" s="12" t="s">
        <v>83</v>
      </c>
      <c r="AW182" s="12" t="s">
        <v>34</v>
      </c>
      <c r="AX182" s="12" t="s">
        <v>75</v>
      </c>
      <c r="AY182" s="161" t="s">
        <v>123</v>
      </c>
    </row>
    <row r="183" spans="2:51" s="13" customFormat="1" ht="12">
      <c r="B183" s="167"/>
      <c r="D183" s="149" t="s">
        <v>134</v>
      </c>
      <c r="E183" s="168" t="s">
        <v>3</v>
      </c>
      <c r="F183" s="169" t="s">
        <v>137</v>
      </c>
      <c r="H183" s="170">
        <v>40</v>
      </c>
      <c r="I183" s="171"/>
      <c r="L183" s="167"/>
      <c r="M183" s="172"/>
      <c r="N183" s="173"/>
      <c r="O183" s="173"/>
      <c r="P183" s="173"/>
      <c r="Q183" s="173"/>
      <c r="R183" s="173"/>
      <c r="S183" s="173"/>
      <c r="T183" s="174"/>
      <c r="AT183" s="168" t="s">
        <v>134</v>
      </c>
      <c r="AU183" s="168" t="s">
        <v>85</v>
      </c>
      <c r="AV183" s="13" t="s">
        <v>130</v>
      </c>
      <c r="AW183" s="13" t="s">
        <v>34</v>
      </c>
      <c r="AX183" s="13" t="s">
        <v>83</v>
      </c>
      <c r="AY183" s="168" t="s">
        <v>123</v>
      </c>
    </row>
    <row r="184" spans="2:65" s="1" customFormat="1" ht="16.5" customHeight="1">
      <c r="B184" s="137"/>
      <c r="C184" s="138" t="s">
        <v>240</v>
      </c>
      <c r="D184" s="138" t="s">
        <v>125</v>
      </c>
      <c r="E184" s="139" t="s">
        <v>230</v>
      </c>
      <c r="F184" s="140" t="s">
        <v>231</v>
      </c>
      <c r="G184" s="141" t="s">
        <v>223</v>
      </c>
      <c r="H184" s="142">
        <v>6650</v>
      </c>
      <c r="I184" s="143"/>
      <c r="J184" s="142"/>
      <c r="K184" s="140" t="s">
        <v>129</v>
      </c>
      <c r="L184" s="29"/>
      <c r="M184" s="144" t="s">
        <v>3</v>
      </c>
      <c r="N184" s="145" t="s">
        <v>46</v>
      </c>
      <c r="O184" s="48"/>
      <c r="P184" s="146">
        <f>O184*H184</f>
        <v>0</v>
      </c>
      <c r="Q184" s="146">
        <v>0.00033</v>
      </c>
      <c r="R184" s="146">
        <f>Q184*H184</f>
        <v>2.1945</v>
      </c>
      <c r="S184" s="146">
        <v>0</v>
      </c>
      <c r="T184" s="147">
        <f>S184*H184</f>
        <v>0</v>
      </c>
      <c r="AR184" s="16" t="s">
        <v>130</v>
      </c>
      <c r="AT184" s="16" t="s">
        <v>125</v>
      </c>
      <c r="AU184" s="16" t="s">
        <v>85</v>
      </c>
      <c r="AY184" s="16" t="s">
        <v>123</v>
      </c>
      <c r="BE184" s="148">
        <f>IF(N184="základní",J184,0)</f>
        <v>0</v>
      </c>
      <c r="BF184" s="148">
        <f>IF(N184="snížená",J184,0)</f>
        <v>0</v>
      </c>
      <c r="BG184" s="148">
        <f>IF(N184="zákl. přenesená",J184,0)</f>
        <v>0</v>
      </c>
      <c r="BH184" s="148">
        <f>IF(N184="sníž. přenesená",J184,0)</f>
        <v>0</v>
      </c>
      <c r="BI184" s="148">
        <f>IF(N184="nulová",J184,0)</f>
        <v>0</v>
      </c>
      <c r="BJ184" s="16" t="s">
        <v>83</v>
      </c>
      <c r="BK184" s="148">
        <f>ROUND(I184*H184,2)</f>
        <v>0</v>
      </c>
      <c r="BL184" s="16" t="s">
        <v>130</v>
      </c>
      <c r="BM184" s="16" t="s">
        <v>334</v>
      </c>
    </row>
    <row r="185" spans="2:47" s="1" customFormat="1" ht="107.25">
      <c r="B185" s="29"/>
      <c r="D185" s="149" t="s">
        <v>132</v>
      </c>
      <c r="F185" s="150" t="s">
        <v>233</v>
      </c>
      <c r="I185" s="83"/>
      <c r="L185" s="29"/>
      <c r="M185" s="151"/>
      <c r="N185" s="48"/>
      <c r="O185" s="48"/>
      <c r="P185" s="48"/>
      <c r="Q185" s="48"/>
      <c r="R185" s="48"/>
      <c r="S185" s="48"/>
      <c r="T185" s="49"/>
      <c r="AT185" s="16" t="s">
        <v>132</v>
      </c>
      <c r="AU185" s="16" t="s">
        <v>85</v>
      </c>
    </row>
    <row r="186" spans="2:51" s="11" customFormat="1" ht="12">
      <c r="B186" s="152"/>
      <c r="D186" s="149" t="s">
        <v>134</v>
      </c>
      <c r="E186" s="153" t="s">
        <v>3</v>
      </c>
      <c r="F186" s="154" t="s">
        <v>328</v>
      </c>
      <c r="H186" s="155">
        <v>6650</v>
      </c>
      <c r="I186" s="156"/>
      <c r="L186" s="152"/>
      <c r="M186" s="157"/>
      <c r="N186" s="158"/>
      <c r="O186" s="158"/>
      <c r="P186" s="158"/>
      <c r="Q186" s="158"/>
      <c r="R186" s="158"/>
      <c r="S186" s="158"/>
      <c r="T186" s="159"/>
      <c r="AT186" s="153" t="s">
        <v>134</v>
      </c>
      <c r="AU186" s="153" t="s">
        <v>85</v>
      </c>
      <c r="AV186" s="11" t="s">
        <v>85</v>
      </c>
      <c r="AW186" s="11" t="s">
        <v>34</v>
      </c>
      <c r="AX186" s="11" t="s">
        <v>75</v>
      </c>
      <c r="AY186" s="153" t="s">
        <v>123</v>
      </c>
    </row>
    <row r="187" spans="2:51" s="12" customFormat="1" ht="12">
      <c r="B187" s="160"/>
      <c r="D187" s="149" t="s">
        <v>134</v>
      </c>
      <c r="E187" s="161" t="s">
        <v>3</v>
      </c>
      <c r="F187" s="162" t="s">
        <v>335</v>
      </c>
      <c r="H187" s="161" t="s">
        <v>3</v>
      </c>
      <c r="I187" s="163"/>
      <c r="L187" s="160"/>
      <c r="M187" s="164"/>
      <c r="N187" s="165"/>
      <c r="O187" s="165"/>
      <c r="P187" s="165"/>
      <c r="Q187" s="165"/>
      <c r="R187" s="165"/>
      <c r="S187" s="165"/>
      <c r="T187" s="166"/>
      <c r="AT187" s="161" t="s">
        <v>134</v>
      </c>
      <c r="AU187" s="161" t="s">
        <v>85</v>
      </c>
      <c r="AV187" s="12" t="s">
        <v>83</v>
      </c>
      <c r="AW187" s="12" t="s">
        <v>34</v>
      </c>
      <c r="AX187" s="12" t="s">
        <v>75</v>
      </c>
      <c r="AY187" s="161" t="s">
        <v>123</v>
      </c>
    </row>
    <row r="188" spans="2:51" s="13" customFormat="1" ht="12">
      <c r="B188" s="167"/>
      <c r="D188" s="149" t="s">
        <v>134</v>
      </c>
      <c r="E188" s="168" t="s">
        <v>3</v>
      </c>
      <c r="F188" s="169" t="s">
        <v>137</v>
      </c>
      <c r="H188" s="170">
        <v>6650</v>
      </c>
      <c r="I188" s="171"/>
      <c r="L188" s="167"/>
      <c r="M188" s="172"/>
      <c r="N188" s="173"/>
      <c r="O188" s="173"/>
      <c r="P188" s="173"/>
      <c r="Q188" s="173"/>
      <c r="R188" s="173"/>
      <c r="S188" s="173"/>
      <c r="T188" s="174"/>
      <c r="AT188" s="168" t="s">
        <v>134</v>
      </c>
      <c r="AU188" s="168" t="s">
        <v>85</v>
      </c>
      <c r="AV188" s="13" t="s">
        <v>130</v>
      </c>
      <c r="AW188" s="13" t="s">
        <v>34</v>
      </c>
      <c r="AX188" s="13" t="s">
        <v>83</v>
      </c>
      <c r="AY188" s="168" t="s">
        <v>123</v>
      </c>
    </row>
    <row r="189" spans="2:65" s="1" customFormat="1" ht="16.5" customHeight="1">
      <c r="B189" s="137"/>
      <c r="C189" s="138" t="s">
        <v>245</v>
      </c>
      <c r="D189" s="138" t="s">
        <v>125</v>
      </c>
      <c r="E189" s="139" t="s">
        <v>241</v>
      </c>
      <c r="F189" s="140" t="s">
        <v>242</v>
      </c>
      <c r="G189" s="141" t="s">
        <v>223</v>
      </c>
      <c r="H189" s="142">
        <v>40</v>
      </c>
      <c r="I189" s="143"/>
      <c r="J189" s="142"/>
      <c r="K189" s="140" t="s">
        <v>129</v>
      </c>
      <c r="L189" s="29"/>
      <c r="M189" s="144" t="s">
        <v>3</v>
      </c>
      <c r="N189" s="145" t="s">
        <v>46</v>
      </c>
      <c r="O189" s="48"/>
      <c r="P189" s="146">
        <f>O189*H189</f>
        <v>0</v>
      </c>
      <c r="Q189" s="146">
        <v>0.00038</v>
      </c>
      <c r="R189" s="146">
        <f>Q189*H189</f>
        <v>0.015200000000000002</v>
      </c>
      <c r="S189" s="146">
        <v>0</v>
      </c>
      <c r="T189" s="147">
        <f>S189*H189</f>
        <v>0</v>
      </c>
      <c r="AR189" s="16" t="s">
        <v>130</v>
      </c>
      <c r="AT189" s="16" t="s">
        <v>125</v>
      </c>
      <c r="AU189" s="16" t="s">
        <v>85</v>
      </c>
      <c r="AY189" s="16" t="s">
        <v>123</v>
      </c>
      <c r="BE189" s="148">
        <f>IF(N189="základní",J189,0)</f>
        <v>0</v>
      </c>
      <c r="BF189" s="148">
        <f>IF(N189="snížená",J189,0)</f>
        <v>0</v>
      </c>
      <c r="BG189" s="148">
        <f>IF(N189="zákl. přenesená",J189,0)</f>
        <v>0</v>
      </c>
      <c r="BH189" s="148">
        <f>IF(N189="sníž. přenesená",J189,0)</f>
        <v>0</v>
      </c>
      <c r="BI189" s="148">
        <f>IF(N189="nulová",J189,0)</f>
        <v>0</v>
      </c>
      <c r="BJ189" s="16" t="s">
        <v>83</v>
      </c>
      <c r="BK189" s="148">
        <f>ROUND(I189*H189,2)</f>
        <v>0</v>
      </c>
      <c r="BL189" s="16" t="s">
        <v>130</v>
      </c>
      <c r="BM189" s="16" t="s">
        <v>243</v>
      </c>
    </row>
    <row r="190" spans="2:47" s="1" customFormat="1" ht="107.25">
      <c r="B190" s="29"/>
      <c r="D190" s="149" t="s">
        <v>132</v>
      </c>
      <c r="F190" s="150" t="s">
        <v>233</v>
      </c>
      <c r="I190" s="83"/>
      <c r="L190" s="29"/>
      <c r="M190" s="151"/>
      <c r="N190" s="48"/>
      <c r="O190" s="48"/>
      <c r="P190" s="48"/>
      <c r="Q190" s="48"/>
      <c r="R190" s="48"/>
      <c r="S190" s="48"/>
      <c r="T190" s="49"/>
      <c r="AT190" s="16" t="s">
        <v>132</v>
      </c>
      <c r="AU190" s="16" t="s">
        <v>85</v>
      </c>
    </row>
    <row r="191" spans="2:51" s="11" customFormat="1" ht="12">
      <c r="B191" s="152"/>
      <c r="D191" s="149" t="s">
        <v>134</v>
      </c>
      <c r="E191" s="153" t="s">
        <v>3</v>
      </c>
      <c r="F191" s="154" t="s">
        <v>332</v>
      </c>
      <c r="H191" s="155">
        <v>40</v>
      </c>
      <c r="I191" s="156"/>
      <c r="L191" s="152"/>
      <c r="M191" s="157"/>
      <c r="N191" s="158"/>
      <c r="O191" s="158"/>
      <c r="P191" s="158"/>
      <c r="Q191" s="158"/>
      <c r="R191" s="158"/>
      <c r="S191" s="158"/>
      <c r="T191" s="159"/>
      <c r="AT191" s="153" t="s">
        <v>134</v>
      </c>
      <c r="AU191" s="153" t="s">
        <v>85</v>
      </c>
      <c r="AV191" s="11" t="s">
        <v>85</v>
      </c>
      <c r="AW191" s="11" t="s">
        <v>34</v>
      </c>
      <c r="AX191" s="11" t="s">
        <v>75</v>
      </c>
      <c r="AY191" s="153" t="s">
        <v>123</v>
      </c>
    </row>
    <row r="192" spans="2:51" s="12" customFormat="1" ht="12">
      <c r="B192" s="160"/>
      <c r="D192" s="149" t="s">
        <v>134</v>
      </c>
      <c r="E192" s="161" t="s">
        <v>3</v>
      </c>
      <c r="F192" s="162" t="s">
        <v>244</v>
      </c>
      <c r="H192" s="161" t="s">
        <v>3</v>
      </c>
      <c r="I192" s="163"/>
      <c r="L192" s="160"/>
      <c r="M192" s="164"/>
      <c r="N192" s="165"/>
      <c r="O192" s="165"/>
      <c r="P192" s="165"/>
      <c r="Q192" s="165"/>
      <c r="R192" s="165"/>
      <c r="S192" s="165"/>
      <c r="T192" s="166"/>
      <c r="AT192" s="161" t="s">
        <v>134</v>
      </c>
      <c r="AU192" s="161" t="s">
        <v>85</v>
      </c>
      <c r="AV192" s="12" t="s">
        <v>83</v>
      </c>
      <c r="AW192" s="12" t="s">
        <v>34</v>
      </c>
      <c r="AX192" s="12" t="s">
        <v>75</v>
      </c>
      <c r="AY192" s="161" t="s">
        <v>123</v>
      </c>
    </row>
    <row r="193" spans="2:51" s="13" customFormat="1" ht="12">
      <c r="B193" s="167"/>
      <c r="D193" s="149" t="s">
        <v>134</v>
      </c>
      <c r="E193" s="168" t="s">
        <v>3</v>
      </c>
      <c r="F193" s="169" t="s">
        <v>137</v>
      </c>
      <c r="H193" s="170">
        <v>40</v>
      </c>
      <c r="I193" s="171"/>
      <c r="L193" s="167"/>
      <c r="M193" s="172"/>
      <c r="N193" s="173"/>
      <c r="O193" s="173"/>
      <c r="P193" s="173"/>
      <c r="Q193" s="173"/>
      <c r="R193" s="173"/>
      <c r="S193" s="173"/>
      <c r="T193" s="174"/>
      <c r="AT193" s="168" t="s">
        <v>134</v>
      </c>
      <c r="AU193" s="168" t="s">
        <v>85</v>
      </c>
      <c r="AV193" s="13" t="s">
        <v>130</v>
      </c>
      <c r="AW193" s="13" t="s">
        <v>34</v>
      </c>
      <c r="AX193" s="13" t="s">
        <v>83</v>
      </c>
      <c r="AY193" s="168" t="s">
        <v>123</v>
      </c>
    </row>
    <row r="194" spans="2:65" s="1" customFormat="1" ht="22.5" customHeight="1">
      <c r="B194" s="137"/>
      <c r="C194" s="138" t="s">
        <v>251</v>
      </c>
      <c r="D194" s="138" t="s">
        <v>125</v>
      </c>
      <c r="E194" s="139" t="s">
        <v>246</v>
      </c>
      <c r="F194" s="140" t="s">
        <v>247</v>
      </c>
      <c r="G194" s="141" t="s">
        <v>223</v>
      </c>
      <c r="H194" s="142">
        <v>511.86</v>
      </c>
      <c r="I194" s="143"/>
      <c r="J194" s="142"/>
      <c r="K194" s="140" t="s">
        <v>129</v>
      </c>
      <c r="L194" s="29"/>
      <c r="M194" s="144" t="s">
        <v>3</v>
      </c>
      <c r="N194" s="145" t="s">
        <v>46</v>
      </c>
      <c r="O194" s="48"/>
      <c r="P194" s="146">
        <f>O194*H194</f>
        <v>0</v>
      </c>
      <c r="Q194" s="146">
        <v>0.00034</v>
      </c>
      <c r="R194" s="146">
        <f>Q194*H194</f>
        <v>0.1740324</v>
      </c>
      <c r="S194" s="146">
        <v>0</v>
      </c>
      <c r="T194" s="147">
        <f>S194*H194</f>
        <v>0</v>
      </c>
      <c r="AR194" s="16" t="s">
        <v>130</v>
      </c>
      <c r="AT194" s="16" t="s">
        <v>125</v>
      </c>
      <c r="AU194" s="16" t="s">
        <v>85</v>
      </c>
      <c r="AY194" s="16" t="s">
        <v>123</v>
      </c>
      <c r="BE194" s="148">
        <f>IF(N194="základní",J194,0)</f>
        <v>0</v>
      </c>
      <c r="BF194" s="148">
        <f>IF(N194="snížená",J194,0)</f>
        <v>0</v>
      </c>
      <c r="BG194" s="148">
        <f>IF(N194="zákl. přenesená",J194,0)</f>
        <v>0</v>
      </c>
      <c r="BH194" s="148">
        <f>IF(N194="sníž. přenesená",J194,0)</f>
        <v>0</v>
      </c>
      <c r="BI194" s="148">
        <f>IF(N194="nulová",J194,0)</f>
        <v>0</v>
      </c>
      <c r="BJ194" s="16" t="s">
        <v>83</v>
      </c>
      <c r="BK194" s="148">
        <f>ROUND(I194*H194,2)</f>
        <v>0</v>
      </c>
      <c r="BL194" s="16" t="s">
        <v>130</v>
      </c>
      <c r="BM194" s="16" t="s">
        <v>248</v>
      </c>
    </row>
    <row r="195" spans="2:47" s="1" customFormat="1" ht="39">
      <c r="B195" s="29"/>
      <c r="D195" s="149" t="s">
        <v>132</v>
      </c>
      <c r="F195" s="150" t="s">
        <v>249</v>
      </c>
      <c r="I195" s="83"/>
      <c r="L195" s="29"/>
      <c r="M195" s="151"/>
      <c r="N195" s="48"/>
      <c r="O195" s="48"/>
      <c r="P195" s="48"/>
      <c r="Q195" s="48"/>
      <c r="R195" s="48"/>
      <c r="S195" s="48"/>
      <c r="T195" s="49"/>
      <c r="AT195" s="16" t="s">
        <v>132</v>
      </c>
      <c r="AU195" s="16" t="s">
        <v>85</v>
      </c>
    </row>
    <row r="196" spans="2:51" s="11" customFormat="1" ht="12">
      <c r="B196" s="152"/>
      <c r="D196" s="149" t="s">
        <v>134</v>
      </c>
      <c r="E196" s="153" t="s">
        <v>3</v>
      </c>
      <c r="F196" s="154" t="s">
        <v>336</v>
      </c>
      <c r="H196" s="155">
        <v>511.86</v>
      </c>
      <c r="I196" s="156"/>
      <c r="L196" s="152"/>
      <c r="M196" s="157"/>
      <c r="N196" s="158"/>
      <c r="O196" s="158"/>
      <c r="P196" s="158"/>
      <c r="Q196" s="158"/>
      <c r="R196" s="158"/>
      <c r="S196" s="158"/>
      <c r="T196" s="159"/>
      <c r="AT196" s="153" t="s">
        <v>134</v>
      </c>
      <c r="AU196" s="153" t="s">
        <v>85</v>
      </c>
      <c r="AV196" s="11" t="s">
        <v>85</v>
      </c>
      <c r="AW196" s="11" t="s">
        <v>34</v>
      </c>
      <c r="AX196" s="11" t="s">
        <v>75</v>
      </c>
      <c r="AY196" s="153" t="s">
        <v>123</v>
      </c>
    </row>
    <row r="197" spans="2:51" s="12" customFormat="1" ht="12">
      <c r="B197" s="160"/>
      <c r="D197" s="149" t="s">
        <v>134</v>
      </c>
      <c r="E197" s="161" t="s">
        <v>3</v>
      </c>
      <c r="F197" s="162" t="s">
        <v>151</v>
      </c>
      <c r="H197" s="161" t="s">
        <v>3</v>
      </c>
      <c r="I197" s="163"/>
      <c r="L197" s="160"/>
      <c r="M197" s="164"/>
      <c r="N197" s="165"/>
      <c r="O197" s="165"/>
      <c r="P197" s="165"/>
      <c r="Q197" s="165"/>
      <c r="R197" s="165"/>
      <c r="S197" s="165"/>
      <c r="T197" s="166"/>
      <c r="AT197" s="161" t="s">
        <v>134</v>
      </c>
      <c r="AU197" s="161" t="s">
        <v>85</v>
      </c>
      <c r="AV197" s="12" t="s">
        <v>83</v>
      </c>
      <c r="AW197" s="12" t="s">
        <v>34</v>
      </c>
      <c r="AX197" s="12" t="s">
        <v>75</v>
      </c>
      <c r="AY197" s="161" t="s">
        <v>123</v>
      </c>
    </row>
    <row r="198" spans="2:51" s="13" customFormat="1" ht="12">
      <c r="B198" s="167"/>
      <c r="D198" s="149" t="s">
        <v>134</v>
      </c>
      <c r="E198" s="168" t="s">
        <v>3</v>
      </c>
      <c r="F198" s="169" t="s">
        <v>137</v>
      </c>
      <c r="H198" s="170">
        <v>511.86</v>
      </c>
      <c r="I198" s="171"/>
      <c r="L198" s="167"/>
      <c r="M198" s="172"/>
      <c r="N198" s="173"/>
      <c r="O198" s="173"/>
      <c r="P198" s="173"/>
      <c r="Q198" s="173"/>
      <c r="R198" s="173"/>
      <c r="S198" s="173"/>
      <c r="T198" s="174"/>
      <c r="AT198" s="168" t="s">
        <v>134</v>
      </c>
      <c r="AU198" s="168" t="s">
        <v>85</v>
      </c>
      <c r="AV198" s="13" t="s">
        <v>130</v>
      </c>
      <c r="AW198" s="13" t="s">
        <v>34</v>
      </c>
      <c r="AX198" s="13" t="s">
        <v>83</v>
      </c>
      <c r="AY198" s="168" t="s">
        <v>123</v>
      </c>
    </row>
    <row r="199" spans="2:65" s="1" customFormat="1" ht="16.5" customHeight="1">
      <c r="B199" s="137"/>
      <c r="C199" s="138" t="s">
        <v>8</v>
      </c>
      <c r="D199" s="138" t="s">
        <v>125</v>
      </c>
      <c r="E199" s="139" t="s">
        <v>252</v>
      </c>
      <c r="F199" s="140" t="s">
        <v>253</v>
      </c>
      <c r="G199" s="141" t="s">
        <v>128</v>
      </c>
      <c r="H199" s="142">
        <v>1650</v>
      </c>
      <c r="I199" s="143"/>
      <c r="J199" s="142"/>
      <c r="K199" s="140" t="s">
        <v>129</v>
      </c>
      <c r="L199" s="29"/>
      <c r="M199" s="144" t="s">
        <v>3</v>
      </c>
      <c r="N199" s="145" t="s">
        <v>46</v>
      </c>
      <c r="O199" s="48"/>
      <c r="P199" s="146">
        <f>O199*H199</f>
        <v>0</v>
      </c>
      <c r="Q199" s="146">
        <v>0.01386</v>
      </c>
      <c r="R199" s="146">
        <f>Q199*H199</f>
        <v>22.869</v>
      </c>
      <c r="S199" s="146">
        <v>0</v>
      </c>
      <c r="T199" s="147">
        <f>S199*H199</f>
        <v>0</v>
      </c>
      <c r="AR199" s="16" t="s">
        <v>130</v>
      </c>
      <c r="AT199" s="16" t="s">
        <v>125</v>
      </c>
      <c r="AU199" s="16" t="s">
        <v>85</v>
      </c>
      <c r="AY199" s="16" t="s">
        <v>123</v>
      </c>
      <c r="BE199" s="148">
        <f>IF(N199="základní",J199,0)</f>
        <v>0</v>
      </c>
      <c r="BF199" s="148">
        <f>IF(N199="snížená",J199,0)</f>
        <v>0</v>
      </c>
      <c r="BG199" s="148">
        <f>IF(N199="zákl. přenesená",J199,0)</f>
        <v>0</v>
      </c>
      <c r="BH199" s="148">
        <f>IF(N199="sníž. přenesená",J199,0)</f>
        <v>0</v>
      </c>
      <c r="BI199" s="148">
        <f>IF(N199="nulová",J199,0)</f>
        <v>0</v>
      </c>
      <c r="BJ199" s="16" t="s">
        <v>83</v>
      </c>
      <c r="BK199" s="148">
        <f>ROUND(I199*H199,2)</f>
        <v>0</v>
      </c>
      <c r="BL199" s="16" t="s">
        <v>130</v>
      </c>
      <c r="BM199" s="16" t="s">
        <v>254</v>
      </c>
    </row>
    <row r="200" spans="2:47" s="1" customFormat="1" ht="97.5">
      <c r="B200" s="29"/>
      <c r="D200" s="149" t="s">
        <v>132</v>
      </c>
      <c r="F200" s="150" t="s">
        <v>255</v>
      </c>
      <c r="I200" s="83"/>
      <c r="L200" s="29"/>
      <c r="M200" s="151"/>
      <c r="N200" s="48"/>
      <c r="O200" s="48"/>
      <c r="P200" s="48"/>
      <c r="Q200" s="48"/>
      <c r="R200" s="48"/>
      <c r="S200" s="48"/>
      <c r="T200" s="49"/>
      <c r="AT200" s="16" t="s">
        <v>132</v>
      </c>
      <c r="AU200" s="16" t="s">
        <v>85</v>
      </c>
    </row>
    <row r="201" spans="2:51" s="11" customFormat="1" ht="12">
      <c r="B201" s="152"/>
      <c r="D201" s="149" t="s">
        <v>134</v>
      </c>
      <c r="E201" s="153" t="s">
        <v>3</v>
      </c>
      <c r="F201" s="154" t="s">
        <v>337</v>
      </c>
      <c r="H201" s="155">
        <v>1650</v>
      </c>
      <c r="I201" s="156"/>
      <c r="L201" s="152"/>
      <c r="M201" s="157"/>
      <c r="N201" s="158"/>
      <c r="O201" s="158"/>
      <c r="P201" s="158"/>
      <c r="Q201" s="158"/>
      <c r="R201" s="158"/>
      <c r="S201" s="158"/>
      <c r="T201" s="159"/>
      <c r="AT201" s="153" t="s">
        <v>134</v>
      </c>
      <c r="AU201" s="153" t="s">
        <v>85</v>
      </c>
      <c r="AV201" s="11" t="s">
        <v>85</v>
      </c>
      <c r="AW201" s="11" t="s">
        <v>34</v>
      </c>
      <c r="AX201" s="11" t="s">
        <v>75</v>
      </c>
      <c r="AY201" s="153" t="s">
        <v>123</v>
      </c>
    </row>
    <row r="202" spans="2:51" s="12" customFormat="1" ht="12">
      <c r="B202" s="160"/>
      <c r="D202" s="149" t="s">
        <v>134</v>
      </c>
      <c r="E202" s="161" t="s">
        <v>3</v>
      </c>
      <c r="F202" s="162" t="s">
        <v>338</v>
      </c>
      <c r="H202" s="161" t="s">
        <v>3</v>
      </c>
      <c r="I202" s="163"/>
      <c r="L202" s="160"/>
      <c r="M202" s="164"/>
      <c r="N202" s="165"/>
      <c r="O202" s="165"/>
      <c r="P202" s="165"/>
      <c r="Q202" s="165"/>
      <c r="R202" s="165"/>
      <c r="S202" s="165"/>
      <c r="T202" s="166"/>
      <c r="AT202" s="161" t="s">
        <v>134</v>
      </c>
      <c r="AU202" s="161" t="s">
        <v>85</v>
      </c>
      <c r="AV202" s="12" t="s">
        <v>83</v>
      </c>
      <c r="AW202" s="12" t="s">
        <v>34</v>
      </c>
      <c r="AX202" s="12" t="s">
        <v>75</v>
      </c>
      <c r="AY202" s="161" t="s">
        <v>123</v>
      </c>
    </row>
    <row r="203" spans="2:51" s="13" customFormat="1" ht="12">
      <c r="B203" s="167"/>
      <c r="D203" s="149" t="s">
        <v>134</v>
      </c>
      <c r="E203" s="168" t="s">
        <v>3</v>
      </c>
      <c r="F203" s="169" t="s">
        <v>137</v>
      </c>
      <c r="H203" s="170">
        <v>1650</v>
      </c>
      <c r="I203" s="171"/>
      <c r="L203" s="167"/>
      <c r="M203" s="172"/>
      <c r="N203" s="173"/>
      <c r="O203" s="173"/>
      <c r="P203" s="173"/>
      <c r="Q203" s="173"/>
      <c r="R203" s="173"/>
      <c r="S203" s="173"/>
      <c r="T203" s="174"/>
      <c r="AT203" s="168" t="s">
        <v>134</v>
      </c>
      <c r="AU203" s="168" t="s">
        <v>85</v>
      </c>
      <c r="AV203" s="13" t="s">
        <v>130</v>
      </c>
      <c r="AW203" s="13" t="s">
        <v>34</v>
      </c>
      <c r="AX203" s="13" t="s">
        <v>83</v>
      </c>
      <c r="AY203" s="168" t="s">
        <v>123</v>
      </c>
    </row>
    <row r="204" spans="2:65" s="1" customFormat="1" ht="16.5" customHeight="1">
      <c r="B204" s="137"/>
      <c r="C204" s="138" t="s">
        <v>265</v>
      </c>
      <c r="D204" s="138" t="s">
        <v>125</v>
      </c>
      <c r="E204" s="139" t="s">
        <v>257</v>
      </c>
      <c r="F204" s="140" t="s">
        <v>258</v>
      </c>
      <c r="G204" s="141" t="s">
        <v>223</v>
      </c>
      <c r="H204" s="142">
        <v>511.86</v>
      </c>
      <c r="I204" s="143"/>
      <c r="J204" s="142"/>
      <c r="K204" s="140" t="s">
        <v>129</v>
      </c>
      <c r="L204" s="29"/>
      <c r="M204" s="144" t="s">
        <v>3</v>
      </c>
      <c r="N204" s="145" t="s">
        <v>46</v>
      </c>
      <c r="O204" s="48"/>
      <c r="P204" s="146">
        <f>O204*H204</f>
        <v>0</v>
      </c>
      <c r="Q204" s="146">
        <v>0</v>
      </c>
      <c r="R204" s="146">
        <f>Q204*H204</f>
        <v>0</v>
      </c>
      <c r="S204" s="146">
        <v>0</v>
      </c>
      <c r="T204" s="147">
        <f>S204*H204</f>
        <v>0</v>
      </c>
      <c r="AR204" s="16" t="s">
        <v>130</v>
      </c>
      <c r="AT204" s="16" t="s">
        <v>125</v>
      </c>
      <c r="AU204" s="16" t="s">
        <v>85</v>
      </c>
      <c r="AY204" s="16" t="s">
        <v>123</v>
      </c>
      <c r="BE204" s="148">
        <f>IF(N204="základní",J204,0)</f>
        <v>0</v>
      </c>
      <c r="BF204" s="148">
        <f>IF(N204="snížená",J204,0)</f>
        <v>0</v>
      </c>
      <c r="BG204" s="148">
        <f>IF(N204="zákl. přenesená",J204,0)</f>
        <v>0</v>
      </c>
      <c r="BH204" s="148">
        <f>IF(N204="sníž. přenesená",J204,0)</f>
        <v>0</v>
      </c>
      <c r="BI204" s="148">
        <f>IF(N204="nulová",J204,0)</f>
        <v>0</v>
      </c>
      <c r="BJ204" s="16" t="s">
        <v>83</v>
      </c>
      <c r="BK204" s="148">
        <f>ROUND(I204*H204,2)</f>
        <v>0</v>
      </c>
      <c r="BL204" s="16" t="s">
        <v>130</v>
      </c>
      <c r="BM204" s="16" t="s">
        <v>259</v>
      </c>
    </row>
    <row r="205" spans="2:47" s="1" customFormat="1" ht="29.25">
      <c r="B205" s="29"/>
      <c r="D205" s="149" t="s">
        <v>132</v>
      </c>
      <c r="F205" s="150" t="s">
        <v>260</v>
      </c>
      <c r="I205" s="83"/>
      <c r="L205" s="29"/>
      <c r="M205" s="151"/>
      <c r="N205" s="48"/>
      <c r="O205" s="48"/>
      <c r="P205" s="48"/>
      <c r="Q205" s="48"/>
      <c r="R205" s="48"/>
      <c r="S205" s="48"/>
      <c r="T205" s="49"/>
      <c r="AT205" s="16" t="s">
        <v>132</v>
      </c>
      <c r="AU205" s="16" t="s">
        <v>85</v>
      </c>
    </row>
    <row r="206" spans="2:51" s="12" customFormat="1" ht="12">
      <c r="B206" s="160"/>
      <c r="D206" s="149" t="s">
        <v>134</v>
      </c>
      <c r="E206" s="161" t="s">
        <v>3</v>
      </c>
      <c r="F206" s="162" t="s">
        <v>261</v>
      </c>
      <c r="H206" s="161" t="s">
        <v>3</v>
      </c>
      <c r="I206" s="163"/>
      <c r="L206" s="160"/>
      <c r="M206" s="164"/>
      <c r="N206" s="165"/>
      <c r="O206" s="165"/>
      <c r="P206" s="165"/>
      <c r="Q206" s="165"/>
      <c r="R206" s="165"/>
      <c r="S206" s="165"/>
      <c r="T206" s="166"/>
      <c r="AT206" s="161" t="s">
        <v>134</v>
      </c>
      <c r="AU206" s="161" t="s">
        <v>85</v>
      </c>
      <c r="AV206" s="12" t="s">
        <v>83</v>
      </c>
      <c r="AW206" s="12" t="s">
        <v>34</v>
      </c>
      <c r="AX206" s="12" t="s">
        <v>75</v>
      </c>
      <c r="AY206" s="161" t="s">
        <v>123</v>
      </c>
    </row>
    <row r="207" spans="2:51" s="11" customFormat="1" ht="12">
      <c r="B207" s="152"/>
      <c r="D207" s="149" t="s">
        <v>134</v>
      </c>
      <c r="E207" s="153" t="s">
        <v>3</v>
      </c>
      <c r="F207" s="154" t="s">
        <v>339</v>
      </c>
      <c r="H207" s="155">
        <v>181.86</v>
      </c>
      <c r="I207" s="156"/>
      <c r="L207" s="152"/>
      <c r="M207" s="157"/>
      <c r="N207" s="158"/>
      <c r="O207" s="158"/>
      <c r="P207" s="158"/>
      <c r="Q207" s="158"/>
      <c r="R207" s="158"/>
      <c r="S207" s="158"/>
      <c r="T207" s="159"/>
      <c r="AT207" s="153" t="s">
        <v>134</v>
      </c>
      <c r="AU207" s="153" t="s">
        <v>85</v>
      </c>
      <c r="AV207" s="11" t="s">
        <v>85</v>
      </c>
      <c r="AW207" s="11" t="s">
        <v>34</v>
      </c>
      <c r="AX207" s="11" t="s">
        <v>75</v>
      </c>
      <c r="AY207" s="153" t="s">
        <v>123</v>
      </c>
    </row>
    <row r="208" spans="2:51" s="12" customFormat="1" ht="12">
      <c r="B208" s="160"/>
      <c r="D208" s="149" t="s">
        <v>134</v>
      </c>
      <c r="E208" s="161" t="s">
        <v>3</v>
      </c>
      <c r="F208" s="162" t="s">
        <v>263</v>
      </c>
      <c r="H208" s="161" t="s">
        <v>3</v>
      </c>
      <c r="I208" s="163"/>
      <c r="L208" s="160"/>
      <c r="M208" s="164"/>
      <c r="N208" s="165"/>
      <c r="O208" s="165"/>
      <c r="P208" s="165"/>
      <c r="Q208" s="165"/>
      <c r="R208" s="165"/>
      <c r="S208" s="165"/>
      <c r="T208" s="166"/>
      <c r="AT208" s="161" t="s">
        <v>134</v>
      </c>
      <c r="AU208" s="161" t="s">
        <v>85</v>
      </c>
      <c r="AV208" s="12" t="s">
        <v>83</v>
      </c>
      <c r="AW208" s="12" t="s">
        <v>34</v>
      </c>
      <c r="AX208" s="12" t="s">
        <v>75</v>
      </c>
      <c r="AY208" s="161" t="s">
        <v>123</v>
      </c>
    </row>
    <row r="209" spans="2:51" s="11" customFormat="1" ht="12">
      <c r="B209" s="152"/>
      <c r="D209" s="149" t="s">
        <v>134</v>
      </c>
      <c r="E209" s="153" t="s">
        <v>3</v>
      </c>
      <c r="F209" s="154" t="s">
        <v>340</v>
      </c>
      <c r="H209" s="155">
        <v>330</v>
      </c>
      <c r="I209" s="156"/>
      <c r="L209" s="152"/>
      <c r="M209" s="157"/>
      <c r="N209" s="158"/>
      <c r="O209" s="158"/>
      <c r="P209" s="158"/>
      <c r="Q209" s="158"/>
      <c r="R209" s="158"/>
      <c r="S209" s="158"/>
      <c r="T209" s="159"/>
      <c r="AT209" s="153" t="s">
        <v>134</v>
      </c>
      <c r="AU209" s="153" t="s">
        <v>85</v>
      </c>
      <c r="AV209" s="11" t="s">
        <v>85</v>
      </c>
      <c r="AW209" s="11" t="s">
        <v>34</v>
      </c>
      <c r="AX209" s="11" t="s">
        <v>75</v>
      </c>
      <c r="AY209" s="153" t="s">
        <v>123</v>
      </c>
    </row>
    <row r="210" spans="2:51" s="13" customFormat="1" ht="12">
      <c r="B210" s="167"/>
      <c r="D210" s="149" t="s">
        <v>134</v>
      </c>
      <c r="E210" s="168" t="s">
        <v>3</v>
      </c>
      <c r="F210" s="169" t="s">
        <v>137</v>
      </c>
      <c r="H210" s="170">
        <v>511.86</v>
      </c>
      <c r="I210" s="171"/>
      <c r="L210" s="167"/>
      <c r="M210" s="172"/>
      <c r="N210" s="173"/>
      <c r="O210" s="173"/>
      <c r="P210" s="173"/>
      <c r="Q210" s="173"/>
      <c r="R210" s="173"/>
      <c r="S210" s="173"/>
      <c r="T210" s="174"/>
      <c r="AT210" s="168" t="s">
        <v>134</v>
      </c>
      <c r="AU210" s="168" t="s">
        <v>85</v>
      </c>
      <c r="AV210" s="13" t="s">
        <v>130</v>
      </c>
      <c r="AW210" s="13" t="s">
        <v>34</v>
      </c>
      <c r="AX210" s="13" t="s">
        <v>83</v>
      </c>
      <c r="AY210" s="168" t="s">
        <v>123</v>
      </c>
    </row>
    <row r="211" spans="2:65" s="1" customFormat="1" ht="22.5" customHeight="1">
      <c r="B211" s="137"/>
      <c r="C211" s="138" t="s">
        <v>271</v>
      </c>
      <c r="D211" s="138" t="s">
        <v>125</v>
      </c>
      <c r="E211" s="139" t="s">
        <v>266</v>
      </c>
      <c r="F211" s="140" t="s">
        <v>267</v>
      </c>
      <c r="G211" s="141" t="s">
        <v>128</v>
      </c>
      <c r="H211" s="142">
        <v>21882.47</v>
      </c>
      <c r="I211" s="143"/>
      <c r="J211" s="142"/>
      <c r="K211" s="140" t="s">
        <v>129</v>
      </c>
      <c r="L211" s="29"/>
      <c r="M211" s="144" t="s">
        <v>3</v>
      </c>
      <c r="N211" s="145" t="s">
        <v>46</v>
      </c>
      <c r="O211" s="48"/>
      <c r="P211" s="146">
        <f>O211*H211</f>
        <v>0</v>
      </c>
      <c r="Q211" s="146">
        <v>0</v>
      </c>
      <c r="R211" s="146">
        <f>Q211*H211</f>
        <v>0</v>
      </c>
      <c r="S211" s="146">
        <v>0.02</v>
      </c>
      <c r="T211" s="147">
        <f>S211*H211</f>
        <v>437.6494</v>
      </c>
      <c r="AR211" s="16" t="s">
        <v>130</v>
      </c>
      <c r="AT211" s="16" t="s">
        <v>125</v>
      </c>
      <c r="AU211" s="16" t="s">
        <v>85</v>
      </c>
      <c r="AY211" s="16" t="s">
        <v>123</v>
      </c>
      <c r="BE211" s="148">
        <f>IF(N211="základní",J211,0)</f>
        <v>0</v>
      </c>
      <c r="BF211" s="148">
        <f>IF(N211="snížená",J211,0)</f>
        <v>0</v>
      </c>
      <c r="BG211" s="148">
        <f>IF(N211="zákl. přenesená",J211,0)</f>
        <v>0</v>
      </c>
      <c r="BH211" s="148">
        <f>IF(N211="sníž. přenesená",J211,0)</f>
        <v>0</v>
      </c>
      <c r="BI211" s="148">
        <f>IF(N211="nulová",J211,0)</f>
        <v>0</v>
      </c>
      <c r="BJ211" s="16" t="s">
        <v>83</v>
      </c>
      <c r="BK211" s="148">
        <f>ROUND(I211*H211,2)</f>
        <v>0</v>
      </c>
      <c r="BL211" s="16" t="s">
        <v>130</v>
      </c>
      <c r="BM211" s="16" t="s">
        <v>268</v>
      </c>
    </row>
    <row r="212" spans="2:47" s="1" customFormat="1" ht="78">
      <c r="B212" s="29"/>
      <c r="D212" s="149" t="s">
        <v>132</v>
      </c>
      <c r="F212" s="150" t="s">
        <v>269</v>
      </c>
      <c r="I212" s="83"/>
      <c r="L212" s="29"/>
      <c r="M212" s="151"/>
      <c r="N212" s="48"/>
      <c r="O212" s="48"/>
      <c r="P212" s="48"/>
      <c r="Q212" s="48"/>
      <c r="R212" s="48"/>
      <c r="S212" s="48"/>
      <c r="T212" s="49"/>
      <c r="AT212" s="16" t="s">
        <v>132</v>
      </c>
      <c r="AU212" s="16" t="s">
        <v>85</v>
      </c>
    </row>
    <row r="213" spans="2:51" s="11" customFormat="1" ht="12">
      <c r="B213" s="152"/>
      <c r="D213" s="149" t="s">
        <v>134</v>
      </c>
      <c r="E213" s="153" t="s">
        <v>3</v>
      </c>
      <c r="F213" s="154" t="s">
        <v>341</v>
      </c>
      <c r="H213" s="155">
        <v>21882.47</v>
      </c>
      <c r="I213" s="156"/>
      <c r="L213" s="152"/>
      <c r="M213" s="157"/>
      <c r="N213" s="158"/>
      <c r="O213" s="158"/>
      <c r="P213" s="158"/>
      <c r="Q213" s="158"/>
      <c r="R213" s="158"/>
      <c r="S213" s="158"/>
      <c r="T213" s="159"/>
      <c r="AT213" s="153" t="s">
        <v>134</v>
      </c>
      <c r="AU213" s="153" t="s">
        <v>85</v>
      </c>
      <c r="AV213" s="11" t="s">
        <v>85</v>
      </c>
      <c r="AW213" s="11" t="s">
        <v>34</v>
      </c>
      <c r="AX213" s="11" t="s">
        <v>75</v>
      </c>
      <c r="AY213" s="153" t="s">
        <v>123</v>
      </c>
    </row>
    <row r="214" spans="2:51" s="12" customFormat="1" ht="12">
      <c r="B214" s="160"/>
      <c r="D214" s="149" t="s">
        <v>134</v>
      </c>
      <c r="E214" s="161" t="s">
        <v>3</v>
      </c>
      <c r="F214" s="162" t="s">
        <v>151</v>
      </c>
      <c r="H214" s="161" t="s">
        <v>3</v>
      </c>
      <c r="I214" s="163"/>
      <c r="L214" s="160"/>
      <c r="M214" s="164"/>
      <c r="N214" s="165"/>
      <c r="O214" s="165"/>
      <c r="P214" s="165"/>
      <c r="Q214" s="165"/>
      <c r="R214" s="165"/>
      <c r="S214" s="165"/>
      <c r="T214" s="166"/>
      <c r="AT214" s="161" t="s">
        <v>134</v>
      </c>
      <c r="AU214" s="161" t="s">
        <v>85</v>
      </c>
      <c r="AV214" s="12" t="s">
        <v>83</v>
      </c>
      <c r="AW214" s="12" t="s">
        <v>34</v>
      </c>
      <c r="AX214" s="12" t="s">
        <v>75</v>
      </c>
      <c r="AY214" s="161" t="s">
        <v>123</v>
      </c>
    </row>
    <row r="215" spans="2:51" s="13" customFormat="1" ht="12">
      <c r="B215" s="167"/>
      <c r="D215" s="149" t="s">
        <v>134</v>
      </c>
      <c r="E215" s="168" t="s">
        <v>3</v>
      </c>
      <c r="F215" s="169" t="s">
        <v>137</v>
      </c>
      <c r="H215" s="170">
        <v>21882.47</v>
      </c>
      <c r="I215" s="171"/>
      <c r="L215" s="167"/>
      <c r="M215" s="172"/>
      <c r="N215" s="173"/>
      <c r="O215" s="173"/>
      <c r="P215" s="173"/>
      <c r="Q215" s="173"/>
      <c r="R215" s="173"/>
      <c r="S215" s="173"/>
      <c r="T215" s="174"/>
      <c r="AT215" s="168" t="s">
        <v>134</v>
      </c>
      <c r="AU215" s="168" t="s">
        <v>85</v>
      </c>
      <c r="AV215" s="13" t="s">
        <v>130</v>
      </c>
      <c r="AW215" s="13" t="s">
        <v>34</v>
      </c>
      <c r="AX215" s="13" t="s">
        <v>83</v>
      </c>
      <c r="AY215" s="168" t="s">
        <v>123</v>
      </c>
    </row>
    <row r="216" spans="2:65" s="1" customFormat="1" ht="22.5" customHeight="1">
      <c r="B216" s="137"/>
      <c r="C216" s="138" t="s">
        <v>278</v>
      </c>
      <c r="D216" s="138" t="s">
        <v>125</v>
      </c>
      <c r="E216" s="139" t="s">
        <v>272</v>
      </c>
      <c r="F216" s="140" t="s">
        <v>273</v>
      </c>
      <c r="G216" s="141" t="s">
        <v>128</v>
      </c>
      <c r="H216" s="142">
        <v>3661</v>
      </c>
      <c r="I216" s="143"/>
      <c r="J216" s="142"/>
      <c r="K216" s="140" t="s">
        <v>129</v>
      </c>
      <c r="L216" s="29"/>
      <c r="M216" s="144" t="s">
        <v>3</v>
      </c>
      <c r="N216" s="145" t="s">
        <v>46</v>
      </c>
      <c r="O216" s="48"/>
      <c r="P216" s="146">
        <f>O216*H216</f>
        <v>0</v>
      </c>
      <c r="Q216" s="146">
        <v>0</v>
      </c>
      <c r="R216" s="146">
        <f>Q216*H216</f>
        <v>0</v>
      </c>
      <c r="S216" s="146">
        <v>0.126</v>
      </c>
      <c r="T216" s="147">
        <f>S216*H216</f>
        <v>461.286</v>
      </c>
      <c r="AR216" s="16" t="s">
        <v>130</v>
      </c>
      <c r="AT216" s="16" t="s">
        <v>125</v>
      </c>
      <c r="AU216" s="16" t="s">
        <v>85</v>
      </c>
      <c r="AY216" s="16" t="s">
        <v>123</v>
      </c>
      <c r="BE216" s="148">
        <f>IF(N216="základní",J216,0)</f>
        <v>0</v>
      </c>
      <c r="BF216" s="148">
        <f>IF(N216="snížená",J216,0)</f>
        <v>0</v>
      </c>
      <c r="BG216" s="148">
        <f>IF(N216="zákl. přenesená",J216,0)</f>
        <v>0</v>
      </c>
      <c r="BH216" s="148">
        <f>IF(N216="sníž. přenesená",J216,0)</f>
        <v>0</v>
      </c>
      <c r="BI216" s="148">
        <f>IF(N216="nulová",J216,0)</f>
        <v>0</v>
      </c>
      <c r="BJ216" s="16" t="s">
        <v>83</v>
      </c>
      <c r="BK216" s="148">
        <f>ROUND(I216*H216,2)</f>
        <v>0</v>
      </c>
      <c r="BL216" s="16" t="s">
        <v>130</v>
      </c>
      <c r="BM216" s="16" t="s">
        <v>274</v>
      </c>
    </row>
    <row r="217" spans="2:47" s="1" customFormat="1" ht="39">
      <c r="B217" s="29"/>
      <c r="D217" s="149" t="s">
        <v>132</v>
      </c>
      <c r="F217" s="150" t="s">
        <v>275</v>
      </c>
      <c r="I217" s="83"/>
      <c r="L217" s="29"/>
      <c r="M217" s="151"/>
      <c r="N217" s="48"/>
      <c r="O217" s="48"/>
      <c r="P217" s="48"/>
      <c r="Q217" s="48"/>
      <c r="R217" s="48"/>
      <c r="S217" s="48"/>
      <c r="T217" s="49"/>
      <c r="AT217" s="16" t="s">
        <v>132</v>
      </c>
      <c r="AU217" s="16" t="s">
        <v>85</v>
      </c>
    </row>
    <row r="218" spans="2:51" s="11" customFormat="1" ht="12">
      <c r="B218" s="152"/>
      <c r="D218" s="149" t="s">
        <v>134</v>
      </c>
      <c r="E218" s="153" t="s">
        <v>3</v>
      </c>
      <c r="F218" s="154" t="s">
        <v>323</v>
      </c>
      <c r="H218" s="155">
        <v>3661</v>
      </c>
      <c r="I218" s="156"/>
      <c r="L218" s="152"/>
      <c r="M218" s="157"/>
      <c r="N218" s="158"/>
      <c r="O218" s="158"/>
      <c r="P218" s="158"/>
      <c r="Q218" s="158"/>
      <c r="R218" s="158"/>
      <c r="S218" s="158"/>
      <c r="T218" s="159"/>
      <c r="AT218" s="153" t="s">
        <v>134</v>
      </c>
      <c r="AU218" s="153" t="s">
        <v>85</v>
      </c>
      <c r="AV218" s="11" t="s">
        <v>85</v>
      </c>
      <c r="AW218" s="11" t="s">
        <v>34</v>
      </c>
      <c r="AX218" s="11" t="s">
        <v>75</v>
      </c>
      <c r="AY218" s="153" t="s">
        <v>123</v>
      </c>
    </row>
    <row r="219" spans="2:51" s="12" customFormat="1" ht="12">
      <c r="B219" s="160"/>
      <c r="D219" s="149" t="s">
        <v>134</v>
      </c>
      <c r="E219" s="161" t="s">
        <v>3</v>
      </c>
      <c r="F219" s="162" t="s">
        <v>151</v>
      </c>
      <c r="H219" s="161" t="s">
        <v>3</v>
      </c>
      <c r="I219" s="163"/>
      <c r="L219" s="160"/>
      <c r="M219" s="164"/>
      <c r="N219" s="165"/>
      <c r="O219" s="165"/>
      <c r="P219" s="165"/>
      <c r="Q219" s="165"/>
      <c r="R219" s="165"/>
      <c r="S219" s="165"/>
      <c r="T219" s="166"/>
      <c r="AT219" s="161" t="s">
        <v>134</v>
      </c>
      <c r="AU219" s="161" t="s">
        <v>85</v>
      </c>
      <c r="AV219" s="12" t="s">
        <v>83</v>
      </c>
      <c r="AW219" s="12" t="s">
        <v>34</v>
      </c>
      <c r="AX219" s="12" t="s">
        <v>75</v>
      </c>
      <c r="AY219" s="161" t="s">
        <v>123</v>
      </c>
    </row>
    <row r="220" spans="2:51" s="13" customFormat="1" ht="12">
      <c r="B220" s="167"/>
      <c r="D220" s="149" t="s">
        <v>134</v>
      </c>
      <c r="E220" s="168" t="s">
        <v>3</v>
      </c>
      <c r="F220" s="169" t="s">
        <v>137</v>
      </c>
      <c r="H220" s="170">
        <v>3661</v>
      </c>
      <c r="I220" s="171"/>
      <c r="L220" s="167"/>
      <c r="M220" s="172"/>
      <c r="N220" s="173"/>
      <c r="O220" s="173"/>
      <c r="P220" s="173"/>
      <c r="Q220" s="173"/>
      <c r="R220" s="173"/>
      <c r="S220" s="173"/>
      <c r="T220" s="174"/>
      <c r="AT220" s="168" t="s">
        <v>134</v>
      </c>
      <c r="AU220" s="168" t="s">
        <v>85</v>
      </c>
      <c r="AV220" s="13" t="s">
        <v>130</v>
      </c>
      <c r="AW220" s="13" t="s">
        <v>34</v>
      </c>
      <c r="AX220" s="13" t="s">
        <v>83</v>
      </c>
      <c r="AY220" s="168" t="s">
        <v>123</v>
      </c>
    </row>
    <row r="221" spans="2:63" s="10" customFormat="1" ht="22.9" customHeight="1">
      <c r="B221" s="124"/>
      <c r="D221" s="125" t="s">
        <v>74</v>
      </c>
      <c r="E221" s="135" t="s">
        <v>276</v>
      </c>
      <c r="F221" s="135" t="s">
        <v>277</v>
      </c>
      <c r="I221" s="127"/>
      <c r="J221" s="136">
        <v>257905.25</v>
      </c>
      <c r="L221" s="124"/>
      <c r="M221" s="129"/>
      <c r="N221" s="130"/>
      <c r="O221" s="130"/>
      <c r="P221" s="131">
        <f>SUM(P222:P237)</f>
        <v>0</v>
      </c>
      <c r="Q221" s="130"/>
      <c r="R221" s="131">
        <f>SUM(R222:R237)</f>
        <v>0</v>
      </c>
      <c r="S221" s="130"/>
      <c r="T221" s="132">
        <f>SUM(T222:T237)</f>
        <v>0</v>
      </c>
      <c r="AR221" s="125" t="s">
        <v>83</v>
      </c>
      <c r="AT221" s="133" t="s">
        <v>74</v>
      </c>
      <c r="AU221" s="133" t="s">
        <v>83</v>
      </c>
      <c r="AY221" s="125" t="s">
        <v>123</v>
      </c>
      <c r="BK221" s="134">
        <f>SUM(BK222:BK237)</f>
        <v>0</v>
      </c>
    </row>
    <row r="222" spans="2:65" s="1" customFormat="1" ht="16.5" customHeight="1">
      <c r="B222" s="137"/>
      <c r="C222" s="138" t="s">
        <v>288</v>
      </c>
      <c r="D222" s="138" t="s">
        <v>125</v>
      </c>
      <c r="E222" s="139" t="s">
        <v>279</v>
      </c>
      <c r="F222" s="140" t="s">
        <v>280</v>
      </c>
      <c r="G222" s="141" t="s">
        <v>281</v>
      </c>
      <c r="H222" s="142">
        <v>5971.44</v>
      </c>
      <c r="I222" s="143"/>
      <c r="J222" s="142"/>
      <c r="K222" s="140" t="s">
        <v>129</v>
      </c>
      <c r="L222" s="29"/>
      <c r="M222" s="144" t="s">
        <v>3</v>
      </c>
      <c r="N222" s="145" t="s">
        <v>46</v>
      </c>
      <c r="O222" s="48"/>
      <c r="P222" s="146">
        <f>O222*H222</f>
        <v>0</v>
      </c>
      <c r="Q222" s="146">
        <v>0</v>
      </c>
      <c r="R222" s="146">
        <f>Q222*H222</f>
        <v>0</v>
      </c>
      <c r="S222" s="146">
        <v>0</v>
      </c>
      <c r="T222" s="147">
        <f>S222*H222</f>
        <v>0</v>
      </c>
      <c r="AR222" s="16" t="s">
        <v>130</v>
      </c>
      <c r="AT222" s="16" t="s">
        <v>125</v>
      </c>
      <c r="AU222" s="16" t="s">
        <v>85</v>
      </c>
      <c r="AY222" s="16" t="s">
        <v>123</v>
      </c>
      <c r="BE222" s="148">
        <f>IF(N222="základní",J222,0)</f>
        <v>0</v>
      </c>
      <c r="BF222" s="148">
        <f>IF(N222="snížená",J222,0)</f>
        <v>0</v>
      </c>
      <c r="BG222" s="148">
        <f>IF(N222="zákl. přenesená",J222,0)</f>
        <v>0</v>
      </c>
      <c r="BH222" s="148">
        <f>IF(N222="sníž. přenesená",J222,0)</f>
        <v>0</v>
      </c>
      <c r="BI222" s="148">
        <f>IF(N222="nulová",J222,0)</f>
        <v>0</v>
      </c>
      <c r="BJ222" s="16" t="s">
        <v>83</v>
      </c>
      <c r="BK222" s="148">
        <f>ROUND(I222*H222,2)</f>
        <v>0</v>
      </c>
      <c r="BL222" s="16" t="s">
        <v>130</v>
      </c>
      <c r="BM222" s="16" t="s">
        <v>342</v>
      </c>
    </row>
    <row r="223" spans="2:47" s="1" customFormat="1" ht="78">
      <c r="B223" s="29"/>
      <c r="D223" s="149" t="s">
        <v>132</v>
      </c>
      <c r="F223" s="150" t="s">
        <v>283</v>
      </c>
      <c r="I223" s="83"/>
      <c r="L223" s="29"/>
      <c r="M223" s="151"/>
      <c r="N223" s="48"/>
      <c r="O223" s="48"/>
      <c r="P223" s="48"/>
      <c r="Q223" s="48"/>
      <c r="R223" s="48"/>
      <c r="S223" s="48"/>
      <c r="T223" s="49"/>
      <c r="AT223" s="16" t="s">
        <v>132</v>
      </c>
      <c r="AU223" s="16" t="s">
        <v>85</v>
      </c>
    </row>
    <row r="224" spans="2:51" s="11" customFormat="1" ht="12">
      <c r="B224" s="152"/>
      <c r="D224" s="149" t="s">
        <v>134</v>
      </c>
      <c r="E224" s="153" t="s">
        <v>3</v>
      </c>
      <c r="F224" s="154" t="s">
        <v>343</v>
      </c>
      <c r="H224" s="155">
        <v>5913.76</v>
      </c>
      <c r="I224" s="156"/>
      <c r="L224" s="152"/>
      <c r="M224" s="157"/>
      <c r="N224" s="158"/>
      <c r="O224" s="158"/>
      <c r="P224" s="158"/>
      <c r="Q224" s="158"/>
      <c r="R224" s="158"/>
      <c r="S224" s="158"/>
      <c r="T224" s="159"/>
      <c r="AT224" s="153" t="s">
        <v>134</v>
      </c>
      <c r="AU224" s="153" t="s">
        <v>85</v>
      </c>
      <c r="AV224" s="11" t="s">
        <v>85</v>
      </c>
      <c r="AW224" s="11" t="s">
        <v>34</v>
      </c>
      <c r="AX224" s="11" t="s">
        <v>75</v>
      </c>
      <c r="AY224" s="153" t="s">
        <v>123</v>
      </c>
    </row>
    <row r="225" spans="2:51" s="12" customFormat="1" ht="12">
      <c r="B225" s="160"/>
      <c r="D225" s="149" t="s">
        <v>134</v>
      </c>
      <c r="E225" s="161" t="s">
        <v>3</v>
      </c>
      <c r="F225" s="162" t="s">
        <v>344</v>
      </c>
      <c r="H225" s="161" t="s">
        <v>3</v>
      </c>
      <c r="I225" s="163"/>
      <c r="L225" s="160"/>
      <c r="M225" s="164"/>
      <c r="N225" s="165"/>
      <c r="O225" s="165"/>
      <c r="P225" s="165"/>
      <c r="Q225" s="165"/>
      <c r="R225" s="165"/>
      <c r="S225" s="165"/>
      <c r="T225" s="166"/>
      <c r="AT225" s="161" t="s">
        <v>134</v>
      </c>
      <c r="AU225" s="161" t="s">
        <v>85</v>
      </c>
      <c r="AV225" s="12" t="s">
        <v>83</v>
      </c>
      <c r="AW225" s="12" t="s">
        <v>34</v>
      </c>
      <c r="AX225" s="12" t="s">
        <v>75</v>
      </c>
      <c r="AY225" s="161" t="s">
        <v>123</v>
      </c>
    </row>
    <row r="226" spans="2:51" s="11" customFormat="1" ht="12">
      <c r="B226" s="152"/>
      <c r="D226" s="149" t="s">
        <v>134</v>
      </c>
      <c r="E226" s="153" t="s">
        <v>3</v>
      </c>
      <c r="F226" s="154" t="s">
        <v>345</v>
      </c>
      <c r="H226" s="155">
        <v>57.68</v>
      </c>
      <c r="I226" s="156"/>
      <c r="L226" s="152"/>
      <c r="M226" s="157"/>
      <c r="N226" s="158"/>
      <c r="O226" s="158"/>
      <c r="P226" s="158"/>
      <c r="Q226" s="158"/>
      <c r="R226" s="158"/>
      <c r="S226" s="158"/>
      <c r="T226" s="159"/>
      <c r="AT226" s="153" t="s">
        <v>134</v>
      </c>
      <c r="AU226" s="153" t="s">
        <v>85</v>
      </c>
      <c r="AV226" s="11" t="s">
        <v>85</v>
      </c>
      <c r="AW226" s="11" t="s">
        <v>34</v>
      </c>
      <c r="AX226" s="11" t="s">
        <v>75</v>
      </c>
      <c r="AY226" s="153" t="s">
        <v>123</v>
      </c>
    </row>
    <row r="227" spans="2:51" s="12" customFormat="1" ht="12">
      <c r="B227" s="160"/>
      <c r="D227" s="149" t="s">
        <v>134</v>
      </c>
      <c r="E227" s="161" t="s">
        <v>3</v>
      </c>
      <c r="F227" s="162" t="s">
        <v>285</v>
      </c>
      <c r="H227" s="161" t="s">
        <v>3</v>
      </c>
      <c r="I227" s="163"/>
      <c r="L227" s="160"/>
      <c r="M227" s="164"/>
      <c r="N227" s="165"/>
      <c r="O227" s="165"/>
      <c r="P227" s="165"/>
      <c r="Q227" s="165"/>
      <c r="R227" s="165"/>
      <c r="S227" s="165"/>
      <c r="T227" s="166"/>
      <c r="AT227" s="161" t="s">
        <v>134</v>
      </c>
      <c r="AU227" s="161" t="s">
        <v>85</v>
      </c>
      <c r="AV227" s="12" t="s">
        <v>83</v>
      </c>
      <c r="AW227" s="12" t="s">
        <v>34</v>
      </c>
      <c r="AX227" s="12" t="s">
        <v>75</v>
      </c>
      <c r="AY227" s="161" t="s">
        <v>123</v>
      </c>
    </row>
    <row r="228" spans="2:51" s="13" customFormat="1" ht="12">
      <c r="B228" s="167"/>
      <c r="D228" s="149" t="s">
        <v>134</v>
      </c>
      <c r="E228" s="168" t="s">
        <v>3</v>
      </c>
      <c r="F228" s="169" t="s">
        <v>137</v>
      </c>
      <c r="H228" s="170">
        <v>5971.4400000000005</v>
      </c>
      <c r="I228" s="171"/>
      <c r="L228" s="167"/>
      <c r="M228" s="172"/>
      <c r="N228" s="173"/>
      <c r="O228" s="173"/>
      <c r="P228" s="173"/>
      <c r="Q228" s="173"/>
      <c r="R228" s="173"/>
      <c r="S228" s="173"/>
      <c r="T228" s="174"/>
      <c r="AT228" s="168" t="s">
        <v>134</v>
      </c>
      <c r="AU228" s="168" t="s">
        <v>85</v>
      </c>
      <c r="AV228" s="13" t="s">
        <v>130</v>
      </c>
      <c r="AW228" s="13" t="s">
        <v>34</v>
      </c>
      <c r="AX228" s="13" t="s">
        <v>83</v>
      </c>
      <c r="AY228" s="168" t="s">
        <v>123</v>
      </c>
    </row>
    <row r="229" spans="2:65" s="1" customFormat="1" ht="22.5" customHeight="1">
      <c r="B229" s="137"/>
      <c r="C229" s="138" t="s">
        <v>294</v>
      </c>
      <c r="D229" s="138" t="s">
        <v>125</v>
      </c>
      <c r="E229" s="139" t="s">
        <v>289</v>
      </c>
      <c r="F229" s="140" t="s">
        <v>290</v>
      </c>
      <c r="G229" s="141" t="s">
        <v>281</v>
      </c>
      <c r="H229" s="142">
        <v>23655.04</v>
      </c>
      <c r="I229" s="143"/>
      <c r="J229" s="142"/>
      <c r="K229" s="140" t="s">
        <v>129</v>
      </c>
      <c r="L229" s="29"/>
      <c r="M229" s="144" t="s">
        <v>3</v>
      </c>
      <c r="N229" s="145" t="s">
        <v>46</v>
      </c>
      <c r="O229" s="48"/>
      <c r="P229" s="146">
        <f>O229*H229</f>
        <v>0</v>
      </c>
      <c r="Q229" s="146">
        <v>0</v>
      </c>
      <c r="R229" s="146">
        <f>Q229*H229</f>
        <v>0</v>
      </c>
      <c r="S229" s="146">
        <v>0</v>
      </c>
      <c r="T229" s="147">
        <f>S229*H229</f>
        <v>0</v>
      </c>
      <c r="AR229" s="16" t="s">
        <v>130</v>
      </c>
      <c r="AT229" s="16" t="s">
        <v>125</v>
      </c>
      <c r="AU229" s="16" t="s">
        <v>85</v>
      </c>
      <c r="AY229" s="16" t="s">
        <v>123</v>
      </c>
      <c r="BE229" s="148">
        <f>IF(N229="základní",J229,0)</f>
        <v>0</v>
      </c>
      <c r="BF229" s="148">
        <f>IF(N229="snížená",J229,0)</f>
        <v>0</v>
      </c>
      <c r="BG229" s="148">
        <f>IF(N229="zákl. přenesená",J229,0)</f>
        <v>0</v>
      </c>
      <c r="BH229" s="148">
        <f>IF(N229="sníž. přenesená",J229,0)</f>
        <v>0</v>
      </c>
      <c r="BI229" s="148">
        <f>IF(N229="nulová",J229,0)</f>
        <v>0</v>
      </c>
      <c r="BJ229" s="16" t="s">
        <v>83</v>
      </c>
      <c r="BK229" s="148">
        <f>ROUND(I229*H229,2)</f>
        <v>0</v>
      </c>
      <c r="BL229" s="16" t="s">
        <v>130</v>
      </c>
      <c r="BM229" s="16" t="s">
        <v>346</v>
      </c>
    </row>
    <row r="230" spans="2:47" s="1" customFormat="1" ht="78">
      <c r="B230" s="29"/>
      <c r="D230" s="149" t="s">
        <v>132</v>
      </c>
      <c r="F230" s="150" t="s">
        <v>283</v>
      </c>
      <c r="I230" s="83"/>
      <c r="L230" s="29"/>
      <c r="M230" s="151"/>
      <c r="N230" s="48"/>
      <c r="O230" s="48"/>
      <c r="P230" s="48"/>
      <c r="Q230" s="48"/>
      <c r="R230" s="48"/>
      <c r="S230" s="48"/>
      <c r="T230" s="49"/>
      <c r="AT230" s="16" t="s">
        <v>132</v>
      </c>
      <c r="AU230" s="16" t="s">
        <v>85</v>
      </c>
    </row>
    <row r="231" spans="2:51" s="11" customFormat="1" ht="12">
      <c r="B231" s="152"/>
      <c r="D231" s="149" t="s">
        <v>134</v>
      </c>
      <c r="E231" s="153" t="s">
        <v>3</v>
      </c>
      <c r="F231" s="154" t="s">
        <v>347</v>
      </c>
      <c r="H231" s="155">
        <v>23655.04</v>
      </c>
      <c r="I231" s="156"/>
      <c r="L231" s="152"/>
      <c r="M231" s="157"/>
      <c r="N231" s="158"/>
      <c r="O231" s="158"/>
      <c r="P231" s="158"/>
      <c r="Q231" s="158"/>
      <c r="R231" s="158"/>
      <c r="S231" s="158"/>
      <c r="T231" s="159"/>
      <c r="AT231" s="153" t="s">
        <v>134</v>
      </c>
      <c r="AU231" s="153" t="s">
        <v>85</v>
      </c>
      <c r="AV231" s="11" t="s">
        <v>85</v>
      </c>
      <c r="AW231" s="11" t="s">
        <v>34</v>
      </c>
      <c r="AX231" s="11" t="s">
        <v>75</v>
      </c>
      <c r="AY231" s="153" t="s">
        <v>123</v>
      </c>
    </row>
    <row r="232" spans="2:51" s="12" customFormat="1" ht="12">
      <c r="B232" s="160"/>
      <c r="D232" s="149" t="s">
        <v>134</v>
      </c>
      <c r="E232" s="161" t="s">
        <v>3</v>
      </c>
      <c r="F232" s="162" t="s">
        <v>348</v>
      </c>
      <c r="H232" s="161" t="s">
        <v>3</v>
      </c>
      <c r="I232" s="163"/>
      <c r="L232" s="160"/>
      <c r="M232" s="164"/>
      <c r="N232" s="165"/>
      <c r="O232" s="165"/>
      <c r="P232" s="165"/>
      <c r="Q232" s="165"/>
      <c r="R232" s="165"/>
      <c r="S232" s="165"/>
      <c r="T232" s="166"/>
      <c r="AT232" s="161" t="s">
        <v>134</v>
      </c>
      <c r="AU232" s="161" t="s">
        <v>85</v>
      </c>
      <c r="AV232" s="12" t="s">
        <v>83</v>
      </c>
      <c r="AW232" s="12" t="s">
        <v>34</v>
      </c>
      <c r="AX232" s="12" t="s">
        <v>75</v>
      </c>
      <c r="AY232" s="161" t="s">
        <v>123</v>
      </c>
    </row>
    <row r="233" spans="2:51" s="13" customFormat="1" ht="12">
      <c r="B233" s="167"/>
      <c r="D233" s="149" t="s">
        <v>134</v>
      </c>
      <c r="E233" s="168" t="s">
        <v>3</v>
      </c>
      <c r="F233" s="169" t="s">
        <v>137</v>
      </c>
      <c r="H233" s="170">
        <v>23655.04</v>
      </c>
      <c r="I233" s="171"/>
      <c r="L233" s="167"/>
      <c r="M233" s="172"/>
      <c r="N233" s="173"/>
      <c r="O233" s="173"/>
      <c r="P233" s="173"/>
      <c r="Q233" s="173"/>
      <c r="R233" s="173"/>
      <c r="S233" s="173"/>
      <c r="T233" s="174"/>
      <c r="AT233" s="168" t="s">
        <v>134</v>
      </c>
      <c r="AU233" s="168" t="s">
        <v>85</v>
      </c>
      <c r="AV233" s="13" t="s">
        <v>130</v>
      </c>
      <c r="AW233" s="13" t="s">
        <v>34</v>
      </c>
      <c r="AX233" s="13" t="s">
        <v>83</v>
      </c>
      <c r="AY233" s="168" t="s">
        <v>123</v>
      </c>
    </row>
    <row r="234" spans="2:65" s="1" customFormat="1" ht="16.5" customHeight="1">
      <c r="B234" s="137"/>
      <c r="C234" s="138" t="s">
        <v>302</v>
      </c>
      <c r="D234" s="138" t="s">
        <v>125</v>
      </c>
      <c r="E234" s="139" t="s">
        <v>295</v>
      </c>
      <c r="F234" s="140" t="s">
        <v>296</v>
      </c>
      <c r="G234" s="141" t="s">
        <v>281</v>
      </c>
      <c r="H234" s="142">
        <v>5971.44</v>
      </c>
      <c r="I234" s="143"/>
      <c r="J234" s="142"/>
      <c r="K234" s="140" t="s">
        <v>129</v>
      </c>
      <c r="L234" s="29"/>
      <c r="M234" s="144" t="s">
        <v>3</v>
      </c>
      <c r="N234" s="145" t="s">
        <v>46</v>
      </c>
      <c r="O234" s="48"/>
      <c r="P234" s="146">
        <f>O234*H234</f>
        <v>0</v>
      </c>
      <c r="Q234" s="146">
        <v>0</v>
      </c>
      <c r="R234" s="146">
        <f>Q234*H234</f>
        <v>0</v>
      </c>
      <c r="S234" s="146">
        <v>0</v>
      </c>
      <c r="T234" s="147">
        <f>S234*H234</f>
        <v>0</v>
      </c>
      <c r="AR234" s="16" t="s">
        <v>130</v>
      </c>
      <c r="AT234" s="16" t="s">
        <v>125</v>
      </c>
      <c r="AU234" s="16" t="s">
        <v>85</v>
      </c>
      <c r="AY234" s="16" t="s">
        <v>123</v>
      </c>
      <c r="BE234" s="148">
        <f>IF(N234="základní",J234,0)</f>
        <v>0</v>
      </c>
      <c r="BF234" s="148">
        <f>IF(N234="snížená",J234,0)</f>
        <v>0</v>
      </c>
      <c r="BG234" s="148">
        <f>IF(N234="zákl. přenesená",J234,0)</f>
        <v>0</v>
      </c>
      <c r="BH234" s="148">
        <f>IF(N234="sníž. přenesená",J234,0)</f>
        <v>0</v>
      </c>
      <c r="BI234" s="148">
        <f>IF(N234="nulová",J234,0)</f>
        <v>0</v>
      </c>
      <c r="BJ234" s="16" t="s">
        <v>83</v>
      </c>
      <c r="BK234" s="148">
        <f>ROUND(I234*H234,2)</f>
        <v>0</v>
      </c>
      <c r="BL234" s="16" t="s">
        <v>130</v>
      </c>
      <c r="BM234" s="16" t="s">
        <v>349</v>
      </c>
    </row>
    <row r="235" spans="2:47" s="1" customFormat="1" ht="39">
      <c r="B235" s="29"/>
      <c r="D235" s="149" t="s">
        <v>132</v>
      </c>
      <c r="F235" s="150" t="s">
        <v>298</v>
      </c>
      <c r="I235" s="83"/>
      <c r="L235" s="29"/>
      <c r="M235" s="151"/>
      <c r="N235" s="48"/>
      <c r="O235" s="48"/>
      <c r="P235" s="48"/>
      <c r="Q235" s="48"/>
      <c r="R235" s="48"/>
      <c r="S235" s="48"/>
      <c r="T235" s="49"/>
      <c r="AT235" s="16" t="s">
        <v>132</v>
      </c>
      <c r="AU235" s="16" t="s">
        <v>85</v>
      </c>
    </row>
    <row r="236" spans="2:51" s="11" customFormat="1" ht="12">
      <c r="B236" s="152"/>
      <c r="D236" s="149" t="s">
        <v>134</v>
      </c>
      <c r="E236" s="153" t="s">
        <v>3</v>
      </c>
      <c r="F236" s="154" t="s">
        <v>350</v>
      </c>
      <c r="H236" s="155">
        <v>5971.44</v>
      </c>
      <c r="I236" s="156"/>
      <c r="L236" s="152"/>
      <c r="M236" s="157"/>
      <c r="N236" s="158"/>
      <c r="O236" s="158"/>
      <c r="P236" s="158"/>
      <c r="Q236" s="158"/>
      <c r="R236" s="158"/>
      <c r="S236" s="158"/>
      <c r="T236" s="159"/>
      <c r="AT236" s="153" t="s">
        <v>134</v>
      </c>
      <c r="AU236" s="153" t="s">
        <v>85</v>
      </c>
      <c r="AV236" s="11" t="s">
        <v>85</v>
      </c>
      <c r="AW236" s="11" t="s">
        <v>34</v>
      </c>
      <c r="AX236" s="11" t="s">
        <v>75</v>
      </c>
      <c r="AY236" s="153" t="s">
        <v>123</v>
      </c>
    </row>
    <row r="237" spans="2:51" s="13" customFormat="1" ht="12">
      <c r="B237" s="167"/>
      <c r="D237" s="149" t="s">
        <v>134</v>
      </c>
      <c r="E237" s="168" t="s">
        <v>3</v>
      </c>
      <c r="F237" s="169" t="s">
        <v>137</v>
      </c>
      <c r="H237" s="170">
        <v>5971.44</v>
      </c>
      <c r="I237" s="171"/>
      <c r="L237" s="167"/>
      <c r="M237" s="172"/>
      <c r="N237" s="173"/>
      <c r="O237" s="173"/>
      <c r="P237" s="173"/>
      <c r="Q237" s="173"/>
      <c r="R237" s="173"/>
      <c r="S237" s="173"/>
      <c r="T237" s="174"/>
      <c r="AT237" s="168" t="s">
        <v>134</v>
      </c>
      <c r="AU237" s="168" t="s">
        <v>85</v>
      </c>
      <c r="AV237" s="13" t="s">
        <v>130</v>
      </c>
      <c r="AW237" s="13" t="s">
        <v>34</v>
      </c>
      <c r="AX237" s="13" t="s">
        <v>83</v>
      </c>
      <c r="AY237" s="168" t="s">
        <v>123</v>
      </c>
    </row>
    <row r="238" spans="2:63" s="10" customFormat="1" ht="22.9" customHeight="1">
      <c r="B238" s="124"/>
      <c r="D238" s="125" t="s">
        <v>74</v>
      </c>
      <c r="E238" s="135" t="s">
        <v>300</v>
      </c>
      <c r="F238" s="135" t="s">
        <v>301</v>
      </c>
      <c r="I238" s="127"/>
      <c r="J238" s="136">
        <v>1303.43</v>
      </c>
      <c r="L238" s="124"/>
      <c r="M238" s="129"/>
      <c r="N238" s="130"/>
      <c r="O238" s="130"/>
      <c r="P238" s="131">
        <f>SUM(P239:P240)</f>
        <v>0</v>
      </c>
      <c r="Q238" s="130"/>
      <c r="R238" s="131">
        <f>SUM(R239:R240)</f>
        <v>0</v>
      </c>
      <c r="S238" s="130"/>
      <c r="T238" s="132">
        <f>SUM(T239:T240)</f>
        <v>0</v>
      </c>
      <c r="AR238" s="125" t="s">
        <v>83</v>
      </c>
      <c r="AT238" s="133" t="s">
        <v>74</v>
      </c>
      <c r="AU238" s="133" t="s">
        <v>83</v>
      </c>
      <c r="AY238" s="125" t="s">
        <v>123</v>
      </c>
      <c r="BK238" s="134">
        <f>SUM(BK239:BK240)</f>
        <v>0</v>
      </c>
    </row>
    <row r="239" spans="2:65" s="1" customFormat="1" ht="22.5" customHeight="1">
      <c r="B239" s="137"/>
      <c r="C239" s="138" t="s">
        <v>351</v>
      </c>
      <c r="D239" s="138" t="s">
        <v>125</v>
      </c>
      <c r="E239" s="139" t="s">
        <v>303</v>
      </c>
      <c r="F239" s="140" t="s">
        <v>304</v>
      </c>
      <c r="G239" s="141" t="s">
        <v>281</v>
      </c>
      <c r="H239" s="142">
        <v>819.77</v>
      </c>
      <c r="I239" s="143"/>
      <c r="J239" s="142"/>
      <c r="K239" s="140" t="s">
        <v>129</v>
      </c>
      <c r="L239" s="29"/>
      <c r="M239" s="144" t="s">
        <v>3</v>
      </c>
      <c r="N239" s="145" t="s">
        <v>46</v>
      </c>
      <c r="O239" s="48"/>
      <c r="P239" s="146">
        <f>O239*H239</f>
        <v>0</v>
      </c>
      <c r="Q239" s="146">
        <v>0</v>
      </c>
      <c r="R239" s="146">
        <f>Q239*H239</f>
        <v>0</v>
      </c>
      <c r="S239" s="146">
        <v>0</v>
      </c>
      <c r="T239" s="147">
        <f>S239*H239</f>
        <v>0</v>
      </c>
      <c r="AR239" s="16" t="s">
        <v>130</v>
      </c>
      <c r="AT239" s="16" t="s">
        <v>125</v>
      </c>
      <c r="AU239" s="16" t="s">
        <v>85</v>
      </c>
      <c r="AY239" s="16" t="s">
        <v>123</v>
      </c>
      <c r="BE239" s="148">
        <f>IF(N239="základní",J239,0)</f>
        <v>0</v>
      </c>
      <c r="BF239" s="148">
        <f>IF(N239="snížená",J239,0)</f>
        <v>0</v>
      </c>
      <c r="BG239" s="148">
        <f>IF(N239="zákl. přenesená",J239,0)</f>
        <v>0</v>
      </c>
      <c r="BH239" s="148">
        <f>IF(N239="sníž. přenesená",J239,0)</f>
        <v>0</v>
      </c>
      <c r="BI239" s="148">
        <f>IF(N239="nulová",J239,0)</f>
        <v>0</v>
      </c>
      <c r="BJ239" s="16" t="s">
        <v>83</v>
      </c>
      <c r="BK239" s="148">
        <f>ROUND(I239*H239,2)</f>
        <v>0</v>
      </c>
      <c r="BL239" s="16" t="s">
        <v>130</v>
      </c>
      <c r="BM239" s="16" t="s">
        <v>305</v>
      </c>
    </row>
    <row r="240" spans="2:47" s="1" customFormat="1" ht="29.25">
      <c r="B240" s="29"/>
      <c r="D240" s="149" t="s">
        <v>132</v>
      </c>
      <c r="F240" s="150" t="s">
        <v>306</v>
      </c>
      <c r="I240" s="83"/>
      <c r="L240" s="29"/>
      <c r="M240" s="175"/>
      <c r="N240" s="176"/>
      <c r="O240" s="176"/>
      <c r="P240" s="176"/>
      <c r="Q240" s="176"/>
      <c r="R240" s="176"/>
      <c r="S240" s="176"/>
      <c r="T240" s="177"/>
      <c r="AT240" s="16" t="s">
        <v>132</v>
      </c>
      <c r="AU240" s="16" t="s">
        <v>85</v>
      </c>
    </row>
    <row r="241" spans="2:12" s="1" customFormat="1" ht="6.95" customHeight="1">
      <c r="B241" s="38"/>
      <c r="C241" s="39"/>
      <c r="D241" s="39"/>
      <c r="E241" s="39"/>
      <c r="F241" s="39"/>
      <c r="G241" s="39"/>
      <c r="H241" s="39"/>
      <c r="I241" s="99"/>
      <c r="J241" s="39"/>
      <c r="K241" s="39"/>
      <c r="L241" s="29"/>
    </row>
  </sheetData>
  <autoFilter ref="C84:K240"/>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58"/>
  <sheetViews>
    <sheetView showGridLines="0" workbookViewId="0" topLeftCell="A1">
      <selection activeCell="V20" sqref="V20"/>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70" t="s">
        <v>6</v>
      </c>
      <c r="M2" s="271"/>
      <c r="N2" s="271"/>
      <c r="O2" s="271"/>
      <c r="P2" s="271"/>
      <c r="Q2" s="271"/>
      <c r="R2" s="271"/>
      <c r="S2" s="271"/>
      <c r="T2" s="271"/>
      <c r="U2" s="271"/>
      <c r="V2" s="271"/>
      <c r="AT2" s="16" t="s">
        <v>91</v>
      </c>
    </row>
    <row r="3" spans="2:46" ht="6.95" customHeight="1">
      <c r="B3" s="17"/>
      <c r="C3" s="18"/>
      <c r="D3" s="18"/>
      <c r="E3" s="18"/>
      <c r="F3" s="18"/>
      <c r="G3" s="18"/>
      <c r="H3" s="18"/>
      <c r="I3" s="82"/>
      <c r="J3" s="18"/>
      <c r="K3" s="18"/>
      <c r="L3" s="19"/>
      <c r="AT3" s="16" t="s">
        <v>85</v>
      </c>
    </row>
    <row r="4" spans="2:46" ht="24.95" customHeight="1">
      <c r="B4" s="19"/>
      <c r="D4" s="20" t="s">
        <v>95</v>
      </c>
      <c r="L4" s="19"/>
      <c r="M4" s="21" t="s">
        <v>11</v>
      </c>
      <c r="AT4" s="16" t="s">
        <v>4</v>
      </c>
    </row>
    <row r="5" spans="2:12" ht="6.95" customHeight="1">
      <c r="B5" s="19"/>
      <c r="L5" s="19"/>
    </row>
    <row r="6" spans="2:12" ht="12" customHeight="1">
      <c r="B6" s="19"/>
      <c r="D6" s="25" t="s">
        <v>16</v>
      </c>
      <c r="L6" s="19"/>
    </row>
    <row r="7" spans="2:12" ht="16.5" customHeight="1">
      <c r="B7" s="19"/>
      <c r="E7" s="299" t="str">
        <f>'Rekapitulace stavby'!K6</f>
        <v>II/201  Chodová planá - Kyjov</v>
      </c>
      <c r="F7" s="300"/>
      <c r="G7" s="300"/>
      <c r="H7" s="300"/>
      <c r="L7" s="19"/>
    </row>
    <row r="8" spans="2:12" s="1" customFormat="1" ht="12" customHeight="1">
      <c r="B8" s="29"/>
      <c r="D8" s="25" t="s">
        <v>96</v>
      </c>
      <c r="I8" s="83"/>
      <c r="L8" s="29"/>
    </row>
    <row r="9" spans="2:12" s="1" customFormat="1" ht="36.95" customHeight="1">
      <c r="B9" s="29"/>
      <c r="E9" s="283" t="s">
        <v>352</v>
      </c>
      <c r="F9" s="282"/>
      <c r="G9" s="282"/>
      <c r="H9" s="282"/>
      <c r="I9" s="83"/>
      <c r="L9" s="29"/>
    </row>
    <row r="10" spans="2:12" s="1" customFormat="1" ht="12">
      <c r="B10" s="29"/>
      <c r="I10" s="83"/>
      <c r="L10" s="29"/>
    </row>
    <row r="11" spans="2:12" s="1" customFormat="1" ht="12" customHeight="1">
      <c r="B11" s="29"/>
      <c r="D11" s="25" t="s">
        <v>18</v>
      </c>
      <c r="F11" s="16" t="s">
        <v>19</v>
      </c>
      <c r="I11" s="84" t="s">
        <v>20</v>
      </c>
      <c r="J11" s="16" t="s">
        <v>21</v>
      </c>
      <c r="L11" s="29"/>
    </row>
    <row r="12" spans="2:12" s="1" customFormat="1" ht="12" customHeight="1">
      <c r="B12" s="29"/>
      <c r="D12" s="25" t="s">
        <v>22</v>
      </c>
      <c r="F12" s="16" t="s">
        <v>23</v>
      </c>
      <c r="I12" s="84" t="s">
        <v>24</v>
      </c>
      <c r="J12" s="45">
        <f>'Rekapitulace stavby'!AN8</f>
        <v>43636</v>
      </c>
      <c r="L12" s="29"/>
    </row>
    <row r="13" spans="2:12" s="1" customFormat="1" ht="10.9" customHeight="1">
      <c r="B13" s="29"/>
      <c r="I13" s="83"/>
      <c r="L13" s="29"/>
    </row>
    <row r="14" spans="2:12" s="1" customFormat="1" ht="12" customHeight="1">
      <c r="B14" s="29"/>
      <c r="D14" s="25" t="s">
        <v>25</v>
      </c>
      <c r="I14" s="84" t="s">
        <v>26</v>
      </c>
      <c r="J14" s="16" t="s">
        <v>3</v>
      </c>
      <c r="L14" s="29"/>
    </row>
    <row r="15" spans="2:12" s="1" customFormat="1" ht="18" customHeight="1">
      <c r="B15" s="29"/>
      <c r="E15" s="16" t="s">
        <v>27</v>
      </c>
      <c r="I15" s="84" t="s">
        <v>28</v>
      </c>
      <c r="J15" s="16" t="s">
        <v>3</v>
      </c>
      <c r="L15" s="29"/>
    </row>
    <row r="16" spans="2:12" s="1" customFormat="1" ht="6.95" customHeight="1">
      <c r="B16" s="29"/>
      <c r="I16" s="83"/>
      <c r="L16" s="29"/>
    </row>
    <row r="17" spans="2:12" s="1" customFormat="1" ht="12" customHeight="1">
      <c r="B17" s="29"/>
      <c r="D17" s="25" t="s">
        <v>29</v>
      </c>
      <c r="I17" s="84" t="s">
        <v>26</v>
      </c>
      <c r="J17" s="26" t="str">
        <f>'Rekapitulace stavby'!AN13</f>
        <v>45274924</v>
      </c>
      <c r="L17" s="29"/>
    </row>
    <row r="18" spans="2:12" s="1" customFormat="1" ht="18" customHeight="1">
      <c r="B18" s="29"/>
      <c r="E18" s="301" t="str">
        <f>'Rekapitulace stavby'!E14</f>
        <v>EUROVIA CS, a.s.</v>
      </c>
      <c r="F18" s="272"/>
      <c r="G18" s="272"/>
      <c r="H18" s="272"/>
      <c r="I18" s="84" t="s">
        <v>28</v>
      </c>
      <c r="J18" s="26" t="str">
        <f>'Rekapitulace stavby'!AN14</f>
        <v>CZ45274924</v>
      </c>
      <c r="L18" s="29"/>
    </row>
    <row r="19" spans="2:12" s="1" customFormat="1" ht="6.95" customHeight="1">
      <c r="B19" s="29"/>
      <c r="I19" s="83"/>
      <c r="L19" s="29"/>
    </row>
    <row r="20" spans="2:12" s="1" customFormat="1" ht="12" customHeight="1">
      <c r="B20" s="29"/>
      <c r="D20" s="25" t="s">
        <v>30</v>
      </c>
      <c r="I20" s="84" t="s">
        <v>26</v>
      </c>
      <c r="J20" s="16" t="s">
        <v>31</v>
      </c>
      <c r="L20" s="29"/>
    </row>
    <row r="21" spans="2:12" s="1" customFormat="1" ht="18" customHeight="1">
      <c r="B21" s="29"/>
      <c r="E21" s="16" t="s">
        <v>32</v>
      </c>
      <c r="I21" s="84" t="s">
        <v>28</v>
      </c>
      <c r="J21" s="16" t="s">
        <v>33</v>
      </c>
      <c r="L21" s="29"/>
    </row>
    <row r="22" spans="2:12" s="1" customFormat="1" ht="6.95" customHeight="1">
      <c r="B22" s="29"/>
      <c r="I22" s="83"/>
      <c r="L22" s="29"/>
    </row>
    <row r="23" spans="2:12" s="1" customFormat="1" ht="12" customHeight="1">
      <c r="B23" s="29"/>
      <c r="D23" s="25" t="s">
        <v>35</v>
      </c>
      <c r="I23" s="84" t="s">
        <v>26</v>
      </c>
      <c r="J23" s="16" t="s">
        <v>36</v>
      </c>
      <c r="L23" s="29"/>
    </row>
    <row r="24" spans="2:12" s="1" customFormat="1" ht="18" customHeight="1">
      <c r="B24" s="29"/>
      <c r="E24" s="16" t="s">
        <v>37</v>
      </c>
      <c r="I24" s="84" t="s">
        <v>28</v>
      </c>
      <c r="J24" s="16" t="s">
        <v>38</v>
      </c>
      <c r="L24" s="29"/>
    </row>
    <row r="25" spans="2:12" s="1" customFormat="1" ht="6.95" customHeight="1">
      <c r="B25" s="29"/>
      <c r="I25" s="83"/>
      <c r="L25" s="29"/>
    </row>
    <row r="26" spans="2:12" s="1" customFormat="1" ht="12" customHeight="1">
      <c r="B26" s="29"/>
      <c r="D26" s="25" t="s">
        <v>39</v>
      </c>
      <c r="I26" s="83"/>
      <c r="L26" s="29"/>
    </row>
    <row r="27" spans="2:12" s="6" customFormat="1" ht="16.5" customHeight="1">
      <c r="B27" s="85"/>
      <c r="E27" s="276" t="s">
        <v>3</v>
      </c>
      <c r="F27" s="276"/>
      <c r="G27" s="276"/>
      <c r="H27" s="276"/>
      <c r="I27" s="86"/>
      <c r="L27" s="85"/>
    </row>
    <row r="28" spans="2:12" s="1" customFormat="1" ht="6.95" customHeight="1">
      <c r="B28" s="29"/>
      <c r="I28" s="83"/>
      <c r="L28" s="29"/>
    </row>
    <row r="29" spans="2:12" s="1" customFormat="1" ht="6.95" customHeight="1">
      <c r="B29" s="29"/>
      <c r="D29" s="46"/>
      <c r="E29" s="46"/>
      <c r="F29" s="46"/>
      <c r="G29" s="46"/>
      <c r="H29" s="46"/>
      <c r="I29" s="87"/>
      <c r="J29" s="46"/>
      <c r="K29" s="46"/>
      <c r="L29" s="29"/>
    </row>
    <row r="30" spans="2:12" s="1" customFormat="1" ht="25.35" customHeight="1">
      <c r="B30" s="29"/>
      <c r="D30" s="88" t="s">
        <v>41</v>
      </c>
      <c r="I30" s="83"/>
      <c r="J30" s="59">
        <v>4040149.61</v>
      </c>
      <c r="L30" s="29"/>
    </row>
    <row r="31" spans="2:12" s="1" customFormat="1" ht="6.95" customHeight="1">
      <c r="B31" s="29"/>
      <c r="D31" s="46"/>
      <c r="E31" s="46"/>
      <c r="F31" s="46"/>
      <c r="G31" s="46"/>
      <c r="H31" s="46"/>
      <c r="I31" s="87"/>
      <c r="J31" s="46"/>
      <c r="K31" s="46"/>
      <c r="L31" s="29"/>
    </row>
    <row r="32" spans="2:12" s="1" customFormat="1" ht="14.45" customHeight="1">
      <c r="B32" s="29"/>
      <c r="F32" s="32" t="s">
        <v>43</v>
      </c>
      <c r="I32" s="89" t="s">
        <v>42</v>
      </c>
      <c r="J32" s="32" t="s">
        <v>44</v>
      </c>
      <c r="L32" s="29"/>
    </row>
    <row r="33" spans="2:12" s="1" customFormat="1" ht="14.45" customHeight="1">
      <c r="B33" s="29"/>
      <c r="D33" s="25" t="s">
        <v>45</v>
      </c>
      <c r="E33" s="25" t="s">
        <v>46</v>
      </c>
      <c r="F33" s="90">
        <v>4040149.61</v>
      </c>
      <c r="I33" s="91">
        <v>0.21</v>
      </c>
      <c r="J33" s="90">
        <v>848431.42</v>
      </c>
      <c r="L33" s="29"/>
    </row>
    <row r="34" spans="2:12" s="1" customFormat="1" ht="14.45" customHeight="1">
      <c r="B34" s="29"/>
      <c r="E34" s="25" t="s">
        <v>47</v>
      </c>
      <c r="F34" s="90">
        <f>ROUND((SUM(BF85:BF257)),2)</f>
        <v>0</v>
      </c>
      <c r="I34" s="91">
        <v>0.15</v>
      </c>
      <c r="J34" s="90">
        <f>ROUND(((SUM(BF85:BF257))*I34),2)</f>
        <v>0</v>
      </c>
      <c r="L34" s="29"/>
    </row>
    <row r="35" spans="2:12" s="1" customFormat="1" ht="14.45" customHeight="1" hidden="1">
      <c r="B35" s="29"/>
      <c r="E35" s="25" t="s">
        <v>48</v>
      </c>
      <c r="F35" s="90">
        <f>ROUND((SUM(BG85:BG257)),2)</f>
        <v>0</v>
      </c>
      <c r="I35" s="91">
        <v>0.21</v>
      </c>
      <c r="J35" s="90">
        <f>0</f>
        <v>0</v>
      </c>
      <c r="L35" s="29"/>
    </row>
    <row r="36" spans="2:12" s="1" customFormat="1" ht="14.45" customHeight="1" hidden="1">
      <c r="B36" s="29"/>
      <c r="E36" s="25" t="s">
        <v>49</v>
      </c>
      <c r="F36" s="90">
        <f>ROUND((SUM(BH85:BH257)),2)</f>
        <v>0</v>
      </c>
      <c r="I36" s="91">
        <v>0.15</v>
      </c>
      <c r="J36" s="90">
        <f>0</f>
        <v>0</v>
      </c>
      <c r="L36" s="29"/>
    </row>
    <row r="37" spans="2:12" s="1" customFormat="1" ht="14.45" customHeight="1" hidden="1">
      <c r="B37" s="29"/>
      <c r="E37" s="25" t="s">
        <v>50</v>
      </c>
      <c r="F37" s="90">
        <f>ROUND((SUM(BI85:BI257)),2)</f>
        <v>0</v>
      </c>
      <c r="I37" s="91">
        <v>0</v>
      </c>
      <c r="J37" s="90">
        <f>0</f>
        <v>0</v>
      </c>
      <c r="L37" s="29"/>
    </row>
    <row r="38" spans="2:12" s="1" customFormat="1" ht="6.95" customHeight="1">
      <c r="B38" s="29"/>
      <c r="I38" s="83"/>
      <c r="L38" s="29"/>
    </row>
    <row r="39" spans="2:12" s="1" customFormat="1" ht="25.35" customHeight="1">
      <c r="B39" s="29"/>
      <c r="C39" s="92"/>
      <c r="D39" s="93" t="s">
        <v>51</v>
      </c>
      <c r="E39" s="50"/>
      <c r="F39" s="50"/>
      <c r="G39" s="94" t="s">
        <v>52</v>
      </c>
      <c r="H39" s="95" t="s">
        <v>53</v>
      </c>
      <c r="I39" s="96"/>
      <c r="J39" s="97">
        <v>4888581.03</v>
      </c>
      <c r="K39" s="98"/>
      <c r="L39" s="29"/>
    </row>
    <row r="40" spans="2:12" s="1" customFormat="1" ht="14.45" customHeight="1">
      <c r="B40" s="38"/>
      <c r="C40" s="39"/>
      <c r="D40" s="39"/>
      <c r="E40" s="39"/>
      <c r="F40" s="39"/>
      <c r="G40" s="39"/>
      <c r="H40" s="39"/>
      <c r="I40" s="99"/>
      <c r="J40" s="39"/>
      <c r="K40" s="39"/>
      <c r="L40" s="29"/>
    </row>
    <row r="44" spans="2:12" s="1" customFormat="1" ht="6.95" customHeight="1">
      <c r="B44" s="40"/>
      <c r="C44" s="41"/>
      <c r="D44" s="41"/>
      <c r="E44" s="41"/>
      <c r="F44" s="41"/>
      <c r="G44" s="41"/>
      <c r="H44" s="41"/>
      <c r="I44" s="100"/>
      <c r="J44" s="41"/>
      <c r="K44" s="41"/>
      <c r="L44" s="29"/>
    </row>
    <row r="45" spans="2:12" s="1" customFormat="1" ht="24.95" customHeight="1">
      <c r="B45" s="29"/>
      <c r="C45" s="20" t="s">
        <v>98</v>
      </c>
      <c r="I45" s="83"/>
      <c r="L45" s="29"/>
    </row>
    <row r="46" spans="2:12" s="1" customFormat="1" ht="6.95" customHeight="1">
      <c r="B46" s="29"/>
      <c r="I46" s="83"/>
      <c r="L46" s="29"/>
    </row>
    <row r="47" spans="2:12" s="1" customFormat="1" ht="12" customHeight="1">
      <c r="B47" s="29"/>
      <c r="C47" s="25" t="s">
        <v>16</v>
      </c>
      <c r="I47" s="83"/>
      <c r="L47" s="29"/>
    </row>
    <row r="48" spans="2:12" s="1" customFormat="1" ht="16.5" customHeight="1">
      <c r="B48" s="29"/>
      <c r="E48" s="299" t="str">
        <f>E7</f>
        <v>II/201  Chodová planá - Kyjov</v>
      </c>
      <c r="F48" s="300"/>
      <c r="G48" s="300"/>
      <c r="H48" s="300"/>
      <c r="I48" s="83"/>
      <c r="L48" s="29"/>
    </row>
    <row r="49" spans="2:12" s="1" customFormat="1" ht="12" customHeight="1">
      <c r="B49" s="29"/>
      <c r="C49" s="25" t="s">
        <v>96</v>
      </c>
      <c r="I49" s="83"/>
      <c r="L49" s="29"/>
    </row>
    <row r="50" spans="2:12" s="1" customFormat="1" ht="16.5" customHeight="1">
      <c r="B50" s="29"/>
      <c r="E50" s="283" t="str">
        <f>E9</f>
        <v>SK9403 - SO 103  II/201 Ch.Planá - Kyjov</v>
      </c>
      <c r="F50" s="282"/>
      <c r="G50" s="282"/>
      <c r="H50" s="282"/>
      <c r="I50" s="83"/>
      <c r="L50" s="29"/>
    </row>
    <row r="51" spans="2:12" s="1" customFormat="1" ht="6.95" customHeight="1">
      <c r="B51" s="29"/>
      <c r="I51" s="83"/>
      <c r="L51" s="29"/>
    </row>
    <row r="52" spans="2:12" s="1" customFormat="1" ht="12" customHeight="1">
      <c r="B52" s="29"/>
      <c r="C52" s="25" t="s">
        <v>22</v>
      </c>
      <c r="F52" s="16" t="str">
        <f>F12</f>
        <v xml:space="preserve"> </v>
      </c>
      <c r="I52" s="84" t="s">
        <v>24</v>
      </c>
      <c r="J52" s="45">
        <f>IF(J12="","",J12)</f>
        <v>43636</v>
      </c>
      <c r="L52" s="29"/>
    </row>
    <row r="53" spans="2:12" s="1" customFormat="1" ht="6.95" customHeight="1">
      <c r="B53" s="29"/>
      <c r="I53" s="83"/>
      <c r="L53" s="29"/>
    </row>
    <row r="54" spans="2:12" s="1" customFormat="1" ht="24.95" customHeight="1">
      <c r="B54" s="29"/>
      <c r="C54" s="25" t="s">
        <v>25</v>
      </c>
      <c r="F54" s="16" t="str">
        <f>E15</f>
        <v>SUS PK příspěvková organizace</v>
      </c>
      <c r="I54" s="84" t="s">
        <v>30</v>
      </c>
      <c r="J54" s="27" t="str">
        <f>E21</f>
        <v xml:space="preserve">Projekční kancelář Ing.Škubalová </v>
      </c>
      <c r="L54" s="29"/>
    </row>
    <row r="55" spans="2:12" s="1" customFormat="1" ht="13.7" customHeight="1">
      <c r="B55" s="29"/>
      <c r="C55" s="25" t="s">
        <v>29</v>
      </c>
      <c r="F55" s="16" t="str">
        <f>IF(E18="","",E18)</f>
        <v>EUROVIA CS, a.s.</v>
      </c>
      <c r="I55" s="84" t="s">
        <v>35</v>
      </c>
      <c r="J55" s="27" t="str">
        <f>E24</f>
        <v>Straka</v>
      </c>
      <c r="L55" s="29"/>
    </row>
    <row r="56" spans="2:12" s="1" customFormat="1" ht="10.35" customHeight="1">
      <c r="B56" s="29"/>
      <c r="I56" s="83"/>
      <c r="L56" s="29"/>
    </row>
    <row r="57" spans="2:12" s="1" customFormat="1" ht="29.25" customHeight="1">
      <c r="B57" s="29"/>
      <c r="C57" s="101" t="s">
        <v>99</v>
      </c>
      <c r="D57" s="92"/>
      <c r="E57" s="92"/>
      <c r="F57" s="92"/>
      <c r="G57" s="92"/>
      <c r="H57" s="92"/>
      <c r="I57" s="102"/>
      <c r="J57" s="103" t="s">
        <v>100</v>
      </c>
      <c r="K57" s="92"/>
      <c r="L57" s="29"/>
    </row>
    <row r="58" spans="2:12" s="1" customFormat="1" ht="10.35" customHeight="1">
      <c r="B58" s="29"/>
      <c r="I58" s="83"/>
      <c r="L58" s="29"/>
    </row>
    <row r="59" spans="2:47" s="1" customFormat="1" ht="22.9" customHeight="1">
      <c r="B59" s="29"/>
      <c r="C59" s="104" t="s">
        <v>73</v>
      </c>
      <c r="I59" s="83"/>
      <c r="J59" s="59">
        <v>4040149.61</v>
      </c>
      <c r="L59" s="29"/>
      <c r="AU59" s="16" t="s">
        <v>101</v>
      </c>
    </row>
    <row r="60" spans="2:12" s="7" customFormat="1" ht="24.95" customHeight="1">
      <c r="B60" s="105"/>
      <c r="D60" s="106" t="s">
        <v>102</v>
      </c>
      <c r="E60" s="107"/>
      <c r="F60" s="107"/>
      <c r="G60" s="107"/>
      <c r="H60" s="107"/>
      <c r="I60" s="108"/>
      <c r="J60" s="109">
        <v>4040149.61</v>
      </c>
      <c r="L60" s="105"/>
    </row>
    <row r="61" spans="2:12" s="8" customFormat="1" ht="19.9" customHeight="1">
      <c r="B61" s="110"/>
      <c r="D61" s="111" t="s">
        <v>103</v>
      </c>
      <c r="E61" s="112"/>
      <c r="F61" s="112"/>
      <c r="G61" s="112"/>
      <c r="H61" s="112"/>
      <c r="I61" s="113"/>
      <c r="J61" s="114">
        <v>424830.24</v>
      </c>
      <c r="L61" s="110"/>
    </row>
    <row r="62" spans="2:12" s="8" customFormat="1" ht="19.9" customHeight="1">
      <c r="B62" s="110"/>
      <c r="D62" s="111" t="s">
        <v>104</v>
      </c>
      <c r="E62" s="112"/>
      <c r="F62" s="112"/>
      <c r="G62" s="112"/>
      <c r="H62" s="112"/>
      <c r="I62" s="113"/>
      <c r="J62" s="114">
        <v>3427426.79</v>
      </c>
      <c r="L62" s="110"/>
    </row>
    <row r="63" spans="2:12" s="8" customFormat="1" ht="19.9" customHeight="1">
      <c r="B63" s="110"/>
      <c r="D63" s="111" t="s">
        <v>105</v>
      </c>
      <c r="E63" s="112"/>
      <c r="F63" s="112"/>
      <c r="G63" s="112"/>
      <c r="H63" s="112"/>
      <c r="I63" s="113"/>
      <c r="J63" s="114">
        <v>139035.37</v>
      </c>
      <c r="L63" s="110"/>
    </row>
    <row r="64" spans="2:12" s="8" customFormat="1" ht="19.9" customHeight="1">
      <c r="B64" s="110"/>
      <c r="D64" s="111" t="s">
        <v>106</v>
      </c>
      <c r="E64" s="112"/>
      <c r="F64" s="112"/>
      <c r="G64" s="112"/>
      <c r="H64" s="112"/>
      <c r="I64" s="113"/>
      <c r="J64" s="114">
        <v>48820.85</v>
      </c>
      <c r="L64" s="110"/>
    </row>
    <row r="65" spans="2:12" s="8" customFormat="1" ht="19.9" customHeight="1">
      <c r="B65" s="110"/>
      <c r="D65" s="111" t="s">
        <v>107</v>
      </c>
      <c r="E65" s="112"/>
      <c r="F65" s="112"/>
      <c r="G65" s="112"/>
      <c r="H65" s="112"/>
      <c r="I65" s="113"/>
      <c r="J65" s="114">
        <v>36.36</v>
      </c>
      <c r="L65" s="110"/>
    </row>
    <row r="66" spans="2:12" s="1" customFormat="1" ht="21.75" customHeight="1">
      <c r="B66" s="29"/>
      <c r="I66" s="83"/>
      <c r="L66" s="29"/>
    </row>
    <row r="67" spans="2:12" s="1" customFormat="1" ht="6.95" customHeight="1">
      <c r="B67" s="38"/>
      <c r="C67" s="39"/>
      <c r="D67" s="39"/>
      <c r="E67" s="39"/>
      <c r="F67" s="39"/>
      <c r="G67" s="39"/>
      <c r="H67" s="39"/>
      <c r="I67" s="99"/>
      <c r="J67" s="39"/>
      <c r="K67" s="39"/>
      <c r="L67" s="29"/>
    </row>
    <row r="71" spans="2:12" s="1" customFormat="1" ht="6.95" customHeight="1">
      <c r="B71" s="40"/>
      <c r="C71" s="41"/>
      <c r="D71" s="41"/>
      <c r="E71" s="41"/>
      <c r="F71" s="41"/>
      <c r="G71" s="41"/>
      <c r="H71" s="41"/>
      <c r="I71" s="100"/>
      <c r="J71" s="41"/>
      <c r="K71" s="41"/>
      <c r="L71" s="29"/>
    </row>
    <row r="72" spans="2:12" s="1" customFormat="1" ht="24.95" customHeight="1">
      <c r="B72" s="29"/>
      <c r="C72" s="20" t="s">
        <v>108</v>
      </c>
      <c r="I72" s="83"/>
      <c r="L72" s="29"/>
    </row>
    <row r="73" spans="2:12" s="1" customFormat="1" ht="6.95" customHeight="1">
      <c r="B73" s="29"/>
      <c r="I73" s="83"/>
      <c r="L73" s="29"/>
    </row>
    <row r="74" spans="2:12" s="1" customFormat="1" ht="12" customHeight="1">
      <c r="B74" s="29"/>
      <c r="C74" s="25" t="s">
        <v>16</v>
      </c>
      <c r="I74" s="83"/>
      <c r="L74" s="29"/>
    </row>
    <row r="75" spans="2:12" s="1" customFormat="1" ht="16.5" customHeight="1">
      <c r="B75" s="29"/>
      <c r="E75" s="299" t="str">
        <f>E7</f>
        <v>II/201  Chodová planá - Kyjov</v>
      </c>
      <c r="F75" s="300"/>
      <c r="G75" s="300"/>
      <c r="H75" s="300"/>
      <c r="I75" s="83"/>
      <c r="L75" s="29"/>
    </row>
    <row r="76" spans="2:12" s="1" customFormat="1" ht="12" customHeight="1">
      <c r="B76" s="29"/>
      <c r="C76" s="25" t="s">
        <v>96</v>
      </c>
      <c r="I76" s="83"/>
      <c r="L76" s="29"/>
    </row>
    <row r="77" spans="2:12" s="1" customFormat="1" ht="16.5" customHeight="1">
      <c r="B77" s="29"/>
      <c r="E77" s="283" t="str">
        <f>E9</f>
        <v>SK9403 - SO 103  II/201 Ch.Planá - Kyjov</v>
      </c>
      <c r="F77" s="282"/>
      <c r="G77" s="282"/>
      <c r="H77" s="282"/>
      <c r="I77" s="83"/>
      <c r="L77" s="29"/>
    </row>
    <row r="78" spans="2:12" s="1" customFormat="1" ht="6.95" customHeight="1">
      <c r="B78" s="29"/>
      <c r="I78" s="83"/>
      <c r="L78" s="29"/>
    </row>
    <row r="79" spans="2:12" s="1" customFormat="1" ht="12" customHeight="1">
      <c r="B79" s="29"/>
      <c r="C79" s="25" t="s">
        <v>22</v>
      </c>
      <c r="F79" s="16" t="str">
        <f>F12</f>
        <v xml:space="preserve"> </v>
      </c>
      <c r="I79" s="84" t="s">
        <v>24</v>
      </c>
      <c r="J79" s="45">
        <f>IF(J12="","",J12)</f>
        <v>43636</v>
      </c>
      <c r="L79" s="29"/>
    </row>
    <row r="80" spans="2:12" s="1" customFormat="1" ht="6.95" customHeight="1">
      <c r="B80" s="29"/>
      <c r="I80" s="83"/>
      <c r="L80" s="29"/>
    </row>
    <row r="81" spans="2:12" s="1" customFormat="1" ht="24.95" customHeight="1">
      <c r="B81" s="29"/>
      <c r="C81" s="25" t="s">
        <v>25</v>
      </c>
      <c r="F81" s="16" t="str">
        <f>E15</f>
        <v>SUS PK příspěvková organizace</v>
      </c>
      <c r="I81" s="84" t="s">
        <v>30</v>
      </c>
      <c r="J81" s="27" t="str">
        <f>E21</f>
        <v xml:space="preserve">Projekční kancelář Ing.Škubalová </v>
      </c>
      <c r="L81" s="29"/>
    </row>
    <row r="82" spans="2:12" s="1" customFormat="1" ht="13.7" customHeight="1">
      <c r="B82" s="29"/>
      <c r="C82" s="25" t="s">
        <v>29</v>
      </c>
      <c r="F82" s="16" t="str">
        <f>IF(E18="","",E18)</f>
        <v>EUROVIA CS, a.s.</v>
      </c>
      <c r="I82" s="84" t="s">
        <v>35</v>
      </c>
      <c r="J82" s="27" t="str">
        <f>E24</f>
        <v>Straka</v>
      </c>
      <c r="L82" s="29"/>
    </row>
    <row r="83" spans="2:12" s="1" customFormat="1" ht="10.35" customHeight="1">
      <c r="B83" s="29"/>
      <c r="I83" s="83"/>
      <c r="L83" s="29"/>
    </row>
    <row r="84" spans="2:20" s="9" customFormat="1" ht="29.25" customHeight="1">
      <c r="B84" s="115"/>
      <c r="C84" s="116" t="s">
        <v>109</v>
      </c>
      <c r="D84" s="117" t="s">
        <v>60</v>
      </c>
      <c r="E84" s="117" t="s">
        <v>56</v>
      </c>
      <c r="F84" s="117" t="s">
        <v>57</v>
      </c>
      <c r="G84" s="117" t="s">
        <v>110</v>
      </c>
      <c r="H84" s="117" t="s">
        <v>111</v>
      </c>
      <c r="I84" s="118" t="s">
        <v>112</v>
      </c>
      <c r="J84" s="117" t="s">
        <v>100</v>
      </c>
      <c r="K84" s="119" t="s">
        <v>113</v>
      </c>
      <c r="L84" s="115"/>
      <c r="M84" s="52" t="s">
        <v>3</v>
      </c>
      <c r="N84" s="53" t="s">
        <v>45</v>
      </c>
      <c r="O84" s="53" t="s">
        <v>114</v>
      </c>
      <c r="P84" s="53" t="s">
        <v>115</v>
      </c>
      <c r="Q84" s="53" t="s">
        <v>116</v>
      </c>
      <c r="R84" s="53" t="s">
        <v>117</v>
      </c>
      <c r="S84" s="53" t="s">
        <v>118</v>
      </c>
      <c r="T84" s="54" t="s">
        <v>119</v>
      </c>
    </row>
    <row r="85" spans="2:63" s="1" customFormat="1" ht="22.9" customHeight="1">
      <c r="B85" s="29"/>
      <c r="C85" s="57" t="s">
        <v>120</v>
      </c>
      <c r="I85" s="83"/>
      <c r="J85" s="120">
        <v>4040149.61</v>
      </c>
      <c r="L85" s="29"/>
      <c r="M85" s="55"/>
      <c r="N85" s="46"/>
      <c r="O85" s="46"/>
      <c r="P85" s="121">
        <f>P86</f>
        <v>0</v>
      </c>
      <c r="Q85" s="46"/>
      <c r="R85" s="121">
        <f>R86</f>
        <v>142.0044017</v>
      </c>
      <c r="S85" s="46"/>
      <c r="T85" s="122">
        <f>T86</f>
        <v>1296.61816</v>
      </c>
      <c r="AT85" s="16" t="s">
        <v>74</v>
      </c>
      <c r="AU85" s="16" t="s">
        <v>101</v>
      </c>
      <c r="BK85" s="123">
        <f>BK86</f>
        <v>0</v>
      </c>
    </row>
    <row r="86" spans="2:63" s="10" customFormat="1" ht="25.9" customHeight="1">
      <c r="B86" s="124"/>
      <c r="D86" s="125" t="s">
        <v>74</v>
      </c>
      <c r="E86" s="126" t="s">
        <v>121</v>
      </c>
      <c r="F86" s="126" t="s">
        <v>122</v>
      </c>
      <c r="I86" s="127"/>
      <c r="J86" s="128">
        <v>4040149.61</v>
      </c>
      <c r="L86" s="124"/>
      <c r="M86" s="129"/>
      <c r="N86" s="130"/>
      <c r="O86" s="130"/>
      <c r="P86" s="131">
        <f>P87+P143+P179+P238+P255</f>
        <v>0</v>
      </c>
      <c r="Q86" s="130"/>
      <c r="R86" s="131">
        <f>R87+R143+R179+R238+R255</f>
        <v>142.0044017</v>
      </c>
      <c r="S86" s="130"/>
      <c r="T86" s="132">
        <f>T87+T143+T179+T238+T255</f>
        <v>1296.61816</v>
      </c>
      <c r="AR86" s="125" t="s">
        <v>83</v>
      </c>
      <c r="AT86" s="133" t="s">
        <v>74</v>
      </c>
      <c r="AU86" s="133" t="s">
        <v>75</v>
      </c>
      <c r="AY86" s="125" t="s">
        <v>123</v>
      </c>
      <c r="BK86" s="134">
        <f>BK87+BK143+BK179+BK238+BK255</f>
        <v>0</v>
      </c>
    </row>
    <row r="87" spans="2:63" s="10" customFormat="1" ht="22.9" customHeight="1">
      <c r="B87" s="124"/>
      <c r="D87" s="125" t="s">
        <v>74</v>
      </c>
      <c r="E87" s="135" t="s">
        <v>83</v>
      </c>
      <c r="F87" s="135" t="s">
        <v>124</v>
      </c>
      <c r="I87" s="127"/>
      <c r="J87" s="136">
        <v>424830.24</v>
      </c>
      <c r="L87" s="124"/>
      <c r="M87" s="129"/>
      <c r="N87" s="130"/>
      <c r="O87" s="130"/>
      <c r="P87" s="131">
        <f>SUM(P88:P142)</f>
        <v>0</v>
      </c>
      <c r="Q87" s="130"/>
      <c r="R87" s="131">
        <f>SUM(R88:R142)</f>
        <v>0.5639342999999999</v>
      </c>
      <c r="S87" s="130"/>
      <c r="T87" s="132">
        <f>SUM(T88:T142)</f>
        <v>1133.0679599999999</v>
      </c>
      <c r="AR87" s="125" t="s">
        <v>83</v>
      </c>
      <c r="AT87" s="133" t="s">
        <v>74</v>
      </c>
      <c r="AU87" s="133" t="s">
        <v>83</v>
      </c>
      <c r="AY87" s="125" t="s">
        <v>123</v>
      </c>
      <c r="BK87" s="134">
        <f>SUM(BK88:BK142)</f>
        <v>0</v>
      </c>
    </row>
    <row r="88" spans="2:65" s="1" customFormat="1" ht="22.5" customHeight="1">
      <c r="B88" s="137"/>
      <c r="C88" s="138" t="s">
        <v>83</v>
      </c>
      <c r="D88" s="138" t="s">
        <v>125</v>
      </c>
      <c r="E88" s="139" t="s">
        <v>126</v>
      </c>
      <c r="F88" s="140" t="s">
        <v>127</v>
      </c>
      <c r="G88" s="141" t="s">
        <v>128</v>
      </c>
      <c r="H88" s="142">
        <v>206.6</v>
      </c>
      <c r="I88" s="143"/>
      <c r="J88" s="142"/>
      <c r="K88" s="140" t="s">
        <v>129</v>
      </c>
      <c r="L88" s="29"/>
      <c r="M88" s="144" t="s">
        <v>3</v>
      </c>
      <c r="N88" s="145" t="s">
        <v>46</v>
      </c>
      <c r="O88" s="48"/>
      <c r="P88" s="146">
        <f>O88*H88</f>
        <v>0</v>
      </c>
      <c r="Q88" s="146">
        <v>0</v>
      </c>
      <c r="R88" s="146">
        <f>Q88*H88</f>
        <v>0</v>
      </c>
      <c r="S88" s="146">
        <v>0.119</v>
      </c>
      <c r="T88" s="147">
        <f>S88*H88</f>
        <v>24.5854</v>
      </c>
      <c r="AR88" s="16" t="s">
        <v>130</v>
      </c>
      <c r="AT88" s="16" t="s">
        <v>125</v>
      </c>
      <c r="AU88" s="16" t="s">
        <v>85</v>
      </c>
      <c r="AY88" s="16" t="s">
        <v>123</v>
      </c>
      <c r="BE88" s="148">
        <f>IF(N88="základní",J88,0)</f>
        <v>0</v>
      </c>
      <c r="BF88" s="148">
        <f>IF(N88="snížená",J88,0)</f>
        <v>0</v>
      </c>
      <c r="BG88" s="148">
        <f>IF(N88="zákl. přenesená",J88,0)</f>
        <v>0</v>
      </c>
      <c r="BH88" s="148">
        <f>IF(N88="sníž. přenesená",J88,0)</f>
        <v>0</v>
      </c>
      <c r="BI88" s="148">
        <f>IF(N88="nulová",J88,0)</f>
        <v>0</v>
      </c>
      <c r="BJ88" s="16" t="s">
        <v>83</v>
      </c>
      <c r="BK88" s="148">
        <f>ROUND(I88*H88,2)</f>
        <v>0</v>
      </c>
      <c r="BL88" s="16" t="s">
        <v>130</v>
      </c>
      <c r="BM88" s="16" t="s">
        <v>131</v>
      </c>
    </row>
    <row r="89" spans="2:47" s="1" customFormat="1" ht="175.5">
      <c r="B89" s="29"/>
      <c r="D89" s="149" t="s">
        <v>132</v>
      </c>
      <c r="F89" s="150" t="s">
        <v>133</v>
      </c>
      <c r="I89" s="83"/>
      <c r="L89" s="29"/>
      <c r="M89" s="151"/>
      <c r="N89" s="48"/>
      <c r="O89" s="48"/>
      <c r="P89" s="48"/>
      <c r="Q89" s="48"/>
      <c r="R89" s="48"/>
      <c r="S89" s="48"/>
      <c r="T89" s="49"/>
      <c r="AT89" s="16" t="s">
        <v>132</v>
      </c>
      <c r="AU89" s="16" t="s">
        <v>85</v>
      </c>
    </row>
    <row r="90" spans="2:51" s="11" customFormat="1" ht="12">
      <c r="B90" s="152"/>
      <c r="D90" s="149" t="s">
        <v>134</v>
      </c>
      <c r="E90" s="153" t="s">
        <v>3</v>
      </c>
      <c r="F90" s="154" t="s">
        <v>353</v>
      </c>
      <c r="H90" s="155">
        <v>206.6</v>
      </c>
      <c r="I90" s="156"/>
      <c r="L90" s="152"/>
      <c r="M90" s="157"/>
      <c r="N90" s="158"/>
      <c r="O90" s="158"/>
      <c r="P90" s="158"/>
      <c r="Q90" s="158"/>
      <c r="R90" s="158"/>
      <c r="S90" s="158"/>
      <c r="T90" s="159"/>
      <c r="AT90" s="153" t="s">
        <v>134</v>
      </c>
      <c r="AU90" s="153" t="s">
        <v>85</v>
      </c>
      <c r="AV90" s="11" t="s">
        <v>85</v>
      </c>
      <c r="AW90" s="11" t="s">
        <v>34</v>
      </c>
      <c r="AX90" s="11" t="s">
        <v>75</v>
      </c>
      <c r="AY90" s="153" t="s">
        <v>123</v>
      </c>
    </row>
    <row r="91" spans="2:51" s="12" customFormat="1" ht="12">
      <c r="B91" s="160"/>
      <c r="D91" s="149" t="s">
        <v>134</v>
      </c>
      <c r="E91" s="161" t="s">
        <v>3</v>
      </c>
      <c r="F91" s="162" t="s">
        <v>136</v>
      </c>
      <c r="H91" s="161" t="s">
        <v>3</v>
      </c>
      <c r="I91" s="163"/>
      <c r="L91" s="160"/>
      <c r="M91" s="164"/>
      <c r="N91" s="165"/>
      <c r="O91" s="165"/>
      <c r="P91" s="165"/>
      <c r="Q91" s="165"/>
      <c r="R91" s="165"/>
      <c r="S91" s="165"/>
      <c r="T91" s="166"/>
      <c r="AT91" s="161" t="s">
        <v>134</v>
      </c>
      <c r="AU91" s="161" t="s">
        <v>85</v>
      </c>
      <c r="AV91" s="12" t="s">
        <v>83</v>
      </c>
      <c r="AW91" s="12" t="s">
        <v>34</v>
      </c>
      <c r="AX91" s="12" t="s">
        <v>75</v>
      </c>
      <c r="AY91" s="161" t="s">
        <v>123</v>
      </c>
    </row>
    <row r="92" spans="2:51" s="13" customFormat="1" ht="12">
      <c r="B92" s="167"/>
      <c r="D92" s="149" t="s">
        <v>134</v>
      </c>
      <c r="E92" s="168" t="s">
        <v>3</v>
      </c>
      <c r="F92" s="169" t="s">
        <v>137</v>
      </c>
      <c r="H92" s="170">
        <v>206.6</v>
      </c>
      <c r="I92" s="171"/>
      <c r="L92" s="167"/>
      <c r="M92" s="172"/>
      <c r="N92" s="173"/>
      <c r="O92" s="173"/>
      <c r="P92" s="173"/>
      <c r="Q92" s="173"/>
      <c r="R92" s="173"/>
      <c r="S92" s="173"/>
      <c r="T92" s="174"/>
      <c r="AT92" s="168" t="s">
        <v>134</v>
      </c>
      <c r="AU92" s="168" t="s">
        <v>85</v>
      </c>
      <c r="AV92" s="13" t="s">
        <v>130</v>
      </c>
      <c r="AW92" s="13" t="s">
        <v>34</v>
      </c>
      <c r="AX92" s="13" t="s">
        <v>83</v>
      </c>
      <c r="AY92" s="168" t="s">
        <v>123</v>
      </c>
    </row>
    <row r="93" spans="2:65" s="1" customFormat="1" ht="22.5" customHeight="1">
      <c r="B93" s="137"/>
      <c r="C93" s="138" t="s">
        <v>85</v>
      </c>
      <c r="D93" s="138" t="s">
        <v>125</v>
      </c>
      <c r="E93" s="139" t="s">
        <v>138</v>
      </c>
      <c r="F93" s="140" t="s">
        <v>139</v>
      </c>
      <c r="G93" s="141" t="s">
        <v>128</v>
      </c>
      <c r="H93" s="142">
        <v>206.6</v>
      </c>
      <c r="I93" s="143"/>
      <c r="J93" s="142"/>
      <c r="K93" s="140" t="s">
        <v>129</v>
      </c>
      <c r="L93" s="29"/>
      <c r="M93" s="144" t="s">
        <v>3</v>
      </c>
      <c r="N93" s="145" t="s">
        <v>46</v>
      </c>
      <c r="O93" s="48"/>
      <c r="P93" s="146">
        <f>O93*H93</f>
        <v>0</v>
      </c>
      <c r="Q93" s="146">
        <v>7E-05</v>
      </c>
      <c r="R93" s="146">
        <f>Q93*H93</f>
        <v>0.014462</v>
      </c>
      <c r="S93" s="146">
        <v>0.128</v>
      </c>
      <c r="T93" s="147">
        <f>S93*H93</f>
        <v>26.4448</v>
      </c>
      <c r="AR93" s="16" t="s">
        <v>130</v>
      </c>
      <c r="AT93" s="16" t="s">
        <v>125</v>
      </c>
      <c r="AU93" s="16" t="s">
        <v>85</v>
      </c>
      <c r="AY93" s="16" t="s">
        <v>123</v>
      </c>
      <c r="BE93" s="148">
        <f>IF(N93="základní",J93,0)</f>
        <v>0</v>
      </c>
      <c r="BF93" s="148">
        <f>IF(N93="snížená",J93,0)</f>
        <v>0</v>
      </c>
      <c r="BG93" s="148">
        <f>IF(N93="zákl. přenesená",J93,0)</f>
        <v>0</v>
      </c>
      <c r="BH93" s="148">
        <f>IF(N93="sníž. přenesená",J93,0)</f>
        <v>0</v>
      </c>
      <c r="BI93" s="148">
        <f>IF(N93="nulová",J93,0)</f>
        <v>0</v>
      </c>
      <c r="BJ93" s="16" t="s">
        <v>83</v>
      </c>
      <c r="BK93" s="148">
        <f>ROUND(I93*H93,2)</f>
        <v>0</v>
      </c>
      <c r="BL93" s="16" t="s">
        <v>130</v>
      </c>
      <c r="BM93" s="16" t="s">
        <v>140</v>
      </c>
    </row>
    <row r="94" spans="2:47" s="1" customFormat="1" ht="195">
      <c r="B94" s="29"/>
      <c r="D94" s="149" t="s">
        <v>132</v>
      </c>
      <c r="F94" s="150" t="s">
        <v>141</v>
      </c>
      <c r="I94" s="83"/>
      <c r="L94" s="29"/>
      <c r="M94" s="151"/>
      <c r="N94" s="48"/>
      <c r="O94" s="48"/>
      <c r="P94" s="48"/>
      <c r="Q94" s="48"/>
      <c r="R94" s="48"/>
      <c r="S94" s="48"/>
      <c r="T94" s="49"/>
      <c r="AT94" s="16" t="s">
        <v>132</v>
      </c>
      <c r="AU94" s="16" t="s">
        <v>85</v>
      </c>
    </row>
    <row r="95" spans="2:51" s="11" customFormat="1" ht="12">
      <c r="B95" s="152"/>
      <c r="D95" s="149" t="s">
        <v>134</v>
      </c>
      <c r="E95" s="153" t="s">
        <v>3</v>
      </c>
      <c r="F95" s="154" t="s">
        <v>353</v>
      </c>
      <c r="H95" s="155">
        <v>206.6</v>
      </c>
      <c r="I95" s="156"/>
      <c r="L95" s="152"/>
      <c r="M95" s="157"/>
      <c r="N95" s="158"/>
      <c r="O95" s="158"/>
      <c r="P95" s="158"/>
      <c r="Q95" s="158"/>
      <c r="R95" s="158"/>
      <c r="S95" s="158"/>
      <c r="T95" s="159"/>
      <c r="AT95" s="153" t="s">
        <v>134</v>
      </c>
      <c r="AU95" s="153" t="s">
        <v>85</v>
      </c>
      <c r="AV95" s="11" t="s">
        <v>85</v>
      </c>
      <c r="AW95" s="11" t="s">
        <v>34</v>
      </c>
      <c r="AX95" s="11" t="s">
        <v>75</v>
      </c>
      <c r="AY95" s="153" t="s">
        <v>123</v>
      </c>
    </row>
    <row r="96" spans="2:51" s="12" customFormat="1" ht="12">
      <c r="B96" s="160"/>
      <c r="D96" s="149" t="s">
        <v>134</v>
      </c>
      <c r="E96" s="161" t="s">
        <v>3</v>
      </c>
      <c r="F96" s="162" t="s">
        <v>142</v>
      </c>
      <c r="H96" s="161" t="s">
        <v>3</v>
      </c>
      <c r="I96" s="163"/>
      <c r="L96" s="160"/>
      <c r="M96" s="164"/>
      <c r="N96" s="165"/>
      <c r="O96" s="165"/>
      <c r="P96" s="165"/>
      <c r="Q96" s="165"/>
      <c r="R96" s="165"/>
      <c r="S96" s="165"/>
      <c r="T96" s="166"/>
      <c r="AT96" s="161" t="s">
        <v>134</v>
      </c>
      <c r="AU96" s="161" t="s">
        <v>85</v>
      </c>
      <c r="AV96" s="12" t="s">
        <v>83</v>
      </c>
      <c r="AW96" s="12" t="s">
        <v>34</v>
      </c>
      <c r="AX96" s="12" t="s">
        <v>75</v>
      </c>
      <c r="AY96" s="161" t="s">
        <v>123</v>
      </c>
    </row>
    <row r="97" spans="2:51" s="13" customFormat="1" ht="12">
      <c r="B97" s="167"/>
      <c r="D97" s="149" t="s">
        <v>134</v>
      </c>
      <c r="E97" s="168" t="s">
        <v>3</v>
      </c>
      <c r="F97" s="169" t="s">
        <v>137</v>
      </c>
      <c r="H97" s="170">
        <v>206.6</v>
      </c>
      <c r="I97" s="171"/>
      <c r="L97" s="167"/>
      <c r="M97" s="172"/>
      <c r="N97" s="173"/>
      <c r="O97" s="173"/>
      <c r="P97" s="173"/>
      <c r="Q97" s="173"/>
      <c r="R97" s="173"/>
      <c r="S97" s="173"/>
      <c r="T97" s="174"/>
      <c r="AT97" s="168" t="s">
        <v>134</v>
      </c>
      <c r="AU97" s="168" t="s">
        <v>85</v>
      </c>
      <c r="AV97" s="13" t="s">
        <v>130</v>
      </c>
      <c r="AW97" s="13" t="s">
        <v>34</v>
      </c>
      <c r="AX97" s="13" t="s">
        <v>83</v>
      </c>
      <c r="AY97" s="168" t="s">
        <v>123</v>
      </c>
    </row>
    <row r="98" spans="2:65" s="1" customFormat="1" ht="22.5" customHeight="1">
      <c r="B98" s="137"/>
      <c r="C98" s="138" t="s">
        <v>143</v>
      </c>
      <c r="D98" s="138" t="s">
        <v>125</v>
      </c>
      <c r="E98" s="139" t="s">
        <v>144</v>
      </c>
      <c r="F98" s="140" t="s">
        <v>145</v>
      </c>
      <c r="G98" s="141" t="s">
        <v>128</v>
      </c>
      <c r="H98" s="142">
        <v>4226.71</v>
      </c>
      <c r="I98" s="143"/>
      <c r="J98" s="142"/>
      <c r="K98" s="140" t="s">
        <v>129</v>
      </c>
      <c r="L98" s="29"/>
      <c r="M98" s="144" t="s">
        <v>3</v>
      </c>
      <c r="N98" s="145" t="s">
        <v>46</v>
      </c>
      <c r="O98" s="48"/>
      <c r="P98" s="146">
        <f>O98*H98</f>
        <v>0</v>
      </c>
      <c r="Q98" s="146">
        <v>0.00013</v>
      </c>
      <c r="R98" s="146">
        <f>Q98*H98</f>
        <v>0.5494722999999999</v>
      </c>
      <c r="S98" s="146">
        <v>0.256</v>
      </c>
      <c r="T98" s="147">
        <f>S98*H98</f>
        <v>1082.03776</v>
      </c>
      <c r="AR98" s="16" t="s">
        <v>130</v>
      </c>
      <c r="AT98" s="16" t="s">
        <v>125</v>
      </c>
      <c r="AU98" s="16" t="s">
        <v>85</v>
      </c>
      <c r="AY98" s="16" t="s">
        <v>123</v>
      </c>
      <c r="BE98" s="148">
        <f>IF(N98="základní",J98,0)</f>
        <v>0</v>
      </c>
      <c r="BF98" s="148">
        <f>IF(N98="snížená",J98,0)</f>
        <v>0</v>
      </c>
      <c r="BG98" s="148">
        <f>IF(N98="zákl. přenesená",J98,0)</f>
        <v>0</v>
      </c>
      <c r="BH98" s="148">
        <f>IF(N98="sníž. přenesená",J98,0)</f>
        <v>0</v>
      </c>
      <c r="BI98" s="148">
        <f>IF(N98="nulová",J98,0)</f>
        <v>0</v>
      </c>
      <c r="BJ98" s="16" t="s">
        <v>83</v>
      </c>
      <c r="BK98" s="148">
        <f>ROUND(I98*H98,2)</f>
        <v>0</v>
      </c>
      <c r="BL98" s="16" t="s">
        <v>130</v>
      </c>
      <c r="BM98" s="16" t="s">
        <v>146</v>
      </c>
    </row>
    <row r="99" spans="2:47" s="1" customFormat="1" ht="195">
      <c r="B99" s="29"/>
      <c r="D99" s="149" t="s">
        <v>132</v>
      </c>
      <c r="F99" s="150" t="s">
        <v>141</v>
      </c>
      <c r="I99" s="83"/>
      <c r="L99" s="29"/>
      <c r="M99" s="151"/>
      <c r="N99" s="48"/>
      <c r="O99" s="48"/>
      <c r="P99" s="48"/>
      <c r="Q99" s="48"/>
      <c r="R99" s="48"/>
      <c r="S99" s="48"/>
      <c r="T99" s="49"/>
      <c r="AT99" s="16" t="s">
        <v>132</v>
      </c>
      <c r="AU99" s="16" t="s">
        <v>85</v>
      </c>
    </row>
    <row r="100" spans="2:51" s="12" customFormat="1" ht="12">
      <c r="B100" s="160"/>
      <c r="D100" s="149" t="s">
        <v>134</v>
      </c>
      <c r="E100" s="161" t="s">
        <v>3</v>
      </c>
      <c r="F100" s="162" t="s">
        <v>354</v>
      </c>
      <c r="H100" s="161" t="s">
        <v>3</v>
      </c>
      <c r="I100" s="163"/>
      <c r="L100" s="160"/>
      <c r="M100" s="164"/>
      <c r="N100" s="165"/>
      <c r="O100" s="165"/>
      <c r="P100" s="165"/>
      <c r="Q100" s="165"/>
      <c r="R100" s="165"/>
      <c r="S100" s="165"/>
      <c r="T100" s="166"/>
      <c r="AT100" s="161" t="s">
        <v>134</v>
      </c>
      <c r="AU100" s="161" t="s">
        <v>85</v>
      </c>
      <c r="AV100" s="12" t="s">
        <v>83</v>
      </c>
      <c r="AW100" s="12" t="s">
        <v>34</v>
      </c>
      <c r="AX100" s="12" t="s">
        <v>75</v>
      </c>
      <c r="AY100" s="161" t="s">
        <v>123</v>
      </c>
    </row>
    <row r="101" spans="2:51" s="11" customFormat="1" ht="12">
      <c r="B101" s="152"/>
      <c r="D101" s="149" t="s">
        <v>134</v>
      </c>
      <c r="E101" s="153" t="s">
        <v>3</v>
      </c>
      <c r="F101" s="154" t="s">
        <v>355</v>
      </c>
      <c r="H101" s="155">
        <v>333</v>
      </c>
      <c r="I101" s="156"/>
      <c r="L101" s="152"/>
      <c r="M101" s="157"/>
      <c r="N101" s="158"/>
      <c r="O101" s="158"/>
      <c r="P101" s="158"/>
      <c r="Q101" s="158"/>
      <c r="R101" s="158"/>
      <c r="S101" s="158"/>
      <c r="T101" s="159"/>
      <c r="AT101" s="153" t="s">
        <v>134</v>
      </c>
      <c r="AU101" s="153" t="s">
        <v>85</v>
      </c>
      <c r="AV101" s="11" t="s">
        <v>85</v>
      </c>
      <c r="AW101" s="11" t="s">
        <v>34</v>
      </c>
      <c r="AX101" s="11" t="s">
        <v>75</v>
      </c>
      <c r="AY101" s="153" t="s">
        <v>123</v>
      </c>
    </row>
    <row r="102" spans="2:51" s="12" customFormat="1" ht="12">
      <c r="B102" s="160"/>
      <c r="D102" s="149" t="s">
        <v>134</v>
      </c>
      <c r="E102" s="161" t="s">
        <v>3</v>
      </c>
      <c r="F102" s="162" t="s">
        <v>356</v>
      </c>
      <c r="H102" s="161" t="s">
        <v>3</v>
      </c>
      <c r="I102" s="163"/>
      <c r="L102" s="160"/>
      <c r="M102" s="164"/>
      <c r="N102" s="165"/>
      <c r="O102" s="165"/>
      <c r="P102" s="165"/>
      <c r="Q102" s="165"/>
      <c r="R102" s="165"/>
      <c r="S102" s="165"/>
      <c r="T102" s="166"/>
      <c r="AT102" s="161" t="s">
        <v>134</v>
      </c>
      <c r="AU102" s="161" t="s">
        <v>85</v>
      </c>
      <c r="AV102" s="12" t="s">
        <v>83</v>
      </c>
      <c r="AW102" s="12" t="s">
        <v>34</v>
      </c>
      <c r="AX102" s="12" t="s">
        <v>75</v>
      </c>
      <c r="AY102" s="161" t="s">
        <v>123</v>
      </c>
    </row>
    <row r="103" spans="2:51" s="11" customFormat="1" ht="12">
      <c r="B103" s="152"/>
      <c r="D103" s="149" t="s">
        <v>134</v>
      </c>
      <c r="E103" s="153" t="s">
        <v>3</v>
      </c>
      <c r="F103" s="154" t="s">
        <v>357</v>
      </c>
      <c r="H103" s="155">
        <v>3893.71</v>
      </c>
      <c r="I103" s="156"/>
      <c r="L103" s="152"/>
      <c r="M103" s="157"/>
      <c r="N103" s="158"/>
      <c r="O103" s="158"/>
      <c r="P103" s="158"/>
      <c r="Q103" s="158"/>
      <c r="R103" s="158"/>
      <c r="S103" s="158"/>
      <c r="T103" s="159"/>
      <c r="AT103" s="153" t="s">
        <v>134</v>
      </c>
      <c r="AU103" s="153" t="s">
        <v>85</v>
      </c>
      <c r="AV103" s="11" t="s">
        <v>85</v>
      </c>
      <c r="AW103" s="11" t="s">
        <v>34</v>
      </c>
      <c r="AX103" s="11" t="s">
        <v>75</v>
      </c>
      <c r="AY103" s="153" t="s">
        <v>123</v>
      </c>
    </row>
    <row r="104" spans="2:51" s="12" customFormat="1" ht="12">
      <c r="B104" s="160"/>
      <c r="D104" s="149" t="s">
        <v>134</v>
      </c>
      <c r="E104" s="161" t="s">
        <v>3</v>
      </c>
      <c r="F104" s="162" t="s">
        <v>151</v>
      </c>
      <c r="H104" s="161" t="s">
        <v>3</v>
      </c>
      <c r="I104" s="163"/>
      <c r="L104" s="160"/>
      <c r="M104" s="164"/>
      <c r="N104" s="165"/>
      <c r="O104" s="165"/>
      <c r="P104" s="165"/>
      <c r="Q104" s="165"/>
      <c r="R104" s="165"/>
      <c r="S104" s="165"/>
      <c r="T104" s="166"/>
      <c r="AT104" s="161" t="s">
        <v>134</v>
      </c>
      <c r="AU104" s="161" t="s">
        <v>85</v>
      </c>
      <c r="AV104" s="12" t="s">
        <v>83</v>
      </c>
      <c r="AW104" s="12" t="s">
        <v>34</v>
      </c>
      <c r="AX104" s="12" t="s">
        <v>75</v>
      </c>
      <c r="AY104" s="161" t="s">
        <v>123</v>
      </c>
    </row>
    <row r="105" spans="2:51" s="13" customFormat="1" ht="12">
      <c r="B105" s="167"/>
      <c r="D105" s="149" t="s">
        <v>134</v>
      </c>
      <c r="E105" s="168" t="s">
        <v>3</v>
      </c>
      <c r="F105" s="169" t="s">
        <v>137</v>
      </c>
      <c r="H105" s="170">
        <v>4226.71</v>
      </c>
      <c r="I105" s="171"/>
      <c r="L105" s="167"/>
      <c r="M105" s="172"/>
      <c r="N105" s="173"/>
      <c r="O105" s="173"/>
      <c r="P105" s="173"/>
      <c r="Q105" s="173"/>
      <c r="R105" s="173"/>
      <c r="S105" s="173"/>
      <c r="T105" s="174"/>
      <c r="AT105" s="168" t="s">
        <v>134</v>
      </c>
      <c r="AU105" s="168" t="s">
        <v>85</v>
      </c>
      <c r="AV105" s="13" t="s">
        <v>130</v>
      </c>
      <c r="AW105" s="13" t="s">
        <v>34</v>
      </c>
      <c r="AX105" s="13" t="s">
        <v>83</v>
      </c>
      <c r="AY105" s="168" t="s">
        <v>123</v>
      </c>
    </row>
    <row r="106" spans="2:65" s="1" customFormat="1" ht="22.5" customHeight="1">
      <c r="B106" s="137"/>
      <c r="C106" s="138" t="s">
        <v>130</v>
      </c>
      <c r="D106" s="138" t="s">
        <v>125</v>
      </c>
      <c r="E106" s="139" t="s">
        <v>152</v>
      </c>
      <c r="F106" s="140" t="s">
        <v>153</v>
      </c>
      <c r="G106" s="141" t="s">
        <v>154</v>
      </c>
      <c r="H106" s="142">
        <v>504.3</v>
      </c>
      <c r="I106" s="143"/>
      <c r="J106" s="142"/>
      <c r="K106" s="140" t="s">
        <v>129</v>
      </c>
      <c r="L106" s="29"/>
      <c r="M106" s="144" t="s">
        <v>3</v>
      </c>
      <c r="N106" s="145" t="s">
        <v>46</v>
      </c>
      <c r="O106" s="48"/>
      <c r="P106" s="146">
        <f>O106*H106</f>
        <v>0</v>
      </c>
      <c r="Q106" s="146">
        <v>0</v>
      </c>
      <c r="R106" s="146">
        <f>Q106*H106</f>
        <v>0</v>
      </c>
      <c r="S106" s="146">
        <v>0</v>
      </c>
      <c r="T106" s="147">
        <f>S106*H106</f>
        <v>0</v>
      </c>
      <c r="AR106" s="16" t="s">
        <v>130</v>
      </c>
      <c r="AT106" s="16" t="s">
        <v>125</v>
      </c>
      <c r="AU106" s="16" t="s">
        <v>85</v>
      </c>
      <c r="AY106" s="16" t="s">
        <v>123</v>
      </c>
      <c r="BE106" s="148">
        <f>IF(N106="základní",J106,0)</f>
        <v>0</v>
      </c>
      <c r="BF106" s="148">
        <f>IF(N106="snížená",J106,0)</f>
        <v>0</v>
      </c>
      <c r="BG106" s="148">
        <f>IF(N106="zákl. přenesená",J106,0)</f>
        <v>0</v>
      </c>
      <c r="BH106" s="148">
        <f>IF(N106="sníž. přenesená",J106,0)</f>
        <v>0</v>
      </c>
      <c r="BI106" s="148">
        <f>IF(N106="nulová",J106,0)</f>
        <v>0</v>
      </c>
      <c r="BJ106" s="16" t="s">
        <v>83</v>
      </c>
      <c r="BK106" s="148">
        <f>ROUND(I106*H106,2)</f>
        <v>0</v>
      </c>
      <c r="BL106" s="16" t="s">
        <v>130</v>
      </c>
      <c r="BM106" s="16" t="s">
        <v>155</v>
      </c>
    </row>
    <row r="107" spans="2:47" s="1" customFormat="1" ht="136.5">
      <c r="B107" s="29"/>
      <c r="D107" s="149" t="s">
        <v>132</v>
      </c>
      <c r="F107" s="150" t="s">
        <v>156</v>
      </c>
      <c r="I107" s="83"/>
      <c r="L107" s="29"/>
      <c r="M107" s="151"/>
      <c r="N107" s="48"/>
      <c r="O107" s="48"/>
      <c r="P107" s="48"/>
      <c r="Q107" s="48"/>
      <c r="R107" s="48"/>
      <c r="S107" s="48"/>
      <c r="T107" s="49"/>
      <c r="AT107" s="16" t="s">
        <v>132</v>
      </c>
      <c r="AU107" s="16" t="s">
        <v>85</v>
      </c>
    </row>
    <row r="108" spans="2:51" s="12" customFormat="1" ht="12">
      <c r="B108" s="160"/>
      <c r="D108" s="149" t="s">
        <v>134</v>
      </c>
      <c r="E108" s="161" t="s">
        <v>3</v>
      </c>
      <c r="F108" s="162" t="s">
        <v>157</v>
      </c>
      <c r="H108" s="161" t="s">
        <v>3</v>
      </c>
      <c r="I108" s="163"/>
      <c r="L108" s="160"/>
      <c r="M108" s="164"/>
      <c r="N108" s="165"/>
      <c r="O108" s="165"/>
      <c r="P108" s="165"/>
      <c r="Q108" s="165"/>
      <c r="R108" s="165"/>
      <c r="S108" s="165"/>
      <c r="T108" s="166"/>
      <c r="AT108" s="161" t="s">
        <v>134</v>
      </c>
      <c r="AU108" s="161" t="s">
        <v>85</v>
      </c>
      <c r="AV108" s="12" t="s">
        <v>83</v>
      </c>
      <c r="AW108" s="12" t="s">
        <v>34</v>
      </c>
      <c r="AX108" s="12" t="s">
        <v>75</v>
      </c>
      <c r="AY108" s="161" t="s">
        <v>123</v>
      </c>
    </row>
    <row r="109" spans="2:51" s="11" customFormat="1" ht="12">
      <c r="B109" s="152"/>
      <c r="D109" s="149" t="s">
        <v>134</v>
      </c>
      <c r="E109" s="153" t="s">
        <v>3</v>
      </c>
      <c r="F109" s="154" t="s">
        <v>358</v>
      </c>
      <c r="H109" s="155">
        <v>95.1</v>
      </c>
      <c r="I109" s="156"/>
      <c r="L109" s="152"/>
      <c r="M109" s="157"/>
      <c r="N109" s="158"/>
      <c r="O109" s="158"/>
      <c r="P109" s="158"/>
      <c r="Q109" s="158"/>
      <c r="R109" s="158"/>
      <c r="S109" s="158"/>
      <c r="T109" s="159"/>
      <c r="AT109" s="153" t="s">
        <v>134</v>
      </c>
      <c r="AU109" s="153" t="s">
        <v>85</v>
      </c>
      <c r="AV109" s="11" t="s">
        <v>85</v>
      </c>
      <c r="AW109" s="11" t="s">
        <v>34</v>
      </c>
      <c r="AX109" s="11" t="s">
        <v>75</v>
      </c>
      <c r="AY109" s="153" t="s">
        <v>123</v>
      </c>
    </row>
    <row r="110" spans="2:51" s="12" customFormat="1" ht="12">
      <c r="B110" s="160"/>
      <c r="D110" s="149" t="s">
        <v>134</v>
      </c>
      <c r="E110" s="161" t="s">
        <v>3</v>
      </c>
      <c r="F110" s="162" t="s">
        <v>159</v>
      </c>
      <c r="H110" s="161" t="s">
        <v>3</v>
      </c>
      <c r="I110" s="163"/>
      <c r="L110" s="160"/>
      <c r="M110" s="164"/>
      <c r="N110" s="165"/>
      <c r="O110" s="165"/>
      <c r="P110" s="165"/>
      <c r="Q110" s="165"/>
      <c r="R110" s="165"/>
      <c r="S110" s="165"/>
      <c r="T110" s="166"/>
      <c r="AT110" s="161" t="s">
        <v>134</v>
      </c>
      <c r="AU110" s="161" t="s">
        <v>85</v>
      </c>
      <c r="AV110" s="12" t="s">
        <v>83</v>
      </c>
      <c r="AW110" s="12" t="s">
        <v>34</v>
      </c>
      <c r="AX110" s="12" t="s">
        <v>75</v>
      </c>
      <c r="AY110" s="161" t="s">
        <v>123</v>
      </c>
    </row>
    <row r="111" spans="2:51" s="11" customFormat="1" ht="12">
      <c r="B111" s="152"/>
      <c r="D111" s="149" t="s">
        <v>134</v>
      </c>
      <c r="E111" s="153" t="s">
        <v>3</v>
      </c>
      <c r="F111" s="154" t="s">
        <v>359</v>
      </c>
      <c r="H111" s="155">
        <v>409.2</v>
      </c>
      <c r="I111" s="156"/>
      <c r="L111" s="152"/>
      <c r="M111" s="157"/>
      <c r="N111" s="158"/>
      <c r="O111" s="158"/>
      <c r="P111" s="158"/>
      <c r="Q111" s="158"/>
      <c r="R111" s="158"/>
      <c r="S111" s="158"/>
      <c r="T111" s="159"/>
      <c r="AT111" s="153" t="s">
        <v>134</v>
      </c>
      <c r="AU111" s="153" t="s">
        <v>85</v>
      </c>
      <c r="AV111" s="11" t="s">
        <v>85</v>
      </c>
      <c r="AW111" s="11" t="s">
        <v>34</v>
      </c>
      <c r="AX111" s="11" t="s">
        <v>75</v>
      </c>
      <c r="AY111" s="153" t="s">
        <v>123</v>
      </c>
    </row>
    <row r="112" spans="2:51" s="12" customFormat="1" ht="12">
      <c r="B112" s="160"/>
      <c r="D112" s="149" t="s">
        <v>134</v>
      </c>
      <c r="E112" s="161" t="s">
        <v>3</v>
      </c>
      <c r="F112" s="162" t="s">
        <v>151</v>
      </c>
      <c r="H112" s="161" t="s">
        <v>3</v>
      </c>
      <c r="I112" s="163"/>
      <c r="L112" s="160"/>
      <c r="M112" s="164"/>
      <c r="N112" s="165"/>
      <c r="O112" s="165"/>
      <c r="P112" s="165"/>
      <c r="Q112" s="165"/>
      <c r="R112" s="165"/>
      <c r="S112" s="165"/>
      <c r="T112" s="166"/>
      <c r="AT112" s="161" t="s">
        <v>134</v>
      </c>
      <c r="AU112" s="161" t="s">
        <v>85</v>
      </c>
      <c r="AV112" s="12" t="s">
        <v>83</v>
      </c>
      <c r="AW112" s="12" t="s">
        <v>34</v>
      </c>
      <c r="AX112" s="12" t="s">
        <v>75</v>
      </c>
      <c r="AY112" s="161" t="s">
        <v>123</v>
      </c>
    </row>
    <row r="113" spans="2:51" s="13" customFormat="1" ht="12">
      <c r="B113" s="167"/>
      <c r="D113" s="149" t="s">
        <v>134</v>
      </c>
      <c r="E113" s="168" t="s">
        <v>3</v>
      </c>
      <c r="F113" s="169" t="s">
        <v>137</v>
      </c>
      <c r="H113" s="170">
        <v>504.29999999999995</v>
      </c>
      <c r="I113" s="171"/>
      <c r="L113" s="167"/>
      <c r="M113" s="172"/>
      <c r="N113" s="173"/>
      <c r="O113" s="173"/>
      <c r="P113" s="173"/>
      <c r="Q113" s="173"/>
      <c r="R113" s="173"/>
      <c r="S113" s="173"/>
      <c r="T113" s="174"/>
      <c r="AT113" s="168" t="s">
        <v>134</v>
      </c>
      <c r="AU113" s="168" t="s">
        <v>85</v>
      </c>
      <c r="AV113" s="13" t="s">
        <v>130</v>
      </c>
      <c r="AW113" s="13" t="s">
        <v>34</v>
      </c>
      <c r="AX113" s="13" t="s">
        <v>83</v>
      </c>
      <c r="AY113" s="168" t="s">
        <v>123</v>
      </c>
    </row>
    <row r="114" spans="2:65" s="1" customFormat="1" ht="16.5" customHeight="1">
      <c r="B114" s="137"/>
      <c r="C114" s="138" t="s">
        <v>161</v>
      </c>
      <c r="D114" s="138" t="s">
        <v>125</v>
      </c>
      <c r="E114" s="139" t="s">
        <v>162</v>
      </c>
      <c r="F114" s="140" t="s">
        <v>163</v>
      </c>
      <c r="G114" s="141" t="s">
        <v>154</v>
      </c>
      <c r="H114" s="142">
        <v>597.3</v>
      </c>
      <c r="I114" s="143"/>
      <c r="J114" s="142"/>
      <c r="K114" s="140" t="s">
        <v>129</v>
      </c>
      <c r="L114" s="29"/>
      <c r="M114" s="144" t="s">
        <v>3</v>
      </c>
      <c r="N114" s="145" t="s">
        <v>46</v>
      </c>
      <c r="O114" s="48"/>
      <c r="P114" s="146">
        <f>O114*H114</f>
        <v>0</v>
      </c>
      <c r="Q114" s="146">
        <v>0</v>
      </c>
      <c r="R114" s="146">
        <f>Q114*H114</f>
        <v>0</v>
      </c>
      <c r="S114" s="146">
        <v>0</v>
      </c>
      <c r="T114" s="147">
        <f>S114*H114</f>
        <v>0</v>
      </c>
      <c r="AR114" s="16" t="s">
        <v>130</v>
      </c>
      <c r="AT114" s="16" t="s">
        <v>125</v>
      </c>
      <c r="AU114" s="16" t="s">
        <v>85</v>
      </c>
      <c r="AY114" s="16" t="s">
        <v>123</v>
      </c>
      <c r="BE114" s="148">
        <f>IF(N114="základní",J114,0)</f>
        <v>0</v>
      </c>
      <c r="BF114" s="148">
        <f>IF(N114="snížená",J114,0)</f>
        <v>0</v>
      </c>
      <c r="BG114" s="148">
        <f>IF(N114="zákl. přenesená",J114,0)</f>
        <v>0</v>
      </c>
      <c r="BH114" s="148">
        <f>IF(N114="sníž. přenesená",J114,0)</f>
        <v>0</v>
      </c>
      <c r="BI114" s="148">
        <f>IF(N114="nulová",J114,0)</f>
        <v>0</v>
      </c>
      <c r="BJ114" s="16" t="s">
        <v>83</v>
      </c>
      <c r="BK114" s="148">
        <f>ROUND(I114*H114,2)</f>
        <v>0</v>
      </c>
      <c r="BL114" s="16" t="s">
        <v>130</v>
      </c>
      <c r="BM114" s="16" t="s">
        <v>360</v>
      </c>
    </row>
    <row r="115" spans="2:47" s="1" customFormat="1" ht="107.25">
      <c r="B115" s="29"/>
      <c r="D115" s="149" t="s">
        <v>132</v>
      </c>
      <c r="F115" s="150" t="s">
        <v>165</v>
      </c>
      <c r="I115" s="83"/>
      <c r="L115" s="29"/>
      <c r="M115" s="151"/>
      <c r="N115" s="48"/>
      <c r="O115" s="48"/>
      <c r="P115" s="48"/>
      <c r="Q115" s="48"/>
      <c r="R115" s="48"/>
      <c r="S115" s="48"/>
      <c r="T115" s="49"/>
      <c r="AT115" s="16" t="s">
        <v>132</v>
      </c>
      <c r="AU115" s="16" t="s">
        <v>85</v>
      </c>
    </row>
    <row r="116" spans="2:51" s="12" customFormat="1" ht="12">
      <c r="B116" s="160"/>
      <c r="D116" s="149" t="s">
        <v>134</v>
      </c>
      <c r="E116" s="161" t="s">
        <v>3</v>
      </c>
      <c r="F116" s="162" t="s">
        <v>157</v>
      </c>
      <c r="H116" s="161" t="s">
        <v>3</v>
      </c>
      <c r="I116" s="163"/>
      <c r="L116" s="160"/>
      <c r="M116" s="164"/>
      <c r="N116" s="165"/>
      <c r="O116" s="165"/>
      <c r="P116" s="165"/>
      <c r="Q116" s="165"/>
      <c r="R116" s="165"/>
      <c r="S116" s="165"/>
      <c r="T116" s="166"/>
      <c r="AT116" s="161" t="s">
        <v>134</v>
      </c>
      <c r="AU116" s="161" t="s">
        <v>85</v>
      </c>
      <c r="AV116" s="12" t="s">
        <v>83</v>
      </c>
      <c r="AW116" s="12" t="s">
        <v>34</v>
      </c>
      <c r="AX116" s="12" t="s">
        <v>75</v>
      </c>
      <c r="AY116" s="161" t="s">
        <v>123</v>
      </c>
    </row>
    <row r="117" spans="2:51" s="11" customFormat="1" ht="12">
      <c r="B117" s="152"/>
      <c r="D117" s="149" t="s">
        <v>134</v>
      </c>
      <c r="E117" s="153" t="s">
        <v>3</v>
      </c>
      <c r="F117" s="154" t="s">
        <v>358</v>
      </c>
      <c r="H117" s="155">
        <v>95.1</v>
      </c>
      <c r="I117" s="156"/>
      <c r="L117" s="152"/>
      <c r="M117" s="157"/>
      <c r="N117" s="158"/>
      <c r="O117" s="158"/>
      <c r="P117" s="158"/>
      <c r="Q117" s="158"/>
      <c r="R117" s="158"/>
      <c r="S117" s="158"/>
      <c r="T117" s="159"/>
      <c r="AT117" s="153" t="s">
        <v>134</v>
      </c>
      <c r="AU117" s="153" t="s">
        <v>85</v>
      </c>
      <c r="AV117" s="11" t="s">
        <v>85</v>
      </c>
      <c r="AW117" s="11" t="s">
        <v>34</v>
      </c>
      <c r="AX117" s="11" t="s">
        <v>75</v>
      </c>
      <c r="AY117" s="153" t="s">
        <v>123</v>
      </c>
    </row>
    <row r="118" spans="2:51" s="12" customFormat="1" ht="12">
      <c r="B118" s="160"/>
      <c r="D118" s="149" t="s">
        <v>134</v>
      </c>
      <c r="E118" s="161" t="s">
        <v>3</v>
      </c>
      <c r="F118" s="162" t="s">
        <v>361</v>
      </c>
      <c r="H118" s="161" t="s">
        <v>3</v>
      </c>
      <c r="I118" s="163"/>
      <c r="L118" s="160"/>
      <c r="M118" s="164"/>
      <c r="N118" s="165"/>
      <c r="O118" s="165"/>
      <c r="P118" s="165"/>
      <c r="Q118" s="165"/>
      <c r="R118" s="165"/>
      <c r="S118" s="165"/>
      <c r="T118" s="166"/>
      <c r="AT118" s="161" t="s">
        <v>134</v>
      </c>
      <c r="AU118" s="161" t="s">
        <v>85</v>
      </c>
      <c r="AV118" s="12" t="s">
        <v>83</v>
      </c>
      <c r="AW118" s="12" t="s">
        <v>34</v>
      </c>
      <c r="AX118" s="12" t="s">
        <v>75</v>
      </c>
      <c r="AY118" s="161" t="s">
        <v>123</v>
      </c>
    </row>
    <row r="119" spans="2:51" s="11" customFormat="1" ht="12">
      <c r="B119" s="152"/>
      <c r="D119" s="149" t="s">
        <v>134</v>
      </c>
      <c r="E119" s="153" t="s">
        <v>3</v>
      </c>
      <c r="F119" s="154" t="s">
        <v>362</v>
      </c>
      <c r="H119" s="155">
        <v>279</v>
      </c>
      <c r="I119" s="156"/>
      <c r="L119" s="152"/>
      <c r="M119" s="157"/>
      <c r="N119" s="158"/>
      <c r="O119" s="158"/>
      <c r="P119" s="158"/>
      <c r="Q119" s="158"/>
      <c r="R119" s="158"/>
      <c r="S119" s="158"/>
      <c r="T119" s="159"/>
      <c r="AT119" s="153" t="s">
        <v>134</v>
      </c>
      <c r="AU119" s="153" t="s">
        <v>85</v>
      </c>
      <c r="AV119" s="11" t="s">
        <v>85</v>
      </c>
      <c r="AW119" s="11" t="s">
        <v>34</v>
      </c>
      <c r="AX119" s="11" t="s">
        <v>75</v>
      </c>
      <c r="AY119" s="153" t="s">
        <v>123</v>
      </c>
    </row>
    <row r="120" spans="2:51" s="12" customFormat="1" ht="12">
      <c r="B120" s="160"/>
      <c r="D120" s="149" t="s">
        <v>134</v>
      </c>
      <c r="E120" s="161" t="s">
        <v>3</v>
      </c>
      <c r="F120" s="162" t="s">
        <v>363</v>
      </c>
      <c r="H120" s="161" t="s">
        <v>3</v>
      </c>
      <c r="I120" s="163"/>
      <c r="L120" s="160"/>
      <c r="M120" s="164"/>
      <c r="N120" s="165"/>
      <c r="O120" s="165"/>
      <c r="P120" s="165"/>
      <c r="Q120" s="165"/>
      <c r="R120" s="165"/>
      <c r="S120" s="165"/>
      <c r="T120" s="166"/>
      <c r="AT120" s="161" t="s">
        <v>134</v>
      </c>
      <c r="AU120" s="161" t="s">
        <v>85</v>
      </c>
      <c r="AV120" s="12" t="s">
        <v>83</v>
      </c>
      <c r="AW120" s="12" t="s">
        <v>34</v>
      </c>
      <c r="AX120" s="12" t="s">
        <v>75</v>
      </c>
      <c r="AY120" s="161" t="s">
        <v>123</v>
      </c>
    </row>
    <row r="121" spans="2:51" s="11" customFormat="1" ht="12">
      <c r="B121" s="152"/>
      <c r="D121" s="149" t="s">
        <v>134</v>
      </c>
      <c r="E121" s="153" t="s">
        <v>3</v>
      </c>
      <c r="F121" s="154" t="s">
        <v>364</v>
      </c>
      <c r="H121" s="155">
        <v>223.2</v>
      </c>
      <c r="I121" s="156"/>
      <c r="L121" s="152"/>
      <c r="M121" s="157"/>
      <c r="N121" s="158"/>
      <c r="O121" s="158"/>
      <c r="P121" s="158"/>
      <c r="Q121" s="158"/>
      <c r="R121" s="158"/>
      <c r="S121" s="158"/>
      <c r="T121" s="159"/>
      <c r="AT121" s="153" t="s">
        <v>134</v>
      </c>
      <c r="AU121" s="153" t="s">
        <v>85</v>
      </c>
      <c r="AV121" s="11" t="s">
        <v>85</v>
      </c>
      <c r="AW121" s="11" t="s">
        <v>34</v>
      </c>
      <c r="AX121" s="11" t="s">
        <v>75</v>
      </c>
      <c r="AY121" s="153" t="s">
        <v>123</v>
      </c>
    </row>
    <row r="122" spans="2:51" s="12" customFormat="1" ht="12">
      <c r="B122" s="160"/>
      <c r="D122" s="149" t="s">
        <v>134</v>
      </c>
      <c r="E122" s="161" t="s">
        <v>3</v>
      </c>
      <c r="F122" s="162" t="s">
        <v>151</v>
      </c>
      <c r="H122" s="161" t="s">
        <v>3</v>
      </c>
      <c r="I122" s="163"/>
      <c r="L122" s="160"/>
      <c r="M122" s="164"/>
      <c r="N122" s="165"/>
      <c r="O122" s="165"/>
      <c r="P122" s="165"/>
      <c r="Q122" s="165"/>
      <c r="R122" s="165"/>
      <c r="S122" s="165"/>
      <c r="T122" s="166"/>
      <c r="AT122" s="161" t="s">
        <v>134</v>
      </c>
      <c r="AU122" s="161" t="s">
        <v>85</v>
      </c>
      <c r="AV122" s="12" t="s">
        <v>83</v>
      </c>
      <c r="AW122" s="12" t="s">
        <v>34</v>
      </c>
      <c r="AX122" s="12" t="s">
        <v>75</v>
      </c>
      <c r="AY122" s="161" t="s">
        <v>123</v>
      </c>
    </row>
    <row r="123" spans="2:51" s="13" customFormat="1" ht="12">
      <c r="B123" s="167"/>
      <c r="D123" s="149" t="s">
        <v>134</v>
      </c>
      <c r="E123" s="168" t="s">
        <v>3</v>
      </c>
      <c r="F123" s="169" t="s">
        <v>137</v>
      </c>
      <c r="H123" s="170">
        <v>597.3</v>
      </c>
      <c r="I123" s="171"/>
      <c r="L123" s="167"/>
      <c r="M123" s="172"/>
      <c r="N123" s="173"/>
      <c r="O123" s="173"/>
      <c r="P123" s="173"/>
      <c r="Q123" s="173"/>
      <c r="R123" s="173"/>
      <c r="S123" s="173"/>
      <c r="T123" s="174"/>
      <c r="AT123" s="168" t="s">
        <v>134</v>
      </c>
      <c r="AU123" s="168" t="s">
        <v>85</v>
      </c>
      <c r="AV123" s="13" t="s">
        <v>130</v>
      </c>
      <c r="AW123" s="13" t="s">
        <v>34</v>
      </c>
      <c r="AX123" s="13" t="s">
        <v>83</v>
      </c>
      <c r="AY123" s="168" t="s">
        <v>123</v>
      </c>
    </row>
    <row r="124" spans="2:65" s="1" customFormat="1" ht="16.5" customHeight="1">
      <c r="B124" s="137"/>
      <c r="C124" s="138" t="s">
        <v>166</v>
      </c>
      <c r="D124" s="138" t="s">
        <v>125</v>
      </c>
      <c r="E124" s="139" t="s">
        <v>167</v>
      </c>
      <c r="F124" s="140" t="s">
        <v>168</v>
      </c>
      <c r="G124" s="141" t="s">
        <v>128</v>
      </c>
      <c r="H124" s="142">
        <v>2232</v>
      </c>
      <c r="I124" s="143"/>
      <c r="J124" s="142"/>
      <c r="K124" s="140" t="s">
        <v>129</v>
      </c>
      <c r="L124" s="29"/>
      <c r="M124" s="144" t="s">
        <v>3</v>
      </c>
      <c r="N124" s="145" t="s">
        <v>46</v>
      </c>
      <c r="O124" s="48"/>
      <c r="P124" s="146">
        <f>O124*H124</f>
        <v>0</v>
      </c>
      <c r="Q124" s="146">
        <v>0</v>
      </c>
      <c r="R124" s="146">
        <f>Q124*H124</f>
        <v>0</v>
      </c>
      <c r="S124" s="146">
        <v>0</v>
      </c>
      <c r="T124" s="147">
        <f>S124*H124</f>
        <v>0</v>
      </c>
      <c r="AR124" s="16" t="s">
        <v>130</v>
      </c>
      <c r="AT124" s="16" t="s">
        <v>125</v>
      </c>
      <c r="AU124" s="16" t="s">
        <v>85</v>
      </c>
      <c r="AY124" s="16" t="s">
        <v>123</v>
      </c>
      <c r="BE124" s="148">
        <f>IF(N124="základní",J124,0)</f>
        <v>0</v>
      </c>
      <c r="BF124" s="148">
        <f>IF(N124="snížená",J124,0)</f>
        <v>0</v>
      </c>
      <c r="BG124" s="148">
        <f>IF(N124="zákl. přenesená",J124,0)</f>
        <v>0</v>
      </c>
      <c r="BH124" s="148">
        <f>IF(N124="sníž. přenesená",J124,0)</f>
        <v>0</v>
      </c>
      <c r="BI124" s="148">
        <f>IF(N124="nulová",J124,0)</f>
        <v>0</v>
      </c>
      <c r="BJ124" s="16" t="s">
        <v>83</v>
      </c>
      <c r="BK124" s="148">
        <f>ROUND(I124*H124,2)</f>
        <v>0</v>
      </c>
      <c r="BL124" s="16" t="s">
        <v>130</v>
      </c>
      <c r="BM124" s="16" t="s">
        <v>169</v>
      </c>
    </row>
    <row r="125" spans="2:51" s="11" customFormat="1" ht="12">
      <c r="B125" s="152"/>
      <c r="D125" s="149" t="s">
        <v>134</v>
      </c>
      <c r="E125" s="153" t="s">
        <v>3</v>
      </c>
      <c r="F125" s="154" t="s">
        <v>365</v>
      </c>
      <c r="H125" s="155">
        <v>2232</v>
      </c>
      <c r="I125" s="156"/>
      <c r="L125" s="152"/>
      <c r="M125" s="157"/>
      <c r="N125" s="158"/>
      <c r="O125" s="158"/>
      <c r="P125" s="158"/>
      <c r="Q125" s="158"/>
      <c r="R125" s="158"/>
      <c r="S125" s="158"/>
      <c r="T125" s="159"/>
      <c r="AT125" s="153" t="s">
        <v>134</v>
      </c>
      <c r="AU125" s="153" t="s">
        <v>85</v>
      </c>
      <c r="AV125" s="11" t="s">
        <v>85</v>
      </c>
      <c r="AW125" s="11" t="s">
        <v>34</v>
      </c>
      <c r="AX125" s="11" t="s">
        <v>75</v>
      </c>
      <c r="AY125" s="153" t="s">
        <v>123</v>
      </c>
    </row>
    <row r="126" spans="2:51" s="12" customFormat="1" ht="12">
      <c r="B126" s="160"/>
      <c r="D126" s="149" t="s">
        <v>134</v>
      </c>
      <c r="E126" s="161" t="s">
        <v>3</v>
      </c>
      <c r="F126" s="162" t="s">
        <v>171</v>
      </c>
      <c r="H126" s="161" t="s">
        <v>3</v>
      </c>
      <c r="I126" s="163"/>
      <c r="L126" s="160"/>
      <c r="M126" s="164"/>
      <c r="N126" s="165"/>
      <c r="O126" s="165"/>
      <c r="P126" s="165"/>
      <c r="Q126" s="165"/>
      <c r="R126" s="165"/>
      <c r="S126" s="165"/>
      <c r="T126" s="166"/>
      <c r="AT126" s="161" t="s">
        <v>134</v>
      </c>
      <c r="AU126" s="161" t="s">
        <v>85</v>
      </c>
      <c r="AV126" s="12" t="s">
        <v>83</v>
      </c>
      <c r="AW126" s="12" t="s">
        <v>34</v>
      </c>
      <c r="AX126" s="12" t="s">
        <v>75</v>
      </c>
      <c r="AY126" s="161" t="s">
        <v>123</v>
      </c>
    </row>
    <row r="127" spans="2:51" s="13" customFormat="1" ht="12">
      <c r="B127" s="167"/>
      <c r="D127" s="149" t="s">
        <v>134</v>
      </c>
      <c r="E127" s="168" t="s">
        <v>3</v>
      </c>
      <c r="F127" s="169" t="s">
        <v>137</v>
      </c>
      <c r="H127" s="170">
        <v>2232</v>
      </c>
      <c r="I127" s="171"/>
      <c r="L127" s="167"/>
      <c r="M127" s="172"/>
      <c r="N127" s="173"/>
      <c r="O127" s="173"/>
      <c r="P127" s="173"/>
      <c r="Q127" s="173"/>
      <c r="R127" s="173"/>
      <c r="S127" s="173"/>
      <c r="T127" s="174"/>
      <c r="AT127" s="168" t="s">
        <v>134</v>
      </c>
      <c r="AU127" s="168" t="s">
        <v>85</v>
      </c>
      <c r="AV127" s="13" t="s">
        <v>130</v>
      </c>
      <c r="AW127" s="13" t="s">
        <v>34</v>
      </c>
      <c r="AX127" s="13" t="s">
        <v>83</v>
      </c>
      <c r="AY127" s="168" t="s">
        <v>123</v>
      </c>
    </row>
    <row r="128" spans="2:65" s="1" customFormat="1" ht="16.5" customHeight="1">
      <c r="B128" s="137"/>
      <c r="C128" s="138" t="s">
        <v>172</v>
      </c>
      <c r="D128" s="138" t="s">
        <v>125</v>
      </c>
      <c r="E128" s="139" t="s">
        <v>366</v>
      </c>
      <c r="F128" s="140" t="s">
        <v>367</v>
      </c>
      <c r="G128" s="141" t="s">
        <v>128</v>
      </c>
      <c r="H128" s="142">
        <v>2232</v>
      </c>
      <c r="I128" s="143"/>
      <c r="J128" s="142"/>
      <c r="K128" s="140" t="s">
        <v>129</v>
      </c>
      <c r="L128" s="29"/>
      <c r="M128" s="144" t="s">
        <v>3</v>
      </c>
      <c r="N128" s="145" t="s">
        <v>46</v>
      </c>
      <c r="O128" s="48"/>
      <c r="P128" s="146">
        <f>O128*H128</f>
        <v>0</v>
      </c>
      <c r="Q128" s="146">
        <v>0</v>
      </c>
      <c r="R128" s="146">
        <f>Q128*H128</f>
        <v>0</v>
      </c>
      <c r="S128" s="146">
        <v>0</v>
      </c>
      <c r="T128" s="147">
        <f>S128*H128</f>
        <v>0</v>
      </c>
      <c r="AR128" s="16" t="s">
        <v>130</v>
      </c>
      <c r="AT128" s="16" t="s">
        <v>125</v>
      </c>
      <c r="AU128" s="16" t="s">
        <v>85</v>
      </c>
      <c r="AY128" s="16" t="s">
        <v>123</v>
      </c>
      <c r="BE128" s="148">
        <f>IF(N128="základní",J128,0)</f>
        <v>0</v>
      </c>
      <c r="BF128" s="148">
        <f>IF(N128="snížená",J128,0)</f>
        <v>0</v>
      </c>
      <c r="BG128" s="148">
        <f>IF(N128="zákl. přenesená",J128,0)</f>
        <v>0</v>
      </c>
      <c r="BH128" s="148">
        <f>IF(N128="sníž. přenesená",J128,0)</f>
        <v>0</v>
      </c>
      <c r="BI128" s="148">
        <f>IF(N128="nulová",J128,0)</f>
        <v>0</v>
      </c>
      <c r="BJ128" s="16" t="s">
        <v>83</v>
      </c>
      <c r="BK128" s="148">
        <f>ROUND(I128*H128,2)</f>
        <v>0</v>
      </c>
      <c r="BL128" s="16" t="s">
        <v>130</v>
      </c>
      <c r="BM128" s="16" t="s">
        <v>368</v>
      </c>
    </row>
    <row r="129" spans="2:47" s="1" customFormat="1" ht="107.25">
      <c r="B129" s="29"/>
      <c r="D129" s="149" t="s">
        <v>132</v>
      </c>
      <c r="F129" s="150" t="s">
        <v>369</v>
      </c>
      <c r="I129" s="83"/>
      <c r="L129" s="29"/>
      <c r="M129" s="151"/>
      <c r="N129" s="48"/>
      <c r="O129" s="48"/>
      <c r="P129" s="48"/>
      <c r="Q129" s="48"/>
      <c r="R129" s="48"/>
      <c r="S129" s="48"/>
      <c r="T129" s="49"/>
      <c r="AT129" s="16" t="s">
        <v>132</v>
      </c>
      <c r="AU129" s="16" t="s">
        <v>85</v>
      </c>
    </row>
    <row r="130" spans="2:51" s="12" customFormat="1" ht="12">
      <c r="B130" s="160"/>
      <c r="D130" s="149" t="s">
        <v>134</v>
      </c>
      <c r="E130" s="161" t="s">
        <v>3</v>
      </c>
      <c r="F130" s="162" t="s">
        <v>159</v>
      </c>
      <c r="H130" s="161" t="s">
        <v>3</v>
      </c>
      <c r="I130" s="163"/>
      <c r="L130" s="160"/>
      <c r="M130" s="164"/>
      <c r="N130" s="165"/>
      <c r="O130" s="165"/>
      <c r="P130" s="165"/>
      <c r="Q130" s="165"/>
      <c r="R130" s="165"/>
      <c r="S130" s="165"/>
      <c r="T130" s="166"/>
      <c r="AT130" s="161" t="s">
        <v>134</v>
      </c>
      <c r="AU130" s="161" t="s">
        <v>85</v>
      </c>
      <c r="AV130" s="12" t="s">
        <v>83</v>
      </c>
      <c r="AW130" s="12" t="s">
        <v>34</v>
      </c>
      <c r="AX130" s="12" t="s">
        <v>75</v>
      </c>
      <c r="AY130" s="161" t="s">
        <v>123</v>
      </c>
    </row>
    <row r="131" spans="2:51" s="11" customFormat="1" ht="12">
      <c r="B131" s="152"/>
      <c r="D131" s="149" t="s">
        <v>134</v>
      </c>
      <c r="E131" s="153" t="s">
        <v>3</v>
      </c>
      <c r="F131" s="154" t="s">
        <v>365</v>
      </c>
      <c r="H131" s="155">
        <v>2232</v>
      </c>
      <c r="I131" s="156"/>
      <c r="L131" s="152"/>
      <c r="M131" s="157"/>
      <c r="N131" s="158"/>
      <c r="O131" s="158"/>
      <c r="P131" s="158"/>
      <c r="Q131" s="158"/>
      <c r="R131" s="158"/>
      <c r="S131" s="158"/>
      <c r="T131" s="159"/>
      <c r="AT131" s="153" t="s">
        <v>134</v>
      </c>
      <c r="AU131" s="153" t="s">
        <v>85</v>
      </c>
      <c r="AV131" s="11" t="s">
        <v>85</v>
      </c>
      <c r="AW131" s="11" t="s">
        <v>34</v>
      </c>
      <c r="AX131" s="11" t="s">
        <v>75</v>
      </c>
      <c r="AY131" s="153" t="s">
        <v>123</v>
      </c>
    </row>
    <row r="132" spans="2:51" s="13" customFormat="1" ht="12">
      <c r="B132" s="167"/>
      <c r="D132" s="149" t="s">
        <v>134</v>
      </c>
      <c r="E132" s="168" t="s">
        <v>3</v>
      </c>
      <c r="F132" s="169" t="s">
        <v>137</v>
      </c>
      <c r="H132" s="170">
        <v>2232</v>
      </c>
      <c r="I132" s="171"/>
      <c r="L132" s="167"/>
      <c r="M132" s="172"/>
      <c r="N132" s="173"/>
      <c r="O132" s="173"/>
      <c r="P132" s="173"/>
      <c r="Q132" s="173"/>
      <c r="R132" s="173"/>
      <c r="S132" s="173"/>
      <c r="T132" s="174"/>
      <c r="AT132" s="168" t="s">
        <v>134</v>
      </c>
      <c r="AU132" s="168" t="s">
        <v>85</v>
      </c>
      <c r="AV132" s="13" t="s">
        <v>130</v>
      </c>
      <c r="AW132" s="13" t="s">
        <v>34</v>
      </c>
      <c r="AX132" s="13" t="s">
        <v>83</v>
      </c>
      <c r="AY132" s="168" t="s">
        <v>123</v>
      </c>
    </row>
    <row r="133" spans="2:65" s="1" customFormat="1" ht="22.5" customHeight="1">
      <c r="B133" s="137"/>
      <c r="C133" s="138" t="s">
        <v>178</v>
      </c>
      <c r="D133" s="138" t="s">
        <v>125</v>
      </c>
      <c r="E133" s="139" t="s">
        <v>173</v>
      </c>
      <c r="F133" s="140" t="s">
        <v>174</v>
      </c>
      <c r="G133" s="141" t="s">
        <v>128</v>
      </c>
      <c r="H133" s="142">
        <v>1116</v>
      </c>
      <c r="I133" s="143"/>
      <c r="J133" s="142"/>
      <c r="K133" s="140" t="s">
        <v>129</v>
      </c>
      <c r="L133" s="29"/>
      <c r="M133" s="144" t="s">
        <v>3</v>
      </c>
      <c r="N133" s="145" t="s">
        <v>46</v>
      </c>
      <c r="O133" s="48"/>
      <c r="P133" s="146">
        <f>O133*H133</f>
        <v>0</v>
      </c>
      <c r="Q133" s="146">
        <v>0</v>
      </c>
      <c r="R133" s="146">
        <f>Q133*H133</f>
        <v>0</v>
      </c>
      <c r="S133" s="146">
        <v>0</v>
      </c>
      <c r="T133" s="147">
        <f>S133*H133</f>
        <v>0</v>
      </c>
      <c r="AR133" s="16" t="s">
        <v>130</v>
      </c>
      <c r="AT133" s="16" t="s">
        <v>125</v>
      </c>
      <c r="AU133" s="16" t="s">
        <v>85</v>
      </c>
      <c r="AY133" s="16" t="s">
        <v>123</v>
      </c>
      <c r="BE133" s="148">
        <f>IF(N133="základní",J133,0)</f>
        <v>0</v>
      </c>
      <c r="BF133" s="148">
        <f>IF(N133="snížená",J133,0)</f>
        <v>0</v>
      </c>
      <c r="BG133" s="148">
        <f>IF(N133="zákl. přenesená",J133,0)</f>
        <v>0</v>
      </c>
      <c r="BH133" s="148">
        <f>IF(N133="sníž. přenesená",J133,0)</f>
        <v>0</v>
      </c>
      <c r="BI133" s="148">
        <f>IF(N133="nulová",J133,0)</f>
        <v>0</v>
      </c>
      <c r="BJ133" s="16" t="s">
        <v>83</v>
      </c>
      <c r="BK133" s="148">
        <f>ROUND(I133*H133,2)</f>
        <v>0</v>
      </c>
      <c r="BL133" s="16" t="s">
        <v>130</v>
      </c>
      <c r="BM133" s="16" t="s">
        <v>175</v>
      </c>
    </row>
    <row r="134" spans="2:47" s="1" customFormat="1" ht="87.75">
      <c r="B134" s="29"/>
      <c r="D134" s="149" t="s">
        <v>132</v>
      </c>
      <c r="F134" s="150" t="s">
        <v>176</v>
      </c>
      <c r="I134" s="83"/>
      <c r="L134" s="29"/>
      <c r="M134" s="151"/>
      <c r="N134" s="48"/>
      <c r="O134" s="48"/>
      <c r="P134" s="48"/>
      <c r="Q134" s="48"/>
      <c r="R134" s="48"/>
      <c r="S134" s="48"/>
      <c r="T134" s="49"/>
      <c r="AT134" s="16" t="s">
        <v>132</v>
      </c>
      <c r="AU134" s="16" t="s">
        <v>85</v>
      </c>
    </row>
    <row r="135" spans="2:51" s="11" customFormat="1" ht="12">
      <c r="B135" s="152"/>
      <c r="D135" s="149" t="s">
        <v>134</v>
      </c>
      <c r="E135" s="153" t="s">
        <v>3</v>
      </c>
      <c r="F135" s="154" t="s">
        <v>370</v>
      </c>
      <c r="H135" s="155">
        <v>1116</v>
      </c>
      <c r="I135" s="156"/>
      <c r="L135" s="152"/>
      <c r="M135" s="157"/>
      <c r="N135" s="158"/>
      <c r="O135" s="158"/>
      <c r="P135" s="158"/>
      <c r="Q135" s="158"/>
      <c r="R135" s="158"/>
      <c r="S135" s="158"/>
      <c r="T135" s="159"/>
      <c r="AT135" s="153" t="s">
        <v>134</v>
      </c>
      <c r="AU135" s="153" t="s">
        <v>85</v>
      </c>
      <c r="AV135" s="11" t="s">
        <v>85</v>
      </c>
      <c r="AW135" s="11" t="s">
        <v>34</v>
      </c>
      <c r="AX135" s="11" t="s">
        <v>75</v>
      </c>
      <c r="AY135" s="153" t="s">
        <v>123</v>
      </c>
    </row>
    <row r="136" spans="2:51" s="12" customFormat="1" ht="12">
      <c r="B136" s="160"/>
      <c r="D136" s="149" t="s">
        <v>134</v>
      </c>
      <c r="E136" s="161" t="s">
        <v>3</v>
      </c>
      <c r="F136" s="162" t="s">
        <v>171</v>
      </c>
      <c r="H136" s="161" t="s">
        <v>3</v>
      </c>
      <c r="I136" s="163"/>
      <c r="L136" s="160"/>
      <c r="M136" s="164"/>
      <c r="N136" s="165"/>
      <c r="O136" s="165"/>
      <c r="P136" s="165"/>
      <c r="Q136" s="165"/>
      <c r="R136" s="165"/>
      <c r="S136" s="165"/>
      <c r="T136" s="166"/>
      <c r="AT136" s="161" t="s">
        <v>134</v>
      </c>
      <c r="AU136" s="161" t="s">
        <v>85</v>
      </c>
      <c r="AV136" s="12" t="s">
        <v>83</v>
      </c>
      <c r="AW136" s="12" t="s">
        <v>34</v>
      </c>
      <c r="AX136" s="12" t="s">
        <v>75</v>
      </c>
      <c r="AY136" s="161" t="s">
        <v>123</v>
      </c>
    </row>
    <row r="137" spans="2:51" s="13" customFormat="1" ht="12">
      <c r="B137" s="167"/>
      <c r="D137" s="149" t="s">
        <v>134</v>
      </c>
      <c r="E137" s="168" t="s">
        <v>3</v>
      </c>
      <c r="F137" s="169" t="s">
        <v>137</v>
      </c>
      <c r="H137" s="170">
        <v>1116</v>
      </c>
      <c r="I137" s="171"/>
      <c r="L137" s="167"/>
      <c r="M137" s="172"/>
      <c r="N137" s="173"/>
      <c r="O137" s="173"/>
      <c r="P137" s="173"/>
      <c r="Q137" s="173"/>
      <c r="R137" s="173"/>
      <c r="S137" s="173"/>
      <c r="T137" s="174"/>
      <c r="AT137" s="168" t="s">
        <v>134</v>
      </c>
      <c r="AU137" s="168" t="s">
        <v>85</v>
      </c>
      <c r="AV137" s="13" t="s">
        <v>130</v>
      </c>
      <c r="AW137" s="13" t="s">
        <v>34</v>
      </c>
      <c r="AX137" s="13" t="s">
        <v>83</v>
      </c>
      <c r="AY137" s="168" t="s">
        <v>123</v>
      </c>
    </row>
    <row r="138" spans="2:65" s="1" customFormat="1" ht="22.5" customHeight="1">
      <c r="B138" s="137"/>
      <c r="C138" s="138" t="s">
        <v>183</v>
      </c>
      <c r="D138" s="138" t="s">
        <v>125</v>
      </c>
      <c r="E138" s="139" t="s">
        <v>179</v>
      </c>
      <c r="F138" s="140" t="s">
        <v>180</v>
      </c>
      <c r="G138" s="141" t="s">
        <v>128</v>
      </c>
      <c r="H138" s="142">
        <v>1116</v>
      </c>
      <c r="I138" s="143"/>
      <c r="J138" s="142"/>
      <c r="K138" s="140" t="s">
        <v>129</v>
      </c>
      <c r="L138" s="29"/>
      <c r="M138" s="144" t="s">
        <v>3</v>
      </c>
      <c r="N138" s="145" t="s">
        <v>46</v>
      </c>
      <c r="O138" s="48"/>
      <c r="P138" s="146">
        <f>O138*H138</f>
        <v>0</v>
      </c>
      <c r="Q138" s="146">
        <v>0</v>
      </c>
      <c r="R138" s="146">
        <f>Q138*H138</f>
        <v>0</v>
      </c>
      <c r="S138" s="146">
        <v>0</v>
      </c>
      <c r="T138" s="147">
        <f>S138*H138</f>
        <v>0</v>
      </c>
      <c r="AR138" s="16" t="s">
        <v>130</v>
      </c>
      <c r="AT138" s="16" t="s">
        <v>125</v>
      </c>
      <c r="AU138" s="16" t="s">
        <v>85</v>
      </c>
      <c r="AY138" s="16" t="s">
        <v>123</v>
      </c>
      <c r="BE138" s="148">
        <f>IF(N138="základní",J138,0)</f>
        <v>0</v>
      </c>
      <c r="BF138" s="148">
        <f>IF(N138="snížená",J138,0)</f>
        <v>0</v>
      </c>
      <c r="BG138" s="148">
        <f>IF(N138="zákl. přenesená",J138,0)</f>
        <v>0</v>
      </c>
      <c r="BH138" s="148">
        <f>IF(N138="sníž. přenesená",J138,0)</f>
        <v>0</v>
      </c>
      <c r="BI138" s="148">
        <f>IF(N138="nulová",J138,0)</f>
        <v>0</v>
      </c>
      <c r="BJ138" s="16" t="s">
        <v>83</v>
      </c>
      <c r="BK138" s="148">
        <f>ROUND(I138*H138,2)</f>
        <v>0</v>
      </c>
      <c r="BL138" s="16" t="s">
        <v>130</v>
      </c>
      <c r="BM138" s="16" t="s">
        <v>181</v>
      </c>
    </row>
    <row r="139" spans="2:47" s="1" customFormat="1" ht="87.75">
      <c r="B139" s="29"/>
      <c r="D139" s="149" t="s">
        <v>132</v>
      </c>
      <c r="F139" s="150" t="s">
        <v>176</v>
      </c>
      <c r="I139" s="83"/>
      <c r="L139" s="29"/>
      <c r="M139" s="151"/>
      <c r="N139" s="48"/>
      <c r="O139" s="48"/>
      <c r="P139" s="48"/>
      <c r="Q139" s="48"/>
      <c r="R139" s="48"/>
      <c r="S139" s="48"/>
      <c r="T139" s="49"/>
      <c r="AT139" s="16" t="s">
        <v>132</v>
      </c>
      <c r="AU139" s="16" t="s">
        <v>85</v>
      </c>
    </row>
    <row r="140" spans="2:51" s="11" customFormat="1" ht="12">
      <c r="B140" s="152"/>
      <c r="D140" s="149" t="s">
        <v>134</v>
      </c>
      <c r="E140" s="153" t="s">
        <v>3</v>
      </c>
      <c r="F140" s="154" t="s">
        <v>370</v>
      </c>
      <c r="H140" s="155">
        <v>1116</v>
      </c>
      <c r="I140" s="156"/>
      <c r="L140" s="152"/>
      <c r="M140" s="157"/>
      <c r="N140" s="158"/>
      <c r="O140" s="158"/>
      <c r="P140" s="158"/>
      <c r="Q140" s="158"/>
      <c r="R140" s="158"/>
      <c r="S140" s="158"/>
      <c r="T140" s="159"/>
      <c r="AT140" s="153" t="s">
        <v>134</v>
      </c>
      <c r="AU140" s="153" t="s">
        <v>85</v>
      </c>
      <c r="AV140" s="11" t="s">
        <v>85</v>
      </c>
      <c r="AW140" s="11" t="s">
        <v>34</v>
      </c>
      <c r="AX140" s="11" t="s">
        <v>75</v>
      </c>
      <c r="AY140" s="153" t="s">
        <v>123</v>
      </c>
    </row>
    <row r="141" spans="2:51" s="12" customFormat="1" ht="12">
      <c r="B141" s="160"/>
      <c r="D141" s="149" t="s">
        <v>134</v>
      </c>
      <c r="E141" s="161" t="s">
        <v>3</v>
      </c>
      <c r="F141" s="162" t="s">
        <v>151</v>
      </c>
      <c r="H141" s="161" t="s">
        <v>3</v>
      </c>
      <c r="I141" s="163"/>
      <c r="L141" s="160"/>
      <c r="M141" s="164"/>
      <c r="N141" s="165"/>
      <c r="O141" s="165"/>
      <c r="P141" s="165"/>
      <c r="Q141" s="165"/>
      <c r="R141" s="165"/>
      <c r="S141" s="165"/>
      <c r="T141" s="166"/>
      <c r="AT141" s="161" t="s">
        <v>134</v>
      </c>
      <c r="AU141" s="161" t="s">
        <v>85</v>
      </c>
      <c r="AV141" s="12" t="s">
        <v>83</v>
      </c>
      <c r="AW141" s="12" t="s">
        <v>34</v>
      </c>
      <c r="AX141" s="12" t="s">
        <v>75</v>
      </c>
      <c r="AY141" s="161" t="s">
        <v>123</v>
      </c>
    </row>
    <row r="142" spans="2:51" s="13" customFormat="1" ht="12">
      <c r="B142" s="167"/>
      <c r="D142" s="149" t="s">
        <v>134</v>
      </c>
      <c r="E142" s="168" t="s">
        <v>3</v>
      </c>
      <c r="F142" s="169" t="s">
        <v>137</v>
      </c>
      <c r="H142" s="170">
        <v>1116</v>
      </c>
      <c r="I142" s="171"/>
      <c r="L142" s="167"/>
      <c r="M142" s="172"/>
      <c r="N142" s="173"/>
      <c r="O142" s="173"/>
      <c r="P142" s="173"/>
      <c r="Q142" s="173"/>
      <c r="R142" s="173"/>
      <c r="S142" s="173"/>
      <c r="T142" s="174"/>
      <c r="AT142" s="168" t="s">
        <v>134</v>
      </c>
      <c r="AU142" s="168" t="s">
        <v>85</v>
      </c>
      <c r="AV142" s="13" t="s">
        <v>130</v>
      </c>
      <c r="AW142" s="13" t="s">
        <v>34</v>
      </c>
      <c r="AX142" s="13" t="s">
        <v>83</v>
      </c>
      <c r="AY142" s="168" t="s">
        <v>123</v>
      </c>
    </row>
    <row r="143" spans="2:63" s="10" customFormat="1" ht="22.9" customHeight="1">
      <c r="B143" s="124"/>
      <c r="D143" s="125" t="s">
        <v>74</v>
      </c>
      <c r="E143" s="135" t="s">
        <v>161</v>
      </c>
      <c r="F143" s="135" t="s">
        <v>182</v>
      </c>
      <c r="I143" s="127"/>
      <c r="J143" s="136">
        <v>3427426.79</v>
      </c>
      <c r="L143" s="124"/>
      <c r="M143" s="129"/>
      <c r="N143" s="130"/>
      <c r="O143" s="130"/>
      <c r="P143" s="131">
        <f>SUM(P144:P178)</f>
        <v>0</v>
      </c>
      <c r="Q143" s="130"/>
      <c r="R143" s="131">
        <f>SUM(R144:R178)</f>
        <v>136.944</v>
      </c>
      <c r="S143" s="130"/>
      <c r="T143" s="132">
        <f>SUM(T144:T178)</f>
        <v>0</v>
      </c>
      <c r="AR143" s="125" t="s">
        <v>83</v>
      </c>
      <c r="AT143" s="133" t="s">
        <v>74</v>
      </c>
      <c r="AU143" s="133" t="s">
        <v>83</v>
      </c>
      <c r="AY143" s="125" t="s">
        <v>123</v>
      </c>
      <c r="BK143" s="134">
        <f>SUM(BK144:BK178)</f>
        <v>0</v>
      </c>
    </row>
    <row r="144" spans="2:65" s="1" customFormat="1" ht="22.5" customHeight="1">
      <c r="B144" s="137"/>
      <c r="C144" s="138" t="s">
        <v>188</v>
      </c>
      <c r="D144" s="138" t="s">
        <v>125</v>
      </c>
      <c r="E144" s="139" t="s">
        <v>184</v>
      </c>
      <c r="F144" s="140" t="s">
        <v>185</v>
      </c>
      <c r="G144" s="141" t="s">
        <v>128</v>
      </c>
      <c r="H144" s="142">
        <v>250</v>
      </c>
      <c r="I144" s="143"/>
      <c r="J144" s="142"/>
      <c r="K144" s="140" t="s">
        <v>129</v>
      </c>
      <c r="L144" s="29"/>
      <c r="M144" s="144" t="s">
        <v>3</v>
      </c>
      <c r="N144" s="145" t="s">
        <v>46</v>
      </c>
      <c r="O144" s="48"/>
      <c r="P144" s="146">
        <f>O144*H144</f>
        <v>0</v>
      </c>
      <c r="Q144" s="146">
        <v>0</v>
      </c>
      <c r="R144" s="146">
        <f>Q144*H144</f>
        <v>0</v>
      </c>
      <c r="S144" s="146">
        <v>0</v>
      </c>
      <c r="T144" s="147">
        <f>S144*H144</f>
        <v>0</v>
      </c>
      <c r="AR144" s="16" t="s">
        <v>130</v>
      </c>
      <c r="AT144" s="16" t="s">
        <v>125</v>
      </c>
      <c r="AU144" s="16" t="s">
        <v>85</v>
      </c>
      <c r="AY144" s="16" t="s">
        <v>123</v>
      </c>
      <c r="BE144" s="148">
        <f>IF(N144="základní",J144,0)</f>
        <v>0</v>
      </c>
      <c r="BF144" s="148">
        <f>IF(N144="snížená",J144,0)</f>
        <v>0</v>
      </c>
      <c r="BG144" s="148">
        <f>IF(N144="zákl. přenesená",J144,0)</f>
        <v>0</v>
      </c>
      <c r="BH144" s="148">
        <f>IF(N144="sníž. přenesená",J144,0)</f>
        <v>0</v>
      </c>
      <c r="BI144" s="148">
        <f>IF(N144="nulová",J144,0)</f>
        <v>0</v>
      </c>
      <c r="BJ144" s="16" t="s">
        <v>83</v>
      </c>
      <c r="BK144" s="148">
        <f>ROUND(I144*H144,2)</f>
        <v>0</v>
      </c>
      <c r="BL144" s="16" t="s">
        <v>130</v>
      </c>
      <c r="BM144" s="16" t="s">
        <v>186</v>
      </c>
    </row>
    <row r="145" spans="2:47" s="1" customFormat="1" ht="29.25">
      <c r="B145" s="29"/>
      <c r="D145" s="149" t="s">
        <v>132</v>
      </c>
      <c r="F145" s="150" t="s">
        <v>187</v>
      </c>
      <c r="I145" s="83"/>
      <c r="L145" s="29"/>
      <c r="M145" s="151"/>
      <c r="N145" s="48"/>
      <c r="O145" s="48"/>
      <c r="P145" s="48"/>
      <c r="Q145" s="48"/>
      <c r="R145" s="48"/>
      <c r="S145" s="48"/>
      <c r="T145" s="49"/>
      <c r="AT145" s="16" t="s">
        <v>132</v>
      </c>
      <c r="AU145" s="16" t="s">
        <v>85</v>
      </c>
    </row>
    <row r="146" spans="2:51" s="11" customFormat="1" ht="12">
      <c r="B146" s="152"/>
      <c r="D146" s="149" t="s">
        <v>134</v>
      </c>
      <c r="E146" s="153" t="s">
        <v>3</v>
      </c>
      <c r="F146" s="154" t="s">
        <v>371</v>
      </c>
      <c r="H146" s="155">
        <v>250</v>
      </c>
      <c r="I146" s="156"/>
      <c r="L146" s="152"/>
      <c r="M146" s="157"/>
      <c r="N146" s="158"/>
      <c r="O146" s="158"/>
      <c r="P146" s="158"/>
      <c r="Q146" s="158"/>
      <c r="R146" s="158"/>
      <c r="S146" s="158"/>
      <c r="T146" s="159"/>
      <c r="AT146" s="153" t="s">
        <v>134</v>
      </c>
      <c r="AU146" s="153" t="s">
        <v>85</v>
      </c>
      <c r="AV146" s="11" t="s">
        <v>85</v>
      </c>
      <c r="AW146" s="11" t="s">
        <v>34</v>
      </c>
      <c r="AX146" s="11" t="s">
        <v>75</v>
      </c>
      <c r="AY146" s="153" t="s">
        <v>123</v>
      </c>
    </row>
    <row r="147" spans="2:51" s="12" customFormat="1" ht="12">
      <c r="B147" s="160"/>
      <c r="D147" s="149" t="s">
        <v>134</v>
      </c>
      <c r="E147" s="161" t="s">
        <v>3</v>
      </c>
      <c r="F147" s="162" t="s">
        <v>372</v>
      </c>
      <c r="H147" s="161" t="s">
        <v>3</v>
      </c>
      <c r="I147" s="163"/>
      <c r="L147" s="160"/>
      <c r="M147" s="164"/>
      <c r="N147" s="165"/>
      <c r="O147" s="165"/>
      <c r="P147" s="165"/>
      <c r="Q147" s="165"/>
      <c r="R147" s="165"/>
      <c r="S147" s="165"/>
      <c r="T147" s="166"/>
      <c r="AT147" s="161" t="s">
        <v>134</v>
      </c>
      <c r="AU147" s="161" t="s">
        <v>85</v>
      </c>
      <c r="AV147" s="12" t="s">
        <v>83</v>
      </c>
      <c r="AW147" s="12" t="s">
        <v>34</v>
      </c>
      <c r="AX147" s="12" t="s">
        <v>75</v>
      </c>
      <c r="AY147" s="161" t="s">
        <v>123</v>
      </c>
    </row>
    <row r="148" spans="2:51" s="13" customFormat="1" ht="12">
      <c r="B148" s="167"/>
      <c r="D148" s="149" t="s">
        <v>134</v>
      </c>
      <c r="E148" s="168" t="s">
        <v>3</v>
      </c>
      <c r="F148" s="169" t="s">
        <v>137</v>
      </c>
      <c r="H148" s="170">
        <v>250</v>
      </c>
      <c r="I148" s="171"/>
      <c r="L148" s="167"/>
      <c r="M148" s="172"/>
      <c r="N148" s="173"/>
      <c r="O148" s="173"/>
      <c r="P148" s="173"/>
      <c r="Q148" s="173"/>
      <c r="R148" s="173"/>
      <c r="S148" s="173"/>
      <c r="T148" s="174"/>
      <c r="AT148" s="168" t="s">
        <v>134</v>
      </c>
      <c r="AU148" s="168" t="s">
        <v>85</v>
      </c>
      <c r="AV148" s="13" t="s">
        <v>130</v>
      </c>
      <c r="AW148" s="13" t="s">
        <v>34</v>
      </c>
      <c r="AX148" s="13" t="s">
        <v>83</v>
      </c>
      <c r="AY148" s="168" t="s">
        <v>123</v>
      </c>
    </row>
    <row r="149" spans="2:65" s="1" customFormat="1" ht="16.5" customHeight="1">
      <c r="B149" s="137"/>
      <c r="C149" s="138" t="s">
        <v>194</v>
      </c>
      <c r="D149" s="138" t="s">
        <v>125</v>
      </c>
      <c r="E149" s="139" t="s">
        <v>189</v>
      </c>
      <c r="F149" s="140" t="s">
        <v>190</v>
      </c>
      <c r="G149" s="141" t="s">
        <v>128</v>
      </c>
      <c r="H149" s="142">
        <v>634</v>
      </c>
      <c r="I149" s="143"/>
      <c r="J149" s="142"/>
      <c r="K149" s="140" t="s">
        <v>129</v>
      </c>
      <c r="L149" s="29"/>
      <c r="M149" s="144" t="s">
        <v>3</v>
      </c>
      <c r="N149" s="145" t="s">
        <v>46</v>
      </c>
      <c r="O149" s="48"/>
      <c r="P149" s="146">
        <f>O149*H149</f>
        <v>0</v>
      </c>
      <c r="Q149" s="146">
        <v>0.216</v>
      </c>
      <c r="R149" s="146">
        <f>Q149*H149</f>
        <v>136.944</v>
      </c>
      <c r="S149" s="146">
        <v>0</v>
      </c>
      <c r="T149" s="147">
        <f>S149*H149</f>
        <v>0</v>
      </c>
      <c r="AR149" s="16" t="s">
        <v>130</v>
      </c>
      <c r="AT149" s="16" t="s">
        <v>125</v>
      </c>
      <c r="AU149" s="16" t="s">
        <v>85</v>
      </c>
      <c r="AY149" s="16" t="s">
        <v>123</v>
      </c>
      <c r="BE149" s="148">
        <f>IF(N149="základní",J149,0)</f>
        <v>0</v>
      </c>
      <c r="BF149" s="148">
        <f>IF(N149="snížená",J149,0)</f>
        <v>0</v>
      </c>
      <c r="BG149" s="148">
        <f>IF(N149="zákl. přenesená",J149,0)</f>
        <v>0</v>
      </c>
      <c r="BH149" s="148">
        <f>IF(N149="sníž. přenesená",J149,0)</f>
        <v>0</v>
      </c>
      <c r="BI149" s="148">
        <f>IF(N149="nulová",J149,0)</f>
        <v>0</v>
      </c>
      <c r="BJ149" s="16" t="s">
        <v>83</v>
      </c>
      <c r="BK149" s="148">
        <f>ROUND(I149*H149,2)</f>
        <v>0</v>
      </c>
      <c r="BL149" s="16" t="s">
        <v>130</v>
      </c>
      <c r="BM149" s="16" t="s">
        <v>191</v>
      </c>
    </row>
    <row r="150" spans="2:47" s="1" customFormat="1" ht="68.25">
      <c r="B150" s="29"/>
      <c r="D150" s="149" t="s">
        <v>132</v>
      </c>
      <c r="F150" s="150" t="s">
        <v>192</v>
      </c>
      <c r="I150" s="83"/>
      <c r="L150" s="29"/>
      <c r="M150" s="151"/>
      <c r="N150" s="48"/>
      <c r="O150" s="48"/>
      <c r="P150" s="48"/>
      <c r="Q150" s="48"/>
      <c r="R150" s="48"/>
      <c r="S150" s="48"/>
      <c r="T150" s="49"/>
      <c r="AT150" s="16" t="s">
        <v>132</v>
      </c>
      <c r="AU150" s="16" t="s">
        <v>85</v>
      </c>
    </row>
    <row r="151" spans="2:51" s="11" customFormat="1" ht="12">
      <c r="B151" s="152"/>
      <c r="D151" s="149" t="s">
        <v>134</v>
      </c>
      <c r="E151" s="153" t="s">
        <v>3</v>
      </c>
      <c r="F151" s="154" t="s">
        <v>373</v>
      </c>
      <c r="H151" s="155">
        <v>634</v>
      </c>
      <c r="I151" s="156"/>
      <c r="L151" s="152"/>
      <c r="M151" s="157"/>
      <c r="N151" s="158"/>
      <c r="O151" s="158"/>
      <c r="P151" s="158"/>
      <c r="Q151" s="158"/>
      <c r="R151" s="158"/>
      <c r="S151" s="158"/>
      <c r="T151" s="159"/>
      <c r="AT151" s="153" t="s">
        <v>134</v>
      </c>
      <c r="AU151" s="153" t="s">
        <v>85</v>
      </c>
      <c r="AV151" s="11" t="s">
        <v>85</v>
      </c>
      <c r="AW151" s="11" t="s">
        <v>34</v>
      </c>
      <c r="AX151" s="11" t="s">
        <v>75</v>
      </c>
      <c r="AY151" s="153" t="s">
        <v>123</v>
      </c>
    </row>
    <row r="152" spans="2:51" s="12" customFormat="1" ht="12">
      <c r="B152" s="160"/>
      <c r="D152" s="149" t="s">
        <v>134</v>
      </c>
      <c r="E152" s="161" t="s">
        <v>3</v>
      </c>
      <c r="F152" s="162" t="s">
        <v>151</v>
      </c>
      <c r="H152" s="161" t="s">
        <v>3</v>
      </c>
      <c r="I152" s="163"/>
      <c r="L152" s="160"/>
      <c r="M152" s="164"/>
      <c r="N152" s="165"/>
      <c r="O152" s="165"/>
      <c r="P152" s="165"/>
      <c r="Q152" s="165"/>
      <c r="R152" s="165"/>
      <c r="S152" s="165"/>
      <c r="T152" s="166"/>
      <c r="AT152" s="161" t="s">
        <v>134</v>
      </c>
      <c r="AU152" s="161" t="s">
        <v>85</v>
      </c>
      <c r="AV152" s="12" t="s">
        <v>83</v>
      </c>
      <c r="AW152" s="12" t="s">
        <v>34</v>
      </c>
      <c r="AX152" s="12" t="s">
        <v>75</v>
      </c>
      <c r="AY152" s="161" t="s">
        <v>123</v>
      </c>
    </row>
    <row r="153" spans="2:51" s="13" customFormat="1" ht="12">
      <c r="B153" s="167"/>
      <c r="D153" s="149" t="s">
        <v>134</v>
      </c>
      <c r="E153" s="168" t="s">
        <v>3</v>
      </c>
      <c r="F153" s="169" t="s">
        <v>137</v>
      </c>
      <c r="H153" s="170">
        <v>634</v>
      </c>
      <c r="I153" s="171"/>
      <c r="L153" s="167"/>
      <c r="M153" s="172"/>
      <c r="N153" s="173"/>
      <c r="O153" s="173"/>
      <c r="P153" s="173"/>
      <c r="Q153" s="173"/>
      <c r="R153" s="173"/>
      <c r="S153" s="173"/>
      <c r="T153" s="174"/>
      <c r="AT153" s="168" t="s">
        <v>134</v>
      </c>
      <c r="AU153" s="168" t="s">
        <v>85</v>
      </c>
      <c r="AV153" s="13" t="s">
        <v>130</v>
      </c>
      <c r="AW153" s="13" t="s">
        <v>34</v>
      </c>
      <c r="AX153" s="13" t="s">
        <v>83</v>
      </c>
      <c r="AY153" s="168" t="s">
        <v>123</v>
      </c>
    </row>
    <row r="154" spans="2:65" s="1" customFormat="1" ht="16.5" customHeight="1">
      <c r="B154" s="137"/>
      <c r="C154" s="138" t="s">
        <v>199</v>
      </c>
      <c r="D154" s="138" t="s">
        <v>125</v>
      </c>
      <c r="E154" s="139" t="s">
        <v>195</v>
      </c>
      <c r="F154" s="140" t="s">
        <v>196</v>
      </c>
      <c r="G154" s="141" t="s">
        <v>128</v>
      </c>
      <c r="H154" s="142">
        <v>250</v>
      </c>
      <c r="I154" s="143"/>
      <c r="J154" s="142"/>
      <c r="K154" s="140" t="s">
        <v>129</v>
      </c>
      <c r="L154" s="29"/>
      <c r="M154" s="144" t="s">
        <v>3</v>
      </c>
      <c r="N154" s="145" t="s">
        <v>46</v>
      </c>
      <c r="O154" s="48"/>
      <c r="P154" s="146">
        <f>O154*H154</f>
        <v>0</v>
      </c>
      <c r="Q154" s="146">
        <v>0</v>
      </c>
      <c r="R154" s="146">
        <f>Q154*H154</f>
        <v>0</v>
      </c>
      <c r="S154" s="146">
        <v>0</v>
      </c>
      <c r="T154" s="147">
        <f>S154*H154</f>
        <v>0</v>
      </c>
      <c r="AR154" s="16" t="s">
        <v>130</v>
      </c>
      <c r="AT154" s="16" t="s">
        <v>125</v>
      </c>
      <c r="AU154" s="16" t="s">
        <v>85</v>
      </c>
      <c r="AY154" s="16" t="s">
        <v>123</v>
      </c>
      <c r="BE154" s="148">
        <f>IF(N154="základní",J154,0)</f>
        <v>0</v>
      </c>
      <c r="BF154" s="148">
        <f>IF(N154="snížená",J154,0)</f>
        <v>0</v>
      </c>
      <c r="BG154" s="148">
        <f>IF(N154="zákl. přenesená",J154,0)</f>
        <v>0</v>
      </c>
      <c r="BH154" s="148">
        <f>IF(N154="sníž. přenesená",J154,0)</f>
        <v>0</v>
      </c>
      <c r="BI154" s="148">
        <f>IF(N154="nulová",J154,0)</f>
        <v>0</v>
      </c>
      <c r="BJ154" s="16" t="s">
        <v>83</v>
      </c>
      <c r="BK154" s="148">
        <f>ROUND(I154*H154,2)</f>
        <v>0</v>
      </c>
      <c r="BL154" s="16" t="s">
        <v>130</v>
      </c>
      <c r="BM154" s="16" t="s">
        <v>197</v>
      </c>
    </row>
    <row r="155" spans="2:47" s="1" customFormat="1" ht="39">
      <c r="B155" s="29"/>
      <c r="D155" s="149" t="s">
        <v>132</v>
      </c>
      <c r="F155" s="150" t="s">
        <v>198</v>
      </c>
      <c r="I155" s="83"/>
      <c r="L155" s="29"/>
      <c r="M155" s="151"/>
      <c r="N155" s="48"/>
      <c r="O155" s="48"/>
      <c r="P155" s="48"/>
      <c r="Q155" s="48"/>
      <c r="R155" s="48"/>
      <c r="S155" s="48"/>
      <c r="T155" s="49"/>
      <c r="AT155" s="16" t="s">
        <v>132</v>
      </c>
      <c r="AU155" s="16" t="s">
        <v>85</v>
      </c>
    </row>
    <row r="156" spans="2:51" s="11" customFormat="1" ht="12">
      <c r="B156" s="152"/>
      <c r="D156" s="149" t="s">
        <v>134</v>
      </c>
      <c r="E156" s="153" t="s">
        <v>3</v>
      </c>
      <c r="F156" s="154" t="s">
        <v>371</v>
      </c>
      <c r="H156" s="155">
        <v>250</v>
      </c>
      <c r="I156" s="156"/>
      <c r="L156" s="152"/>
      <c r="M156" s="157"/>
      <c r="N156" s="158"/>
      <c r="O156" s="158"/>
      <c r="P156" s="158"/>
      <c r="Q156" s="158"/>
      <c r="R156" s="158"/>
      <c r="S156" s="158"/>
      <c r="T156" s="159"/>
      <c r="AT156" s="153" t="s">
        <v>134</v>
      </c>
      <c r="AU156" s="153" t="s">
        <v>85</v>
      </c>
      <c r="AV156" s="11" t="s">
        <v>85</v>
      </c>
      <c r="AW156" s="11" t="s">
        <v>34</v>
      </c>
      <c r="AX156" s="11" t="s">
        <v>75</v>
      </c>
      <c r="AY156" s="153" t="s">
        <v>123</v>
      </c>
    </row>
    <row r="157" spans="2:51" s="12" customFormat="1" ht="12">
      <c r="B157" s="160"/>
      <c r="D157" s="149" t="s">
        <v>134</v>
      </c>
      <c r="E157" s="161" t="s">
        <v>3</v>
      </c>
      <c r="F157" s="162" t="s">
        <v>324</v>
      </c>
      <c r="H157" s="161" t="s">
        <v>3</v>
      </c>
      <c r="I157" s="163"/>
      <c r="L157" s="160"/>
      <c r="M157" s="164"/>
      <c r="N157" s="165"/>
      <c r="O157" s="165"/>
      <c r="P157" s="165"/>
      <c r="Q157" s="165"/>
      <c r="R157" s="165"/>
      <c r="S157" s="165"/>
      <c r="T157" s="166"/>
      <c r="AT157" s="161" t="s">
        <v>134</v>
      </c>
      <c r="AU157" s="161" t="s">
        <v>85</v>
      </c>
      <c r="AV157" s="12" t="s">
        <v>83</v>
      </c>
      <c r="AW157" s="12" t="s">
        <v>34</v>
      </c>
      <c r="AX157" s="12" t="s">
        <v>75</v>
      </c>
      <c r="AY157" s="161" t="s">
        <v>123</v>
      </c>
    </row>
    <row r="158" spans="2:51" s="13" customFormat="1" ht="12">
      <c r="B158" s="167"/>
      <c r="D158" s="149" t="s">
        <v>134</v>
      </c>
      <c r="E158" s="168" t="s">
        <v>3</v>
      </c>
      <c r="F158" s="169" t="s">
        <v>137</v>
      </c>
      <c r="H158" s="170">
        <v>250</v>
      </c>
      <c r="I158" s="171"/>
      <c r="L158" s="167"/>
      <c r="M158" s="172"/>
      <c r="N158" s="173"/>
      <c r="O158" s="173"/>
      <c r="P158" s="173"/>
      <c r="Q158" s="173"/>
      <c r="R158" s="173"/>
      <c r="S158" s="173"/>
      <c r="T158" s="174"/>
      <c r="AT158" s="168" t="s">
        <v>134</v>
      </c>
      <c r="AU158" s="168" t="s">
        <v>85</v>
      </c>
      <c r="AV158" s="13" t="s">
        <v>130</v>
      </c>
      <c r="AW158" s="13" t="s">
        <v>34</v>
      </c>
      <c r="AX158" s="13" t="s">
        <v>83</v>
      </c>
      <c r="AY158" s="168" t="s">
        <v>123</v>
      </c>
    </row>
    <row r="159" spans="2:65" s="1" customFormat="1" ht="16.5" customHeight="1">
      <c r="B159" s="137"/>
      <c r="C159" s="138" t="s">
        <v>207</v>
      </c>
      <c r="D159" s="138" t="s">
        <v>125</v>
      </c>
      <c r="E159" s="139" t="s">
        <v>200</v>
      </c>
      <c r="F159" s="140" t="s">
        <v>201</v>
      </c>
      <c r="G159" s="141" t="s">
        <v>128</v>
      </c>
      <c r="H159" s="142">
        <v>8366.62</v>
      </c>
      <c r="I159" s="143"/>
      <c r="J159" s="142"/>
      <c r="K159" s="140" t="s">
        <v>129</v>
      </c>
      <c r="L159" s="29"/>
      <c r="M159" s="144" t="s">
        <v>3</v>
      </c>
      <c r="N159" s="145" t="s">
        <v>46</v>
      </c>
      <c r="O159" s="48"/>
      <c r="P159" s="146">
        <f>O159*H159</f>
        <v>0</v>
      </c>
      <c r="Q159" s="146">
        <v>0</v>
      </c>
      <c r="R159" s="146">
        <f>Q159*H159</f>
        <v>0</v>
      </c>
      <c r="S159" s="146">
        <v>0</v>
      </c>
      <c r="T159" s="147">
        <f>S159*H159</f>
        <v>0</v>
      </c>
      <c r="AR159" s="16" t="s">
        <v>130</v>
      </c>
      <c r="AT159" s="16" t="s">
        <v>125</v>
      </c>
      <c r="AU159" s="16" t="s">
        <v>85</v>
      </c>
      <c r="AY159" s="16" t="s">
        <v>123</v>
      </c>
      <c r="BE159" s="148">
        <f>IF(N159="základní",J159,0)</f>
        <v>0</v>
      </c>
      <c r="BF159" s="148">
        <f>IF(N159="snížená",J159,0)</f>
        <v>0</v>
      </c>
      <c r="BG159" s="148">
        <f>IF(N159="zákl. přenesená",J159,0)</f>
        <v>0</v>
      </c>
      <c r="BH159" s="148">
        <f>IF(N159="sníž. přenesená",J159,0)</f>
        <v>0</v>
      </c>
      <c r="BI159" s="148">
        <f>IF(N159="nulová",J159,0)</f>
        <v>0</v>
      </c>
      <c r="BJ159" s="16" t="s">
        <v>83</v>
      </c>
      <c r="BK159" s="148">
        <f>ROUND(I159*H159,2)</f>
        <v>0</v>
      </c>
      <c r="BL159" s="16" t="s">
        <v>130</v>
      </c>
      <c r="BM159" s="16" t="s">
        <v>202</v>
      </c>
    </row>
    <row r="160" spans="2:51" s="12" customFormat="1" ht="12">
      <c r="B160" s="160"/>
      <c r="D160" s="149" t="s">
        <v>134</v>
      </c>
      <c r="E160" s="161" t="s">
        <v>3</v>
      </c>
      <c r="F160" s="162" t="s">
        <v>374</v>
      </c>
      <c r="H160" s="161" t="s">
        <v>3</v>
      </c>
      <c r="I160" s="163"/>
      <c r="L160" s="160"/>
      <c r="M160" s="164"/>
      <c r="N160" s="165"/>
      <c r="O160" s="165"/>
      <c r="P160" s="165"/>
      <c r="Q160" s="165"/>
      <c r="R160" s="165"/>
      <c r="S160" s="165"/>
      <c r="T160" s="166"/>
      <c r="AT160" s="161" t="s">
        <v>134</v>
      </c>
      <c r="AU160" s="161" t="s">
        <v>85</v>
      </c>
      <c r="AV160" s="12" t="s">
        <v>83</v>
      </c>
      <c r="AW160" s="12" t="s">
        <v>34</v>
      </c>
      <c r="AX160" s="12" t="s">
        <v>75</v>
      </c>
      <c r="AY160" s="161" t="s">
        <v>123</v>
      </c>
    </row>
    <row r="161" spans="2:51" s="11" customFormat="1" ht="12">
      <c r="B161" s="152"/>
      <c r="D161" s="149" t="s">
        <v>134</v>
      </c>
      <c r="E161" s="153" t="s">
        <v>3</v>
      </c>
      <c r="F161" s="154" t="s">
        <v>375</v>
      </c>
      <c r="H161" s="155">
        <v>7994.02</v>
      </c>
      <c r="I161" s="156"/>
      <c r="L161" s="152"/>
      <c r="M161" s="157"/>
      <c r="N161" s="158"/>
      <c r="O161" s="158"/>
      <c r="P161" s="158"/>
      <c r="Q161" s="158"/>
      <c r="R161" s="158"/>
      <c r="S161" s="158"/>
      <c r="T161" s="159"/>
      <c r="AT161" s="153" t="s">
        <v>134</v>
      </c>
      <c r="AU161" s="153" t="s">
        <v>85</v>
      </c>
      <c r="AV161" s="11" t="s">
        <v>85</v>
      </c>
      <c r="AW161" s="11" t="s">
        <v>34</v>
      </c>
      <c r="AX161" s="11" t="s">
        <v>75</v>
      </c>
      <c r="AY161" s="153" t="s">
        <v>123</v>
      </c>
    </row>
    <row r="162" spans="2:51" s="12" customFormat="1" ht="12">
      <c r="B162" s="160"/>
      <c r="D162" s="149" t="s">
        <v>134</v>
      </c>
      <c r="E162" s="161" t="s">
        <v>3</v>
      </c>
      <c r="F162" s="162" t="s">
        <v>376</v>
      </c>
      <c r="H162" s="161" t="s">
        <v>3</v>
      </c>
      <c r="I162" s="163"/>
      <c r="L162" s="160"/>
      <c r="M162" s="164"/>
      <c r="N162" s="165"/>
      <c r="O162" s="165"/>
      <c r="P162" s="165"/>
      <c r="Q162" s="165"/>
      <c r="R162" s="165"/>
      <c r="S162" s="165"/>
      <c r="T162" s="166"/>
      <c r="AT162" s="161" t="s">
        <v>134</v>
      </c>
      <c r="AU162" s="161" t="s">
        <v>85</v>
      </c>
      <c r="AV162" s="12" t="s">
        <v>83</v>
      </c>
      <c r="AW162" s="12" t="s">
        <v>34</v>
      </c>
      <c r="AX162" s="12" t="s">
        <v>75</v>
      </c>
      <c r="AY162" s="161" t="s">
        <v>123</v>
      </c>
    </row>
    <row r="163" spans="2:51" s="11" customFormat="1" ht="12">
      <c r="B163" s="152"/>
      <c r="D163" s="149" t="s">
        <v>134</v>
      </c>
      <c r="E163" s="153" t="s">
        <v>3</v>
      </c>
      <c r="F163" s="154" t="s">
        <v>377</v>
      </c>
      <c r="H163" s="155">
        <v>372.6</v>
      </c>
      <c r="I163" s="156"/>
      <c r="L163" s="152"/>
      <c r="M163" s="157"/>
      <c r="N163" s="158"/>
      <c r="O163" s="158"/>
      <c r="P163" s="158"/>
      <c r="Q163" s="158"/>
      <c r="R163" s="158"/>
      <c r="S163" s="158"/>
      <c r="T163" s="159"/>
      <c r="AT163" s="153" t="s">
        <v>134</v>
      </c>
      <c r="AU163" s="153" t="s">
        <v>85</v>
      </c>
      <c r="AV163" s="11" t="s">
        <v>85</v>
      </c>
      <c r="AW163" s="11" t="s">
        <v>34</v>
      </c>
      <c r="AX163" s="11" t="s">
        <v>75</v>
      </c>
      <c r="AY163" s="153" t="s">
        <v>123</v>
      </c>
    </row>
    <row r="164" spans="2:51" s="13" customFormat="1" ht="12">
      <c r="B164" s="167"/>
      <c r="D164" s="149" t="s">
        <v>134</v>
      </c>
      <c r="E164" s="168" t="s">
        <v>3</v>
      </c>
      <c r="F164" s="169" t="s">
        <v>137</v>
      </c>
      <c r="H164" s="170">
        <v>8366.62</v>
      </c>
      <c r="I164" s="171"/>
      <c r="L164" s="167"/>
      <c r="M164" s="172"/>
      <c r="N164" s="173"/>
      <c r="O164" s="173"/>
      <c r="P164" s="173"/>
      <c r="Q164" s="173"/>
      <c r="R164" s="173"/>
      <c r="S164" s="173"/>
      <c r="T164" s="174"/>
      <c r="AT164" s="168" t="s">
        <v>134</v>
      </c>
      <c r="AU164" s="168" t="s">
        <v>85</v>
      </c>
      <c r="AV164" s="13" t="s">
        <v>130</v>
      </c>
      <c r="AW164" s="13" t="s">
        <v>34</v>
      </c>
      <c r="AX164" s="13" t="s">
        <v>83</v>
      </c>
      <c r="AY164" s="168" t="s">
        <v>123</v>
      </c>
    </row>
    <row r="165" spans="2:65" s="1" customFormat="1" ht="22.5" customHeight="1">
      <c r="B165" s="137"/>
      <c r="C165" s="138" t="s">
        <v>214</v>
      </c>
      <c r="D165" s="138" t="s">
        <v>125</v>
      </c>
      <c r="E165" s="139" t="s">
        <v>208</v>
      </c>
      <c r="F165" s="140" t="s">
        <v>209</v>
      </c>
      <c r="G165" s="141" t="s">
        <v>128</v>
      </c>
      <c r="H165" s="142">
        <v>4183.31</v>
      </c>
      <c r="I165" s="143"/>
      <c r="J165" s="142"/>
      <c r="K165" s="140" t="s">
        <v>129</v>
      </c>
      <c r="L165" s="29"/>
      <c r="M165" s="144" t="s">
        <v>3</v>
      </c>
      <c r="N165" s="145" t="s">
        <v>46</v>
      </c>
      <c r="O165" s="48"/>
      <c r="P165" s="146">
        <f>O165*H165</f>
        <v>0</v>
      </c>
      <c r="Q165" s="146">
        <v>0</v>
      </c>
      <c r="R165" s="146">
        <f>Q165*H165</f>
        <v>0</v>
      </c>
      <c r="S165" s="146">
        <v>0</v>
      </c>
      <c r="T165" s="147">
        <f>S165*H165</f>
        <v>0</v>
      </c>
      <c r="AR165" s="16" t="s">
        <v>130</v>
      </c>
      <c r="AT165" s="16" t="s">
        <v>125</v>
      </c>
      <c r="AU165" s="16" t="s">
        <v>85</v>
      </c>
      <c r="AY165" s="16" t="s">
        <v>123</v>
      </c>
      <c r="BE165" s="148">
        <f>IF(N165="základní",J165,0)</f>
        <v>0</v>
      </c>
      <c r="BF165" s="148">
        <f>IF(N165="snížená",J165,0)</f>
        <v>0</v>
      </c>
      <c r="BG165" s="148">
        <f>IF(N165="zákl. přenesená",J165,0)</f>
        <v>0</v>
      </c>
      <c r="BH165" s="148">
        <f>IF(N165="sníž. přenesená",J165,0)</f>
        <v>0</v>
      </c>
      <c r="BI165" s="148">
        <f>IF(N165="nulová",J165,0)</f>
        <v>0</v>
      </c>
      <c r="BJ165" s="16" t="s">
        <v>83</v>
      </c>
      <c r="BK165" s="148">
        <f>ROUND(I165*H165,2)</f>
        <v>0</v>
      </c>
      <c r="BL165" s="16" t="s">
        <v>130</v>
      </c>
      <c r="BM165" s="16" t="s">
        <v>210</v>
      </c>
    </row>
    <row r="166" spans="2:47" s="1" customFormat="1" ht="29.25">
      <c r="B166" s="29"/>
      <c r="D166" s="149" t="s">
        <v>132</v>
      </c>
      <c r="F166" s="150" t="s">
        <v>211</v>
      </c>
      <c r="I166" s="83"/>
      <c r="L166" s="29"/>
      <c r="M166" s="151"/>
      <c r="N166" s="48"/>
      <c r="O166" s="48"/>
      <c r="P166" s="48"/>
      <c r="Q166" s="48"/>
      <c r="R166" s="48"/>
      <c r="S166" s="48"/>
      <c r="T166" s="49"/>
      <c r="AT166" s="16" t="s">
        <v>132</v>
      </c>
      <c r="AU166" s="16" t="s">
        <v>85</v>
      </c>
    </row>
    <row r="167" spans="2:51" s="11" customFormat="1" ht="12">
      <c r="B167" s="152"/>
      <c r="D167" s="149" t="s">
        <v>134</v>
      </c>
      <c r="E167" s="153" t="s">
        <v>3</v>
      </c>
      <c r="F167" s="154" t="s">
        <v>378</v>
      </c>
      <c r="H167" s="155">
        <v>3893.71</v>
      </c>
      <c r="I167" s="156"/>
      <c r="L167" s="152"/>
      <c r="M167" s="157"/>
      <c r="N167" s="158"/>
      <c r="O167" s="158"/>
      <c r="P167" s="158"/>
      <c r="Q167" s="158"/>
      <c r="R167" s="158"/>
      <c r="S167" s="158"/>
      <c r="T167" s="159"/>
      <c r="AT167" s="153" t="s">
        <v>134</v>
      </c>
      <c r="AU167" s="153" t="s">
        <v>85</v>
      </c>
      <c r="AV167" s="11" t="s">
        <v>85</v>
      </c>
      <c r="AW167" s="11" t="s">
        <v>34</v>
      </c>
      <c r="AX167" s="11" t="s">
        <v>75</v>
      </c>
      <c r="AY167" s="153" t="s">
        <v>123</v>
      </c>
    </row>
    <row r="168" spans="2:51" s="12" customFormat="1" ht="12">
      <c r="B168" s="160"/>
      <c r="D168" s="149" t="s">
        <v>134</v>
      </c>
      <c r="E168" s="161" t="s">
        <v>3</v>
      </c>
      <c r="F168" s="162" t="s">
        <v>213</v>
      </c>
      <c r="H168" s="161" t="s">
        <v>3</v>
      </c>
      <c r="I168" s="163"/>
      <c r="L168" s="160"/>
      <c r="M168" s="164"/>
      <c r="N168" s="165"/>
      <c r="O168" s="165"/>
      <c r="P168" s="165"/>
      <c r="Q168" s="165"/>
      <c r="R168" s="165"/>
      <c r="S168" s="165"/>
      <c r="T168" s="166"/>
      <c r="AT168" s="161" t="s">
        <v>134</v>
      </c>
      <c r="AU168" s="161" t="s">
        <v>85</v>
      </c>
      <c r="AV168" s="12" t="s">
        <v>83</v>
      </c>
      <c r="AW168" s="12" t="s">
        <v>34</v>
      </c>
      <c r="AX168" s="12" t="s">
        <v>75</v>
      </c>
      <c r="AY168" s="161" t="s">
        <v>123</v>
      </c>
    </row>
    <row r="169" spans="2:51" s="11" customFormat="1" ht="12">
      <c r="B169" s="152"/>
      <c r="D169" s="149" t="s">
        <v>134</v>
      </c>
      <c r="E169" s="153" t="s">
        <v>3</v>
      </c>
      <c r="F169" s="154" t="s">
        <v>379</v>
      </c>
      <c r="H169" s="155">
        <v>289.6</v>
      </c>
      <c r="I169" s="156"/>
      <c r="L169" s="152"/>
      <c r="M169" s="157"/>
      <c r="N169" s="158"/>
      <c r="O169" s="158"/>
      <c r="P169" s="158"/>
      <c r="Q169" s="158"/>
      <c r="R169" s="158"/>
      <c r="S169" s="158"/>
      <c r="T169" s="159"/>
      <c r="AT169" s="153" t="s">
        <v>134</v>
      </c>
      <c r="AU169" s="153" t="s">
        <v>85</v>
      </c>
      <c r="AV169" s="11" t="s">
        <v>85</v>
      </c>
      <c r="AW169" s="11" t="s">
        <v>34</v>
      </c>
      <c r="AX169" s="11" t="s">
        <v>75</v>
      </c>
      <c r="AY169" s="153" t="s">
        <v>123</v>
      </c>
    </row>
    <row r="170" spans="2:51" s="12" customFormat="1" ht="12">
      <c r="B170" s="160"/>
      <c r="D170" s="149" t="s">
        <v>134</v>
      </c>
      <c r="E170" s="161" t="s">
        <v>3</v>
      </c>
      <c r="F170" s="162" t="s">
        <v>380</v>
      </c>
      <c r="H170" s="161" t="s">
        <v>3</v>
      </c>
      <c r="I170" s="163"/>
      <c r="L170" s="160"/>
      <c r="M170" s="164"/>
      <c r="N170" s="165"/>
      <c r="O170" s="165"/>
      <c r="P170" s="165"/>
      <c r="Q170" s="165"/>
      <c r="R170" s="165"/>
      <c r="S170" s="165"/>
      <c r="T170" s="166"/>
      <c r="AT170" s="161" t="s">
        <v>134</v>
      </c>
      <c r="AU170" s="161" t="s">
        <v>85</v>
      </c>
      <c r="AV170" s="12" t="s">
        <v>83</v>
      </c>
      <c r="AW170" s="12" t="s">
        <v>34</v>
      </c>
      <c r="AX170" s="12" t="s">
        <v>75</v>
      </c>
      <c r="AY170" s="161" t="s">
        <v>123</v>
      </c>
    </row>
    <row r="171" spans="2:51" s="13" customFormat="1" ht="12">
      <c r="B171" s="167"/>
      <c r="D171" s="149" t="s">
        <v>134</v>
      </c>
      <c r="E171" s="168" t="s">
        <v>3</v>
      </c>
      <c r="F171" s="169" t="s">
        <v>137</v>
      </c>
      <c r="H171" s="170">
        <v>4183.31</v>
      </c>
      <c r="I171" s="171"/>
      <c r="L171" s="167"/>
      <c r="M171" s="172"/>
      <c r="N171" s="173"/>
      <c r="O171" s="173"/>
      <c r="P171" s="173"/>
      <c r="Q171" s="173"/>
      <c r="R171" s="173"/>
      <c r="S171" s="173"/>
      <c r="T171" s="174"/>
      <c r="AT171" s="168" t="s">
        <v>134</v>
      </c>
      <c r="AU171" s="168" t="s">
        <v>85</v>
      </c>
      <c r="AV171" s="13" t="s">
        <v>130</v>
      </c>
      <c r="AW171" s="13" t="s">
        <v>34</v>
      </c>
      <c r="AX171" s="13" t="s">
        <v>83</v>
      </c>
      <c r="AY171" s="168" t="s">
        <v>123</v>
      </c>
    </row>
    <row r="172" spans="2:65" s="1" customFormat="1" ht="22.5" customHeight="1">
      <c r="B172" s="137"/>
      <c r="C172" s="138" t="s">
        <v>9</v>
      </c>
      <c r="D172" s="138" t="s">
        <v>125</v>
      </c>
      <c r="E172" s="139" t="s">
        <v>215</v>
      </c>
      <c r="F172" s="140" t="s">
        <v>216</v>
      </c>
      <c r="G172" s="141" t="s">
        <v>128</v>
      </c>
      <c r="H172" s="142">
        <v>4183.31</v>
      </c>
      <c r="I172" s="143"/>
      <c r="J172" s="142"/>
      <c r="K172" s="140" t="s">
        <v>129</v>
      </c>
      <c r="L172" s="29"/>
      <c r="M172" s="144" t="s">
        <v>3</v>
      </c>
      <c r="N172" s="145" t="s">
        <v>46</v>
      </c>
      <c r="O172" s="48"/>
      <c r="P172" s="146">
        <f>O172*H172</f>
        <v>0</v>
      </c>
      <c r="Q172" s="146">
        <v>0</v>
      </c>
      <c r="R172" s="146">
        <f>Q172*H172</f>
        <v>0</v>
      </c>
      <c r="S172" s="146">
        <v>0</v>
      </c>
      <c r="T172" s="147">
        <f>S172*H172</f>
        <v>0</v>
      </c>
      <c r="AR172" s="16" t="s">
        <v>130</v>
      </c>
      <c r="AT172" s="16" t="s">
        <v>125</v>
      </c>
      <c r="AU172" s="16" t="s">
        <v>85</v>
      </c>
      <c r="AY172" s="16" t="s">
        <v>123</v>
      </c>
      <c r="BE172" s="148">
        <f>IF(N172="základní",J172,0)</f>
        <v>0</v>
      </c>
      <c r="BF172" s="148">
        <f>IF(N172="snížená",J172,0)</f>
        <v>0</v>
      </c>
      <c r="BG172" s="148">
        <f>IF(N172="zákl. přenesená",J172,0)</f>
        <v>0</v>
      </c>
      <c r="BH172" s="148">
        <f>IF(N172="sníž. přenesená",J172,0)</f>
        <v>0</v>
      </c>
      <c r="BI172" s="148">
        <f>IF(N172="nulová",J172,0)</f>
        <v>0</v>
      </c>
      <c r="BJ172" s="16" t="s">
        <v>83</v>
      </c>
      <c r="BK172" s="148">
        <f>ROUND(I172*H172,2)</f>
        <v>0</v>
      </c>
      <c r="BL172" s="16" t="s">
        <v>130</v>
      </c>
      <c r="BM172" s="16" t="s">
        <v>217</v>
      </c>
    </row>
    <row r="173" spans="2:47" s="1" customFormat="1" ht="29.25">
      <c r="B173" s="29"/>
      <c r="D173" s="149" t="s">
        <v>132</v>
      </c>
      <c r="F173" s="150" t="s">
        <v>218</v>
      </c>
      <c r="I173" s="83"/>
      <c r="L173" s="29"/>
      <c r="M173" s="151"/>
      <c r="N173" s="48"/>
      <c r="O173" s="48"/>
      <c r="P173" s="48"/>
      <c r="Q173" s="48"/>
      <c r="R173" s="48"/>
      <c r="S173" s="48"/>
      <c r="T173" s="49"/>
      <c r="AT173" s="16" t="s">
        <v>132</v>
      </c>
      <c r="AU173" s="16" t="s">
        <v>85</v>
      </c>
    </row>
    <row r="174" spans="2:51" s="11" customFormat="1" ht="12">
      <c r="B174" s="152"/>
      <c r="D174" s="149" t="s">
        <v>134</v>
      </c>
      <c r="E174" s="153" t="s">
        <v>3</v>
      </c>
      <c r="F174" s="154" t="s">
        <v>378</v>
      </c>
      <c r="H174" s="155">
        <v>3893.71</v>
      </c>
      <c r="I174" s="156"/>
      <c r="L174" s="152"/>
      <c r="M174" s="157"/>
      <c r="N174" s="158"/>
      <c r="O174" s="158"/>
      <c r="P174" s="158"/>
      <c r="Q174" s="158"/>
      <c r="R174" s="158"/>
      <c r="S174" s="158"/>
      <c r="T174" s="159"/>
      <c r="AT174" s="153" t="s">
        <v>134</v>
      </c>
      <c r="AU174" s="153" t="s">
        <v>85</v>
      </c>
      <c r="AV174" s="11" t="s">
        <v>85</v>
      </c>
      <c r="AW174" s="11" t="s">
        <v>34</v>
      </c>
      <c r="AX174" s="11" t="s">
        <v>75</v>
      </c>
      <c r="AY174" s="153" t="s">
        <v>123</v>
      </c>
    </row>
    <row r="175" spans="2:51" s="12" customFormat="1" ht="12">
      <c r="B175" s="160"/>
      <c r="D175" s="149" t="s">
        <v>134</v>
      </c>
      <c r="E175" s="161" t="s">
        <v>3</v>
      </c>
      <c r="F175" s="162" t="s">
        <v>219</v>
      </c>
      <c r="H175" s="161" t="s">
        <v>3</v>
      </c>
      <c r="I175" s="163"/>
      <c r="L175" s="160"/>
      <c r="M175" s="164"/>
      <c r="N175" s="165"/>
      <c r="O175" s="165"/>
      <c r="P175" s="165"/>
      <c r="Q175" s="165"/>
      <c r="R175" s="165"/>
      <c r="S175" s="165"/>
      <c r="T175" s="166"/>
      <c r="AT175" s="161" t="s">
        <v>134</v>
      </c>
      <c r="AU175" s="161" t="s">
        <v>85</v>
      </c>
      <c r="AV175" s="12" t="s">
        <v>83</v>
      </c>
      <c r="AW175" s="12" t="s">
        <v>34</v>
      </c>
      <c r="AX175" s="12" t="s">
        <v>75</v>
      </c>
      <c r="AY175" s="161" t="s">
        <v>123</v>
      </c>
    </row>
    <row r="176" spans="2:51" s="11" customFormat="1" ht="12">
      <c r="B176" s="152"/>
      <c r="D176" s="149" t="s">
        <v>134</v>
      </c>
      <c r="E176" s="153" t="s">
        <v>3</v>
      </c>
      <c r="F176" s="154" t="s">
        <v>379</v>
      </c>
      <c r="H176" s="155">
        <v>289.6</v>
      </c>
      <c r="I176" s="156"/>
      <c r="L176" s="152"/>
      <c r="M176" s="157"/>
      <c r="N176" s="158"/>
      <c r="O176" s="158"/>
      <c r="P176" s="158"/>
      <c r="Q176" s="158"/>
      <c r="R176" s="158"/>
      <c r="S176" s="158"/>
      <c r="T176" s="159"/>
      <c r="AT176" s="153" t="s">
        <v>134</v>
      </c>
      <c r="AU176" s="153" t="s">
        <v>85</v>
      </c>
      <c r="AV176" s="11" t="s">
        <v>85</v>
      </c>
      <c r="AW176" s="11" t="s">
        <v>34</v>
      </c>
      <c r="AX176" s="11" t="s">
        <v>75</v>
      </c>
      <c r="AY176" s="153" t="s">
        <v>123</v>
      </c>
    </row>
    <row r="177" spans="2:51" s="12" customFormat="1" ht="12">
      <c r="B177" s="160"/>
      <c r="D177" s="149" t="s">
        <v>134</v>
      </c>
      <c r="E177" s="161" t="s">
        <v>3</v>
      </c>
      <c r="F177" s="162" t="s">
        <v>381</v>
      </c>
      <c r="H177" s="161" t="s">
        <v>3</v>
      </c>
      <c r="I177" s="163"/>
      <c r="L177" s="160"/>
      <c r="M177" s="164"/>
      <c r="N177" s="165"/>
      <c r="O177" s="165"/>
      <c r="P177" s="165"/>
      <c r="Q177" s="165"/>
      <c r="R177" s="165"/>
      <c r="S177" s="165"/>
      <c r="T177" s="166"/>
      <c r="AT177" s="161" t="s">
        <v>134</v>
      </c>
      <c r="AU177" s="161" t="s">
        <v>85</v>
      </c>
      <c r="AV177" s="12" t="s">
        <v>83</v>
      </c>
      <c r="AW177" s="12" t="s">
        <v>34</v>
      </c>
      <c r="AX177" s="12" t="s">
        <v>75</v>
      </c>
      <c r="AY177" s="161" t="s">
        <v>123</v>
      </c>
    </row>
    <row r="178" spans="2:51" s="13" customFormat="1" ht="12">
      <c r="B178" s="167"/>
      <c r="D178" s="149" t="s">
        <v>134</v>
      </c>
      <c r="E178" s="168" t="s">
        <v>3</v>
      </c>
      <c r="F178" s="169" t="s">
        <v>137</v>
      </c>
      <c r="H178" s="170">
        <v>4183.31</v>
      </c>
      <c r="I178" s="171"/>
      <c r="L178" s="167"/>
      <c r="M178" s="172"/>
      <c r="N178" s="173"/>
      <c r="O178" s="173"/>
      <c r="P178" s="173"/>
      <c r="Q178" s="173"/>
      <c r="R178" s="173"/>
      <c r="S178" s="173"/>
      <c r="T178" s="174"/>
      <c r="AT178" s="168" t="s">
        <v>134</v>
      </c>
      <c r="AU178" s="168" t="s">
        <v>85</v>
      </c>
      <c r="AV178" s="13" t="s">
        <v>130</v>
      </c>
      <c r="AW178" s="13" t="s">
        <v>34</v>
      </c>
      <c r="AX178" s="13" t="s">
        <v>83</v>
      </c>
      <c r="AY178" s="168" t="s">
        <v>123</v>
      </c>
    </row>
    <row r="179" spans="2:63" s="10" customFormat="1" ht="22.9" customHeight="1">
      <c r="B179" s="124"/>
      <c r="D179" s="125" t="s">
        <v>74</v>
      </c>
      <c r="E179" s="135" t="s">
        <v>183</v>
      </c>
      <c r="F179" s="135" t="s">
        <v>220</v>
      </c>
      <c r="I179" s="127"/>
      <c r="J179" s="136">
        <v>139035.37</v>
      </c>
      <c r="L179" s="124"/>
      <c r="M179" s="129"/>
      <c r="N179" s="130"/>
      <c r="O179" s="130"/>
      <c r="P179" s="131">
        <f>SUM(P180:P237)</f>
        <v>0</v>
      </c>
      <c r="Q179" s="130"/>
      <c r="R179" s="131">
        <f>SUM(R180:R237)</f>
        <v>4.4964674</v>
      </c>
      <c r="S179" s="130"/>
      <c r="T179" s="132">
        <f>SUM(T180:T237)</f>
        <v>163.55020000000002</v>
      </c>
      <c r="AR179" s="125" t="s">
        <v>83</v>
      </c>
      <c r="AT179" s="133" t="s">
        <v>74</v>
      </c>
      <c r="AU179" s="133" t="s">
        <v>83</v>
      </c>
      <c r="AY179" s="125" t="s">
        <v>123</v>
      </c>
      <c r="BK179" s="134">
        <f>SUM(BK180:BK237)</f>
        <v>0</v>
      </c>
    </row>
    <row r="180" spans="2:65" s="1" customFormat="1" ht="16.5" customHeight="1">
      <c r="B180" s="137"/>
      <c r="C180" s="138" t="s">
        <v>229</v>
      </c>
      <c r="D180" s="138" t="s">
        <v>125</v>
      </c>
      <c r="E180" s="139" t="s">
        <v>221</v>
      </c>
      <c r="F180" s="140" t="s">
        <v>222</v>
      </c>
      <c r="G180" s="141" t="s">
        <v>223</v>
      </c>
      <c r="H180" s="142">
        <v>1128</v>
      </c>
      <c r="I180" s="143"/>
      <c r="J180" s="142"/>
      <c r="K180" s="140" t="s">
        <v>129</v>
      </c>
      <c r="L180" s="29"/>
      <c r="M180" s="144" t="s">
        <v>3</v>
      </c>
      <c r="N180" s="145" t="s">
        <v>46</v>
      </c>
      <c r="O180" s="48"/>
      <c r="P180" s="146">
        <f>O180*H180</f>
        <v>0</v>
      </c>
      <c r="Q180" s="146">
        <v>0.00011</v>
      </c>
      <c r="R180" s="146">
        <f>Q180*H180</f>
        <v>0.12408000000000001</v>
      </c>
      <c r="S180" s="146">
        <v>0</v>
      </c>
      <c r="T180" s="147">
        <f>S180*H180</f>
        <v>0</v>
      </c>
      <c r="AR180" s="16" t="s">
        <v>130</v>
      </c>
      <c r="AT180" s="16" t="s">
        <v>125</v>
      </c>
      <c r="AU180" s="16" t="s">
        <v>85</v>
      </c>
      <c r="AY180" s="16" t="s">
        <v>123</v>
      </c>
      <c r="BE180" s="148">
        <f>IF(N180="základní",J180,0)</f>
        <v>0</v>
      </c>
      <c r="BF180" s="148">
        <f>IF(N180="snížená",J180,0)</f>
        <v>0</v>
      </c>
      <c r="BG180" s="148">
        <f>IF(N180="zákl. přenesená",J180,0)</f>
        <v>0</v>
      </c>
      <c r="BH180" s="148">
        <f>IF(N180="sníž. přenesená",J180,0)</f>
        <v>0</v>
      </c>
      <c r="BI180" s="148">
        <f>IF(N180="nulová",J180,0)</f>
        <v>0</v>
      </c>
      <c r="BJ180" s="16" t="s">
        <v>83</v>
      </c>
      <c r="BK180" s="148">
        <f>ROUND(I180*H180,2)</f>
        <v>0</v>
      </c>
      <c r="BL180" s="16" t="s">
        <v>130</v>
      </c>
      <c r="BM180" s="16" t="s">
        <v>224</v>
      </c>
    </row>
    <row r="181" spans="2:47" s="1" customFormat="1" ht="107.25">
      <c r="B181" s="29"/>
      <c r="D181" s="149" t="s">
        <v>132</v>
      </c>
      <c r="F181" s="150" t="s">
        <v>225</v>
      </c>
      <c r="I181" s="83"/>
      <c r="L181" s="29"/>
      <c r="M181" s="151"/>
      <c r="N181" s="48"/>
      <c r="O181" s="48"/>
      <c r="P181" s="48"/>
      <c r="Q181" s="48"/>
      <c r="R181" s="48"/>
      <c r="S181" s="48"/>
      <c r="T181" s="49"/>
      <c r="AT181" s="16" t="s">
        <v>132</v>
      </c>
      <c r="AU181" s="16" t="s">
        <v>85</v>
      </c>
    </row>
    <row r="182" spans="2:51" s="12" customFormat="1" ht="12">
      <c r="B182" s="160"/>
      <c r="D182" s="149" t="s">
        <v>134</v>
      </c>
      <c r="E182" s="161" t="s">
        <v>3</v>
      </c>
      <c r="F182" s="162" t="s">
        <v>226</v>
      </c>
      <c r="H182" s="161" t="s">
        <v>3</v>
      </c>
      <c r="I182" s="163"/>
      <c r="L182" s="160"/>
      <c r="M182" s="164"/>
      <c r="N182" s="165"/>
      <c r="O182" s="165"/>
      <c r="P182" s="165"/>
      <c r="Q182" s="165"/>
      <c r="R182" s="165"/>
      <c r="S182" s="165"/>
      <c r="T182" s="166"/>
      <c r="AT182" s="161" t="s">
        <v>134</v>
      </c>
      <c r="AU182" s="161" t="s">
        <v>85</v>
      </c>
      <c r="AV182" s="12" t="s">
        <v>83</v>
      </c>
      <c r="AW182" s="12" t="s">
        <v>34</v>
      </c>
      <c r="AX182" s="12" t="s">
        <v>75</v>
      </c>
      <c r="AY182" s="161" t="s">
        <v>123</v>
      </c>
    </row>
    <row r="183" spans="2:51" s="11" customFormat="1" ht="12">
      <c r="B183" s="152"/>
      <c r="D183" s="149" t="s">
        <v>134</v>
      </c>
      <c r="E183" s="153" t="s">
        <v>3</v>
      </c>
      <c r="F183" s="154" t="s">
        <v>382</v>
      </c>
      <c r="H183" s="155">
        <v>1128</v>
      </c>
      <c r="I183" s="156"/>
      <c r="L183" s="152"/>
      <c r="M183" s="157"/>
      <c r="N183" s="158"/>
      <c r="O183" s="158"/>
      <c r="P183" s="158"/>
      <c r="Q183" s="158"/>
      <c r="R183" s="158"/>
      <c r="S183" s="158"/>
      <c r="T183" s="159"/>
      <c r="AT183" s="153" t="s">
        <v>134</v>
      </c>
      <c r="AU183" s="153" t="s">
        <v>85</v>
      </c>
      <c r="AV183" s="11" t="s">
        <v>85</v>
      </c>
      <c r="AW183" s="11" t="s">
        <v>34</v>
      </c>
      <c r="AX183" s="11" t="s">
        <v>75</v>
      </c>
      <c r="AY183" s="153" t="s">
        <v>123</v>
      </c>
    </row>
    <row r="184" spans="2:51" s="12" customFormat="1" ht="12">
      <c r="B184" s="160"/>
      <c r="D184" s="149" t="s">
        <v>134</v>
      </c>
      <c r="E184" s="161" t="s">
        <v>3</v>
      </c>
      <c r="F184" s="162" t="s">
        <v>228</v>
      </c>
      <c r="H184" s="161" t="s">
        <v>3</v>
      </c>
      <c r="I184" s="163"/>
      <c r="L184" s="160"/>
      <c r="M184" s="164"/>
      <c r="N184" s="165"/>
      <c r="O184" s="165"/>
      <c r="P184" s="165"/>
      <c r="Q184" s="165"/>
      <c r="R184" s="165"/>
      <c r="S184" s="165"/>
      <c r="T184" s="166"/>
      <c r="AT184" s="161" t="s">
        <v>134</v>
      </c>
      <c r="AU184" s="161" t="s">
        <v>85</v>
      </c>
      <c r="AV184" s="12" t="s">
        <v>83</v>
      </c>
      <c r="AW184" s="12" t="s">
        <v>34</v>
      </c>
      <c r="AX184" s="12" t="s">
        <v>75</v>
      </c>
      <c r="AY184" s="161" t="s">
        <v>123</v>
      </c>
    </row>
    <row r="185" spans="2:51" s="13" customFormat="1" ht="12">
      <c r="B185" s="167"/>
      <c r="D185" s="149" t="s">
        <v>134</v>
      </c>
      <c r="E185" s="168" t="s">
        <v>3</v>
      </c>
      <c r="F185" s="169" t="s">
        <v>137</v>
      </c>
      <c r="H185" s="170">
        <v>1128</v>
      </c>
      <c r="I185" s="171"/>
      <c r="L185" s="167"/>
      <c r="M185" s="172"/>
      <c r="N185" s="173"/>
      <c r="O185" s="173"/>
      <c r="P185" s="173"/>
      <c r="Q185" s="173"/>
      <c r="R185" s="173"/>
      <c r="S185" s="173"/>
      <c r="T185" s="174"/>
      <c r="AT185" s="168" t="s">
        <v>134</v>
      </c>
      <c r="AU185" s="168" t="s">
        <v>85</v>
      </c>
      <c r="AV185" s="13" t="s">
        <v>130</v>
      </c>
      <c r="AW185" s="13" t="s">
        <v>34</v>
      </c>
      <c r="AX185" s="13" t="s">
        <v>83</v>
      </c>
      <c r="AY185" s="168" t="s">
        <v>123</v>
      </c>
    </row>
    <row r="186" spans="2:65" s="1" customFormat="1" ht="16.5" customHeight="1">
      <c r="B186" s="137"/>
      <c r="C186" s="138" t="s">
        <v>234</v>
      </c>
      <c r="D186" s="138" t="s">
        <v>125</v>
      </c>
      <c r="E186" s="139" t="s">
        <v>329</v>
      </c>
      <c r="F186" s="140" t="s">
        <v>330</v>
      </c>
      <c r="G186" s="141" t="s">
        <v>223</v>
      </c>
      <c r="H186" s="142">
        <v>71</v>
      </c>
      <c r="I186" s="143"/>
      <c r="J186" s="142"/>
      <c r="K186" s="140" t="s">
        <v>129</v>
      </c>
      <c r="L186" s="29"/>
      <c r="M186" s="144" t="s">
        <v>3</v>
      </c>
      <c r="N186" s="145" t="s">
        <v>46</v>
      </c>
      <c r="O186" s="48"/>
      <c r="P186" s="146">
        <f>O186*H186</f>
        <v>0</v>
      </c>
      <c r="Q186" s="146">
        <v>0.00011</v>
      </c>
      <c r="R186" s="146">
        <f>Q186*H186</f>
        <v>0.00781</v>
      </c>
      <c r="S186" s="146">
        <v>0</v>
      </c>
      <c r="T186" s="147">
        <f>S186*H186</f>
        <v>0</v>
      </c>
      <c r="AR186" s="16" t="s">
        <v>130</v>
      </c>
      <c r="AT186" s="16" t="s">
        <v>125</v>
      </c>
      <c r="AU186" s="16" t="s">
        <v>85</v>
      </c>
      <c r="AY186" s="16" t="s">
        <v>123</v>
      </c>
      <c r="BE186" s="148">
        <f>IF(N186="základní",J186,0)</f>
        <v>0</v>
      </c>
      <c r="BF186" s="148">
        <f>IF(N186="snížená",J186,0)</f>
        <v>0</v>
      </c>
      <c r="BG186" s="148">
        <f>IF(N186="zákl. přenesená",J186,0)</f>
        <v>0</v>
      </c>
      <c r="BH186" s="148">
        <f>IF(N186="sníž. přenesená",J186,0)</f>
        <v>0</v>
      </c>
      <c r="BI186" s="148">
        <f>IF(N186="nulová",J186,0)</f>
        <v>0</v>
      </c>
      <c r="BJ186" s="16" t="s">
        <v>83</v>
      </c>
      <c r="BK186" s="148">
        <f>ROUND(I186*H186,2)</f>
        <v>0</v>
      </c>
      <c r="BL186" s="16" t="s">
        <v>130</v>
      </c>
      <c r="BM186" s="16" t="s">
        <v>331</v>
      </c>
    </row>
    <row r="187" spans="2:47" s="1" customFormat="1" ht="107.25">
      <c r="B187" s="29"/>
      <c r="D187" s="149" t="s">
        <v>132</v>
      </c>
      <c r="F187" s="150" t="s">
        <v>225</v>
      </c>
      <c r="I187" s="83"/>
      <c r="L187" s="29"/>
      <c r="M187" s="151"/>
      <c r="N187" s="48"/>
      <c r="O187" s="48"/>
      <c r="P187" s="48"/>
      <c r="Q187" s="48"/>
      <c r="R187" s="48"/>
      <c r="S187" s="48"/>
      <c r="T187" s="49"/>
      <c r="AT187" s="16" t="s">
        <v>132</v>
      </c>
      <c r="AU187" s="16" t="s">
        <v>85</v>
      </c>
    </row>
    <row r="188" spans="2:51" s="11" customFormat="1" ht="12">
      <c r="B188" s="152"/>
      <c r="D188" s="149" t="s">
        <v>134</v>
      </c>
      <c r="E188" s="153" t="s">
        <v>3</v>
      </c>
      <c r="F188" s="154" t="s">
        <v>383</v>
      </c>
      <c r="H188" s="155">
        <v>71</v>
      </c>
      <c r="I188" s="156"/>
      <c r="L188" s="152"/>
      <c r="M188" s="157"/>
      <c r="N188" s="158"/>
      <c r="O188" s="158"/>
      <c r="P188" s="158"/>
      <c r="Q188" s="158"/>
      <c r="R188" s="158"/>
      <c r="S188" s="158"/>
      <c r="T188" s="159"/>
      <c r="AT188" s="153" t="s">
        <v>134</v>
      </c>
      <c r="AU188" s="153" t="s">
        <v>85</v>
      </c>
      <c r="AV188" s="11" t="s">
        <v>85</v>
      </c>
      <c r="AW188" s="11" t="s">
        <v>34</v>
      </c>
      <c r="AX188" s="11" t="s">
        <v>75</v>
      </c>
      <c r="AY188" s="153" t="s">
        <v>123</v>
      </c>
    </row>
    <row r="189" spans="2:51" s="12" customFormat="1" ht="12">
      <c r="B189" s="160"/>
      <c r="D189" s="149" t="s">
        <v>134</v>
      </c>
      <c r="E189" s="161" t="s">
        <v>3</v>
      </c>
      <c r="F189" s="162" t="s">
        <v>384</v>
      </c>
      <c r="H189" s="161" t="s">
        <v>3</v>
      </c>
      <c r="I189" s="163"/>
      <c r="L189" s="160"/>
      <c r="M189" s="164"/>
      <c r="N189" s="165"/>
      <c r="O189" s="165"/>
      <c r="P189" s="165"/>
      <c r="Q189" s="165"/>
      <c r="R189" s="165"/>
      <c r="S189" s="165"/>
      <c r="T189" s="166"/>
      <c r="AT189" s="161" t="s">
        <v>134</v>
      </c>
      <c r="AU189" s="161" t="s">
        <v>85</v>
      </c>
      <c r="AV189" s="12" t="s">
        <v>83</v>
      </c>
      <c r="AW189" s="12" t="s">
        <v>34</v>
      </c>
      <c r="AX189" s="12" t="s">
        <v>75</v>
      </c>
      <c r="AY189" s="161" t="s">
        <v>123</v>
      </c>
    </row>
    <row r="190" spans="2:51" s="13" customFormat="1" ht="12">
      <c r="B190" s="167"/>
      <c r="D190" s="149" t="s">
        <v>134</v>
      </c>
      <c r="E190" s="168" t="s">
        <v>3</v>
      </c>
      <c r="F190" s="169" t="s">
        <v>137</v>
      </c>
      <c r="H190" s="170">
        <v>71</v>
      </c>
      <c r="I190" s="171"/>
      <c r="L190" s="167"/>
      <c r="M190" s="172"/>
      <c r="N190" s="173"/>
      <c r="O190" s="173"/>
      <c r="P190" s="173"/>
      <c r="Q190" s="173"/>
      <c r="R190" s="173"/>
      <c r="S190" s="173"/>
      <c r="T190" s="174"/>
      <c r="AT190" s="168" t="s">
        <v>134</v>
      </c>
      <c r="AU190" s="168" t="s">
        <v>85</v>
      </c>
      <c r="AV190" s="13" t="s">
        <v>130</v>
      </c>
      <c r="AW190" s="13" t="s">
        <v>34</v>
      </c>
      <c r="AX190" s="13" t="s">
        <v>83</v>
      </c>
      <c r="AY190" s="168" t="s">
        <v>123</v>
      </c>
    </row>
    <row r="191" spans="2:65" s="1" customFormat="1" ht="16.5" customHeight="1">
      <c r="B191" s="137"/>
      <c r="C191" s="138" t="s">
        <v>240</v>
      </c>
      <c r="D191" s="138" t="s">
        <v>125</v>
      </c>
      <c r="E191" s="139" t="s">
        <v>385</v>
      </c>
      <c r="F191" s="140" t="s">
        <v>386</v>
      </c>
      <c r="G191" s="141" t="s">
        <v>128</v>
      </c>
      <c r="H191" s="142">
        <v>18</v>
      </c>
      <c r="I191" s="143"/>
      <c r="J191" s="142"/>
      <c r="K191" s="140" t="s">
        <v>129</v>
      </c>
      <c r="L191" s="29"/>
      <c r="M191" s="144" t="s">
        <v>3</v>
      </c>
      <c r="N191" s="145" t="s">
        <v>46</v>
      </c>
      <c r="O191" s="48"/>
      <c r="P191" s="146">
        <f>O191*H191</f>
        <v>0</v>
      </c>
      <c r="Q191" s="146">
        <v>0.00145</v>
      </c>
      <c r="R191" s="146">
        <f>Q191*H191</f>
        <v>0.026099999999999998</v>
      </c>
      <c r="S191" s="146">
        <v>0</v>
      </c>
      <c r="T191" s="147">
        <f>S191*H191</f>
        <v>0</v>
      </c>
      <c r="AR191" s="16" t="s">
        <v>130</v>
      </c>
      <c r="AT191" s="16" t="s">
        <v>125</v>
      </c>
      <c r="AU191" s="16" t="s">
        <v>85</v>
      </c>
      <c r="AY191" s="16" t="s">
        <v>123</v>
      </c>
      <c r="BE191" s="148">
        <f>IF(N191="základní",J191,0)</f>
        <v>0</v>
      </c>
      <c r="BF191" s="148">
        <f>IF(N191="snížená",J191,0)</f>
        <v>0</v>
      </c>
      <c r="BG191" s="148">
        <f>IF(N191="zákl. přenesená",J191,0)</f>
        <v>0</v>
      </c>
      <c r="BH191" s="148">
        <f>IF(N191="sníž. přenesená",J191,0)</f>
        <v>0</v>
      </c>
      <c r="BI191" s="148">
        <f>IF(N191="nulová",J191,0)</f>
        <v>0</v>
      </c>
      <c r="BJ191" s="16" t="s">
        <v>83</v>
      </c>
      <c r="BK191" s="148">
        <f>ROUND(I191*H191,2)</f>
        <v>0</v>
      </c>
      <c r="BL191" s="16" t="s">
        <v>130</v>
      </c>
      <c r="BM191" s="16" t="s">
        <v>387</v>
      </c>
    </row>
    <row r="192" spans="2:47" s="1" customFormat="1" ht="107.25">
      <c r="B192" s="29"/>
      <c r="D192" s="149" t="s">
        <v>132</v>
      </c>
      <c r="F192" s="150" t="s">
        <v>225</v>
      </c>
      <c r="I192" s="83"/>
      <c r="L192" s="29"/>
      <c r="M192" s="151"/>
      <c r="N192" s="48"/>
      <c r="O192" s="48"/>
      <c r="P192" s="48"/>
      <c r="Q192" s="48"/>
      <c r="R192" s="48"/>
      <c r="S192" s="48"/>
      <c r="T192" s="49"/>
      <c r="AT192" s="16" t="s">
        <v>132</v>
      </c>
      <c r="AU192" s="16" t="s">
        <v>85</v>
      </c>
    </row>
    <row r="193" spans="2:51" s="11" customFormat="1" ht="12">
      <c r="B193" s="152"/>
      <c r="D193" s="149" t="s">
        <v>134</v>
      </c>
      <c r="E193" s="153" t="s">
        <v>3</v>
      </c>
      <c r="F193" s="154" t="s">
        <v>240</v>
      </c>
      <c r="H193" s="155">
        <v>18</v>
      </c>
      <c r="I193" s="156"/>
      <c r="L193" s="152"/>
      <c r="M193" s="157"/>
      <c r="N193" s="158"/>
      <c r="O193" s="158"/>
      <c r="P193" s="158"/>
      <c r="Q193" s="158"/>
      <c r="R193" s="158"/>
      <c r="S193" s="158"/>
      <c r="T193" s="159"/>
      <c r="AT193" s="153" t="s">
        <v>134</v>
      </c>
      <c r="AU193" s="153" t="s">
        <v>85</v>
      </c>
      <c r="AV193" s="11" t="s">
        <v>85</v>
      </c>
      <c r="AW193" s="11" t="s">
        <v>34</v>
      </c>
      <c r="AX193" s="11" t="s">
        <v>75</v>
      </c>
      <c r="AY193" s="153" t="s">
        <v>123</v>
      </c>
    </row>
    <row r="194" spans="2:51" s="12" customFormat="1" ht="12">
      <c r="B194" s="160"/>
      <c r="D194" s="149" t="s">
        <v>134</v>
      </c>
      <c r="E194" s="161" t="s">
        <v>3</v>
      </c>
      <c r="F194" s="162" t="s">
        <v>388</v>
      </c>
      <c r="H194" s="161" t="s">
        <v>3</v>
      </c>
      <c r="I194" s="163"/>
      <c r="L194" s="160"/>
      <c r="M194" s="164"/>
      <c r="N194" s="165"/>
      <c r="O194" s="165"/>
      <c r="P194" s="165"/>
      <c r="Q194" s="165"/>
      <c r="R194" s="165"/>
      <c r="S194" s="165"/>
      <c r="T194" s="166"/>
      <c r="AT194" s="161" t="s">
        <v>134</v>
      </c>
      <c r="AU194" s="161" t="s">
        <v>85</v>
      </c>
      <c r="AV194" s="12" t="s">
        <v>83</v>
      </c>
      <c r="AW194" s="12" t="s">
        <v>34</v>
      </c>
      <c r="AX194" s="12" t="s">
        <v>75</v>
      </c>
      <c r="AY194" s="161" t="s">
        <v>123</v>
      </c>
    </row>
    <row r="195" spans="2:51" s="13" customFormat="1" ht="12">
      <c r="B195" s="167"/>
      <c r="D195" s="149" t="s">
        <v>134</v>
      </c>
      <c r="E195" s="168" t="s">
        <v>3</v>
      </c>
      <c r="F195" s="169" t="s">
        <v>137</v>
      </c>
      <c r="H195" s="170">
        <v>18</v>
      </c>
      <c r="I195" s="171"/>
      <c r="L195" s="167"/>
      <c r="M195" s="172"/>
      <c r="N195" s="173"/>
      <c r="O195" s="173"/>
      <c r="P195" s="173"/>
      <c r="Q195" s="173"/>
      <c r="R195" s="173"/>
      <c r="S195" s="173"/>
      <c r="T195" s="174"/>
      <c r="AT195" s="168" t="s">
        <v>134</v>
      </c>
      <c r="AU195" s="168" t="s">
        <v>85</v>
      </c>
      <c r="AV195" s="13" t="s">
        <v>130</v>
      </c>
      <c r="AW195" s="13" t="s">
        <v>34</v>
      </c>
      <c r="AX195" s="13" t="s">
        <v>83</v>
      </c>
      <c r="AY195" s="168" t="s">
        <v>123</v>
      </c>
    </row>
    <row r="196" spans="2:65" s="1" customFormat="1" ht="16.5" customHeight="1">
      <c r="B196" s="137"/>
      <c r="C196" s="138" t="s">
        <v>245</v>
      </c>
      <c r="D196" s="138" t="s">
        <v>125</v>
      </c>
      <c r="E196" s="139" t="s">
        <v>230</v>
      </c>
      <c r="F196" s="140" t="s">
        <v>231</v>
      </c>
      <c r="G196" s="141" t="s">
        <v>223</v>
      </c>
      <c r="H196" s="142">
        <v>1128</v>
      </c>
      <c r="I196" s="143"/>
      <c r="J196" s="142"/>
      <c r="K196" s="140" t="s">
        <v>129</v>
      </c>
      <c r="L196" s="29"/>
      <c r="M196" s="144" t="s">
        <v>3</v>
      </c>
      <c r="N196" s="145" t="s">
        <v>46</v>
      </c>
      <c r="O196" s="48"/>
      <c r="P196" s="146">
        <f>O196*H196</f>
        <v>0</v>
      </c>
      <c r="Q196" s="146">
        <v>0.00033</v>
      </c>
      <c r="R196" s="146">
        <f>Q196*H196</f>
        <v>0.37224</v>
      </c>
      <c r="S196" s="146">
        <v>0</v>
      </c>
      <c r="T196" s="147">
        <f>S196*H196</f>
        <v>0</v>
      </c>
      <c r="AR196" s="16" t="s">
        <v>130</v>
      </c>
      <c r="AT196" s="16" t="s">
        <v>125</v>
      </c>
      <c r="AU196" s="16" t="s">
        <v>85</v>
      </c>
      <c r="AY196" s="16" t="s">
        <v>123</v>
      </c>
      <c r="BE196" s="148">
        <f>IF(N196="základní",J196,0)</f>
        <v>0</v>
      </c>
      <c r="BF196" s="148">
        <f>IF(N196="snížená",J196,0)</f>
        <v>0</v>
      </c>
      <c r="BG196" s="148">
        <f>IF(N196="zákl. přenesená",J196,0)</f>
        <v>0</v>
      </c>
      <c r="BH196" s="148">
        <f>IF(N196="sníž. přenesená",J196,0)</f>
        <v>0</v>
      </c>
      <c r="BI196" s="148">
        <f>IF(N196="nulová",J196,0)</f>
        <v>0</v>
      </c>
      <c r="BJ196" s="16" t="s">
        <v>83</v>
      </c>
      <c r="BK196" s="148">
        <f>ROUND(I196*H196,2)</f>
        <v>0</v>
      </c>
      <c r="BL196" s="16" t="s">
        <v>130</v>
      </c>
      <c r="BM196" s="16" t="s">
        <v>334</v>
      </c>
    </row>
    <row r="197" spans="2:47" s="1" customFormat="1" ht="107.25">
      <c r="B197" s="29"/>
      <c r="D197" s="149" t="s">
        <v>132</v>
      </c>
      <c r="F197" s="150" t="s">
        <v>233</v>
      </c>
      <c r="I197" s="83"/>
      <c r="L197" s="29"/>
      <c r="M197" s="151"/>
      <c r="N197" s="48"/>
      <c r="O197" s="48"/>
      <c r="P197" s="48"/>
      <c r="Q197" s="48"/>
      <c r="R197" s="48"/>
      <c r="S197" s="48"/>
      <c r="T197" s="49"/>
      <c r="AT197" s="16" t="s">
        <v>132</v>
      </c>
      <c r="AU197" s="16" t="s">
        <v>85</v>
      </c>
    </row>
    <row r="198" spans="2:51" s="11" customFormat="1" ht="12">
      <c r="B198" s="152"/>
      <c r="D198" s="149" t="s">
        <v>134</v>
      </c>
      <c r="E198" s="153" t="s">
        <v>3</v>
      </c>
      <c r="F198" s="154" t="s">
        <v>382</v>
      </c>
      <c r="H198" s="155">
        <v>1128</v>
      </c>
      <c r="I198" s="156"/>
      <c r="L198" s="152"/>
      <c r="M198" s="157"/>
      <c r="N198" s="158"/>
      <c r="O198" s="158"/>
      <c r="P198" s="158"/>
      <c r="Q198" s="158"/>
      <c r="R198" s="158"/>
      <c r="S198" s="158"/>
      <c r="T198" s="159"/>
      <c r="AT198" s="153" t="s">
        <v>134</v>
      </c>
      <c r="AU198" s="153" t="s">
        <v>85</v>
      </c>
      <c r="AV198" s="11" t="s">
        <v>85</v>
      </c>
      <c r="AW198" s="11" t="s">
        <v>34</v>
      </c>
      <c r="AX198" s="11" t="s">
        <v>75</v>
      </c>
      <c r="AY198" s="153" t="s">
        <v>123</v>
      </c>
    </row>
    <row r="199" spans="2:51" s="12" customFormat="1" ht="12">
      <c r="B199" s="160"/>
      <c r="D199" s="149" t="s">
        <v>134</v>
      </c>
      <c r="E199" s="161" t="s">
        <v>3</v>
      </c>
      <c r="F199" s="162" t="s">
        <v>335</v>
      </c>
      <c r="H199" s="161" t="s">
        <v>3</v>
      </c>
      <c r="I199" s="163"/>
      <c r="L199" s="160"/>
      <c r="M199" s="164"/>
      <c r="N199" s="165"/>
      <c r="O199" s="165"/>
      <c r="P199" s="165"/>
      <c r="Q199" s="165"/>
      <c r="R199" s="165"/>
      <c r="S199" s="165"/>
      <c r="T199" s="166"/>
      <c r="AT199" s="161" t="s">
        <v>134</v>
      </c>
      <c r="AU199" s="161" t="s">
        <v>85</v>
      </c>
      <c r="AV199" s="12" t="s">
        <v>83</v>
      </c>
      <c r="AW199" s="12" t="s">
        <v>34</v>
      </c>
      <c r="AX199" s="12" t="s">
        <v>75</v>
      </c>
      <c r="AY199" s="161" t="s">
        <v>123</v>
      </c>
    </row>
    <row r="200" spans="2:51" s="13" customFormat="1" ht="12">
      <c r="B200" s="167"/>
      <c r="D200" s="149" t="s">
        <v>134</v>
      </c>
      <c r="E200" s="168" t="s">
        <v>3</v>
      </c>
      <c r="F200" s="169" t="s">
        <v>137</v>
      </c>
      <c r="H200" s="170">
        <v>1128</v>
      </c>
      <c r="I200" s="171"/>
      <c r="L200" s="167"/>
      <c r="M200" s="172"/>
      <c r="N200" s="173"/>
      <c r="O200" s="173"/>
      <c r="P200" s="173"/>
      <c r="Q200" s="173"/>
      <c r="R200" s="173"/>
      <c r="S200" s="173"/>
      <c r="T200" s="174"/>
      <c r="AT200" s="168" t="s">
        <v>134</v>
      </c>
      <c r="AU200" s="168" t="s">
        <v>85</v>
      </c>
      <c r="AV200" s="13" t="s">
        <v>130</v>
      </c>
      <c r="AW200" s="13" t="s">
        <v>34</v>
      </c>
      <c r="AX200" s="13" t="s">
        <v>83</v>
      </c>
      <c r="AY200" s="168" t="s">
        <v>123</v>
      </c>
    </row>
    <row r="201" spans="2:65" s="1" customFormat="1" ht="16.5" customHeight="1">
      <c r="B201" s="137"/>
      <c r="C201" s="138" t="s">
        <v>251</v>
      </c>
      <c r="D201" s="138" t="s">
        <v>125</v>
      </c>
      <c r="E201" s="139" t="s">
        <v>241</v>
      </c>
      <c r="F201" s="140" t="s">
        <v>242</v>
      </c>
      <c r="G201" s="141" t="s">
        <v>223</v>
      </c>
      <c r="H201" s="142">
        <v>71</v>
      </c>
      <c r="I201" s="143"/>
      <c r="J201" s="142"/>
      <c r="K201" s="140" t="s">
        <v>129</v>
      </c>
      <c r="L201" s="29"/>
      <c r="M201" s="144" t="s">
        <v>3</v>
      </c>
      <c r="N201" s="145" t="s">
        <v>46</v>
      </c>
      <c r="O201" s="48"/>
      <c r="P201" s="146">
        <f>O201*H201</f>
        <v>0</v>
      </c>
      <c r="Q201" s="146">
        <v>0.00038</v>
      </c>
      <c r="R201" s="146">
        <f>Q201*H201</f>
        <v>0.02698</v>
      </c>
      <c r="S201" s="146">
        <v>0</v>
      </c>
      <c r="T201" s="147">
        <f>S201*H201</f>
        <v>0</v>
      </c>
      <c r="AR201" s="16" t="s">
        <v>130</v>
      </c>
      <c r="AT201" s="16" t="s">
        <v>125</v>
      </c>
      <c r="AU201" s="16" t="s">
        <v>85</v>
      </c>
      <c r="AY201" s="16" t="s">
        <v>123</v>
      </c>
      <c r="BE201" s="148">
        <f>IF(N201="základní",J201,0)</f>
        <v>0</v>
      </c>
      <c r="BF201" s="148">
        <f>IF(N201="snížená",J201,0)</f>
        <v>0</v>
      </c>
      <c r="BG201" s="148">
        <f>IF(N201="zákl. přenesená",J201,0)</f>
        <v>0</v>
      </c>
      <c r="BH201" s="148">
        <f>IF(N201="sníž. přenesená",J201,0)</f>
        <v>0</v>
      </c>
      <c r="BI201" s="148">
        <f>IF(N201="nulová",J201,0)</f>
        <v>0</v>
      </c>
      <c r="BJ201" s="16" t="s">
        <v>83</v>
      </c>
      <c r="BK201" s="148">
        <f>ROUND(I201*H201,2)</f>
        <v>0</v>
      </c>
      <c r="BL201" s="16" t="s">
        <v>130</v>
      </c>
      <c r="BM201" s="16" t="s">
        <v>243</v>
      </c>
    </row>
    <row r="202" spans="2:47" s="1" customFormat="1" ht="107.25">
      <c r="B202" s="29"/>
      <c r="D202" s="149" t="s">
        <v>132</v>
      </c>
      <c r="F202" s="150" t="s">
        <v>233</v>
      </c>
      <c r="I202" s="83"/>
      <c r="L202" s="29"/>
      <c r="M202" s="151"/>
      <c r="N202" s="48"/>
      <c r="O202" s="48"/>
      <c r="P202" s="48"/>
      <c r="Q202" s="48"/>
      <c r="R202" s="48"/>
      <c r="S202" s="48"/>
      <c r="T202" s="49"/>
      <c r="AT202" s="16" t="s">
        <v>132</v>
      </c>
      <c r="AU202" s="16" t="s">
        <v>85</v>
      </c>
    </row>
    <row r="203" spans="2:51" s="11" customFormat="1" ht="12">
      <c r="B203" s="152"/>
      <c r="D203" s="149" t="s">
        <v>134</v>
      </c>
      <c r="E203" s="153" t="s">
        <v>3</v>
      </c>
      <c r="F203" s="154" t="s">
        <v>383</v>
      </c>
      <c r="H203" s="155">
        <v>71</v>
      </c>
      <c r="I203" s="156"/>
      <c r="L203" s="152"/>
      <c r="M203" s="157"/>
      <c r="N203" s="158"/>
      <c r="O203" s="158"/>
      <c r="P203" s="158"/>
      <c r="Q203" s="158"/>
      <c r="R203" s="158"/>
      <c r="S203" s="158"/>
      <c r="T203" s="159"/>
      <c r="AT203" s="153" t="s">
        <v>134</v>
      </c>
      <c r="AU203" s="153" t="s">
        <v>85</v>
      </c>
      <c r="AV203" s="11" t="s">
        <v>85</v>
      </c>
      <c r="AW203" s="11" t="s">
        <v>34</v>
      </c>
      <c r="AX203" s="11" t="s">
        <v>75</v>
      </c>
      <c r="AY203" s="153" t="s">
        <v>123</v>
      </c>
    </row>
    <row r="204" spans="2:51" s="12" customFormat="1" ht="12">
      <c r="B204" s="160"/>
      <c r="D204" s="149" t="s">
        <v>134</v>
      </c>
      <c r="E204" s="161" t="s">
        <v>3</v>
      </c>
      <c r="F204" s="162" t="s">
        <v>244</v>
      </c>
      <c r="H204" s="161" t="s">
        <v>3</v>
      </c>
      <c r="I204" s="163"/>
      <c r="L204" s="160"/>
      <c r="M204" s="164"/>
      <c r="N204" s="165"/>
      <c r="O204" s="165"/>
      <c r="P204" s="165"/>
      <c r="Q204" s="165"/>
      <c r="R204" s="165"/>
      <c r="S204" s="165"/>
      <c r="T204" s="166"/>
      <c r="AT204" s="161" t="s">
        <v>134</v>
      </c>
      <c r="AU204" s="161" t="s">
        <v>85</v>
      </c>
      <c r="AV204" s="12" t="s">
        <v>83</v>
      </c>
      <c r="AW204" s="12" t="s">
        <v>34</v>
      </c>
      <c r="AX204" s="12" t="s">
        <v>75</v>
      </c>
      <c r="AY204" s="161" t="s">
        <v>123</v>
      </c>
    </row>
    <row r="205" spans="2:51" s="13" customFormat="1" ht="12">
      <c r="B205" s="167"/>
      <c r="D205" s="149" t="s">
        <v>134</v>
      </c>
      <c r="E205" s="168" t="s">
        <v>3</v>
      </c>
      <c r="F205" s="169" t="s">
        <v>137</v>
      </c>
      <c r="H205" s="170">
        <v>71</v>
      </c>
      <c r="I205" s="171"/>
      <c r="L205" s="167"/>
      <c r="M205" s="172"/>
      <c r="N205" s="173"/>
      <c r="O205" s="173"/>
      <c r="P205" s="173"/>
      <c r="Q205" s="173"/>
      <c r="R205" s="173"/>
      <c r="S205" s="173"/>
      <c r="T205" s="174"/>
      <c r="AT205" s="168" t="s">
        <v>134</v>
      </c>
      <c r="AU205" s="168" t="s">
        <v>85</v>
      </c>
      <c r="AV205" s="13" t="s">
        <v>130</v>
      </c>
      <c r="AW205" s="13" t="s">
        <v>34</v>
      </c>
      <c r="AX205" s="13" t="s">
        <v>83</v>
      </c>
      <c r="AY205" s="168" t="s">
        <v>123</v>
      </c>
    </row>
    <row r="206" spans="2:65" s="1" customFormat="1" ht="16.5" customHeight="1">
      <c r="B206" s="137"/>
      <c r="C206" s="138" t="s">
        <v>8</v>
      </c>
      <c r="D206" s="138" t="s">
        <v>125</v>
      </c>
      <c r="E206" s="139" t="s">
        <v>389</v>
      </c>
      <c r="F206" s="140" t="s">
        <v>390</v>
      </c>
      <c r="G206" s="141" t="s">
        <v>128</v>
      </c>
      <c r="H206" s="142">
        <v>18</v>
      </c>
      <c r="I206" s="143"/>
      <c r="J206" s="142"/>
      <c r="K206" s="140" t="s">
        <v>129</v>
      </c>
      <c r="L206" s="29"/>
      <c r="M206" s="144" t="s">
        <v>3</v>
      </c>
      <c r="N206" s="145" t="s">
        <v>46</v>
      </c>
      <c r="O206" s="48"/>
      <c r="P206" s="146">
        <f>O206*H206</f>
        <v>0</v>
      </c>
      <c r="Q206" s="146">
        <v>0.0026</v>
      </c>
      <c r="R206" s="146">
        <f>Q206*H206</f>
        <v>0.046799999999999994</v>
      </c>
      <c r="S206" s="146">
        <v>0</v>
      </c>
      <c r="T206" s="147">
        <f>S206*H206</f>
        <v>0</v>
      </c>
      <c r="AR206" s="16" t="s">
        <v>130</v>
      </c>
      <c r="AT206" s="16" t="s">
        <v>125</v>
      </c>
      <c r="AU206" s="16" t="s">
        <v>85</v>
      </c>
      <c r="AY206" s="16" t="s">
        <v>123</v>
      </c>
      <c r="BE206" s="148">
        <f>IF(N206="základní",J206,0)</f>
        <v>0</v>
      </c>
      <c r="BF206" s="148">
        <f>IF(N206="snížená",J206,0)</f>
        <v>0</v>
      </c>
      <c r="BG206" s="148">
        <f>IF(N206="zákl. přenesená",J206,0)</f>
        <v>0</v>
      </c>
      <c r="BH206" s="148">
        <f>IF(N206="sníž. přenesená",J206,0)</f>
        <v>0</v>
      </c>
      <c r="BI206" s="148">
        <f>IF(N206="nulová",J206,0)</f>
        <v>0</v>
      </c>
      <c r="BJ206" s="16" t="s">
        <v>83</v>
      </c>
      <c r="BK206" s="148">
        <f>ROUND(I206*H206,2)</f>
        <v>0</v>
      </c>
      <c r="BL206" s="16" t="s">
        <v>130</v>
      </c>
      <c r="BM206" s="16" t="s">
        <v>391</v>
      </c>
    </row>
    <row r="207" spans="2:47" s="1" customFormat="1" ht="107.25">
      <c r="B207" s="29"/>
      <c r="D207" s="149" t="s">
        <v>132</v>
      </c>
      <c r="F207" s="150" t="s">
        <v>233</v>
      </c>
      <c r="I207" s="83"/>
      <c r="L207" s="29"/>
      <c r="M207" s="151"/>
      <c r="N207" s="48"/>
      <c r="O207" s="48"/>
      <c r="P207" s="48"/>
      <c r="Q207" s="48"/>
      <c r="R207" s="48"/>
      <c r="S207" s="48"/>
      <c r="T207" s="49"/>
      <c r="AT207" s="16" t="s">
        <v>132</v>
      </c>
      <c r="AU207" s="16" t="s">
        <v>85</v>
      </c>
    </row>
    <row r="208" spans="2:51" s="11" customFormat="1" ht="12">
      <c r="B208" s="152"/>
      <c r="D208" s="149" t="s">
        <v>134</v>
      </c>
      <c r="E208" s="153" t="s">
        <v>3</v>
      </c>
      <c r="F208" s="154" t="s">
        <v>240</v>
      </c>
      <c r="H208" s="155">
        <v>18</v>
      </c>
      <c r="I208" s="156"/>
      <c r="L208" s="152"/>
      <c r="M208" s="157"/>
      <c r="N208" s="158"/>
      <c r="O208" s="158"/>
      <c r="P208" s="158"/>
      <c r="Q208" s="158"/>
      <c r="R208" s="158"/>
      <c r="S208" s="158"/>
      <c r="T208" s="159"/>
      <c r="AT208" s="153" t="s">
        <v>134</v>
      </c>
      <c r="AU208" s="153" t="s">
        <v>85</v>
      </c>
      <c r="AV208" s="11" t="s">
        <v>85</v>
      </c>
      <c r="AW208" s="11" t="s">
        <v>34</v>
      </c>
      <c r="AX208" s="11" t="s">
        <v>75</v>
      </c>
      <c r="AY208" s="153" t="s">
        <v>123</v>
      </c>
    </row>
    <row r="209" spans="2:51" s="12" customFormat="1" ht="12">
      <c r="B209" s="160"/>
      <c r="D209" s="149" t="s">
        <v>134</v>
      </c>
      <c r="E209" s="161" t="s">
        <v>3</v>
      </c>
      <c r="F209" s="162" t="s">
        <v>392</v>
      </c>
      <c r="H209" s="161" t="s">
        <v>3</v>
      </c>
      <c r="I209" s="163"/>
      <c r="L209" s="160"/>
      <c r="M209" s="164"/>
      <c r="N209" s="165"/>
      <c r="O209" s="165"/>
      <c r="P209" s="165"/>
      <c r="Q209" s="165"/>
      <c r="R209" s="165"/>
      <c r="S209" s="165"/>
      <c r="T209" s="166"/>
      <c r="AT209" s="161" t="s">
        <v>134</v>
      </c>
      <c r="AU209" s="161" t="s">
        <v>85</v>
      </c>
      <c r="AV209" s="12" t="s">
        <v>83</v>
      </c>
      <c r="AW209" s="12" t="s">
        <v>34</v>
      </c>
      <c r="AX209" s="12" t="s">
        <v>75</v>
      </c>
      <c r="AY209" s="161" t="s">
        <v>123</v>
      </c>
    </row>
    <row r="210" spans="2:51" s="13" customFormat="1" ht="12">
      <c r="B210" s="167"/>
      <c r="D210" s="149" t="s">
        <v>134</v>
      </c>
      <c r="E210" s="168" t="s">
        <v>3</v>
      </c>
      <c r="F210" s="169" t="s">
        <v>137</v>
      </c>
      <c r="H210" s="170">
        <v>18</v>
      </c>
      <c r="I210" s="171"/>
      <c r="L210" s="167"/>
      <c r="M210" s="172"/>
      <c r="N210" s="173"/>
      <c r="O210" s="173"/>
      <c r="P210" s="173"/>
      <c r="Q210" s="173"/>
      <c r="R210" s="173"/>
      <c r="S210" s="173"/>
      <c r="T210" s="174"/>
      <c r="AT210" s="168" t="s">
        <v>134</v>
      </c>
      <c r="AU210" s="168" t="s">
        <v>85</v>
      </c>
      <c r="AV210" s="13" t="s">
        <v>130</v>
      </c>
      <c r="AW210" s="13" t="s">
        <v>34</v>
      </c>
      <c r="AX210" s="13" t="s">
        <v>83</v>
      </c>
      <c r="AY210" s="168" t="s">
        <v>123</v>
      </c>
    </row>
    <row r="211" spans="2:65" s="1" customFormat="1" ht="22.5" customHeight="1">
      <c r="B211" s="137"/>
      <c r="C211" s="138" t="s">
        <v>265</v>
      </c>
      <c r="D211" s="138" t="s">
        <v>125</v>
      </c>
      <c r="E211" s="139" t="s">
        <v>246</v>
      </c>
      <c r="F211" s="140" t="s">
        <v>247</v>
      </c>
      <c r="G211" s="141" t="s">
        <v>223</v>
      </c>
      <c r="H211" s="142">
        <v>238.11</v>
      </c>
      <c r="I211" s="143"/>
      <c r="J211" s="142"/>
      <c r="K211" s="140" t="s">
        <v>129</v>
      </c>
      <c r="L211" s="29"/>
      <c r="M211" s="144" t="s">
        <v>3</v>
      </c>
      <c r="N211" s="145" t="s">
        <v>46</v>
      </c>
      <c r="O211" s="48"/>
      <c r="P211" s="146">
        <f>O211*H211</f>
        <v>0</v>
      </c>
      <c r="Q211" s="146">
        <v>0.00034</v>
      </c>
      <c r="R211" s="146">
        <f>Q211*H211</f>
        <v>0.08095740000000001</v>
      </c>
      <c r="S211" s="146">
        <v>0</v>
      </c>
      <c r="T211" s="147">
        <f>S211*H211</f>
        <v>0</v>
      </c>
      <c r="AR211" s="16" t="s">
        <v>130</v>
      </c>
      <c r="AT211" s="16" t="s">
        <v>125</v>
      </c>
      <c r="AU211" s="16" t="s">
        <v>85</v>
      </c>
      <c r="AY211" s="16" t="s">
        <v>123</v>
      </c>
      <c r="BE211" s="148">
        <f>IF(N211="základní",J211,0)</f>
        <v>0</v>
      </c>
      <c r="BF211" s="148">
        <f>IF(N211="snížená",J211,0)</f>
        <v>0</v>
      </c>
      <c r="BG211" s="148">
        <f>IF(N211="zákl. přenesená",J211,0)</f>
        <v>0</v>
      </c>
      <c r="BH211" s="148">
        <f>IF(N211="sníž. přenesená",J211,0)</f>
        <v>0</v>
      </c>
      <c r="BI211" s="148">
        <f>IF(N211="nulová",J211,0)</f>
        <v>0</v>
      </c>
      <c r="BJ211" s="16" t="s">
        <v>83</v>
      </c>
      <c r="BK211" s="148">
        <f>ROUND(I211*H211,2)</f>
        <v>0</v>
      </c>
      <c r="BL211" s="16" t="s">
        <v>130</v>
      </c>
      <c r="BM211" s="16" t="s">
        <v>248</v>
      </c>
    </row>
    <row r="212" spans="2:47" s="1" customFormat="1" ht="39">
      <c r="B212" s="29"/>
      <c r="D212" s="149" t="s">
        <v>132</v>
      </c>
      <c r="F212" s="150" t="s">
        <v>249</v>
      </c>
      <c r="I212" s="83"/>
      <c r="L212" s="29"/>
      <c r="M212" s="151"/>
      <c r="N212" s="48"/>
      <c r="O212" s="48"/>
      <c r="P212" s="48"/>
      <c r="Q212" s="48"/>
      <c r="R212" s="48"/>
      <c r="S212" s="48"/>
      <c r="T212" s="49"/>
      <c r="AT212" s="16" t="s">
        <v>132</v>
      </c>
      <c r="AU212" s="16" t="s">
        <v>85</v>
      </c>
    </row>
    <row r="213" spans="2:51" s="11" customFormat="1" ht="12">
      <c r="B213" s="152"/>
      <c r="D213" s="149" t="s">
        <v>134</v>
      </c>
      <c r="E213" s="153" t="s">
        <v>3</v>
      </c>
      <c r="F213" s="154" t="s">
        <v>393</v>
      </c>
      <c r="H213" s="155">
        <v>238.11</v>
      </c>
      <c r="I213" s="156"/>
      <c r="L213" s="152"/>
      <c r="M213" s="157"/>
      <c r="N213" s="158"/>
      <c r="O213" s="158"/>
      <c r="P213" s="158"/>
      <c r="Q213" s="158"/>
      <c r="R213" s="158"/>
      <c r="S213" s="158"/>
      <c r="T213" s="159"/>
      <c r="AT213" s="153" t="s">
        <v>134</v>
      </c>
      <c r="AU213" s="153" t="s">
        <v>85</v>
      </c>
      <c r="AV213" s="11" t="s">
        <v>85</v>
      </c>
      <c r="AW213" s="11" t="s">
        <v>34</v>
      </c>
      <c r="AX213" s="11" t="s">
        <v>75</v>
      </c>
      <c r="AY213" s="153" t="s">
        <v>123</v>
      </c>
    </row>
    <row r="214" spans="2:51" s="12" customFormat="1" ht="12">
      <c r="B214" s="160"/>
      <c r="D214" s="149" t="s">
        <v>134</v>
      </c>
      <c r="E214" s="161" t="s">
        <v>3</v>
      </c>
      <c r="F214" s="162" t="s">
        <v>151</v>
      </c>
      <c r="H214" s="161" t="s">
        <v>3</v>
      </c>
      <c r="I214" s="163"/>
      <c r="L214" s="160"/>
      <c r="M214" s="164"/>
      <c r="N214" s="165"/>
      <c r="O214" s="165"/>
      <c r="P214" s="165"/>
      <c r="Q214" s="165"/>
      <c r="R214" s="165"/>
      <c r="S214" s="165"/>
      <c r="T214" s="166"/>
      <c r="AT214" s="161" t="s">
        <v>134</v>
      </c>
      <c r="AU214" s="161" t="s">
        <v>85</v>
      </c>
      <c r="AV214" s="12" t="s">
        <v>83</v>
      </c>
      <c r="AW214" s="12" t="s">
        <v>34</v>
      </c>
      <c r="AX214" s="12" t="s">
        <v>75</v>
      </c>
      <c r="AY214" s="161" t="s">
        <v>123</v>
      </c>
    </row>
    <row r="215" spans="2:51" s="13" customFormat="1" ht="12">
      <c r="B215" s="167"/>
      <c r="D215" s="149" t="s">
        <v>134</v>
      </c>
      <c r="E215" s="168" t="s">
        <v>3</v>
      </c>
      <c r="F215" s="169" t="s">
        <v>137</v>
      </c>
      <c r="H215" s="170">
        <v>238.11</v>
      </c>
      <c r="I215" s="171"/>
      <c r="L215" s="167"/>
      <c r="M215" s="172"/>
      <c r="N215" s="173"/>
      <c r="O215" s="173"/>
      <c r="P215" s="173"/>
      <c r="Q215" s="173"/>
      <c r="R215" s="173"/>
      <c r="S215" s="173"/>
      <c r="T215" s="174"/>
      <c r="AT215" s="168" t="s">
        <v>134</v>
      </c>
      <c r="AU215" s="168" t="s">
        <v>85</v>
      </c>
      <c r="AV215" s="13" t="s">
        <v>130</v>
      </c>
      <c r="AW215" s="13" t="s">
        <v>34</v>
      </c>
      <c r="AX215" s="13" t="s">
        <v>83</v>
      </c>
      <c r="AY215" s="168" t="s">
        <v>123</v>
      </c>
    </row>
    <row r="216" spans="2:65" s="1" customFormat="1" ht="16.5" customHeight="1">
      <c r="B216" s="137"/>
      <c r="C216" s="138" t="s">
        <v>271</v>
      </c>
      <c r="D216" s="138" t="s">
        <v>125</v>
      </c>
      <c r="E216" s="139" t="s">
        <v>252</v>
      </c>
      <c r="F216" s="140" t="s">
        <v>253</v>
      </c>
      <c r="G216" s="141" t="s">
        <v>128</v>
      </c>
      <c r="H216" s="142">
        <v>275</v>
      </c>
      <c r="I216" s="143"/>
      <c r="J216" s="142"/>
      <c r="K216" s="140" t="s">
        <v>129</v>
      </c>
      <c r="L216" s="29"/>
      <c r="M216" s="144" t="s">
        <v>3</v>
      </c>
      <c r="N216" s="145" t="s">
        <v>46</v>
      </c>
      <c r="O216" s="48"/>
      <c r="P216" s="146">
        <f>O216*H216</f>
        <v>0</v>
      </c>
      <c r="Q216" s="146">
        <v>0.01386</v>
      </c>
      <c r="R216" s="146">
        <f>Q216*H216</f>
        <v>3.8115</v>
      </c>
      <c r="S216" s="146">
        <v>0</v>
      </c>
      <c r="T216" s="147">
        <f>S216*H216</f>
        <v>0</v>
      </c>
      <c r="AR216" s="16" t="s">
        <v>130</v>
      </c>
      <c r="AT216" s="16" t="s">
        <v>125</v>
      </c>
      <c r="AU216" s="16" t="s">
        <v>85</v>
      </c>
      <c r="AY216" s="16" t="s">
        <v>123</v>
      </c>
      <c r="BE216" s="148">
        <f>IF(N216="základní",J216,0)</f>
        <v>0</v>
      </c>
      <c r="BF216" s="148">
        <f>IF(N216="snížená",J216,0)</f>
        <v>0</v>
      </c>
      <c r="BG216" s="148">
        <f>IF(N216="zákl. přenesená",J216,0)</f>
        <v>0</v>
      </c>
      <c r="BH216" s="148">
        <f>IF(N216="sníž. přenesená",J216,0)</f>
        <v>0</v>
      </c>
      <c r="BI216" s="148">
        <f>IF(N216="nulová",J216,0)</f>
        <v>0</v>
      </c>
      <c r="BJ216" s="16" t="s">
        <v>83</v>
      </c>
      <c r="BK216" s="148">
        <f>ROUND(I216*H216,2)</f>
        <v>0</v>
      </c>
      <c r="BL216" s="16" t="s">
        <v>130</v>
      </c>
      <c r="BM216" s="16" t="s">
        <v>254</v>
      </c>
    </row>
    <row r="217" spans="2:47" s="1" customFormat="1" ht="97.5">
      <c r="B217" s="29"/>
      <c r="D217" s="149" t="s">
        <v>132</v>
      </c>
      <c r="F217" s="150" t="s">
        <v>255</v>
      </c>
      <c r="I217" s="83"/>
      <c r="L217" s="29"/>
      <c r="M217" s="151"/>
      <c r="N217" s="48"/>
      <c r="O217" s="48"/>
      <c r="P217" s="48"/>
      <c r="Q217" s="48"/>
      <c r="R217" s="48"/>
      <c r="S217" s="48"/>
      <c r="T217" s="49"/>
      <c r="AT217" s="16" t="s">
        <v>132</v>
      </c>
      <c r="AU217" s="16" t="s">
        <v>85</v>
      </c>
    </row>
    <row r="218" spans="2:51" s="11" customFormat="1" ht="12">
      <c r="B218" s="152"/>
      <c r="D218" s="149" t="s">
        <v>134</v>
      </c>
      <c r="E218" s="153" t="s">
        <v>3</v>
      </c>
      <c r="F218" s="154" t="s">
        <v>394</v>
      </c>
      <c r="H218" s="155">
        <v>275</v>
      </c>
      <c r="I218" s="156"/>
      <c r="L218" s="152"/>
      <c r="M218" s="157"/>
      <c r="N218" s="158"/>
      <c r="O218" s="158"/>
      <c r="P218" s="158"/>
      <c r="Q218" s="158"/>
      <c r="R218" s="158"/>
      <c r="S218" s="158"/>
      <c r="T218" s="159"/>
      <c r="AT218" s="153" t="s">
        <v>134</v>
      </c>
      <c r="AU218" s="153" t="s">
        <v>85</v>
      </c>
      <c r="AV218" s="11" t="s">
        <v>85</v>
      </c>
      <c r="AW218" s="11" t="s">
        <v>34</v>
      </c>
      <c r="AX218" s="11" t="s">
        <v>75</v>
      </c>
      <c r="AY218" s="153" t="s">
        <v>123</v>
      </c>
    </row>
    <row r="219" spans="2:51" s="12" customFormat="1" ht="12">
      <c r="B219" s="160"/>
      <c r="D219" s="149" t="s">
        <v>134</v>
      </c>
      <c r="E219" s="161" t="s">
        <v>3</v>
      </c>
      <c r="F219" s="162" t="s">
        <v>338</v>
      </c>
      <c r="H219" s="161" t="s">
        <v>3</v>
      </c>
      <c r="I219" s="163"/>
      <c r="L219" s="160"/>
      <c r="M219" s="164"/>
      <c r="N219" s="165"/>
      <c r="O219" s="165"/>
      <c r="P219" s="165"/>
      <c r="Q219" s="165"/>
      <c r="R219" s="165"/>
      <c r="S219" s="165"/>
      <c r="T219" s="166"/>
      <c r="AT219" s="161" t="s">
        <v>134</v>
      </c>
      <c r="AU219" s="161" t="s">
        <v>85</v>
      </c>
      <c r="AV219" s="12" t="s">
        <v>83</v>
      </c>
      <c r="AW219" s="12" t="s">
        <v>34</v>
      </c>
      <c r="AX219" s="12" t="s">
        <v>75</v>
      </c>
      <c r="AY219" s="161" t="s">
        <v>123</v>
      </c>
    </row>
    <row r="220" spans="2:51" s="13" customFormat="1" ht="12">
      <c r="B220" s="167"/>
      <c r="D220" s="149" t="s">
        <v>134</v>
      </c>
      <c r="E220" s="168" t="s">
        <v>3</v>
      </c>
      <c r="F220" s="169" t="s">
        <v>137</v>
      </c>
      <c r="H220" s="170">
        <v>275</v>
      </c>
      <c r="I220" s="171"/>
      <c r="L220" s="167"/>
      <c r="M220" s="172"/>
      <c r="N220" s="173"/>
      <c r="O220" s="173"/>
      <c r="P220" s="173"/>
      <c r="Q220" s="173"/>
      <c r="R220" s="173"/>
      <c r="S220" s="173"/>
      <c r="T220" s="174"/>
      <c r="AT220" s="168" t="s">
        <v>134</v>
      </c>
      <c r="AU220" s="168" t="s">
        <v>85</v>
      </c>
      <c r="AV220" s="13" t="s">
        <v>130</v>
      </c>
      <c r="AW220" s="13" t="s">
        <v>34</v>
      </c>
      <c r="AX220" s="13" t="s">
        <v>83</v>
      </c>
      <c r="AY220" s="168" t="s">
        <v>123</v>
      </c>
    </row>
    <row r="221" spans="2:65" s="1" customFormat="1" ht="16.5" customHeight="1">
      <c r="B221" s="137"/>
      <c r="C221" s="138" t="s">
        <v>278</v>
      </c>
      <c r="D221" s="138" t="s">
        <v>125</v>
      </c>
      <c r="E221" s="139" t="s">
        <v>257</v>
      </c>
      <c r="F221" s="140" t="s">
        <v>258</v>
      </c>
      <c r="G221" s="141" t="s">
        <v>223</v>
      </c>
      <c r="H221" s="142">
        <v>238.11</v>
      </c>
      <c r="I221" s="143"/>
      <c r="J221" s="142"/>
      <c r="K221" s="140" t="s">
        <v>129</v>
      </c>
      <c r="L221" s="29"/>
      <c r="M221" s="144" t="s">
        <v>3</v>
      </c>
      <c r="N221" s="145" t="s">
        <v>46</v>
      </c>
      <c r="O221" s="48"/>
      <c r="P221" s="146">
        <f>O221*H221</f>
        <v>0</v>
      </c>
      <c r="Q221" s="146">
        <v>0</v>
      </c>
      <c r="R221" s="146">
        <f>Q221*H221</f>
        <v>0</v>
      </c>
      <c r="S221" s="146">
        <v>0</v>
      </c>
      <c r="T221" s="147">
        <f>S221*H221</f>
        <v>0</v>
      </c>
      <c r="AR221" s="16" t="s">
        <v>130</v>
      </c>
      <c r="AT221" s="16" t="s">
        <v>125</v>
      </c>
      <c r="AU221" s="16" t="s">
        <v>85</v>
      </c>
      <c r="AY221" s="16" t="s">
        <v>123</v>
      </c>
      <c r="BE221" s="148">
        <f>IF(N221="základní",J221,0)</f>
        <v>0</v>
      </c>
      <c r="BF221" s="148">
        <f>IF(N221="snížená",J221,0)</f>
        <v>0</v>
      </c>
      <c r="BG221" s="148">
        <f>IF(N221="zákl. přenesená",J221,0)</f>
        <v>0</v>
      </c>
      <c r="BH221" s="148">
        <f>IF(N221="sníž. přenesená",J221,0)</f>
        <v>0</v>
      </c>
      <c r="BI221" s="148">
        <f>IF(N221="nulová",J221,0)</f>
        <v>0</v>
      </c>
      <c r="BJ221" s="16" t="s">
        <v>83</v>
      </c>
      <c r="BK221" s="148">
        <f>ROUND(I221*H221,2)</f>
        <v>0</v>
      </c>
      <c r="BL221" s="16" t="s">
        <v>130</v>
      </c>
      <c r="BM221" s="16" t="s">
        <v>259</v>
      </c>
    </row>
    <row r="222" spans="2:47" s="1" customFormat="1" ht="29.25">
      <c r="B222" s="29"/>
      <c r="D222" s="149" t="s">
        <v>132</v>
      </c>
      <c r="F222" s="150" t="s">
        <v>260</v>
      </c>
      <c r="I222" s="83"/>
      <c r="L222" s="29"/>
      <c r="M222" s="151"/>
      <c r="N222" s="48"/>
      <c r="O222" s="48"/>
      <c r="P222" s="48"/>
      <c r="Q222" s="48"/>
      <c r="R222" s="48"/>
      <c r="S222" s="48"/>
      <c r="T222" s="49"/>
      <c r="AT222" s="16" t="s">
        <v>132</v>
      </c>
      <c r="AU222" s="16" t="s">
        <v>85</v>
      </c>
    </row>
    <row r="223" spans="2:51" s="12" customFormat="1" ht="12">
      <c r="B223" s="160"/>
      <c r="D223" s="149" t="s">
        <v>134</v>
      </c>
      <c r="E223" s="161" t="s">
        <v>3</v>
      </c>
      <c r="F223" s="162" t="s">
        <v>261</v>
      </c>
      <c r="H223" s="161" t="s">
        <v>3</v>
      </c>
      <c r="I223" s="163"/>
      <c r="L223" s="160"/>
      <c r="M223" s="164"/>
      <c r="N223" s="165"/>
      <c r="O223" s="165"/>
      <c r="P223" s="165"/>
      <c r="Q223" s="165"/>
      <c r="R223" s="165"/>
      <c r="S223" s="165"/>
      <c r="T223" s="166"/>
      <c r="AT223" s="161" t="s">
        <v>134</v>
      </c>
      <c r="AU223" s="161" t="s">
        <v>85</v>
      </c>
      <c r="AV223" s="12" t="s">
        <v>83</v>
      </c>
      <c r="AW223" s="12" t="s">
        <v>34</v>
      </c>
      <c r="AX223" s="12" t="s">
        <v>75</v>
      </c>
      <c r="AY223" s="161" t="s">
        <v>123</v>
      </c>
    </row>
    <row r="224" spans="2:51" s="11" customFormat="1" ht="12">
      <c r="B224" s="152"/>
      <c r="D224" s="149" t="s">
        <v>134</v>
      </c>
      <c r="E224" s="153" t="s">
        <v>3</v>
      </c>
      <c r="F224" s="154" t="s">
        <v>395</v>
      </c>
      <c r="H224" s="155">
        <v>178.11</v>
      </c>
      <c r="I224" s="156"/>
      <c r="L224" s="152"/>
      <c r="M224" s="157"/>
      <c r="N224" s="158"/>
      <c r="O224" s="158"/>
      <c r="P224" s="158"/>
      <c r="Q224" s="158"/>
      <c r="R224" s="158"/>
      <c r="S224" s="158"/>
      <c r="T224" s="159"/>
      <c r="AT224" s="153" t="s">
        <v>134</v>
      </c>
      <c r="AU224" s="153" t="s">
        <v>85</v>
      </c>
      <c r="AV224" s="11" t="s">
        <v>85</v>
      </c>
      <c r="AW224" s="11" t="s">
        <v>34</v>
      </c>
      <c r="AX224" s="11" t="s">
        <v>75</v>
      </c>
      <c r="AY224" s="153" t="s">
        <v>123</v>
      </c>
    </row>
    <row r="225" spans="2:51" s="12" customFormat="1" ht="12">
      <c r="B225" s="160"/>
      <c r="D225" s="149" t="s">
        <v>134</v>
      </c>
      <c r="E225" s="161" t="s">
        <v>3</v>
      </c>
      <c r="F225" s="162" t="s">
        <v>263</v>
      </c>
      <c r="H225" s="161" t="s">
        <v>3</v>
      </c>
      <c r="I225" s="163"/>
      <c r="L225" s="160"/>
      <c r="M225" s="164"/>
      <c r="N225" s="165"/>
      <c r="O225" s="165"/>
      <c r="P225" s="165"/>
      <c r="Q225" s="165"/>
      <c r="R225" s="165"/>
      <c r="S225" s="165"/>
      <c r="T225" s="166"/>
      <c r="AT225" s="161" t="s">
        <v>134</v>
      </c>
      <c r="AU225" s="161" t="s">
        <v>85</v>
      </c>
      <c r="AV225" s="12" t="s">
        <v>83</v>
      </c>
      <c r="AW225" s="12" t="s">
        <v>34</v>
      </c>
      <c r="AX225" s="12" t="s">
        <v>75</v>
      </c>
      <c r="AY225" s="161" t="s">
        <v>123</v>
      </c>
    </row>
    <row r="226" spans="2:51" s="11" customFormat="1" ht="12">
      <c r="B226" s="152"/>
      <c r="D226" s="149" t="s">
        <v>134</v>
      </c>
      <c r="E226" s="153" t="s">
        <v>3</v>
      </c>
      <c r="F226" s="154" t="s">
        <v>396</v>
      </c>
      <c r="H226" s="155">
        <v>60</v>
      </c>
      <c r="I226" s="156"/>
      <c r="L226" s="152"/>
      <c r="M226" s="157"/>
      <c r="N226" s="158"/>
      <c r="O226" s="158"/>
      <c r="P226" s="158"/>
      <c r="Q226" s="158"/>
      <c r="R226" s="158"/>
      <c r="S226" s="158"/>
      <c r="T226" s="159"/>
      <c r="AT226" s="153" t="s">
        <v>134</v>
      </c>
      <c r="AU226" s="153" t="s">
        <v>85</v>
      </c>
      <c r="AV226" s="11" t="s">
        <v>85</v>
      </c>
      <c r="AW226" s="11" t="s">
        <v>34</v>
      </c>
      <c r="AX226" s="11" t="s">
        <v>75</v>
      </c>
      <c r="AY226" s="153" t="s">
        <v>123</v>
      </c>
    </row>
    <row r="227" spans="2:51" s="13" customFormat="1" ht="12">
      <c r="B227" s="167"/>
      <c r="D227" s="149" t="s">
        <v>134</v>
      </c>
      <c r="E227" s="168" t="s">
        <v>3</v>
      </c>
      <c r="F227" s="169" t="s">
        <v>137</v>
      </c>
      <c r="H227" s="170">
        <v>238.11</v>
      </c>
      <c r="I227" s="171"/>
      <c r="L227" s="167"/>
      <c r="M227" s="172"/>
      <c r="N227" s="173"/>
      <c r="O227" s="173"/>
      <c r="P227" s="173"/>
      <c r="Q227" s="173"/>
      <c r="R227" s="173"/>
      <c r="S227" s="173"/>
      <c r="T227" s="174"/>
      <c r="AT227" s="168" t="s">
        <v>134</v>
      </c>
      <c r="AU227" s="168" t="s">
        <v>85</v>
      </c>
      <c r="AV227" s="13" t="s">
        <v>130</v>
      </c>
      <c r="AW227" s="13" t="s">
        <v>34</v>
      </c>
      <c r="AX227" s="13" t="s">
        <v>83</v>
      </c>
      <c r="AY227" s="168" t="s">
        <v>123</v>
      </c>
    </row>
    <row r="228" spans="2:65" s="1" customFormat="1" ht="22.5" customHeight="1">
      <c r="B228" s="137"/>
      <c r="C228" s="138" t="s">
        <v>288</v>
      </c>
      <c r="D228" s="138" t="s">
        <v>125</v>
      </c>
      <c r="E228" s="139" t="s">
        <v>266</v>
      </c>
      <c r="F228" s="140" t="s">
        <v>267</v>
      </c>
      <c r="G228" s="141" t="s">
        <v>128</v>
      </c>
      <c r="H228" s="142">
        <v>4183.31</v>
      </c>
      <c r="I228" s="143"/>
      <c r="J228" s="142"/>
      <c r="K228" s="140" t="s">
        <v>129</v>
      </c>
      <c r="L228" s="29"/>
      <c r="M228" s="144" t="s">
        <v>3</v>
      </c>
      <c r="N228" s="145" t="s">
        <v>46</v>
      </c>
      <c r="O228" s="48"/>
      <c r="P228" s="146">
        <f>O228*H228</f>
        <v>0</v>
      </c>
      <c r="Q228" s="146">
        <v>0</v>
      </c>
      <c r="R228" s="146">
        <f>Q228*H228</f>
        <v>0</v>
      </c>
      <c r="S228" s="146">
        <v>0.02</v>
      </c>
      <c r="T228" s="147">
        <f>S228*H228</f>
        <v>83.6662</v>
      </c>
      <c r="AR228" s="16" t="s">
        <v>130</v>
      </c>
      <c r="AT228" s="16" t="s">
        <v>125</v>
      </c>
      <c r="AU228" s="16" t="s">
        <v>85</v>
      </c>
      <c r="AY228" s="16" t="s">
        <v>123</v>
      </c>
      <c r="BE228" s="148">
        <f>IF(N228="základní",J228,0)</f>
        <v>0</v>
      </c>
      <c r="BF228" s="148">
        <f>IF(N228="snížená",J228,0)</f>
        <v>0</v>
      </c>
      <c r="BG228" s="148">
        <f>IF(N228="zákl. přenesená",J228,0)</f>
        <v>0</v>
      </c>
      <c r="BH228" s="148">
        <f>IF(N228="sníž. přenesená",J228,0)</f>
        <v>0</v>
      </c>
      <c r="BI228" s="148">
        <f>IF(N228="nulová",J228,0)</f>
        <v>0</v>
      </c>
      <c r="BJ228" s="16" t="s">
        <v>83</v>
      </c>
      <c r="BK228" s="148">
        <f>ROUND(I228*H228,2)</f>
        <v>0</v>
      </c>
      <c r="BL228" s="16" t="s">
        <v>130</v>
      </c>
      <c r="BM228" s="16" t="s">
        <v>268</v>
      </c>
    </row>
    <row r="229" spans="2:47" s="1" customFormat="1" ht="78">
      <c r="B229" s="29"/>
      <c r="D229" s="149" t="s">
        <v>132</v>
      </c>
      <c r="F229" s="150" t="s">
        <v>269</v>
      </c>
      <c r="I229" s="83"/>
      <c r="L229" s="29"/>
      <c r="M229" s="151"/>
      <c r="N229" s="48"/>
      <c r="O229" s="48"/>
      <c r="P229" s="48"/>
      <c r="Q229" s="48"/>
      <c r="R229" s="48"/>
      <c r="S229" s="48"/>
      <c r="T229" s="49"/>
      <c r="AT229" s="16" t="s">
        <v>132</v>
      </c>
      <c r="AU229" s="16" t="s">
        <v>85</v>
      </c>
    </row>
    <row r="230" spans="2:51" s="11" customFormat="1" ht="12">
      <c r="B230" s="152"/>
      <c r="D230" s="149" t="s">
        <v>134</v>
      </c>
      <c r="E230" s="153" t="s">
        <v>3</v>
      </c>
      <c r="F230" s="154" t="s">
        <v>397</v>
      </c>
      <c r="H230" s="155">
        <v>4183.31</v>
      </c>
      <c r="I230" s="156"/>
      <c r="L230" s="152"/>
      <c r="M230" s="157"/>
      <c r="N230" s="158"/>
      <c r="O230" s="158"/>
      <c r="P230" s="158"/>
      <c r="Q230" s="158"/>
      <c r="R230" s="158"/>
      <c r="S230" s="158"/>
      <c r="T230" s="159"/>
      <c r="AT230" s="153" t="s">
        <v>134</v>
      </c>
      <c r="AU230" s="153" t="s">
        <v>85</v>
      </c>
      <c r="AV230" s="11" t="s">
        <v>85</v>
      </c>
      <c r="AW230" s="11" t="s">
        <v>34</v>
      </c>
      <c r="AX230" s="11" t="s">
        <v>75</v>
      </c>
      <c r="AY230" s="153" t="s">
        <v>123</v>
      </c>
    </row>
    <row r="231" spans="2:51" s="12" customFormat="1" ht="12">
      <c r="B231" s="160"/>
      <c r="D231" s="149" t="s">
        <v>134</v>
      </c>
      <c r="E231" s="161" t="s">
        <v>3</v>
      </c>
      <c r="F231" s="162" t="s">
        <v>151</v>
      </c>
      <c r="H231" s="161" t="s">
        <v>3</v>
      </c>
      <c r="I231" s="163"/>
      <c r="L231" s="160"/>
      <c r="M231" s="164"/>
      <c r="N231" s="165"/>
      <c r="O231" s="165"/>
      <c r="P231" s="165"/>
      <c r="Q231" s="165"/>
      <c r="R231" s="165"/>
      <c r="S231" s="165"/>
      <c r="T231" s="166"/>
      <c r="AT231" s="161" t="s">
        <v>134</v>
      </c>
      <c r="AU231" s="161" t="s">
        <v>85</v>
      </c>
      <c r="AV231" s="12" t="s">
        <v>83</v>
      </c>
      <c r="AW231" s="12" t="s">
        <v>34</v>
      </c>
      <c r="AX231" s="12" t="s">
        <v>75</v>
      </c>
      <c r="AY231" s="161" t="s">
        <v>123</v>
      </c>
    </row>
    <row r="232" spans="2:51" s="13" customFormat="1" ht="12">
      <c r="B232" s="167"/>
      <c r="D232" s="149" t="s">
        <v>134</v>
      </c>
      <c r="E232" s="168" t="s">
        <v>3</v>
      </c>
      <c r="F232" s="169" t="s">
        <v>137</v>
      </c>
      <c r="H232" s="170">
        <v>4183.31</v>
      </c>
      <c r="I232" s="171"/>
      <c r="L232" s="167"/>
      <c r="M232" s="172"/>
      <c r="N232" s="173"/>
      <c r="O232" s="173"/>
      <c r="P232" s="173"/>
      <c r="Q232" s="173"/>
      <c r="R232" s="173"/>
      <c r="S232" s="173"/>
      <c r="T232" s="174"/>
      <c r="AT232" s="168" t="s">
        <v>134</v>
      </c>
      <c r="AU232" s="168" t="s">
        <v>85</v>
      </c>
      <c r="AV232" s="13" t="s">
        <v>130</v>
      </c>
      <c r="AW232" s="13" t="s">
        <v>34</v>
      </c>
      <c r="AX232" s="13" t="s">
        <v>83</v>
      </c>
      <c r="AY232" s="168" t="s">
        <v>123</v>
      </c>
    </row>
    <row r="233" spans="2:65" s="1" customFormat="1" ht="22.5" customHeight="1">
      <c r="B233" s="137"/>
      <c r="C233" s="138" t="s">
        <v>294</v>
      </c>
      <c r="D233" s="138" t="s">
        <v>125</v>
      </c>
      <c r="E233" s="139" t="s">
        <v>272</v>
      </c>
      <c r="F233" s="140" t="s">
        <v>273</v>
      </c>
      <c r="G233" s="141" t="s">
        <v>128</v>
      </c>
      <c r="H233" s="142">
        <v>634</v>
      </c>
      <c r="I233" s="143"/>
      <c r="J233" s="142"/>
      <c r="K233" s="140" t="s">
        <v>129</v>
      </c>
      <c r="L233" s="29"/>
      <c r="M233" s="144" t="s">
        <v>3</v>
      </c>
      <c r="N233" s="145" t="s">
        <v>46</v>
      </c>
      <c r="O233" s="48"/>
      <c r="P233" s="146">
        <f>O233*H233</f>
        <v>0</v>
      </c>
      <c r="Q233" s="146">
        <v>0</v>
      </c>
      <c r="R233" s="146">
        <f>Q233*H233</f>
        <v>0</v>
      </c>
      <c r="S233" s="146">
        <v>0.126</v>
      </c>
      <c r="T233" s="147">
        <f>S233*H233</f>
        <v>79.884</v>
      </c>
      <c r="AR233" s="16" t="s">
        <v>130</v>
      </c>
      <c r="AT233" s="16" t="s">
        <v>125</v>
      </c>
      <c r="AU233" s="16" t="s">
        <v>85</v>
      </c>
      <c r="AY233" s="16" t="s">
        <v>123</v>
      </c>
      <c r="BE233" s="148">
        <f>IF(N233="základní",J233,0)</f>
        <v>0</v>
      </c>
      <c r="BF233" s="148">
        <f>IF(N233="snížená",J233,0)</f>
        <v>0</v>
      </c>
      <c r="BG233" s="148">
        <f>IF(N233="zákl. přenesená",J233,0)</f>
        <v>0</v>
      </c>
      <c r="BH233" s="148">
        <f>IF(N233="sníž. přenesená",J233,0)</f>
        <v>0</v>
      </c>
      <c r="BI233" s="148">
        <f>IF(N233="nulová",J233,0)</f>
        <v>0</v>
      </c>
      <c r="BJ233" s="16" t="s">
        <v>83</v>
      </c>
      <c r="BK233" s="148">
        <f>ROUND(I233*H233,2)</f>
        <v>0</v>
      </c>
      <c r="BL233" s="16" t="s">
        <v>130</v>
      </c>
      <c r="BM233" s="16" t="s">
        <v>274</v>
      </c>
    </row>
    <row r="234" spans="2:47" s="1" customFormat="1" ht="39">
      <c r="B234" s="29"/>
      <c r="D234" s="149" t="s">
        <v>132</v>
      </c>
      <c r="F234" s="150" t="s">
        <v>275</v>
      </c>
      <c r="I234" s="83"/>
      <c r="L234" s="29"/>
      <c r="M234" s="151"/>
      <c r="N234" s="48"/>
      <c r="O234" s="48"/>
      <c r="P234" s="48"/>
      <c r="Q234" s="48"/>
      <c r="R234" s="48"/>
      <c r="S234" s="48"/>
      <c r="T234" s="49"/>
      <c r="AT234" s="16" t="s">
        <v>132</v>
      </c>
      <c r="AU234" s="16" t="s">
        <v>85</v>
      </c>
    </row>
    <row r="235" spans="2:51" s="11" customFormat="1" ht="12">
      <c r="B235" s="152"/>
      <c r="D235" s="149" t="s">
        <v>134</v>
      </c>
      <c r="E235" s="153" t="s">
        <v>3</v>
      </c>
      <c r="F235" s="154" t="s">
        <v>373</v>
      </c>
      <c r="H235" s="155">
        <v>634</v>
      </c>
      <c r="I235" s="156"/>
      <c r="L235" s="152"/>
      <c r="M235" s="157"/>
      <c r="N235" s="158"/>
      <c r="O235" s="158"/>
      <c r="P235" s="158"/>
      <c r="Q235" s="158"/>
      <c r="R235" s="158"/>
      <c r="S235" s="158"/>
      <c r="T235" s="159"/>
      <c r="AT235" s="153" t="s">
        <v>134</v>
      </c>
      <c r="AU235" s="153" t="s">
        <v>85</v>
      </c>
      <c r="AV235" s="11" t="s">
        <v>85</v>
      </c>
      <c r="AW235" s="11" t="s">
        <v>34</v>
      </c>
      <c r="AX235" s="11" t="s">
        <v>75</v>
      </c>
      <c r="AY235" s="153" t="s">
        <v>123</v>
      </c>
    </row>
    <row r="236" spans="2:51" s="12" customFormat="1" ht="12">
      <c r="B236" s="160"/>
      <c r="D236" s="149" t="s">
        <v>134</v>
      </c>
      <c r="E236" s="161" t="s">
        <v>3</v>
      </c>
      <c r="F236" s="162" t="s">
        <v>151</v>
      </c>
      <c r="H236" s="161" t="s">
        <v>3</v>
      </c>
      <c r="I236" s="163"/>
      <c r="L236" s="160"/>
      <c r="M236" s="164"/>
      <c r="N236" s="165"/>
      <c r="O236" s="165"/>
      <c r="P236" s="165"/>
      <c r="Q236" s="165"/>
      <c r="R236" s="165"/>
      <c r="S236" s="165"/>
      <c r="T236" s="166"/>
      <c r="AT236" s="161" t="s">
        <v>134</v>
      </c>
      <c r="AU236" s="161" t="s">
        <v>85</v>
      </c>
      <c r="AV236" s="12" t="s">
        <v>83</v>
      </c>
      <c r="AW236" s="12" t="s">
        <v>34</v>
      </c>
      <c r="AX236" s="12" t="s">
        <v>75</v>
      </c>
      <c r="AY236" s="161" t="s">
        <v>123</v>
      </c>
    </row>
    <row r="237" spans="2:51" s="13" customFormat="1" ht="12">
      <c r="B237" s="167"/>
      <c r="D237" s="149" t="s">
        <v>134</v>
      </c>
      <c r="E237" s="168" t="s">
        <v>3</v>
      </c>
      <c r="F237" s="169" t="s">
        <v>137</v>
      </c>
      <c r="H237" s="170">
        <v>634</v>
      </c>
      <c r="I237" s="171"/>
      <c r="L237" s="167"/>
      <c r="M237" s="172"/>
      <c r="N237" s="173"/>
      <c r="O237" s="173"/>
      <c r="P237" s="173"/>
      <c r="Q237" s="173"/>
      <c r="R237" s="173"/>
      <c r="S237" s="173"/>
      <c r="T237" s="174"/>
      <c r="AT237" s="168" t="s">
        <v>134</v>
      </c>
      <c r="AU237" s="168" t="s">
        <v>85</v>
      </c>
      <c r="AV237" s="13" t="s">
        <v>130</v>
      </c>
      <c r="AW237" s="13" t="s">
        <v>34</v>
      </c>
      <c r="AX237" s="13" t="s">
        <v>83</v>
      </c>
      <c r="AY237" s="168" t="s">
        <v>123</v>
      </c>
    </row>
    <row r="238" spans="2:63" s="10" customFormat="1" ht="22.9" customHeight="1">
      <c r="B238" s="124"/>
      <c r="D238" s="125" t="s">
        <v>74</v>
      </c>
      <c r="E238" s="135" t="s">
        <v>276</v>
      </c>
      <c r="F238" s="135" t="s">
        <v>277</v>
      </c>
      <c r="I238" s="127"/>
      <c r="J238" s="136">
        <v>48820.85</v>
      </c>
      <c r="L238" s="124"/>
      <c r="M238" s="129"/>
      <c r="N238" s="130"/>
      <c r="O238" s="130"/>
      <c r="P238" s="131">
        <f>SUM(P239:P254)</f>
        <v>0</v>
      </c>
      <c r="Q238" s="130"/>
      <c r="R238" s="131">
        <f>SUM(R239:R254)</f>
        <v>0</v>
      </c>
      <c r="S238" s="130"/>
      <c r="T238" s="132">
        <f>SUM(T239:T254)</f>
        <v>0</v>
      </c>
      <c r="AR238" s="125" t="s">
        <v>83</v>
      </c>
      <c r="AT238" s="133" t="s">
        <v>74</v>
      </c>
      <c r="AU238" s="133" t="s">
        <v>83</v>
      </c>
      <c r="AY238" s="125" t="s">
        <v>123</v>
      </c>
      <c r="BK238" s="134">
        <f>SUM(BK239:BK254)</f>
        <v>0</v>
      </c>
    </row>
    <row r="239" spans="2:65" s="1" customFormat="1" ht="16.5" customHeight="1">
      <c r="B239" s="137"/>
      <c r="C239" s="138" t="s">
        <v>302</v>
      </c>
      <c r="D239" s="138" t="s">
        <v>125</v>
      </c>
      <c r="E239" s="139" t="s">
        <v>279</v>
      </c>
      <c r="F239" s="140" t="s">
        <v>280</v>
      </c>
      <c r="G239" s="141" t="s">
        <v>281</v>
      </c>
      <c r="H239" s="142">
        <v>1135.34</v>
      </c>
      <c r="I239" s="143"/>
      <c r="J239" s="142"/>
      <c r="K239" s="140" t="s">
        <v>129</v>
      </c>
      <c r="L239" s="29"/>
      <c r="M239" s="144" t="s">
        <v>3</v>
      </c>
      <c r="N239" s="145" t="s">
        <v>46</v>
      </c>
      <c r="O239" s="48"/>
      <c r="P239" s="146">
        <f>O239*H239</f>
        <v>0</v>
      </c>
      <c r="Q239" s="146">
        <v>0</v>
      </c>
      <c r="R239" s="146">
        <f>Q239*H239</f>
        <v>0</v>
      </c>
      <c r="S239" s="146">
        <v>0</v>
      </c>
      <c r="T239" s="147">
        <f>S239*H239</f>
        <v>0</v>
      </c>
      <c r="AR239" s="16" t="s">
        <v>130</v>
      </c>
      <c r="AT239" s="16" t="s">
        <v>125</v>
      </c>
      <c r="AU239" s="16" t="s">
        <v>85</v>
      </c>
      <c r="AY239" s="16" t="s">
        <v>123</v>
      </c>
      <c r="BE239" s="148">
        <f>IF(N239="základní",J239,0)</f>
        <v>0</v>
      </c>
      <c r="BF239" s="148">
        <f>IF(N239="snížená",J239,0)</f>
        <v>0</v>
      </c>
      <c r="BG239" s="148">
        <f>IF(N239="zákl. přenesená",J239,0)</f>
        <v>0</v>
      </c>
      <c r="BH239" s="148">
        <f>IF(N239="sníž. přenesená",J239,0)</f>
        <v>0</v>
      </c>
      <c r="BI239" s="148">
        <f>IF(N239="nulová",J239,0)</f>
        <v>0</v>
      </c>
      <c r="BJ239" s="16" t="s">
        <v>83</v>
      </c>
      <c r="BK239" s="148">
        <f>ROUND(I239*H239,2)</f>
        <v>0</v>
      </c>
      <c r="BL239" s="16" t="s">
        <v>130</v>
      </c>
      <c r="BM239" s="16" t="s">
        <v>342</v>
      </c>
    </row>
    <row r="240" spans="2:47" s="1" customFormat="1" ht="78">
      <c r="B240" s="29"/>
      <c r="D240" s="149" t="s">
        <v>132</v>
      </c>
      <c r="F240" s="150" t="s">
        <v>283</v>
      </c>
      <c r="I240" s="83"/>
      <c r="L240" s="29"/>
      <c r="M240" s="151"/>
      <c r="N240" s="48"/>
      <c r="O240" s="48"/>
      <c r="P240" s="48"/>
      <c r="Q240" s="48"/>
      <c r="R240" s="48"/>
      <c r="S240" s="48"/>
      <c r="T240" s="49"/>
      <c r="AT240" s="16" t="s">
        <v>132</v>
      </c>
      <c r="AU240" s="16" t="s">
        <v>85</v>
      </c>
    </row>
    <row r="241" spans="2:51" s="11" customFormat="1" ht="12">
      <c r="B241" s="152"/>
      <c r="D241" s="149" t="s">
        <v>134</v>
      </c>
      <c r="E241" s="153" t="s">
        <v>3</v>
      </c>
      <c r="F241" s="154" t="s">
        <v>398</v>
      </c>
      <c r="H241" s="155">
        <v>1108.48</v>
      </c>
      <c r="I241" s="156"/>
      <c r="L241" s="152"/>
      <c r="M241" s="157"/>
      <c r="N241" s="158"/>
      <c r="O241" s="158"/>
      <c r="P241" s="158"/>
      <c r="Q241" s="158"/>
      <c r="R241" s="158"/>
      <c r="S241" s="158"/>
      <c r="T241" s="159"/>
      <c r="AT241" s="153" t="s">
        <v>134</v>
      </c>
      <c r="AU241" s="153" t="s">
        <v>85</v>
      </c>
      <c r="AV241" s="11" t="s">
        <v>85</v>
      </c>
      <c r="AW241" s="11" t="s">
        <v>34</v>
      </c>
      <c r="AX241" s="11" t="s">
        <v>75</v>
      </c>
      <c r="AY241" s="153" t="s">
        <v>123</v>
      </c>
    </row>
    <row r="242" spans="2:51" s="12" customFormat="1" ht="12">
      <c r="B242" s="160"/>
      <c r="D242" s="149" t="s">
        <v>134</v>
      </c>
      <c r="E242" s="161" t="s">
        <v>3</v>
      </c>
      <c r="F242" s="162" t="s">
        <v>344</v>
      </c>
      <c r="H242" s="161" t="s">
        <v>3</v>
      </c>
      <c r="I242" s="163"/>
      <c r="L242" s="160"/>
      <c r="M242" s="164"/>
      <c r="N242" s="165"/>
      <c r="O242" s="165"/>
      <c r="P242" s="165"/>
      <c r="Q242" s="165"/>
      <c r="R242" s="165"/>
      <c r="S242" s="165"/>
      <c r="T242" s="166"/>
      <c r="AT242" s="161" t="s">
        <v>134</v>
      </c>
      <c r="AU242" s="161" t="s">
        <v>85</v>
      </c>
      <c r="AV242" s="12" t="s">
        <v>83</v>
      </c>
      <c r="AW242" s="12" t="s">
        <v>34</v>
      </c>
      <c r="AX242" s="12" t="s">
        <v>75</v>
      </c>
      <c r="AY242" s="161" t="s">
        <v>123</v>
      </c>
    </row>
    <row r="243" spans="2:51" s="11" customFormat="1" ht="12">
      <c r="B243" s="152"/>
      <c r="D243" s="149" t="s">
        <v>134</v>
      </c>
      <c r="E243" s="153" t="s">
        <v>3</v>
      </c>
      <c r="F243" s="154" t="s">
        <v>399</v>
      </c>
      <c r="H243" s="155">
        <v>26.86</v>
      </c>
      <c r="I243" s="156"/>
      <c r="L243" s="152"/>
      <c r="M243" s="157"/>
      <c r="N243" s="158"/>
      <c r="O243" s="158"/>
      <c r="P243" s="158"/>
      <c r="Q243" s="158"/>
      <c r="R243" s="158"/>
      <c r="S243" s="158"/>
      <c r="T243" s="159"/>
      <c r="AT243" s="153" t="s">
        <v>134</v>
      </c>
      <c r="AU243" s="153" t="s">
        <v>85</v>
      </c>
      <c r="AV243" s="11" t="s">
        <v>85</v>
      </c>
      <c r="AW243" s="11" t="s">
        <v>34</v>
      </c>
      <c r="AX243" s="11" t="s">
        <v>75</v>
      </c>
      <c r="AY243" s="153" t="s">
        <v>123</v>
      </c>
    </row>
    <row r="244" spans="2:51" s="12" customFormat="1" ht="12">
      <c r="B244" s="160"/>
      <c r="D244" s="149" t="s">
        <v>134</v>
      </c>
      <c r="E244" s="161" t="s">
        <v>3</v>
      </c>
      <c r="F244" s="162" t="s">
        <v>285</v>
      </c>
      <c r="H244" s="161" t="s">
        <v>3</v>
      </c>
      <c r="I244" s="163"/>
      <c r="L244" s="160"/>
      <c r="M244" s="164"/>
      <c r="N244" s="165"/>
      <c r="O244" s="165"/>
      <c r="P244" s="165"/>
      <c r="Q244" s="165"/>
      <c r="R244" s="165"/>
      <c r="S244" s="165"/>
      <c r="T244" s="166"/>
      <c r="AT244" s="161" t="s">
        <v>134</v>
      </c>
      <c r="AU244" s="161" t="s">
        <v>85</v>
      </c>
      <c r="AV244" s="12" t="s">
        <v>83</v>
      </c>
      <c r="AW244" s="12" t="s">
        <v>34</v>
      </c>
      <c r="AX244" s="12" t="s">
        <v>75</v>
      </c>
      <c r="AY244" s="161" t="s">
        <v>123</v>
      </c>
    </row>
    <row r="245" spans="2:51" s="13" customFormat="1" ht="12">
      <c r="B245" s="167"/>
      <c r="D245" s="149" t="s">
        <v>134</v>
      </c>
      <c r="E245" s="168" t="s">
        <v>3</v>
      </c>
      <c r="F245" s="169" t="s">
        <v>137</v>
      </c>
      <c r="H245" s="170">
        <v>1135.34</v>
      </c>
      <c r="I245" s="171"/>
      <c r="L245" s="167"/>
      <c r="M245" s="172"/>
      <c r="N245" s="173"/>
      <c r="O245" s="173"/>
      <c r="P245" s="173"/>
      <c r="Q245" s="173"/>
      <c r="R245" s="173"/>
      <c r="S245" s="173"/>
      <c r="T245" s="174"/>
      <c r="AT245" s="168" t="s">
        <v>134</v>
      </c>
      <c r="AU245" s="168" t="s">
        <v>85</v>
      </c>
      <c r="AV245" s="13" t="s">
        <v>130</v>
      </c>
      <c r="AW245" s="13" t="s">
        <v>34</v>
      </c>
      <c r="AX245" s="13" t="s">
        <v>83</v>
      </c>
      <c r="AY245" s="168" t="s">
        <v>123</v>
      </c>
    </row>
    <row r="246" spans="2:65" s="1" customFormat="1" ht="22.5" customHeight="1">
      <c r="B246" s="137"/>
      <c r="C246" s="138" t="s">
        <v>351</v>
      </c>
      <c r="D246" s="138" t="s">
        <v>125</v>
      </c>
      <c r="E246" s="139" t="s">
        <v>289</v>
      </c>
      <c r="F246" s="140" t="s">
        <v>290</v>
      </c>
      <c r="G246" s="141" t="s">
        <v>281</v>
      </c>
      <c r="H246" s="142">
        <v>4433.92</v>
      </c>
      <c r="I246" s="143"/>
      <c r="J246" s="142"/>
      <c r="K246" s="140" t="s">
        <v>129</v>
      </c>
      <c r="L246" s="29"/>
      <c r="M246" s="144" t="s">
        <v>3</v>
      </c>
      <c r="N246" s="145" t="s">
        <v>46</v>
      </c>
      <c r="O246" s="48"/>
      <c r="P246" s="146">
        <f>O246*H246</f>
        <v>0</v>
      </c>
      <c r="Q246" s="146">
        <v>0</v>
      </c>
      <c r="R246" s="146">
        <f>Q246*H246</f>
        <v>0</v>
      </c>
      <c r="S246" s="146">
        <v>0</v>
      </c>
      <c r="T246" s="147">
        <f>S246*H246</f>
        <v>0</v>
      </c>
      <c r="AR246" s="16" t="s">
        <v>130</v>
      </c>
      <c r="AT246" s="16" t="s">
        <v>125</v>
      </c>
      <c r="AU246" s="16" t="s">
        <v>85</v>
      </c>
      <c r="AY246" s="16" t="s">
        <v>123</v>
      </c>
      <c r="BE246" s="148">
        <f>IF(N246="základní",J246,0)</f>
        <v>0</v>
      </c>
      <c r="BF246" s="148">
        <f>IF(N246="snížená",J246,0)</f>
        <v>0</v>
      </c>
      <c r="BG246" s="148">
        <f>IF(N246="zákl. přenesená",J246,0)</f>
        <v>0</v>
      </c>
      <c r="BH246" s="148">
        <f>IF(N246="sníž. přenesená",J246,0)</f>
        <v>0</v>
      </c>
      <c r="BI246" s="148">
        <f>IF(N246="nulová",J246,0)</f>
        <v>0</v>
      </c>
      <c r="BJ246" s="16" t="s">
        <v>83</v>
      </c>
      <c r="BK246" s="148">
        <f>ROUND(I246*H246,2)</f>
        <v>0</v>
      </c>
      <c r="BL246" s="16" t="s">
        <v>130</v>
      </c>
      <c r="BM246" s="16" t="s">
        <v>346</v>
      </c>
    </row>
    <row r="247" spans="2:47" s="1" customFormat="1" ht="78">
      <c r="B247" s="29"/>
      <c r="D247" s="149" t="s">
        <v>132</v>
      </c>
      <c r="F247" s="150" t="s">
        <v>283</v>
      </c>
      <c r="I247" s="83"/>
      <c r="L247" s="29"/>
      <c r="M247" s="151"/>
      <c r="N247" s="48"/>
      <c r="O247" s="48"/>
      <c r="P247" s="48"/>
      <c r="Q247" s="48"/>
      <c r="R247" s="48"/>
      <c r="S247" s="48"/>
      <c r="T247" s="49"/>
      <c r="AT247" s="16" t="s">
        <v>132</v>
      </c>
      <c r="AU247" s="16" t="s">
        <v>85</v>
      </c>
    </row>
    <row r="248" spans="2:51" s="11" customFormat="1" ht="12">
      <c r="B248" s="152"/>
      <c r="D248" s="149" t="s">
        <v>134</v>
      </c>
      <c r="E248" s="153" t="s">
        <v>3</v>
      </c>
      <c r="F248" s="154" t="s">
        <v>400</v>
      </c>
      <c r="H248" s="155">
        <v>4433.92</v>
      </c>
      <c r="I248" s="156"/>
      <c r="L248" s="152"/>
      <c r="M248" s="157"/>
      <c r="N248" s="158"/>
      <c r="O248" s="158"/>
      <c r="P248" s="158"/>
      <c r="Q248" s="158"/>
      <c r="R248" s="158"/>
      <c r="S248" s="158"/>
      <c r="T248" s="159"/>
      <c r="AT248" s="153" t="s">
        <v>134</v>
      </c>
      <c r="AU248" s="153" t="s">
        <v>85</v>
      </c>
      <c r="AV248" s="11" t="s">
        <v>85</v>
      </c>
      <c r="AW248" s="11" t="s">
        <v>34</v>
      </c>
      <c r="AX248" s="11" t="s">
        <v>75</v>
      </c>
      <c r="AY248" s="153" t="s">
        <v>123</v>
      </c>
    </row>
    <row r="249" spans="2:51" s="12" customFormat="1" ht="12">
      <c r="B249" s="160"/>
      <c r="D249" s="149" t="s">
        <v>134</v>
      </c>
      <c r="E249" s="161" t="s">
        <v>3</v>
      </c>
      <c r="F249" s="162" t="s">
        <v>348</v>
      </c>
      <c r="H249" s="161" t="s">
        <v>3</v>
      </c>
      <c r="I249" s="163"/>
      <c r="L249" s="160"/>
      <c r="M249" s="164"/>
      <c r="N249" s="165"/>
      <c r="O249" s="165"/>
      <c r="P249" s="165"/>
      <c r="Q249" s="165"/>
      <c r="R249" s="165"/>
      <c r="S249" s="165"/>
      <c r="T249" s="166"/>
      <c r="AT249" s="161" t="s">
        <v>134</v>
      </c>
      <c r="AU249" s="161" t="s">
        <v>85</v>
      </c>
      <c r="AV249" s="12" t="s">
        <v>83</v>
      </c>
      <c r="AW249" s="12" t="s">
        <v>34</v>
      </c>
      <c r="AX249" s="12" t="s">
        <v>75</v>
      </c>
      <c r="AY249" s="161" t="s">
        <v>123</v>
      </c>
    </row>
    <row r="250" spans="2:51" s="13" customFormat="1" ht="12">
      <c r="B250" s="167"/>
      <c r="D250" s="149" t="s">
        <v>134</v>
      </c>
      <c r="E250" s="168" t="s">
        <v>3</v>
      </c>
      <c r="F250" s="169" t="s">
        <v>137</v>
      </c>
      <c r="H250" s="170">
        <v>4433.92</v>
      </c>
      <c r="I250" s="171"/>
      <c r="L250" s="167"/>
      <c r="M250" s="172"/>
      <c r="N250" s="173"/>
      <c r="O250" s="173"/>
      <c r="P250" s="173"/>
      <c r="Q250" s="173"/>
      <c r="R250" s="173"/>
      <c r="S250" s="173"/>
      <c r="T250" s="174"/>
      <c r="AT250" s="168" t="s">
        <v>134</v>
      </c>
      <c r="AU250" s="168" t="s">
        <v>85</v>
      </c>
      <c r="AV250" s="13" t="s">
        <v>130</v>
      </c>
      <c r="AW250" s="13" t="s">
        <v>34</v>
      </c>
      <c r="AX250" s="13" t="s">
        <v>83</v>
      </c>
      <c r="AY250" s="168" t="s">
        <v>123</v>
      </c>
    </row>
    <row r="251" spans="2:65" s="1" customFormat="1" ht="16.5" customHeight="1">
      <c r="B251" s="137"/>
      <c r="C251" s="138" t="s">
        <v>401</v>
      </c>
      <c r="D251" s="138" t="s">
        <v>125</v>
      </c>
      <c r="E251" s="139" t="s">
        <v>295</v>
      </c>
      <c r="F251" s="140" t="s">
        <v>296</v>
      </c>
      <c r="G251" s="141" t="s">
        <v>281</v>
      </c>
      <c r="H251" s="142">
        <v>1135.34</v>
      </c>
      <c r="I251" s="143"/>
      <c r="J251" s="142"/>
      <c r="K251" s="140" t="s">
        <v>129</v>
      </c>
      <c r="L251" s="29"/>
      <c r="M251" s="144" t="s">
        <v>3</v>
      </c>
      <c r="N251" s="145" t="s">
        <v>46</v>
      </c>
      <c r="O251" s="48"/>
      <c r="P251" s="146">
        <f>O251*H251</f>
        <v>0</v>
      </c>
      <c r="Q251" s="146">
        <v>0</v>
      </c>
      <c r="R251" s="146">
        <f>Q251*H251</f>
        <v>0</v>
      </c>
      <c r="S251" s="146">
        <v>0</v>
      </c>
      <c r="T251" s="147">
        <f>S251*H251</f>
        <v>0</v>
      </c>
      <c r="AR251" s="16" t="s">
        <v>130</v>
      </c>
      <c r="AT251" s="16" t="s">
        <v>125</v>
      </c>
      <c r="AU251" s="16" t="s">
        <v>85</v>
      </c>
      <c r="AY251" s="16" t="s">
        <v>123</v>
      </c>
      <c r="BE251" s="148">
        <f>IF(N251="základní",J251,0)</f>
        <v>0</v>
      </c>
      <c r="BF251" s="148">
        <f>IF(N251="snížená",J251,0)</f>
        <v>0</v>
      </c>
      <c r="BG251" s="148">
        <f>IF(N251="zákl. přenesená",J251,0)</f>
        <v>0</v>
      </c>
      <c r="BH251" s="148">
        <f>IF(N251="sníž. přenesená",J251,0)</f>
        <v>0</v>
      </c>
      <c r="BI251" s="148">
        <f>IF(N251="nulová",J251,0)</f>
        <v>0</v>
      </c>
      <c r="BJ251" s="16" t="s">
        <v>83</v>
      </c>
      <c r="BK251" s="148">
        <f>ROUND(I251*H251,2)</f>
        <v>0</v>
      </c>
      <c r="BL251" s="16" t="s">
        <v>130</v>
      </c>
      <c r="BM251" s="16" t="s">
        <v>349</v>
      </c>
    </row>
    <row r="252" spans="2:47" s="1" customFormat="1" ht="39">
      <c r="B252" s="29"/>
      <c r="D252" s="149" t="s">
        <v>132</v>
      </c>
      <c r="F252" s="150" t="s">
        <v>298</v>
      </c>
      <c r="I252" s="83"/>
      <c r="L252" s="29"/>
      <c r="M252" s="151"/>
      <c r="N252" s="48"/>
      <c r="O252" s="48"/>
      <c r="P252" s="48"/>
      <c r="Q252" s="48"/>
      <c r="R252" s="48"/>
      <c r="S252" s="48"/>
      <c r="T252" s="49"/>
      <c r="AT252" s="16" t="s">
        <v>132</v>
      </c>
      <c r="AU252" s="16" t="s">
        <v>85</v>
      </c>
    </row>
    <row r="253" spans="2:51" s="11" customFormat="1" ht="12">
      <c r="B253" s="152"/>
      <c r="D253" s="149" t="s">
        <v>134</v>
      </c>
      <c r="E253" s="153" t="s">
        <v>3</v>
      </c>
      <c r="F253" s="154" t="s">
        <v>402</v>
      </c>
      <c r="H253" s="155">
        <v>1135.34</v>
      </c>
      <c r="I253" s="156"/>
      <c r="L253" s="152"/>
      <c r="M253" s="157"/>
      <c r="N253" s="158"/>
      <c r="O253" s="158"/>
      <c r="P253" s="158"/>
      <c r="Q253" s="158"/>
      <c r="R253" s="158"/>
      <c r="S253" s="158"/>
      <c r="T253" s="159"/>
      <c r="AT253" s="153" t="s">
        <v>134</v>
      </c>
      <c r="AU253" s="153" t="s">
        <v>85</v>
      </c>
      <c r="AV253" s="11" t="s">
        <v>85</v>
      </c>
      <c r="AW253" s="11" t="s">
        <v>34</v>
      </c>
      <c r="AX253" s="11" t="s">
        <v>75</v>
      </c>
      <c r="AY253" s="153" t="s">
        <v>123</v>
      </c>
    </row>
    <row r="254" spans="2:51" s="13" customFormat="1" ht="12">
      <c r="B254" s="167"/>
      <c r="D254" s="149" t="s">
        <v>134</v>
      </c>
      <c r="E254" s="168" t="s">
        <v>3</v>
      </c>
      <c r="F254" s="169" t="s">
        <v>137</v>
      </c>
      <c r="H254" s="170">
        <v>1135.34</v>
      </c>
      <c r="I254" s="171"/>
      <c r="L254" s="167"/>
      <c r="M254" s="172"/>
      <c r="N254" s="173"/>
      <c r="O254" s="173"/>
      <c r="P254" s="173"/>
      <c r="Q254" s="173"/>
      <c r="R254" s="173"/>
      <c r="S254" s="173"/>
      <c r="T254" s="174"/>
      <c r="AT254" s="168" t="s">
        <v>134</v>
      </c>
      <c r="AU254" s="168" t="s">
        <v>85</v>
      </c>
      <c r="AV254" s="13" t="s">
        <v>130</v>
      </c>
      <c r="AW254" s="13" t="s">
        <v>34</v>
      </c>
      <c r="AX254" s="13" t="s">
        <v>83</v>
      </c>
      <c r="AY254" s="168" t="s">
        <v>123</v>
      </c>
    </row>
    <row r="255" spans="2:63" s="10" customFormat="1" ht="22.9" customHeight="1">
      <c r="B255" s="124"/>
      <c r="D255" s="125" t="s">
        <v>74</v>
      </c>
      <c r="E255" s="135" t="s">
        <v>300</v>
      </c>
      <c r="F255" s="135" t="s">
        <v>301</v>
      </c>
      <c r="I255" s="127"/>
      <c r="J255" s="136">
        <v>36.36</v>
      </c>
      <c r="L255" s="124"/>
      <c r="M255" s="129"/>
      <c r="N255" s="130"/>
      <c r="O255" s="130"/>
      <c r="P255" s="131">
        <f>SUM(P256:P257)</f>
        <v>0</v>
      </c>
      <c r="Q255" s="130"/>
      <c r="R255" s="131">
        <f>SUM(R256:R257)</f>
        <v>0</v>
      </c>
      <c r="S255" s="130"/>
      <c r="T255" s="132">
        <f>SUM(T256:T257)</f>
        <v>0</v>
      </c>
      <c r="AR255" s="125" t="s">
        <v>83</v>
      </c>
      <c r="AT255" s="133" t="s">
        <v>74</v>
      </c>
      <c r="AU255" s="133" t="s">
        <v>83</v>
      </c>
      <c r="AY255" s="125" t="s">
        <v>123</v>
      </c>
      <c r="BK255" s="134">
        <f>SUM(BK256:BK257)</f>
        <v>0</v>
      </c>
    </row>
    <row r="256" spans="2:65" s="1" customFormat="1" ht="22.5" customHeight="1">
      <c r="B256" s="137"/>
      <c r="C256" s="138" t="s">
        <v>403</v>
      </c>
      <c r="D256" s="138" t="s">
        <v>125</v>
      </c>
      <c r="E256" s="139" t="s">
        <v>303</v>
      </c>
      <c r="F256" s="140" t="s">
        <v>304</v>
      </c>
      <c r="G256" s="141" t="s">
        <v>281</v>
      </c>
      <c r="H256" s="142">
        <v>22.87</v>
      </c>
      <c r="I256" s="143"/>
      <c r="J256" s="142"/>
      <c r="K256" s="140" t="s">
        <v>129</v>
      </c>
      <c r="L256" s="29"/>
      <c r="M256" s="144" t="s">
        <v>3</v>
      </c>
      <c r="N256" s="145" t="s">
        <v>46</v>
      </c>
      <c r="O256" s="48"/>
      <c r="P256" s="146">
        <f>O256*H256</f>
        <v>0</v>
      </c>
      <c r="Q256" s="146">
        <v>0</v>
      </c>
      <c r="R256" s="146">
        <f>Q256*H256</f>
        <v>0</v>
      </c>
      <c r="S256" s="146">
        <v>0</v>
      </c>
      <c r="T256" s="147">
        <f>S256*H256</f>
        <v>0</v>
      </c>
      <c r="AR256" s="16" t="s">
        <v>130</v>
      </c>
      <c r="AT256" s="16" t="s">
        <v>125</v>
      </c>
      <c r="AU256" s="16" t="s">
        <v>85</v>
      </c>
      <c r="AY256" s="16" t="s">
        <v>123</v>
      </c>
      <c r="BE256" s="148">
        <f>IF(N256="základní",J256,0)</f>
        <v>0</v>
      </c>
      <c r="BF256" s="148">
        <f>IF(N256="snížená",J256,0)</f>
        <v>0</v>
      </c>
      <c r="BG256" s="148">
        <f>IF(N256="zákl. přenesená",J256,0)</f>
        <v>0</v>
      </c>
      <c r="BH256" s="148">
        <f>IF(N256="sníž. přenesená",J256,0)</f>
        <v>0</v>
      </c>
      <c r="BI256" s="148">
        <f>IF(N256="nulová",J256,0)</f>
        <v>0</v>
      </c>
      <c r="BJ256" s="16" t="s">
        <v>83</v>
      </c>
      <c r="BK256" s="148">
        <f>ROUND(I256*H256,2)</f>
        <v>0</v>
      </c>
      <c r="BL256" s="16" t="s">
        <v>130</v>
      </c>
      <c r="BM256" s="16" t="s">
        <v>305</v>
      </c>
    </row>
    <row r="257" spans="2:47" s="1" customFormat="1" ht="29.25">
      <c r="B257" s="29"/>
      <c r="D257" s="149" t="s">
        <v>132</v>
      </c>
      <c r="F257" s="150" t="s">
        <v>306</v>
      </c>
      <c r="I257" s="83"/>
      <c r="L257" s="29"/>
      <c r="M257" s="175"/>
      <c r="N257" s="176"/>
      <c r="O257" s="176"/>
      <c r="P257" s="176"/>
      <c r="Q257" s="176"/>
      <c r="R257" s="176"/>
      <c r="S257" s="176"/>
      <c r="T257" s="177"/>
      <c r="AT257" s="16" t="s">
        <v>132</v>
      </c>
      <c r="AU257" s="16" t="s">
        <v>85</v>
      </c>
    </row>
    <row r="258" spans="2:12" s="1" customFormat="1" ht="6.95" customHeight="1">
      <c r="B258" s="38"/>
      <c r="C258" s="39"/>
      <c r="D258" s="39"/>
      <c r="E258" s="39"/>
      <c r="F258" s="39"/>
      <c r="G258" s="39"/>
      <c r="H258" s="39"/>
      <c r="I258" s="99"/>
      <c r="J258" s="39"/>
      <c r="K258" s="39"/>
      <c r="L258" s="29"/>
    </row>
  </sheetData>
  <autoFilter ref="C84:K257"/>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0"/>
  <sheetViews>
    <sheetView showGridLines="0" workbookViewId="0" topLeftCell="A1">
      <selection activeCell="V41" sqref="V41"/>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8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70" t="s">
        <v>6</v>
      </c>
      <c r="M2" s="271"/>
      <c r="N2" s="271"/>
      <c r="O2" s="271"/>
      <c r="P2" s="271"/>
      <c r="Q2" s="271"/>
      <c r="R2" s="271"/>
      <c r="S2" s="271"/>
      <c r="T2" s="271"/>
      <c r="U2" s="271"/>
      <c r="V2" s="271"/>
      <c r="AT2" s="16" t="s">
        <v>94</v>
      </c>
    </row>
    <row r="3" spans="2:46" ht="6.95" customHeight="1">
      <c r="B3" s="17"/>
      <c r="C3" s="18"/>
      <c r="D3" s="18"/>
      <c r="E3" s="18"/>
      <c r="F3" s="18"/>
      <c r="G3" s="18"/>
      <c r="H3" s="18"/>
      <c r="I3" s="82"/>
      <c r="J3" s="18"/>
      <c r="K3" s="18"/>
      <c r="L3" s="19"/>
      <c r="AT3" s="16" t="s">
        <v>85</v>
      </c>
    </row>
    <row r="4" spans="2:46" ht="24.95" customHeight="1">
      <c r="B4" s="19"/>
      <c r="D4" s="20" t="s">
        <v>95</v>
      </c>
      <c r="L4" s="19"/>
      <c r="M4" s="21" t="s">
        <v>11</v>
      </c>
      <c r="AT4" s="16" t="s">
        <v>4</v>
      </c>
    </row>
    <row r="5" spans="2:12" ht="6.95" customHeight="1">
      <c r="B5" s="19"/>
      <c r="L5" s="19"/>
    </row>
    <row r="6" spans="2:12" ht="12" customHeight="1">
      <c r="B6" s="19"/>
      <c r="D6" s="25" t="s">
        <v>16</v>
      </c>
      <c r="L6" s="19"/>
    </row>
    <row r="7" spans="2:12" ht="16.5" customHeight="1">
      <c r="B7" s="19"/>
      <c r="E7" s="299" t="str">
        <f>'Rekapitulace stavby'!K6</f>
        <v>II/201  Chodová planá - Kyjov</v>
      </c>
      <c r="F7" s="300"/>
      <c r="G7" s="300"/>
      <c r="H7" s="300"/>
      <c r="L7" s="19"/>
    </row>
    <row r="8" spans="2:12" s="1" customFormat="1" ht="12" customHeight="1">
      <c r="B8" s="29"/>
      <c r="D8" s="25" t="s">
        <v>96</v>
      </c>
      <c r="I8" s="83"/>
      <c r="L8" s="29"/>
    </row>
    <row r="9" spans="2:12" s="1" customFormat="1" ht="36.95" customHeight="1">
      <c r="B9" s="29"/>
      <c r="E9" s="283" t="s">
        <v>404</v>
      </c>
      <c r="F9" s="282"/>
      <c r="G9" s="282"/>
      <c r="H9" s="282"/>
      <c r="I9" s="83"/>
      <c r="L9" s="29"/>
    </row>
    <row r="10" spans="2:12" s="1" customFormat="1" ht="12">
      <c r="B10" s="29"/>
      <c r="I10" s="83"/>
      <c r="L10" s="29"/>
    </row>
    <row r="11" spans="2:12" s="1" customFormat="1" ht="12" customHeight="1">
      <c r="B11" s="29"/>
      <c r="D11" s="25" t="s">
        <v>18</v>
      </c>
      <c r="F11" s="16" t="s">
        <v>19</v>
      </c>
      <c r="I11" s="84" t="s">
        <v>20</v>
      </c>
      <c r="J11" s="16" t="s">
        <v>3</v>
      </c>
      <c r="L11" s="29"/>
    </row>
    <row r="12" spans="2:12" s="1" customFormat="1" ht="12" customHeight="1">
      <c r="B12" s="29"/>
      <c r="D12" s="25" t="s">
        <v>22</v>
      </c>
      <c r="F12" s="16" t="s">
        <v>23</v>
      </c>
      <c r="I12" s="84" t="s">
        <v>24</v>
      </c>
      <c r="J12" s="45">
        <f>'Rekapitulace stavby'!AN8</f>
        <v>43636</v>
      </c>
      <c r="L12" s="29"/>
    </row>
    <row r="13" spans="2:12" s="1" customFormat="1" ht="10.9" customHeight="1">
      <c r="B13" s="29"/>
      <c r="I13" s="83"/>
      <c r="L13" s="29"/>
    </row>
    <row r="14" spans="2:12" s="1" customFormat="1" ht="12" customHeight="1">
      <c r="B14" s="29"/>
      <c r="D14" s="25" t="s">
        <v>25</v>
      </c>
      <c r="I14" s="84" t="s">
        <v>26</v>
      </c>
      <c r="J14" s="16" t="s">
        <v>3</v>
      </c>
      <c r="L14" s="29"/>
    </row>
    <row r="15" spans="2:12" s="1" customFormat="1" ht="18" customHeight="1">
      <c r="B15" s="29"/>
      <c r="E15" s="16" t="s">
        <v>27</v>
      </c>
      <c r="I15" s="84" t="s">
        <v>28</v>
      </c>
      <c r="J15" s="16" t="s">
        <v>3</v>
      </c>
      <c r="L15" s="29"/>
    </row>
    <row r="16" spans="2:12" s="1" customFormat="1" ht="6.95" customHeight="1">
      <c r="B16" s="29"/>
      <c r="I16" s="83"/>
      <c r="L16" s="29"/>
    </row>
    <row r="17" spans="2:12" s="1" customFormat="1" ht="12" customHeight="1">
      <c r="B17" s="29"/>
      <c r="D17" s="25" t="s">
        <v>29</v>
      </c>
      <c r="I17" s="84" t="s">
        <v>26</v>
      </c>
      <c r="J17" s="26" t="str">
        <f>'Rekapitulace stavby'!AN13</f>
        <v>45274924</v>
      </c>
      <c r="L17" s="29"/>
    </row>
    <row r="18" spans="2:12" s="1" customFormat="1" ht="18" customHeight="1">
      <c r="B18" s="29"/>
      <c r="E18" s="301" t="str">
        <f>'Rekapitulace stavby'!E14</f>
        <v>EUROVIA CS, a.s.</v>
      </c>
      <c r="F18" s="272"/>
      <c r="G18" s="272"/>
      <c r="H18" s="272"/>
      <c r="I18" s="84" t="s">
        <v>28</v>
      </c>
      <c r="J18" s="26" t="str">
        <f>'Rekapitulace stavby'!AN14</f>
        <v>CZ45274924</v>
      </c>
      <c r="L18" s="29"/>
    </row>
    <row r="19" spans="2:12" s="1" customFormat="1" ht="6.95" customHeight="1">
      <c r="B19" s="29"/>
      <c r="I19" s="83"/>
      <c r="L19" s="29"/>
    </row>
    <row r="20" spans="2:12" s="1" customFormat="1" ht="12" customHeight="1">
      <c r="B20" s="29"/>
      <c r="D20" s="25" t="s">
        <v>30</v>
      </c>
      <c r="I20" s="84" t="s">
        <v>26</v>
      </c>
      <c r="J20" s="16" t="s">
        <v>31</v>
      </c>
      <c r="L20" s="29"/>
    </row>
    <row r="21" spans="2:12" s="1" customFormat="1" ht="18" customHeight="1">
      <c r="B21" s="29"/>
      <c r="E21" s="16" t="s">
        <v>32</v>
      </c>
      <c r="I21" s="84" t="s">
        <v>28</v>
      </c>
      <c r="J21" s="16" t="s">
        <v>33</v>
      </c>
      <c r="L21" s="29"/>
    </row>
    <row r="22" spans="2:12" s="1" customFormat="1" ht="6.95" customHeight="1">
      <c r="B22" s="29"/>
      <c r="I22" s="83"/>
      <c r="L22" s="29"/>
    </row>
    <row r="23" spans="2:12" s="1" customFormat="1" ht="12" customHeight="1">
      <c r="B23" s="29"/>
      <c r="D23" s="25" t="s">
        <v>35</v>
      </c>
      <c r="I23" s="84" t="s">
        <v>26</v>
      </c>
      <c r="J23" s="16" t="s">
        <v>36</v>
      </c>
      <c r="L23" s="29"/>
    </row>
    <row r="24" spans="2:12" s="1" customFormat="1" ht="18" customHeight="1">
      <c r="B24" s="29"/>
      <c r="E24" s="16" t="s">
        <v>37</v>
      </c>
      <c r="I24" s="84" t="s">
        <v>28</v>
      </c>
      <c r="J24" s="16" t="s">
        <v>38</v>
      </c>
      <c r="L24" s="29"/>
    </row>
    <row r="25" spans="2:12" s="1" customFormat="1" ht="6.95" customHeight="1">
      <c r="B25" s="29"/>
      <c r="I25" s="83"/>
      <c r="L25" s="29"/>
    </row>
    <row r="26" spans="2:12" s="1" customFormat="1" ht="12" customHeight="1">
      <c r="B26" s="29"/>
      <c r="D26" s="25" t="s">
        <v>39</v>
      </c>
      <c r="I26" s="83"/>
      <c r="L26" s="29"/>
    </row>
    <row r="27" spans="2:12" s="6" customFormat="1" ht="16.5" customHeight="1">
      <c r="B27" s="85"/>
      <c r="E27" s="276" t="s">
        <v>3</v>
      </c>
      <c r="F27" s="276"/>
      <c r="G27" s="276"/>
      <c r="H27" s="276"/>
      <c r="I27" s="86"/>
      <c r="L27" s="85"/>
    </row>
    <row r="28" spans="2:12" s="1" customFormat="1" ht="6.95" customHeight="1">
      <c r="B28" s="29"/>
      <c r="I28" s="83"/>
      <c r="L28" s="29"/>
    </row>
    <row r="29" spans="2:12" s="1" customFormat="1" ht="6.95" customHeight="1">
      <c r="B29" s="29"/>
      <c r="D29" s="46"/>
      <c r="E29" s="46"/>
      <c r="F29" s="46"/>
      <c r="G29" s="46"/>
      <c r="H29" s="46"/>
      <c r="I29" s="87"/>
      <c r="J29" s="46"/>
      <c r="K29" s="46"/>
      <c r="L29" s="29"/>
    </row>
    <row r="30" spans="2:12" s="1" customFormat="1" ht="25.35" customHeight="1">
      <c r="B30" s="29"/>
      <c r="D30" s="88" t="s">
        <v>41</v>
      </c>
      <c r="I30" s="83"/>
      <c r="J30" s="59">
        <v>540000</v>
      </c>
      <c r="L30" s="29"/>
    </row>
    <row r="31" spans="2:12" s="1" customFormat="1" ht="6.95" customHeight="1">
      <c r="B31" s="29"/>
      <c r="D31" s="46"/>
      <c r="E31" s="46"/>
      <c r="F31" s="46"/>
      <c r="G31" s="46"/>
      <c r="H31" s="46"/>
      <c r="I31" s="87"/>
      <c r="J31" s="46"/>
      <c r="K31" s="46"/>
      <c r="L31" s="29"/>
    </row>
    <row r="32" spans="2:12" s="1" customFormat="1" ht="14.45" customHeight="1">
      <c r="B32" s="29"/>
      <c r="F32" s="32" t="s">
        <v>43</v>
      </c>
      <c r="I32" s="89" t="s">
        <v>42</v>
      </c>
      <c r="J32" s="32" t="s">
        <v>44</v>
      </c>
      <c r="L32" s="29"/>
    </row>
    <row r="33" spans="2:12" s="1" customFormat="1" ht="14.45" customHeight="1">
      <c r="B33" s="29"/>
      <c r="D33" s="25" t="s">
        <v>45</v>
      </c>
      <c r="E33" s="25" t="s">
        <v>46</v>
      </c>
      <c r="F33" s="90">
        <v>540000</v>
      </c>
      <c r="I33" s="91">
        <v>0.21</v>
      </c>
      <c r="J33" s="90">
        <v>113400</v>
      </c>
      <c r="L33" s="29"/>
    </row>
    <row r="34" spans="2:12" s="1" customFormat="1" ht="14.45" customHeight="1">
      <c r="B34" s="29"/>
      <c r="E34" s="25" t="s">
        <v>47</v>
      </c>
      <c r="F34" s="90">
        <f>ROUND((SUM(BF82:BF89)),2)</f>
        <v>0</v>
      </c>
      <c r="I34" s="91">
        <v>0.15</v>
      </c>
      <c r="J34" s="90">
        <f>ROUND(((SUM(BF82:BF89))*I34),2)</f>
        <v>0</v>
      </c>
      <c r="L34" s="29"/>
    </row>
    <row r="35" spans="2:12" s="1" customFormat="1" ht="14.45" customHeight="1" hidden="1">
      <c r="B35" s="29"/>
      <c r="E35" s="25" t="s">
        <v>48</v>
      </c>
      <c r="F35" s="90">
        <f>ROUND((SUM(BG82:BG89)),2)</f>
        <v>0</v>
      </c>
      <c r="I35" s="91">
        <v>0.21</v>
      </c>
      <c r="J35" s="90">
        <f>0</f>
        <v>0</v>
      </c>
      <c r="L35" s="29"/>
    </row>
    <row r="36" spans="2:12" s="1" customFormat="1" ht="14.45" customHeight="1" hidden="1">
      <c r="B36" s="29"/>
      <c r="E36" s="25" t="s">
        <v>49</v>
      </c>
      <c r="F36" s="90">
        <f>ROUND((SUM(BH82:BH89)),2)</f>
        <v>0</v>
      </c>
      <c r="I36" s="91">
        <v>0.15</v>
      </c>
      <c r="J36" s="90">
        <f>0</f>
        <v>0</v>
      </c>
      <c r="L36" s="29"/>
    </row>
    <row r="37" spans="2:12" s="1" customFormat="1" ht="14.45" customHeight="1" hidden="1">
      <c r="B37" s="29"/>
      <c r="E37" s="25" t="s">
        <v>50</v>
      </c>
      <c r="F37" s="90">
        <f>ROUND((SUM(BI82:BI89)),2)</f>
        <v>0</v>
      </c>
      <c r="I37" s="91">
        <v>0</v>
      </c>
      <c r="J37" s="90">
        <f>0</f>
        <v>0</v>
      </c>
      <c r="L37" s="29"/>
    </row>
    <row r="38" spans="2:12" s="1" customFormat="1" ht="6.95" customHeight="1">
      <c r="B38" s="29"/>
      <c r="I38" s="83"/>
      <c r="L38" s="29"/>
    </row>
    <row r="39" spans="2:12" s="1" customFormat="1" ht="25.35" customHeight="1">
      <c r="B39" s="29"/>
      <c r="C39" s="92"/>
      <c r="D39" s="93" t="s">
        <v>51</v>
      </c>
      <c r="E39" s="50"/>
      <c r="F39" s="50"/>
      <c r="G39" s="94" t="s">
        <v>52</v>
      </c>
      <c r="H39" s="95" t="s">
        <v>53</v>
      </c>
      <c r="I39" s="96"/>
      <c r="J39" s="97">
        <v>653400</v>
      </c>
      <c r="K39" s="98"/>
      <c r="L39" s="29"/>
    </row>
    <row r="40" spans="2:12" s="1" customFormat="1" ht="14.45" customHeight="1">
      <c r="B40" s="38"/>
      <c r="C40" s="39"/>
      <c r="D40" s="39"/>
      <c r="E40" s="39"/>
      <c r="F40" s="39"/>
      <c r="G40" s="39"/>
      <c r="H40" s="39"/>
      <c r="I40" s="99"/>
      <c r="J40" s="39"/>
      <c r="K40" s="39"/>
      <c r="L40" s="29"/>
    </row>
    <row r="44" spans="2:12" s="1" customFormat="1" ht="6.95" customHeight="1">
      <c r="B44" s="40"/>
      <c r="C44" s="41"/>
      <c r="D44" s="41"/>
      <c r="E44" s="41"/>
      <c r="F44" s="41"/>
      <c r="G44" s="41"/>
      <c r="H44" s="41"/>
      <c r="I44" s="100"/>
      <c r="J44" s="41"/>
      <c r="K44" s="41"/>
      <c r="L44" s="29"/>
    </row>
    <row r="45" spans="2:12" s="1" customFormat="1" ht="24.95" customHeight="1">
      <c r="B45" s="29"/>
      <c r="C45" s="20" t="s">
        <v>98</v>
      </c>
      <c r="I45" s="83"/>
      <c r="L45" s="29"/>
    </row>
    <row r="46" spans="2:12" s="1" customFormat="1" ht="6.95" customHeight="1">
      <c r="B46" s="29"/>
      <c r="I46" s="83"/>
      <c r="L46" s="29"/>
    </row>
    <row r="47" spans="2:12" s="1" customFormat="1" ht="12" customHeight="1">
      <c r="B47" s="29"/>
      <c r="C47" s="25" t="s">
        <v>16</v>
      </c>
      <c r="I47" s="83"/>
      <c r="L47" s="29"/>
    </row>
    <row r="48" spans="2:12" s="1" customFormat="1" ht="16.5" customHeight="1">
      <c r="B48" s="29"/>
      <c r="E48" s="299" t="str">
        <f>E7</f>
        <v>II/201  Chodová planá - Kyjov</v>
      </c>
      <c r="F48" s="300"/>
      <c r="G48" s="300"/>
      <c r="H48" s="300"/>
      <c r="I48" s="83"/>
      <c r="L48" s="29"/>
    </row>
    <row r="49" spans="2:12" s="1" customFormat="1" ht="12" customHeight="1">
      <c r="B49" s="29"/>
      <c r="C49" s="25" t="s">
        <v>96</v>
      </c>
      <c r="I49" s="83"/>
      <c r="L49" s="29"/>
    </row>
    <row r="50" spans="2:12" s="1" customFormat="1" ht="16.5" customHeight="1">
      <c r="B50" s="29"/>
      <c r="E50" s="283" t="str">
        <f>E9</f>
        <v>SK9404 - VON</v>
      </c>
      <c r="F50" s="282"/>
      <c r="G50" s="282"/>
      <c r="H50" s="282"/>
      <c r="I50" s="83"/>
      <c r="L50" s="29"/>
    </row>
    <row r="51" spans="2:12" s="1" customFormat="1" ht="6.95" customHeight="1">
      <c r="B51" s="29"/>
      <c r="I51" s="83"/>
      <c r="L51" s="29"/>
    </row>
    <row r="52" spans="2:12" s="1" customFormat="1" ht="12" customHeight="1">
      <c r="B52" s="29"/>
      <c r="C52" s="25" t="s">
        <v>22</v>
      </c>
      <c r="F52" s="16" t="str">
        <f>F12</f>
        <v xml:space="preserve"> </v>
      </c>
      <c r="I52" s="84" t="s">
        <v>24</v>
      </c>
      <c r="J52" s="45">
        <f>IF(J12="","",J12)</f>
        <v>43636</v>
      </c>
      <c r="L52" s="29"/>
    </row>
    <row r="53" spans="2:12" s="1" customFormat="1" ht="6.95" customHeight="1">
      <c r="B53" s="29"/>
      <c r="I53" s="83"/>
      <c r="L53" s="29"/>
    </row>
    <row r="54" spans="2:12" s="1" customFormat="1" ht="24.95" customHeight="1">
      <c r="B54" s="29"/>
      <c r="C54" s="25" t="s">
        <v>25</v>
      </c>
      <c r="F54" s="16" t="str">
        <f>E15</f>
        <v>SUS PK příspěvková organizace</v>
      </c>
      <c r="I54" s="84" t="s">
        <v>30</v>
      </c>
      <c r="J54" s="27" t="str">
        <f>E21</f>
        <v xml:space="preserve">Projekční kancelář Ing.Škubalová </v>
      </c>
      <c r="L54" s="29"/>
    </row>
    <row r="55" spans="2:12" s="1" customFormat="1" ht="13.7" customHeight="1">
      <c r="B55" s="29"/>
      <c r="C55" s="25" t="s">
        <v>29</v>
      </c>
      <c r="F55" s="16" t="str">
        <f>IF(E18="","",E18)</f>
        <v>EUROVIA CS, a.s.</v>
      </c>
      <c r="I55" s="84" t="s">
        <v>35</v>
      </c>
      <c r="J55" s="27" t="str">
        <f>E24</f>
        <v>Straka</v>
      </c>
      <c r="L55" s="29"/>
    </row>
    <row r="56" spans="2:12" s="1" customFormat="1" ht="10.35" customHeight="1">
      <c r="B56" s="29"/>
      <c r="I56" s="83"/>
      <c r="L56" s="29"/>
    </row>
    <row r="57" spans="2:12" s="1" customFormat="1" ht="29.25" customHeight="1">
      <c r="B57" s="29"/>
      <c r="C57" s="101" t="s">
        <v>99</v>
      </c>
      <c r="D57" s="92"/>
      <c r="E57" s="92"/>
      <c r="F57" s="92"/>
      <c r="G57" s="92"/>
      <c r="H57" s="92"/>
      <c r="I57" s="102"/>
      <c r="J57" s="103" t="s">
        <v>100</v>
      </c>
      <c r="K57" s="92"/>
      <c r="L57" s="29"/>
    </row>
    <row r="58" spans="2:12" s="1" customFormat="1" ht="10.35" customHeight="1">
      <c r="B58" s="29"/>
      <c r="I58" s="83"/>
      <c r="L58" s="29"/>
    </row>
    <row r="59" spans="2:47" s="1" customFormat="1" ht="22.9" customHeight="1">
      <c r="B59" s="29"/>
      <c r="C59" s="104" t="s">
        <v>73</v>
      </c>
      <c r="I59" s="83"/>
      <c r="J59" s="59">
        <v>540000</v>
      </c>
      <c r="L59" s="29"/>
      <c r="AU59" s="16" t="s">
        <v>101</v>
      </c>
    </row>
    <row r="60" spans="2:12" s="7" customFormat="1" ht="24.95" customHeight="1">
      <c r="B60" s="105"/>
      <c r="D60" s="106" t="s">
        <v>405</v>
      </c>
      <c r="E60" s="107"/>
      <c r="F60" s="107"/>
      <c r="G60" s="107"/>
      <c r="H60" s="107"/>
      <c r="I60" s="108"/>
      <c r="J60" s="109">
        <v>540000</v>
      </c>
      <c r="L60" s="105"/>
    </row>
    <row r="61" spans="2:12" s="8" customFormat="1" ht="19.9" customHeight="1">
      <c r="B61" s="110"/>
      <c r="D61" s="111" t="s">
        <v>406</v>
      </c>
      <c r="E61" s="112"/>
      <c r="F61" s="112"/>
      <c r="G61" s="112"/>
      <c r="H61" s="112"/>
      <c r="I61" s="113"/>
      <c r="J61" s="114">
        <v>390000</v>
      </c>
      <c r="L61" s="110"/>
    </row>
    <row r="62" spans="2:12" s="8" customFormat="1" ht="19.9" customHeight="1">
      <c r="B62" s="110"/>
      <c r="D62" s="111" t="s">
        <v>407</v>
      </c>
      <c r="E62" s="112"/>
      <c r="F62" s="112"/>
      <c r="G62" s="112"/>
      <c r="H62" s="112"/>
      <c r="I62" s="113"/>
      <c r="J62" s="114">
        <v>150000</v>
      </c>
      <c r="L62" s="110"/>
    </row>
    <row r="63" spans="2:12" s="1" customFormat="1" ht="21.75" customHeight="1">
      <c r="B63" s="29"/>
      <c r="I63" s="83"/>
      <c r="L63" s="29"/>
    </row>
    <row r="64" spans="2:12" s="1" customFormat="1" ht="6.95" customHeight="1">
      <c r="B64" s="38"/>
      <c r="C64" s="39"/>
      <c r="D64" s="39"/>
      <c r="E64" s="39"/>
      <c r="F64" s="39"/>
      <c r="G64" s="39"/>
      <c r="H64" s="39"/>
      <c r="I64" s="99"/>
      <c r="J64" s="39"/>
      <c r="K64" s="39"/>
      <c r="L64" s="29"/>
    </row>
    <row r="68" spans="2:12" s="1" customFormat="1" ht="6.95" customHeight="1">
      <c r="B68" s="40"/>
      <c r="C68" s="41"/>
      <c r="D68" s="41"/>
      <c r="E68" s="41"/>
      <c r="F68" s="41"/>
      <c r="G68" s="41"/>
      <c r="H68" s="41"/>
      <c r="I68" s="100"/>
      <c r="J68" s="41"/>
      <c r="K68" s="41"/>
      <c r="L68" s="29"/>
    </row>
    <row r="69" spans="2:12" s="1" customFormat="1" ht="24.95" customHeight="1">
      <c r="B69" s="29"/>
      <c r="C69" s="20" t="s">
        <v>108</v>
      </c>
      <c r="I69" s="83"/>
      <c r="L69" s="29"/>
    </row>
    <row r="70" spans="2:12" s="1" customFormat="1" ht="6.95" customHeight="1">
      <c r="B70" s="29"/>
      <c r="I70" s="83"/>
      <c r="L70" s="29"/>
    </row>
    <row r="71" spans="2:12" s="1" customFormat="1" ht="12" customHeight="1">
      <c r="B71" s="29"/>
      <c r="C71" s="25" t="s">
        <v>16</v>
      </c>
      <c r="I71" s="83"/>
      <c r="L71" s="29"/>
    </row>
    <row r="72" spans="2:12" s="1" customFormat="1" ht="16.5" customHeight="1">
      <c r="B72" s="29"/>
      <c r="E72" s="299" t="str">
        <f>E7</f>
        <v>II/201  Chodová planá - Kyjov</v>
      </c>
      <c r="F72" s="300"/>
      <c r="G72" s="300"/>
      <c r="H72" s="300"/>
      <c r="I72" s="83"/>
      <c r="L72" s="29"/>
    </row>
    <row r="73" spans="2:12" s="1" customFormat="1" ht="12" customHeight="1">
      <c r="B73" s="29"/>
      <c r="C73" s="25" t="s">
        <v>96</v>
      </c>
      <c r="I73" s="83"/>
      <c r="L73" s="29"/>
    </row>
    <row r="74" spans="2:12" s="1" customFormat="1" ht="16.5" customHeight="1">
      <c r="B74" s="29"/>
      <c r="E74" s="283" t="str">
        <f>E9</f>
        <v>SK9404 - VON</v>
      </c>
      <c r="F74" s="282"/>
      <c r="G74" s="282"/>
      <c r="H74" s="282"/>
      <c r="I74" s="83"/>
      <c r="L74" s="29"/>
    </row>
    <row r="75" spans="2:12" s="1" customFormat="1" ht="6.95" customHeight="1">
      <c r="B75" s="29"/>
      <c r="I75" s="83"/>
      <c r="L75" s="29"/>
    </row>
    <row r="76" spans="2:12" s="1" customFormat="1" ht="12" customHeight="1">
      <c r="B76" s="29"/>
      <c r="C76" s="25" t="s">
        <v>22</v>
      </c>
      <c r="F76" s="16" t="str">
        <f>F12</f>
        <v xml:space="preserve"> </v>
      </c>
      <c r="I76" s="84" t="s">
        <v>24</v>
      </c>
      <c r="J76" s="45">
        <f>IF(J12="","",J12)</f>
        <v>43636</v>
      </c>
      <c r="L76" s="29"/>
    </row>
    <row r="77" spans="2:12" s="1" customFormat="1" ht="6.95" customHeight="1">
      <c r="B77" s="29"/>
      <c r="I77" s="83"/>
      <c r="L77" s="29"/>
    </row>
    <row r="78" spans="2:12" s="1" customFormat="1" ht="24.95" customHeight="1">
      <c r="B78" s="29"/>
      <c r="C78" s="25" t="s">
        <v>25</v>
      </c>
      <c r="F78" s="16" t="str">
        <f>E15</f>
        <v>SUS PK příspěvková organizace</v>
      </c>
      <c r="I78" s="84" t="s">
        <v>30</v>
      </c>
      <c r="J78" s="27" t="str">
        <f>E21</f>
        <v xml:space="preserve">Projekční kancelář Ing.Škubalová </v>
      </c>
      <c r="L78" s="29"/>
    </row>
    <row r="79" spans="2:12" s="1" customFormat="1" ht="13.7" customHeight="1">
      <c r="B79" s="29"/>
      <c r="C79" s="25" t="s">
        <v>29</v>
      </c>
      <c r="F79" s="16" t="str">
        <f>IF(E18="","",E18)</f>
        <v>EUROVIA CS, a.s.</v>
      </c>
      <c r="I79" s="84" t="s">
        <v>35</v>
      </c>
      <c r="J79" s="27" t="str">
        <f>E24</f>
        <v>Straka</v>
      </c>
      <c r="L79" s="29"/>
    </row>
    <row r="80" spans="2:12" s="1" customFormat="1" ht="10.35" customHeight="1">
      <c r="B80" s="29"/>
      <c r="I80" s="83"/>
      <c r="L80" s="29"/>
    </row>
    <row r="81" spans="2:20" s="9" customFormat="1" ht="29.25" customHeight="1">
      <c r="B81" s="115"/>
      <c r="C81" s="116" t="s">
        <v>109</v>
      </c>
      <c r="D81" s="117" t="s">
        <v>60</v>
      </c>
      <c r="E81" s="117" t="s">
        <v>56</v>
      </c>
      <c r="F81" s="117" t="s">
        <v>57</v>
      </c>
      <c r="G81" s="117" t="s">
        <v>110</v>
      </c>
      <c r="H81" s="117" t="s">
        <v>111</v>
      </c>
      <c r="I81" s="118" t="s">
        <v>112</v>
      </c>
      <c r="J81" s="117" t="s">
        <v>100</v>
      </c>
      <c r="K81" s="119" t="s">
        <v>113</v>
      </c>
      <c r="L81" s="115"/>
      <c r="M81" s="52" t="s">
        <v>3</v>
      </c>
      <c r="N81" s="53" t="s">
        <v>45</v>
      </c>
      <c r="O81" s="53" t="s">
        <v>114</v>
      </c>
      <c r="P81" s="53" t="s">
        <v>115</v>
      </c>
      <c r="Q81" s="53" t="s">
        <v>116</v>
      </c>
      <c r="R81" s="53" t="s">
        <v>117</v>
      </c>
      <c r="S81" s="53" t="s">
        <v>118</v>
      </c>
      <c r="T81" s="54" t="s">
        <v>119</v>
      </c>
    </row>
    <row r="82" spans="2:63" s="1" customFormat="1" ht="22.9" customHeight="1">
      <c r="B82" s="29"/>
      <c r="C82" s="57" t="s">
        <v>120</v>
      </c>
      <c r="I82" s="83"/>
      <c r="J82" s="120">
        <v>540000</v>
      </c>
      <c r="L82" s="29"/>
      <c r="M82" s="55"/>
      <c r="N82" s="46"/>
      <c r="O82" s="46"/>
      <c r="P82" s="121">
        <f>P83</f>
        <v>0</v>
      </c>
      <c r="Q82" s="46"/>
      <c r="R82" s="121">
        <f>R83</f>
        <v>0</v>
      </c>
      <c r="S82" s="46"/>
      <c r="T82" s="122">
        <f>T83</f>
        <v>0</v>
      </c>
      <c r="AT82" s="16" t="s">
        <v>74</v>
      </c>
      <c r="AU82" s="16" t="s">
        <v>101</v>
      </c>
      <c r="BK82" s="123">
        <f>BK83</f>
        <v>0</v>
      </c>
    </row>
    <row r="83" spans="2:63" s="10" customFormat="1" ht="25.9" customHeight="1">
      <c r="B83" s="124"/>
      <c r="D83" s="125" t="s">
        <v>74</v>
      </c>
      <c r="E83" s="126" t="s">
        <v>408</v>
      </c>
      <c r="F83" s="126" t="s">
        <v>409</v>
      </c>
      <c r="I83" s="127"/>
      <c r="J83" s="128">
        <v>540000</v>
      </c>
      <c r="L83" s="124"/>
      <c r="M83" s="129"/>
      <c r="N83" s="130"/>
      <c r="O83" s="130"/>
      <c r="P83" s="131">
        <f>P84+P88</f>
        <v>0</v>
      </c>
      <c r="Q83" s="130"/>
      <c r="R83" s="131">
        <f>R84+R88</f>
        <v>0</v>
      </c>
      <c r="S83" s="130"/>
      <c r="T83" s="132">
        <f>T84+T88</f>
        <v>0</v>
      </c>
      <c r="AR83" s="125" t="s">
        <v>161</v>
      </c>
      <c r="AT83" s="133" t="s">
        <v>74</v>
      </c>
      <c r="AU83" s="133" t="s">
        <v>75</v>
      </c>
      <c r="AY83" s="125" t="s">
        <v>123</v>
      </c>
      <c r="BK83" s="134">
        <f>BK84+BK88</f>
        <v>0</v>
      </c>
    </row>
    <row r="84" spans="2:63" s="10" customFormat="1" ht="22.9" customHeight="1">
      <c r="B84" s="124"/>
      <c r="D84" s="125" t="s">
        <v>74</v>
      </c>
      <c r="E84" s="135" t="s">
        <v>410</v>
      </c>
      <c r="F84" s="135" t="s">
        <v>411</v>
      </c>
      <c r="I84" s="127"/>
      <c r="J84" s="136">
        <v>390000</v>
      </c>
      <c r="L84" s="124"/>
      <c r="M84" s="129"/>
      <c r="N84" s="130"/>
      <c r="O84" s="130"/>
      <c r="P84" s="131">
        <f>SUM(P85:P87)</f>
        <v>0</v>
      </c>
      <c r="Q84" s="130"/>
      <c r="R84" s="131">
        <f>SUM(R85:R87)</f>
        <v>0</v>
      </c>
      <c r="S84" s="130"/>
      <c r="T84" s="132">
        <f>SUM(T85:T87)</f>
        <v>0</v>
      </c>
      <c r="AR84" s="125" t="s">
        <v>161</v>
      </c>
      <c r="AT84" s="133" t="s">
        <v>74</v>
      </c>
      <c r="AU84" s="133" t="s">
        <v>83</v>
      </c>
      <c r="AY84" s="125" t="s">
        <v>123</v>
      </c>
      <c r="BK84" s="134">
        <f>SUM(BK85:BK87)</f>
        <v>0</v>
      </c>
    </row>
    <row r="85" spans="2:65" s="1" customFormat="1" ht="16.5" customHeight="1">
      <c r="B85" s="137"/>
      <c r="C85" s="138" t="s">
        <v>83</v>
      </c>
      <c r="D85" s="138" t="s">
        <v>125</v>
      </c>
      <c r="E85" s="139" t="s">
        <v>412</v>
      </c>
      <c r="F85" s="140" t="s">
        <v>413</v>
      </c>
      <c r="G85" s="141" t="s">
        <v>414</v>
      </c>
      <c r="H85" s="142">
        <v>1</v>
      </c>
      <c r="I85" s="143"/>
      <c r="J85" s="142"/>
      <c r="K85" s="140" t="s">
        <v>129</v>
      </c>
      <c r="L85" s="29"/>
      <c r="M85" s="144" t="s">
        <v>3</v>
      </c>
      <c r="N85" s="145" t="s">
        <v>46</v>
      </c>
      <c r="O85" s="48"/>
      <c r="P85" s="146">
        <f>O85*H85</f>
        <v>0</v>
      </c>
      <c r="Q85" s="146">
        <v>0</v>
      </c>
      <c r="R85" s="146">
        <f>Q85*H85</f>
        <v>0</v>
      </c>
      <c r="S85" s="146">
        <v>0</v>
      </c>
      <c r="T85" s="147">
        <f>S85*H85</f>
        <v>0</v>
      </c>
      <c r="AR85" s="16" t="s">
        <v>415</v>
      </c>
      <c r="AT85" s="16" t="s">
        <v>125</v>
      </c>
      <c r="AU85" s="16" t="s">
        <v>85</v>
      </c>
      <c r="AY85" s="16" t="s">
        <v>123</v>
      </c>
      <c r="BE85" s="148">
        <f>IF(N85="základní",J85,0)</f>
        <v>0</v>
      </c>
      <c r="BF85" s="148">
        <f>IF(N85="snížená",J85,0)</f>
        <v>0</v>
      </c>
      <c r="BG85" s="148">
        <f>IF(N85="zákl. přenesená",J85,0)</f>
        <v>0</v>
      </c>
      <c r="BH85" s="148">
        <f>IF(N85="sníž. přenesená",J85,0)</f>
        <v>0</v>
      </c>
      <c r="BI85" s="148">
        <f>IF(N85="nulová",J85,0)</f>
        <v>0</v>
      </c>
      <c r="BJ85" s="16" t="s">
        <v>83</v>
      </c>
      <c r="BK85" s="148">
        <f>ROUND(I85*H85,2)</f>
        <v>0</v>
      </c>
      <c r="BL85" s="16" t="s">
        <v>415</v>
      </c>
      <c r="BM85" s="16" t="s">
        <v>416</v>
      </c>
    </row>
    <row r="86" spans="2:65" s="1" customFormat="1" ht="16.5" customHeight="1">
      <c r="B86" s="137"/>
      <c r="C86" s="138" t="s">
        <v>85</v>
      </c>
      <c r="D86" s="138" t="s">
        <v>125</v>
      </c>
      <c r="E86" s="139" t="s">
        <v>417</v>
      </c>
      <c r="F86" s="140" t="s">
        <v>418</v>
      </c>
      <c r="G86" s="141" t="s">
        <v>414</v>
      </c>
      <c r="H86" s="142">
        <v>1</v>
      </c>
      <c r="I86" s="143"/>
      <c r="J86" s="142"/>
      <c r="K86" s="140" t="s">
        <v>3</v>
      </c>
      <c r="L86" s="29"/>
      <c r="M86" s="144" t="s">
        <v>3</v>
      </c>
      <c r="N86" s="145" t="s">
        <v>46</v>
      </c>
      <c r="O86" s="48"/>
      <c r="P86" s="146">
        <f>O86*H86</f>
        <v>0</v>
      </c>
      <c r="Q86" s="146">
        <v>0</v>
      </c>
      <c r="R86" s="146">
        <f>Q86*H86</f>
        <v>0</v>
      </c>
      <c r="S86" s="146">
        <v>0</v>
      </c>
      <c r="T86" s="147">
        <f>S86*H86</f>
        <v>0</v>
      </c>
      <c r="AR86" s="16" t="s">
        <v>415</v>
      </c>
      <c r="AT86" s="16" t="s">
        <v>125</v>
      </c>
      <c r="AU86" s="16" t="s">
        <v>85</v>
      </c>
      <c r="AY86" s="16" t="s">
        <v>123</v>
      </c>
      <c r="BE86" s="148">
        <f>IF(N86="základní",J86,0)</f>
        <v>0</v>
      </c>
      <c r="BF86" s="148">
        <f>IF(N86="snížená",J86,0)</f>
        <v>0</v>
      </c>
      <c r="BG86" s="148">
        <f>IF(N86="zákl. přenesená",J86,0)</f>
        <v>0</v>
      </c>
      <c r="BH86" s="148">
        <f>IF(N86="sníž. přenesená",J86,0)</f>
        <v>0</v>
      </c>
      <c r="BI86" s="148">
        <f>IF(N86="nulová",J86,0)</f>
        <v>0</v>
      </c>
      <c r="BJ86" s="16" t="s">
        <v>83</v>
      </c>
      <c r="BK86" s="148">
        <f>ROUND(I86*H86,2)</f>
        <v>0</v>
      </c>
      <c r="BL86" s="16" t="s">
        <v>415</v>
      </c>
      <c r="BM86" s="16" t="s">
        <v>419</v>
      </c>
    </row>
    <row r="87" spans="2:65" s="1" customFormat="1" ht="16.5" customHeight="1">
      <c r="B87" s="137"/>
      <c r="C87" s="138" t="s">
        <v>143</v>
      </c>
      <c r="D87" s="138" t="s">
        <v>125</v>
      </c>
      <c r="E87" s="139" t="s">
        <v>420</v>
      </c>
      <c r="F87" s="140" t="s">
        <v>421</v>
      </c>
      <c r="G87" s="141" t="s">
        <v>414</v>
      </c>
      <c r="H87" s="142">
        <v>1</v>
      </c>
      <c r="I87" s="143"/>
      <c r="J87" s="142"/>
      <c r="K87" s="140" t="s">
        <v>129</v>
      </c>
      <c r="L87" s="29"/>
      <c r="M87" s="144" t="s">
        <v>3</v>
      </c>
      <c r="N87" s="145" t="s">
        <v>46</v>
      </c>
      <c r="O87" s="48"/>
      <c r="P87" s="146">
        <f>O87*H87</f>
        <v>0</v>
      </c>
      <c r="Q87" s="146">
        <v>0</v>
      </c>
      <c r="R87" s="146">
        <f>Q87*H87</f>
        <v>0</v>
      </c>
      <c r="S87" s="146">
        <v>0</v>
      </c>
      <c r="T87" s="147">
        <f>S87*H87</f>
        <v>0</v>
      </c>
      <c r="AR87" s="16" t="s">
        <v>415</v>
      </c>
      <c r="AT87" s="16" t="s">
        <v>125</v>
      </c>
      <c r="AU87" s="16" t="s">
        <v>85</v>
      </c>
      <c r="AY87" s="16" t="s">
        <v>123</v>
      </c>
      <c r="BE87" s="148">
        <f>IF(N87="základní",J87,0)</f>
        <v>0</v>
      </c>
      <c r="BF87" s="148">
        <f>IF(N87="snížená",J87,0)</f>
        <v>0</v>
      </c>
      <c r="BG87" s="148">
        <f>IF(N87="zákl. přenesená",J87,0)</f>
        <v>0</v>
      </c>
      <c r="BH87" s="148">
        <f>IF(N87="sníž. přenesená",J87,0)</f>
        <v>0</v>
      </c>
      <c r="BI87" s="148">
        <f>IF(N87="nulová",J87,0)</f>
        <v>0</v>
      </c>
      <c r="BJ87" s="16" t="s">
        <v>83</v>
      </c>
      <c r="BK87" s="148">
        <f>ROUND(I87*H87,2)</f>
        <v>0</v>
      </c>
      <c r="BL87" s="16" t="s">
        <v>415</v>
      </c>
      <c r="BM87" s="16" t="s">
        <v>422</v>
      </c>
    </row>
    <row r="88" spans="2:63" s="10" customFormat="1" ht="22.9" customHeight="1">
      <c r="B88" s="124"/>
      <c r="D88" s="125" t="s">
        <v>74</v>
      </c>
      <c r="E88" s="135" t="s">
        <v>423</v>
      </c>
      <c r="F88" s="135" t="s">
        <v>424</v>
      </c>
      <c r="I88" s="127"/>
      <c r="J88" s="136">
        <v>150000</v>
      </c>
      <c r="L88" s="124"/>
      <c r="M88" s="129"/>
      <c r="N88" s="130"/>
      <c r="O88" s="130"/>
      <c r="P88" s="131">
        <f>P89</f>
        <v>0</v>
      </c>
      <c r="Q88" s="130"/>
      <c r="R88" s="131">
        <f>R89</f>
        <v>0</v>
      </c>
      <c r="S88" s="130"/>
      <c r="T88" s="132">
        <f>T89</f>
        <v>0</v>
      </c>
      <c r="AR88" s="125" t="s">
        <v>161</v>
      </c>
      <c r="AT88" s="133" t="s">
        <v>74</v>
      </c>
      <c r="AU88" s="133" t="s">
        <v>83</v>
      </c>
      <c r="AY88" s="125" t="s">
        <v>123</v>
      </c>
      <c r="BK88" s="134">
        <f>BK89</f>
        <v>0</v>
      </c>
    </row>
    <row r="89" spans="2:65" s="1" customFormat="1" ht="16.5" customHeight="1">
      <c r="B89" s="137"/>
      <c r="C89" s="138" t="s">
        <v>130</v>
      </c>
      <c r="D89" s="138" t="s">
        <v>125</v>
      </c>
      <c r="E89" s="139" t="s">
        <v>425</v>
      </c>
      <c r="F89" s="140" t="s">
        <v>426</v>
      </c>
      <c r="G89" s="141" t="s">
        <v>414</v>
      </c>
      <c r="H89" s="142">
        <v>1</v>
      </c>
      <c r="I89" s="143"/>
      <c r="J89" s="142"/>
      <c r="K89" s="140" t="s">
        <v>129</v>
      </c>
      <c r="L89" s="29"/>
      <c r="M89" s="178" t="s">
        <v>3</v>
      </c>
      <c r="N89" s="179" t="s">
        <v>46</v>
      </c>
      <c r="O89" s="176"/>
      <c r="P89" s="180">
        <f>O89*H89</f>
        <v>0</v>
      </c>
      <c r="Q89" s="180">
        <v>0</v>
      </c>
      <c r="R89" s="180">
        <f>Q89*H89</f>
        <v>0</v>
      </c>
      <c r="S89" s="180">
        <v>0</v>
      </c>
      <c r="T89" s="181">
        <f>S89*H89</f>
        <v>0</v>
      </c>
      <c r="AR89" s="16" t="s">
        <v>415</v>
      </c>
      <c r="AT89" s="16" t="s">
        <v>125</v>
      </c>
      <c r="AU89" s="16" t="s">
        <v>85</v>
      </c>
      <c r="AY89" s="16" t="s">
        <v>123</v>
      </c>
      <c r="BE89" s="148">
        <f>IF(N89="základní",J89,0)</f>
        <v>0</v>
      </c>
      <c r="BF89" s="148">
        <f>IF(N89="snížená",J89,0)</f>
        <v>0</v>
      </c>
      <c r="BG89" s="148">
        <f>IF(N89="zákl. přenesená",J89,0)</f>
        <v>0</v>
      </c>
      <c r="BH89" s="148">
        <f>IF(N89="sníž. přenesená",J89,0)</f>
        <v>0</v>
      </c>
      <c r="BI89" s="148">
        <f>IF(N89="nulová",J89,0)</f>
        <v>0</v>
      </c>
      <c r="BJ89" s="16" t="s">
        <v>83</v>
      </c>
      <c r="BK89" s="148">
        <f>ROUND(I89*H89,2)</f>
        <v>0</v>
      </c>
      <c r="BL89" s="16" t="s">
        <v>415</v>
      </c>
      <c r="BM89" s="16" t="s">
        <v>427</v>
      </c>
    </row>
    <row r="90" spans="2:12" s="1" customFormat="1" ht="6.95" customHeight="1">
      <c r="B90" s="38"/>
      <c r="C90" s="39"/>
      <c r="D90" s="39"/>
      <c r="E90" s="39"/>
      <c r="F90" s="39"/>
      <c r="G90" s="39"/>
      <c r="H90" s="39"/>
      <c r="I90" s="99"/>
      <c r="J90" s="39"/>
      <c r="K90" s="39"/>
      <c r="L90" s="29"/>
    </row>
  </sheetData>
  <autoFilter ref="C81:K8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
  </sheetViews>
  <sheetFormatPr defaultColWidth="9.140625" defaultRowHeight="12"/>
  <cols>
    <col min="1" max="1" width="8.28125" style="182" customWidth="1"/>
    <col min="2" max="2" width="1.7109375" style="182" customWidth="1"/>
    <col min="3" max="4" width="5.00390625" style="182" customWidth="1"/>
    <col min="5" max="5" width="11.7109375" style="182" customWidth="1"/>
    <col min="6" max="6" width="9.140625" style="182" customWidth="1"/>
    <col min="7" max="7" width="5.00390625" style="182" customWidth="1"/>
    <col min="8" max="8" width="77.8515625" style="182" customWidth="1"/>
    <col min="9" max="10" width="20.00390625" style="182" customWidth="1"/>
    <col min="11" max="11" width="1.7109375" style="182" customWidth="1"/>
  </cols>
  <sheetData>
    <row r="1" ht="37.5" customHeight="1"/>
    <row r="2" spans="2:11" ht="7.5" customHeight="1">
      <c r="B2" s="183"/>
      <c r="C2" s="184"/>
      <c r="D2" s="184"/>
      <c r="E2" s="184"/>
      <c r="F2" s="184"/>
      <c r="G2" s="184"/>
      <c r="H2" s="184"/>
      <c r="I2" s="184"/>
      <c r="J2" s="184"/>
      <c r="K2" s="185"/>
    </row>
    <row r="3" spans="2:11" s="14" customFormat="1" ht="45" customHeight="1">
      <c r="B3" s="186"/>
      <c r="C3" s="305" t="s">
        <v>428</v>
      </c>
      <c r="D3" s="305"/>
      <c r="E3" s="305"/>
      <c r="F3" s="305"/>
      <c r="G3" s="305"/>
      <c r="H3" s="305"/>
      <c r="I3" s="305"/>
      <c r="J3" s="305"/>
      <c r="K3" s="187"/>
    </row>
    <row r="4" spans="2:11" ht="25.5" customHeight="1">
      <c r="B4" s="188"/>
      <c r="C4" s="308" t="s">
        <v>429</v>
      </c>
      <c r="D4" s="308"/>
      <c r="E4" s="308"/>
      <c r="F4" s="308"/>
      <c r="G4" s="308"/>
      <c r="H4" s="308"/>
      <c r="I4" s="308"/>
      <c r="J4" s="308"/>
      <c r="K4" s="189"/>
    </row>
    <row r="5" spans="2:11" ht="5.25" customHeight="1">
      <c r="B5" s="188"/>
      <c r="C5" s="190"/>
      <c r="D5" s="190"/>
      <c r="E5" s="190"/>
      <c r="F5" s="190"/>
      <c r="G5" s="190"/>
      <c r="H5" s="190"/>
      <c r="I5" s="190"/>
      <c r="J5" s="190"/>
      <c r="K5" s="189"/>
    </row>
    <row r="6" spans="2:11" ht="15" customHeight="1">
      <c r="B6" s="188"/>
      <c r="C6" s="306" t="s">
        <v>430</v>
      </c>
      <c r="D6" s="306"/>
      <c r="E6" s="306"/>
      <c r="F6" s="306"/>
      <c r="G6" s="306"/>
      <c r="H6" s="306"/>
      <c r="I6" s="306"/>
      <c r="J6" s="306"/>
      <c r="K6" s="189"/>
    </row>
    <row r="7" spans="2:11" ht="15" customHeight="1">
      <c r="B7" s="192"/>
      <c r="C7" s="306" t="s">
        <v>431</v>
      </c>
      <c r="D7" s="306"/>
      <c r="E7" s="306"/>
      <c r="F7" s="306"/>
      <c r="G7" s="306"/>
      <c r="H7" s="306"/>
      <c r="I7" s="306"/>
      <c r="J7" s="306"/>
      <c r="K7" s="189"/>
    </row>
    <row r="8" spans="2:11" ht="12.75" customHeight="1">
      <c r="B8" s="192"/>
      <c r="C8" s="191"/>
      <c r="D8" s="191"/>
      <c r="E8" s="191"/>
      <c r="F8" s="191"/>
      <c r="G8" s="191"/>
      <c r="H8" s="191"/>
      <c r="I8" s="191"/>
      <c r="J8" s="191"/>
      <c r="K8" s="189"/>
    </row>
    <row r="9" spans="2:11" ht="15" customHeight="1">
      <c r="B9" s="192"/>
      <c r="C9" s="306" t="s">
        <v>432</v>
      </c>
      <c r="D9" s="306"/>
      <c r="E9" s="306"/>
      <c r="F9" s="306"/>
      <c r="G9" s="306"/>
      <c r="H9" s="306"/>
      <c r="I9" s="306"/>
      <c r="J9" s="306"/>
      <c r="K9" s="189"/>
    </row>
    <row r="10" spans="2:11" ht="15" customHeight="1">
      <c r="B10" s="192"/>
      <c r="C10" s="191"/>
      <c r="D10" s="306" t="s">
        <v>433</v>
      </c>
      <c r="E10" s="306"/>
      <c r="F10" s="306"/>
      <c r="G10" s="306"/>
      <c r="H10" s="306"/>
      <c r="I10" s="306"/>
      <c r="J10" s="306"/>
      <c r="K10" s="189"/>
    </row>
    <row r="11" spans="2:11" ht="15" customHeight="1">
      <c r="B11" s="192"/>
      <c r="C11" s="193"/>
      <c r="D11" s="306" t="s">
        <v>434</v>
      </c>
      <c r="E11" s="306"/>
      <c r="F11" s="306"/>
      <c r="G11" s="306"/>
      <c r="H11" s="306"/>
      <c r="I11" s="306"/>
      <c r="J11" s="306"/>
      <c r="K11" s="189"/>
    </row>
    <row r="12" spans="2:11" ht="15" customHeight="1">
      <c r="B12" s="192"/>
      <c r="C12" s="193"/>
      <c r="D12" s="191"/>
      <c r="E12" s="191"/>
      <c r="F12" s="191"/>
      <c r="G12" s="191"/>
      <c r="H12" s="191"/>
      <c r="I12" s="191"/>
      <c r="J12" s="191"/>
      <c r="K12" s="189"/>
    </row>
    <row r="13" spans="2:11" ht="15" customHeight="1">
      <c r="B13" s="192"/>
      <c r="C13" s="193"/>
      <c r="D13" s="194" t="s">
        <v>435</v>
      </c>
      <c r="E13" s="191"/>
      <c r="F13" s="191"/>
      <c r="G13" s="191"/>
      <c r="H13" s="191"/>
      <c r="I13" s="191"/>
      <c r="J13" s="191"/>
      <c r="K13" s="189"/>
    </row>
    <row r="14" spans="2:11" ht="12.75" customHeight="1">
      <c r="B14" s="192"/>
      <c r="C14" s="193"/>
      <c r="D14" s="193"/>
      <c r="E14" s="193"/>
      <c r="F14" s="193"/>
      <c r="G14" s="193"/>
      <c r="H14" s="193"/>
      <c r="I14" s="193"/>
      <c r="J14" s="193"/>
      <c r="K14" s="189"/>
    </row>
    <row r="15" spans="2:11" ht="15" customHeight="1">
      <c r="B15" s="192"/>
      <c r="C15" s="193"/>
      <c r="D15" s="306" t="s">
        <v>436</v>
      </c>
      <c r="E15" s="306"/>
      <c r="F15" s="306"/>
      <c r="G15" s="306"/>
      <c r="H15" s="306"/>
      <c r="I15" s="306"/>
      <c r="J15" s="306"/>
      <c r="K15" s="189"/>
    </row>
    <row r="16" spans="2:11" ht="15" customHeight="1">
      <c r="B16" s="192"/>
      <c r="C16" s="193"/>
      <c r="D16" s="306" t="s">
        <v>437</v>
      </c>
      <c r="E16" s="306"/>
      <c r="F16" s="306"/>
      <c r="G16" s="306"/>
      <c r="H16" s="306"/>
      <c r="I16" s="306"/>
      <c r="J16" s="306"/>
      <c r="K16" s="189"/>
    </row>
    <row r="17" spans="2:11" ht="15" customHeight="1">
      <c r="B17" s="192"/>
      <c r="C17" s="193"/>
      <c r="D17" s="306" t="s">
        <v>438</v>
      </c>
      <c r="E17" s="306"/>
      <c r="F17" s="306"/>
      <c r="G17" s="306"/>
      <c r="H17" s="306"/>
      <c r="I17" s="306"/>
      <c r="J17" s="306"/>
      <c r="K17" s="189"/>
    </row>
    <row r="18" spans="2:11" ht="15" customHeight="1">
      <c r="B18" s="192"/>
      <c r="C18" s="193"/>
      <c r="D18" s="193"/>
      <c r="E18" s="195" t="s">
        <v>82</v>
      </c>
      <c r="F18" s="306" t="s">
        <v>439</v>
      </c>
      <c r="G18" s="306"/>
      <c r="H18" s="306"/>
      <c r="I18" s="306"/>
      <c r="J18" s="306"/>
      <c r="K18" s="189"/>
    </row>
    <row r="19" spans="2:11" ht="15" customHeight="1">
      <c r="B19" s="192"/>
      <c r="C19" s="193"/>
      <c r="D19" s="193"/>
      <c r="E19" s="195" t="s">
        <v>440</v>
      </c>
      <c r="F19" s="306" t="s">
        <v>441</v>
      </c>
      <c r="G19" s="306"/>
      <c r="H19" s="306"/>
      <c r="I19" s="306"/>
      <c r="J19" s="306"/>
      <c r="K19" s="189"/>
    </row>
    <row r="20" spans="2:11" ht="15" customHeight="1">
      <c r="B20" s="192"/>
      <c r="C20" s="193"/>
      <c r="D20" s="193"/>
      <c r="E20" s="195" t="s">
        <v>442</v>
      </c>
      <c r="F20" s="306" t="s">
        <v>443</v>
      </c>
      <c r="G20" s="306"/>
      <c r="H20" s="306"/>
      <c r="I20" s="306"/>
      <c r="J20" s="306"/>
      <c r="K20" s="189"/>
    </row>
    <row r="21" spans="2:11" ht="15" customHeight="1">
      <c r="B21" s="192"/>
      <c r="C21" s="193"/>
      <c r="D21" s="193"/>
      <c r="E21" s="195" t="s">
        <v>93</v>
      </c>
      <c r="F21" s="306" t="s">
        <v>444</v>
      </c>
      <c r="G21" s="306"/>
      <c r="H21" s="306"/>
      <c r="I21" s="306"/>
      <c r="J21" s="306"/>
      <c r="K21" s="189"/>
    </row>
    <row r="22" spans="2:11" ht="15" customHeight="1">
      <c r="B22" s="192"/>
      <c r="C22" s="193"/>
      <c r="D22" s="193"/>
      <c r="E22" s="195" t="s">
        <v>445</v>
      </c>
      <c r="F22" s="306" t="s">
        <v>446</v>
      </c>
      <c r="G22" s="306"/>
      <c r="H22" s="306"/>
      <c r="I22" s="306"/>
      <c r="J22" s="306"/>
      <c r="K22" s="189"/>
    </row>
    <row r="23" spans="2:11" ht="15" customHeight="1">
      <c r="B23" s="192"/>
      <c r="C23" s="193"/>
      <c r="D23" s="193"/>
      <c r="E23" s="195" t="s">
        <v>447</v>
      </c>
      <c r="F23" s="306" t="s">
        <v>448</v>
      </c>
      <c r="G23" s="306"/>
      <c r="H23" s="306"/>
      <c r="I23" s="306"/>
      <c r="J23" s="306"/>
      <c r="K23" s="189"/>
    </row>
    <row r="24" spans="2:11" ht="12.75" customHeight="1">
      <c r="B24" s="192"/>
      <c r="C24" s="193"/>
      <c r="D24" s="193"/>
      <c r="E24" s="193"/>
      <c r="F24" s="193"/>
      <c r="G24" s="193"/>
      <c r="H24" s="193"/>
      <c r="I24" s="193"/>
      <c r="J24" s="193"/>
      <c r="K24" s="189"/>
    </row>
    <row r="25" spans="2:11" ht="15" customHeight="1">
      <c r="B25" s="192"/>
      <c r="C25" s="306" t="s">
        <v>449</v>
      </c>
      <c r="D25" s="306"/>
      <c r="E25" s="306"/>
      <c r="F25" s="306"/>
      <c r="G25" s="306"/>
      <c r="H25" s="306"/>
      <c r="I25" s="306"/>
      <c r="J25" s="306"/>
      <c r="K25" s="189"/>
    </row>
    <row r="26" spans="2:11" ht="15" customHeight="1">
      <c r="B26" s="192"/>
      <c r="C26" s="306" t="s">
        <v>450</v>
      </c>
      <c r="D26" s="306"/>
      <c r="E26" s="306"/>
      <c r="F26" s="306"/>
      <c r="G26" s="306"/>
      <c r="H26" s="306"/>
      <c r="I26" s="306"/>
      <c r="J26" s="306"/>
      <c r="K26" s="189"/>
    </row>
    <row r="27" spans="2:11" ht="15" customHeight="1">
      <c r="B27" s="192"/>
      <c r="C27" s="191"/>
      <c r="D27" s="306" t="s">
        <v>451</v>
      </c>
      <c r="E27" s="306"/>
      <c r="F27" s="306"/>
      <c r="G27" s="306"/>
      <c r="H27" s="306"/>
      <c r="I27" s="306"/>
      <c r="J27" s="306"/>
      <c r="K27" s="189"/>
    </row>
    <row r="28" spans="2:11" ht="15" customHeight="1">
      <c r="B28" s="192"/>
      <c r="C28" s="193"/>
      <c r="D28" s="306" t="s">
        <v>452</v>
      </c>
      <c r="E28" s="306"/>
      <c r="F28" s="306"/>
      <c r="G28" s="306"/>
      <c r="H28" s="306"/>
      <c r="I28" s="306"/>
      <c r="J28" s="306"/>
      <c r="K28" s="189"/>
    </row>
    <row r="29" spans="2:11" ht="12.75" customHeight="1">
      <c r="B29" s="192"/>
      <c r="C29" s="193"/>
      <c r="D29" s="193"/>
      <c r="E29" s="193"/>
      <c r="F29" s="193"/>
      <c r="G29" s="193"/>
      <c r="H29" s="193"/>
      <c r="I29" s="193"/>
      <c r="J29" s="193"/>
      <c r="K29" s="189"/>
    </row>
    <row r="30" spans="2:11" ht="15" customHeight="1">
      <c r="B30" s="192"/>
      <c r="C30" s="193"/>
      <c r="D30" s="306" t="s">
        <v>453</v>
      </c>
      <c r="E30" s="306"/>
      <c r="F30" s="306"/>
      <c r="G30" s="306"/>
      <c r="H30" s="306"/>
      <c r="I30" s="306"/>
      <c r="J30" s="306"/>
      <c r="K30" s="189"/>
    </row>
    <row r="31" spans="2:11" ht="15" customHeight="1">
      <c r="B31" s="192"/>
      <c r="C31" s="193"/>
      <c r="D31" s="306" t="s">
        <v>454</v>
      </c>
      <c r="E31" s="306"/>
      <c r="F31" s="306"/>
      <c r="G31" s="306"/>
      <c r="H31" s="306"/>
      <c r="I31" s="306"/>
      <c r="J31" s="306"/>
      <c r="K31" s="189"/>
    </row>
    <row r="32" spans="2:11" ht="12.75" customHeight="1">
      <c r="B32" s="192"/>
      <c r="C32" s="193"/>
      <c r="D32" s="193"/>
      <c r="E32" s="193"/>
      <c r="F32" s="193"/>
      <c r="G32" s="193"/>
      <c r="H32" s="193"/>
      <c r="I32" s="193"/>
      <c r="J32" s="193"/>
      <c r="K32" s="189"/>
    </row>
    <row r="33" spans="2:11" ht="15" customHeight="1">
      <c r="B33" s="192"/>
      <c r="C33" s="193"/>
      <c r="D33" s="306" t="s">
        <v>455</v>
      </c>
      <c r="E33" s="306"/>
      <c r="F33" s="306"/>
      <c r="G33" s="306"/>
      <c r="H33" s="306"/>
      <c r="I33" s="306"/>
      <c r="J33" s="306"/>
      <c r="K33" s="189"/>
    </row>
    <row r="34" spans="2:11" ht="15" customHeight="1">
      <c r="B34" s="192"/>
      <c r="C34" s="193"/>
      <c r="D34" s="306" t="s">
        <v>456</v>
      </c>
      <c r="E34" s="306"/>
      <c r="F34" s="306"/>
      <c r="G34" s="306"/>
      <c r="H34" s="306"/>
      <c r="I34" s="306"/>
      <c r="J34" s="306"/>
      <c r="K34" s="189"/>
    </row>
    <row r="35" spans="2:11" ht="15" customHeight="1">
      <c r="B35" s="192"/>
      <c r="C35" s="193"/>
      <c r="D35" s="306" t="s">
        <v>457</v>
      </c>
      <c r="E35" s="306"/>
      <c r="F35" s="306"/>
      <c r="G35" s="306"/>
      <c r="H35" s="306"/>
      <c r="I35" s="306"/>
      <c r="J35" s="306"/>
      <c r="K35" s="189"/>
    </row>
    <row r="36" spans="2:11" ht="15" customHeight="1">
      <c r="B36" s="192"/>
      <c r="C36" s="193"/>
      <c r="D36" s="191"/>
      <c r="E36" s="194" t="s">
        <v>109</v>
      </c>
      <c r="F36" s="191"/>
      <c r="G36" s="306" t="s">
        <v>458</v>
      </c>
      <c r="H36" s="306"/>
      <c r="I36" s="306"/>
      <c r="J36" s="306"/>
      <c r="K36" s="189"/>
    </row>
    <row r="37" spans="2:11" ht="30.75" customHeight="1">
      <c r="B37" s="192"/>
      <c r="C37" s="193"/>
      <c r="D37" s="191"/>
      <c r="E37" s="194" t="s">
        <v>459</v>
      </c>
      <c r="F37" s="191"/>
      <c r="G37" s="306" t="s">
        <v>460</v>
      </c>
      <c r="H37" s="306"/>
      <c r="I37" s="306"/>
      <c r="J37" s="306"/>
      <c r="K37" s="189"/>
    </row>
    <row r="38" spans="2:11" ht="15" customHeight="1">
      <c r="B38" s="192"/>
      <c r="C38" s="193"/>
      <c r="D38" s="191"/>
      <c r="E38" s="194" t="s">
        <v>56</v>
      </c>
      <c r="F38" s="191"/>
      <c r="G38" s="306" t="s">
        <v>461</v>
      </c>
      <c r="H38" s="306"/>
      <c r="I38" s="306"/>
      <c r="J38" s="306"/>
      <c r="K38" s="189"/>
    </row>
    <row r="39" spans="2:11" ht="15" customHeight="1">
      <c r="B39" s="192"/>
      <c r="C39" s="193"/>
      <c r="D39" s="191"/>
      <c r="E39" s="194" t="s">
        <v>57</v>
      </c>
      <c r="F39" s="191"/>
      <c r="G39" s="306" t="s">
        <v>462</v>
      </c>
      <c r="H39" s="306"/>
      <c r="I39" s="306"/>
      <c r="J39" s="306"/>
      <c r="K39" s="189"/>
    </row>
    <row r="40" spans="2:11" ht="15" customHeight="1">
      <c r="B40" s="192"/>
      <c r="C40" s="193"/>
      <c r="D40" s="191"/>
      <c r="E40" s="194" t="s">
        <v>110</v>
      </c>
      <c r="F40" s="191"/>
      <c r="G40" s="306" t="s">
        <v>463</v>
      </c>
      <c r="H40" s="306"/>
      <c r="I40" s="306"/>
      <c r="J40" s="306"/>
      <c r="K40" s="189"/>
    </row>
    <row r="41" spans="2:11" ht="15" customHeight="1">
      <c r="B41" s="192"/>
      <c r="C41" s="193"/>
      <c r="D41" s="191"/>
      <c r="E41" s="194" t="s">
        <v>111</v>
      </c>
      <c r="F41" s="191"/>
      <c r="G41" s="306" t="s">
        <v>464</v>
      </c>
      <c r="H41" s="306"/>
      <c r="I41" s="306"/>
      <c r="J41" s="306"/>
      <c r="K41" s="189"/>
    </row>
    <row r="42" spans="2:11" ht="15" customHeight="1">
      <c r="B42" s="192"/>
      <c r="C42" s="193"/>
      <c r="D42" s="191"/>
      <c r="E42" s="194" t="s">
        <v>465</v>
      </c>
      <c r="F42" s="191"/>
      <c r="G42" s="306" t="s">
        <v>466</v>
      </c>
      <c r="H42" s="306"/>
      <c r="I42" s="306"/>
      <c r="J42" s="306"/>
      <c r="K42" s="189"/>
    </row>
    <row r="43" spans="2:11" ht="15" customHeight="1">
      <c r="B43" s="192"/>
      <c r="C43" s="193"/>
      <c r="D43" s="191"/>
      <c r="E43" s="194"/>
      <c r="F43" s="191"/>
      <c r="G43" s="306" t="s">
        <v>467</v>
      </c>
      <c r="H43" s="306"/>
      <c r="I43" s="306"/>
      <c r="J43" s="306"/>
      <c r="K43" s="189"/>
    </row>
    <row r="44" spans="2:11" ht="15" customHeight="1">
      <c r="B44" s="192"/>
      <c r="C44" s="193"/>
      <c r="D44" s="191"/>
      <c r="E44" s="194" t="s">
        <v>468</v>
      </c>
      <c r="F44" s="191"/>
      <c r="G44" s="306" t="s">
        <v>469</v>
      </c>
      <c r="H44" s="306"/>
      <c r="I44" s="306"/>
      <c r="J44" s="306"/>
      <c r="K44" s="189"/>
    </row>
    <row r="45" spans="2:11" ht="15" customHeight="1">
      <c r="B45" s="192"/>
      <c r="C45" s="193"/>
      <c r="D45" s="191"/>
      <c r="E45" s="194" t="s">
        <v>113</v>
      </c>
      <c r="F45" s="191"/>
      <c r="G45" s="306" t="s">
        <v>470</v>
      </c>
      <c r="H45" s="306"/>
      <c r="I45" s="306"/>
      <c r="J45" s="306"/>
      <c r="K45" s="189"/>
    </row>
    <row r="46" spans="2:11" ht="12.75" customHeight="1">
      <c r="B46" s="192"/>
      <c r="C46" s="193"/>
      <c r="D46" s="191"/>
      <c r="E46" s="191"/>
      <c r="F46" s="191"/>
      <c r="G46" s="191"/>
      <c r="H46" s="191"/>
      <c r="I46" s="191"/>
      <c r="J46" s="191"/>
      <c r="K46" s="189"/>
    </row>
    <row r="47" spans="2:11" ht="15" customHeight="1">
      <c r="B47" s="192"/>
      <c r="C47" s="193"/>
      <c r="D47" s="306" t="s">
        <v>471</v>
      </c>
      <c r="E47" s="306"/>
      <c r="F47" s="306"/>
      <c r="G47" s="306"/>
      <c r="H47" s="306"/>
      <c r="I47" s="306"/>
      <c r="J47" s="306"/>
      <c r="K47" s="189"/>
    </row>
    <row r="48" spans="2:11" ht="15" customHeight="1">
      <c r="B48" s="192"/>
      <c r="C48" s="193"/>
      <c r="D48" s="193"/>
      <c r="E48" s="306" t="s">
        <v>472</v>
      </c>
      <c r="F48" s="306"/>
      <c r="G48" s="306"/>
      <c r="H48" s="306"/>
      <c r="I48" s="306"/>
      <c r="J48" s="306"/>
      <c r="K48" s="189"/>
    </row>
    <row r="49" spans="2:11" ht="15" customHeight="1">
      <c r="B49" s="192"/>
      <c r="C49" s="193"/>
      <c r="D49" s="193"/>
      <c r="E49" s="306" t="s">
        <v>473</v>
      </c>
      <c r="F49" s="306"/>
      <c r="G49" s="306"/>
      <c r="H49" s="306"/>
      <c r="I49" s="306"/>
      <c r="J49" s="306"/>
      <c r="K49" s="189"/>
    </row>
    <row r="50" spans="2:11" ht="15" customHeight="1">
      <c r="B50" s="192"/>
      <c r="C50" s="193"/>
      <c r="D50" s="193"/>
      <c r="E50" s="306" t="s">
        <v>474</v>
      </c>
      <c r="F50" s="306"/>
      <c r="G50" s="306"/>
      <c r="H50" s="306"/>
      <c r="I50" s="306"/>
      <c r="J50" s="306"/>
      <c r="K50" s="189"/>
    </row>
    <row r="51" spans="2:11" ht="15" customHeight="1">
      <c r="B51" s="192"/>
      <c r="C51" s="193"/>
      <c r="D51" s="306" t="s">
        <v>475</v>
      </c>
      <c r="E51" s="306"/>
      <c r="F51" s="306"/>
      <c r="G51" s="306"/>
      <c r="H51" s="306"/>
      <c r="I51" s="306"/>
      <c r="J51" s="306"/>
      <c r="K51" s="189"/>
    </row>
    <row r="52" spans="2:11" ht="25.5" customHeight="1">
      <c r="B52" s="188"/>
      <c r="C52" s="308" t="s">
        <v>476</v>
      </c>
      <c r="D52" s="308"/>
      <c r="E52" s="308"/>
      <c r="F52" s="308"/>
      <c r="G52" s="308"/>
      <c r="H52" s="308"/>
      <c r="I52" s="308"/>
      <c r="J52" s="308"/>
      <c r="K52" s="189"/>
    </row>
    <row r="53" spans="2:11" ht="5.25" customHeight="1">
      <c r="B53" s="188"/>
      <c r="C53" s="190"/>
      <c r="D53" s="190"/>
      <c r="E53" s="190"/>
      <c r="F53" s="190"/>
      <c r="G53" s="190"/>
      <c r="H53" s="190"/>
      <c r="I53" s="190"/>
      <c r="J53" s="190"/>
      <c r="K53" s="189"/>
    </row>
    <row r="54" spans="2:11" ht="15" customHeight="1">
      <c r="B54" s="188"/>
      <c r="C54" s="306" t="s">
        <v>477</v>
      </c>
      <c r="D54" s="306"/>
      <c r="E54" s="306"/>
      <c r="F54" s="306"/>
      <c r="G54" s="306"/>
      <c r="H54" s="306"/>
      <c r="I54" s="306"/>
      <c r="J54" s="306"/>
      <c r="K54" s="189"/>
    </row>
    <row r="55" spans="2:11" ht="15" customHeight="1">
      <c r="B55" s="188"/>
      <c r="C55" s="306" t="s">
        <v>478</v>
      </c>
      <c r="D55" s="306"/>
      <c r="E55" s="306"/>
      <c r="F55" s="306"/>
      <c r="G55" s="306"/>
      <c r="H55" s="306"/>
      <c r="I55" s="306"/>
      <c r="J55" s="306"/>
      <c r="K55" s="189"/>
    </row>
    <row r="56" spans="2:11" ht="12.75" customHeight="1">
      <c r="B56" s="188"/>
      <c r="C56" s="191"/>
      <c r="D56" s="191"/>
      <c r="E56" s="191"/>
      <c r="F56" s="191"/>
      <c r="G56" s="191"/>
      <c r="H56" s="191"/>
      <c r="I56" s="191"/>
      <c r="J56" s="191"/>
      <c r="K56" s="189"/>
    </row>
    <row r="57" spans="2:11" ht="15" customHeight="1">
      <c r="B57" s="188"/>
      <c r="C57" s="306" t="s">
        <v>479</v>
      </c>
      <c r="D57" s="306"/>
      <c r="E57" s="306"/>
      <c r="F57" s="306"/>
      <c r="G57" s="306"/>
      <c r="H57" s="306"/>
      <c r="I57" s="306"/>
      <c r="J57" s="306"/>
      <c r="K57" s="189"/>
    </row>
    <row r="58" spans="2:11" ht="15" customHeight="1">
      <c r="B58" s="188"/>
      <c r="C58" s="193"/>
      <c r="D58" s="306" t="s">
        <v>480</v>
      </c>
      <c r="E58" s="306"/>
      <c r="F58" s="306"/>
      <c r="G58" s="306"/>
      <c r="H58" s="306"/>
      <c r="I58" s="306"/>
      <c r="J58" s="306"/>
      <c r="K58" s="189"/>
    </row>
    <row r="59" spans="2:11" ht="15" customHeight="1">
      <c r="B59" s="188"/>
      <c r="C59" s="193"/>
      <c r="D59" s="306" t="s">
        <v>481</v>
      </c>
      <c r="E59" s="306"/>
      <c r="F59" s="306"/>
      <c r="G59" s="306"/>
      <c r="H59" s="306"/>
      <c r="I59" s="306"/>
      <c r="J59" s="306"/>
      <c r="K59" s="189"/>
    </row>
    <row r="60" spans="2:11" ht="15" customHeight="1">
      <c r="B60" s="188"/>
      <c r="C60" s="193"/>
      <c r="D60" s="306" t="s">
        <v>482</v>
      </c>
      <c r="E60" s="306"/>
      <c r="F60" s="306"/>
      <c r="G60" s="306"/>
      <c r="H60" s="306"/>
      <c r="I60" s="306"/>
      <c r="J60" s="306"/>
      <c r="K60" s="189"/>
    </row>
    <row r="61" spans="2:11" ht="15" customHeight="1">
      <c r="B61" s="188"/>
      <c r="C61" s="193"/>
      <c r="D61" s="306" t="s">
        <v>483</v>
      </c>
      <c r="E61" s="306"/>
      <c r="F61" s="306"/>
      <c r="G61" s="306"/>
      <c r="H61" s="306"/>
      <c r="I61" s="306"/>
      <c r="J61" s="306"/>
      <c r="K61" s="189"/>
    </row>
    <row r="62" spans="2:11" ht="15" customHeight="1">
      <c r="B62" s="188"/>
      <c r="C62" s="193"/>
      <c r="D62" s="309" t="s">
        <v>484</v>
      </c>
      <c r="E62" s="309"/>
      <c r="F62" s="309"/>
      <c r="G62" s="309"/>
      <c r="H62" s="309"/>
      <c r="I62" s="309"/>
      <c r="J62" s="309"/>
      <c r="K62" s="189"/>
    </row>
    <row r="63" spans="2:11" ht="15" customHeight="1">
      <c r="B63" s="188"/>
      <c r="C63" s="193"/>
      <c r="D63" s="306" t="s">
        <v>485</v>
      </c>
      <c r="E63" s="306"/>
      <c r="F63" s="306"/>
      <c r="G63" s="306"/>
      <c r="H63" s="306"/>
      <c r="I63" s="306"/>
      <c r="J63" s="306"/>
      <c r="K63" s="189"/>
    </row>
    <row r="64" spans="2:11" ht="12.75" customHeight="1">
      <c r="B64" s="188"/>
      <c r="C64" s="193"/>
      <c r="D64" s="193"/>
      <c r="E64" s="196"/>
      <c r="F64" s="193"/>
      <c r="G64" s="193"/>
      <c r="H64" s="193"/>
      <c r="I64" s="193"/>
      <c r="J64" s="193"/>
      <c r="K64" s="189"/>
    </row>
    <row r="65" spans="2:11" ht="15" customHeight="1">
      <c r="B65" s="188"/>
      <c r="C65" s="193"/>
      <c r="D65" s="306" t="s">
        <v>486</v>
      </c>
      <c r="E65" s="306"/>
      <c r="F65" s="306"/>
      <c r="G65" s="306"/>
      <c r="H65" s="306"/>
      <c r="I65" s="306"/>
      <c r="J65" s="306"/>
      <c r="K65" s="189"/>
    </row>
    <row r="66" spans="2:11" ht="15" customHeight="1">
      <c r="B66" s="188"/>
      <c r="C66" s="193"/>
      <c r="D66" s="309" t="s">
        <v>487</v>
      </c>
      <c r="E66" s="309"/>
      <c r="F66" s="309"/>
      <c r="G66" s="309"/>
      <c r="H66" s="309"/>
      <c r="I66" s="309"/>
      <c r="J66" s="309"/>
      <c r="K66" s="189"/>
    </row>
    <row r="67" spans="2:11" ht="15" customHeight="1">
      <c r="B67" s="188"/>
      <c r="C67" s="193"/>
      <c r="D67" s="306" t="s">
        <v>488</v>
      </c>
      <c r="E67" s="306"/>
      <c r="F67" s="306"/>
      <c r="G67" s="306"/>
      <c r="H67" s="306"/>
      <c r="I67" s="306"/>
      <c r="J67" s="306"/>
      <c r="K67" s="189"/>
    </row>
    <row r="68" spans="2:11" ht="15" customHeight="1">
      <c r="B68" s="188"/>
      <c r="C68" s="193"/>
      <c r="D68" s="306" t="s">
        <v>489</v>
      </c>
      <c r="E68" s="306"/>
      <c r="F68" s="306"/>
      <c r="G68" s="306"/>
      <c r="H68" s="306"/>
      <c r="I68" s="306"/>
      <c r="J68" s="306"/>
      <c r="K68" s="189"/>
    </row>
    <row r="69" spans="2:11" ht="15" customHeight="1">
      <c r="B69" s="188"/>
      <c r="C69" s="193"/>
      <c r="D69" s="306" t="s">
        <v>490</v>
      </c>
      <c r="E69" s="306"/>
      <c r="F69" s="306"/>
      <c r="G69" s="306"/>
      <c r="H69" s="306"/>
      <c r="I69" s="306"/>
      <c r="J69" s="306"/>
      <c r="K69" s="189"/>
    </row>
    <row r="70" spans="2:11" ht="15" customHeight="1">
      <c r="B70" s="188"/>
      <c r="C70" s="193"/>
      <c r="D70" s="306" t="s">
        <v>491</v>
      </c>
      <c r="E70" s="306"/>
      <c r="F70" s="306"/>
      <c r="G70" s="306"/>
      <c r="H70" s="306"/>
      <c r="I70" s="306"/>
      <c r="J70" s="306"/>
      <c r="K70" s="189"/>
    </row>
    <row r="71" spans="2:11" ht="12.75" customHeight="1">
      <c r="B71" s="197"/>
      <c r="C71" s="198"/>
      <c r="D71" s="198"/>
      <c r="E71" s="198"/>
      <c r="F71" s="198"/>
      <c r="G71" s="198"/>
      <c r="H71" s="198"/>
      <c r="I71" s="198"/>
      <c r="J71" s="198"/>
      <c r="K71" s="199"/>
    </row>
    <row r="72" spans="2:11" ht="18.75" customHeight="1">
      <c r="B72" s="200"/>
      <c r="C72" s="200"/>
      <c r="D72" s="200"/>
      <c r="E72" s="200"/>
      <c r="F72" s="200"/>
      <c r="G72" s="200"/>
      <c r="H72" s="200"/>
      <c r="I72" s="200"/>
      <c r="J72" s="200"/>
      <c r="K72" s="201"/>
    </row>
    <row r="73" spans="2:11" ht="18.75" customHeight="1">
      <c r="B73" s="201"/>
      <c r="C73" s="201"/>
      <c r="D73" s="201"/>
      <c r="E73" s="201"/>
      <c r="F73" s="201"/>
      <c r="G73" s="201"/>
      <c r="H73" s="201"/>
      <c r="I73" s="201"/>
      <c r="J73" s="201"/>
      <c r="K73" s="201"/>
    </row>
    <row r="74" spans="2:11" ht="7.5" customHeight="1">
      <c r="B74" s="202"/>
      <c r="C74" s="203"/>
      <c r="D74" s="203"/>
      <c r="E74" s="203"/>
      <c r="F74" s="203"/>
      <c r="G74" s="203"/>
      <c r="H74" s="203"/>
      <c r="I74" s="203"/>
      <c r="J74" s="203"/>
      <c r="K74" s="204"/>
    </row>
    <row r="75" spans="2:11" ht="45" customHeight="1">
      <c r="B75" s="205"/>
      <c r="C75" s="307" t="s">
        <v>492</v>
      </c>
      <c r="D75" s="307"/>
      <c r="E75" s="307"/>
      <c r="F75" s="307"/>
      <c r="G75" s="307"/>
      <c r="H75" s="307"/>
      <c r="I75" s="307"/>
      <c r="J75" s="307"/>
      <c r="K75" s="206"/>
    </row>
    <row r="76" spans="2:11" ht="17.25" customHeight="1">
      <c r="B76" s="205"/>
      <c r="C76" s="207" t="s">
        <v>493</v>
      </c>
      <c r="D76" s="207"/>
      <c r="E76" s="207"/>
      <c r="F76" s="207" t="s">
        <v>494</v>
      </c>
      <c r="G76" s="208"/>
      <c r="H76" s="207" t="s">
        <v>57</v>
      </c>
      <c r="I76" s="207" t="s">
        <v>60</v>
      </c>
      <c r="J76" s="207" t="s">
        <v>495</v>
      </c>
      <c r="K76" s="206"/>
    </row>
    <row r="77" spans="2:11" ht="17.25" customHeight="1">
      <c r="B77" s="205"/>
      <c r="C77" s="209" t="s">
        <v>496</v>
      </c>
      <c r="D77" s="209"/>
      <c r="E77" s="209"/>
      <c r="F77" s="210" t="s">
        <v>497</v>
      </c>
      <c r="G77" s="211"/>
      <c r="H77" s="209"/>
      <c r="I77" s="209"/>
      <c r="J77" s="209" t="s">
        <v>498</v>
      </c>
      <c r="K77" s="206"/>
    </row>
    <row r="78" spans="2:11" ht="5.25" customHeight="1">
      <c r="B78" s="205"/>
      <c r="C78" s="212"/>
      <c r="D78" s="212"/>
      <c r="E78" s="212"/>
      <c r="F78" s="212"/>
      <c r="G78" s="213"/>
      <c r="H78" s="212"/>
      <c r="I78" s="212"/>
      <c r="J78" s="212"/>
      <c r="K78" s="206"/>
    </row>
    <row r="79" spans="2:11" ht="15" customHeight="1">
      <c r="B79" s="205"/>
      <c r="C79" s="194" t="s">
        <v>56</v>
      </c>
      <c r="D79" s="212"/>
      <c r="E79" s="212"/>
      <c r="F79" s="214" t="s">
        <v>499</v>
      </c>
      <c r="G79" s="213"/>
      <c r="H79" s="194" t="s">
        <v>500</v>
      </c>
      <c r="I79" s="194" t="s">
        <v>501</v>
      </c>
      <c r="J79" s="194">
        <v>20</v>
      </c>
      <c r="K79" s="206"/>
    </row>
    <row r="80" spans="2:11" ht="15" customHeight="1">
      <c r="B80" s="205"/>
      <c r="C80" s="194" t="s">
        <v>502</v>
      </c>
      <c r="D80" s="194"/>
      <c r="E80" s="194"/>
      <c r="F80" s="214" t="s">
        <v>499</v>
      </c>
      <c r="G80" s="213"/>
      <c r="H80" s="194" t="s">
        <v>503</v>
      </c>
      <c r="I80" s="194" t="s">
        <v>501</v>
      </c>
      <c r="J80" s="194">
        <v>120</v>
      </c>
      <c r="K80" s="206"/>
    </row>
    <row r="81" spans="2:11" ht="15" customHeight="1">
      <c r="B81" s="215"/>
      <c r="C81" s="194" t="s">
        <v>504</v>
      </c>
      <c r="D81" s="194"/>
      <c r="E81" s="194"/>
      <c r="F81" s="214" t="s">
        <v>505</v>
      </c>
      <c r="G81" s="213"/>
      <c r="H81" s="194" t="s">
        <v>506</v>
      </c>
      <c r="I81" s="194" t="s">
        <v>501</v>
      </c>
      <c r="J81" s="194">
        <v>50</v>
      </c>
      <c r="K81" s="206"/>
    </row>
    <row r="82" spans="2:11" ht="15" customHeight="1">
      <c r="B82" s="215"/>
      <c r="C82" s="194" t="s">
        <v>507</v>
      </c>
      <c r="D82" s="194"/>
      <c r="E82" s="194"/>
      <c r="F82" s="214" t="s">
        <v>499</v>
      </c>
      <c r="G82" s="213"/>
      <c r="H82" s="194" t="s">
        <v>508</v>
      </c>
      <c r="I82" s="194" t="s">
        <v>509</v>
      </c>
      <c r="J82" s="194"/>
      <c r="K82" s="206"/>
    </row>
    <row r="83" spans="2:11" ht="15" customHeight="1">
      <c r="B83" s="215"/>
      <c r="C83" s="216" t="s">
        <v>510</v>
      </c>
      <c r="D83" s="216"/>
      <c r="E83" s="216"/>
      <c r="F83" s="217" t="s">
        <v>505</v>
      </c>
      <c r="G83" s="216"/>
      <c r="H83" s="216" t="s">
        <v>511</v>
      </c>
      <c r="I83" s="216" t="s">
        <v>501</v>
      </c>
      <c r="J83" s="216">
        <v>15</v>
      </c>
      <c r="K83" s="206"/>
    </row>
    <row r="84" spans="2:11" ht="15" customHeight="1">
      <c r="B84" s="215"/>
      <c r="C84" s="216" t="s">
        <v>512</v>
      </c>
      <c r="D84" s="216"/>
      <c r="E84" s="216"/>
      <c r="F84" s="217" t="s">
        <v>505</v>
      </c>
      <c r="G84" s="216"/>
      <c r="H84" s="216" t="s">
        <v>513</v>
      </c>
      <c r="I84" s="216" t="s">
        <v>501</v>
      </c>
      <c r="J84" s="216">
        <v>15</v>
      </c>
      <c r="K84" s="206"/>
    </row>
    <row r="85" spans="2:11" ht="15" customHeight="1">
      <c r="B85" s="215"/>
      <c r="C85" s="216" t="s">
        <v>514</v>
      </c>
      <c r="D85" s="216"/>
      <c r="E85" s="216"/>
      <c r="F85" s="217" t="s">
        <v>505</v>
      </c>
      <c r="G85" s="216"/>
      <c r="H85" s="216" t="s">
        <v>515</v>
      </c>
      <c r="I85" s="216" t="s">
        <v>501</v>
      </c>
      <c r="J85" s="216">
        <v>20</v>
      </c>
      <c r="K85" s="206"/>
    </row>
    <row r="86" spans="2:11" ht="15" customHeight="1">
      <c r="B86" s="215"/>
      <c r="C86" s="216" t="s">
        <v>516</v>
      </c>
      <c r="D86" s="216"/>
      <c r="E86" s="216"/>
      <c r="F86" s="217" t="s">
        <v>505</v>
      </c>
      <c r="G86" s="216"/>
      <c r="H86" s="216" t="s">
        <v>517</v>
      </c>
      <c r="I86" s="216" t="s">
        <v>501</v>
      </c>
      <c r="J86" s="216">
        <v>20</v>
      </c>
      <c r="K86" s="206"/>
    </row>
    <row r="87" spans="2:11" ht="15" customHeight="1">
      <c r="B87" s="215"/>
      <c r="C87" s="194" t="s">
        <v>518</v>
      </c>
      <c r="D87" s="194"/>
      <c r="E87" s="194"/>
      <c r="F87" s="214" t="s">
        <v>505</v>
      </c>
      <c r="G87" s="213"/>
      <c r="H87" s="194" t="s">
        <v>519</v>
      </c>
      <c r="I87" s="194" t="s">
        <v>501</v>
      </c>
      <c r="J87" s="194">
        <v>50</v>
      </c>
      <c r="K87" s="206"/>
    </row>
    <row r="88" spans="2:11" ht="15" customHeight="1">
      <c r="B88" s="215"/>
      <c r="C88" s="194" t="s">
        <v>520</v>
      </c>
      <c r="D88" s="194"/>
      <c r="E88" s="194"/>
      <c r="F88" s="214" t="s">
        <v>505</v>
      </c>
      <c r="G88" s="213"/>
      <c r="H88" s="194" t="s">
        <v>521</v>
      </c>
      <c r="I88" s="194" t="s">
        <v>501</v>
      </c>
      <c r="J88" s="194">
        <v>20</v>
      </c>
      <c r="K88" s="206"/>
    </row>
    <row r="89" spans="2:11" ht="15" customHeight="1">
      <c r="B89" s="215"/>
      <c r="C89" s="194" t="s">
        <v>522</v>
      </c>
      <c r="D89" s="194"/>
      <c r="E89" s="194"/>
      <c r="F89" s="214" t="s">
        <v>505</v>
      </c>
      <c r="G89" s="213"/>
      <c r="H89" s="194" t="s">
        <v>523</v>
      </c>
      <c r="I89" s="194" t="s">
        <v>501</v>
      </c>
      <c r="J89" s="194">
        <v>20</v>
      </c>
      <c r="K89" s="206"/>
    </row>
    <row r="90" spans="2:11" ht="15" customHeight="1">
      <c r="B90" s="215"/>
      <c r="C90" s="194" t="s">
        <v>524</v>
      </c>
      <c r="D90" s="194"/>
      <c r="E90" s="194"/>
      <c r="F90" s="214" t="s">
        <v>505</v>
      </c>
      <c r="G90" s="213"/>
      <c r="H90" s="194" t="s">
        <v>525</v>
      </c>
      <c r="I90" s="194" t="s">
        <v>501</v>
      </c>
      <c r="J90" s="194">
        <v>50</v>
      </c>
      <c r="K90" s="206"/>
    </row>
    <row r="91" spans="2:11" ht="15" customHeight="1">
      <c r="B91" s="215"/>
      <c r="C91" s="194" t="s">
        <v>526</v>
      </c>
      <c r="D91" s="194"/>
      <c r="E91" s="194"/>
      <c r="F91" s="214" t="s">
        <v>505</v>
      </c>
      <c r="G91" s="213"/>
      <c r="H91" s="194" t="s">
        <v>526</v>
      </c>
      <c r="I91" s="194" t="s">
        <v>501</v>
      </c>
      <c r="J91" s="194">
        <v>50</v>
      </c>
      <c r="K91" s="206"/>
    </row>
    <row r="92" spans="2:11" ht="15" customHeight="1">
      <c r="B92" s="215"/>
      <c r="C92" s="194" t="s">
        <v>527</v>
      </c>
      <c r="D92" s="194"/>
      <c r="E92" s="194"/>
      <c r="F92" s="214" t="s">
        <v>505</v>
      </c>
      <c r="G92" s="213"/>
      <c r="H92" s="194" t="s">
        <v>528</v>
      </c>
      <c r="I92" s="194" t="s">
        <v>501</v>
      </c>
      <c r="J92" s="194">
        <v>255</v>
      </c>
      <c r="K92" s="206"/>
    </row>
    <row r="93" spans="2:11" ht="15" customHeight="1">
      <c r="B93" s="215"/>
      <c r="C93" s="194" t="s">
        <v>529</v>
      </c>
      <c r="D93" s="194"/>
      <c r="E93" s="194"/>
      <c r="F93" s="214" t="s">
        <v>499</v>
      </c>
      <c r="G93" s="213"/>
      <c r="H93" s="194" t="s">
        <v>530</v>
      </c>
      <c r="I93" s="194" t="s">
        <v>531</v>
      </c>
      <c r="J93" s="194"/>
      <c r="K93" s="206"/>
    </row>
    <row r="94" spans="2:11" ht="15" customHeight="1">
      <c r="B94" s="215"/>
      <c r="C94" s="194" t="s">
        <v>532</v>
      </c>
      <c r="D94" s="194"/>
      <c r="E94" s="194"/>
      <c r="F94" s="214" t="s">
        <v>499</v>
      </c>
      <c r="G94" s="213"/>
      <c r="H94" s="194" t="s">
        <v>533</v>
      </c>
      <c r="I94" s="194" t="s">
        <v>534</v>
      </c>
      <c r="J94" s="194"/>
      <c r="K94" s="206"/>
    </row>
    <row r="95" spans="2:11" ht="15" customHeight="1">
      <c r="B95" s="215"/>
      <c r="C95" s="194" t="s">
        <v>535</v>
      </c>
      <c r="D95" s="194"/>
      <c r="E95" s="194"/>
      <c r="F95" s="214" t="s">
        <v>499</v>
      </c>
      <c r="G95" s="213"/>
      <c r="H95" s="194" t="s">
        <v>535</v>
      </c>
      <c r="I95" s="194" t="s">
        <v>534</v>
      </c>
      <c r="J95" s="194"/>
      <c r="K95" s="206"/>
    </row>
    <row r="96" spans="2:11" ht="15" customHeight="1">
      <c r="B96" s="215"/>
      <c r="C96" s="194" t="s">
        <v>41</v>
      </c>
      <c r="D96" s="194"/>
      <c r="E96" s="194"/>
      <c r="F96" s="214" t="s">
        <v>499</v>
      </c>
      <c r="G96" s="213"/>
      <c r="H96" s="194" t="s">
        <v>536</v>
      </c>
      <c r="I96" s="194" t="s">
        <v>534</v>
      </c>
      <c r="J96" s="194"/>
      <c r="K96" s="206"/>
    </row>
    <row r="97" spans="2:11" ht="15" customHeight="1">
      <c r="B97" s="215"/>
      <c r="C97" s="194" t="s">
        <v>51</v>
      </c>
      <c r="D97" s="194"/>
      <c r="E97" s="194"/>
      <c r="F97" s="214" t="s">
        <v>499</v>
      </c>
      <c r="G97" s="213"/>
      <c r="H97" s="194" t="s">
        <v>537</v>
      </c>
      <c r="I97" s="194" t="s">
        <v>534</v>
      </c>
      <c r="J97" s="194"/>
      <c r="K97" s="206"/>
    </row>
    <row r="98" spans="2:11" ht="15" customHeight="1">
      <c r="B98" s="218"/>
      <c r="C98" s="219"/>
      <c r="D98" s="219"/>
      <c r="E98" s="219"/>
      <c r="F98" s="219"/>
      <c r="G98" s="219"/>
      <c r="H98" s="219"/>
      <c r="I98" s="219"/>
      <c r="J98" s="219"/>
      <c r="K98" s="220"/>
    </row>
    <row r="99" spans="2:11" ht="18.75" customHeight="1">
      <c r="B99" s="221"/>
      <c r="C99" s="222"/>
      <c r="D99" s="222"/>
      <c r="E99" s="222"/>
      <c r="F99" s="222"/>
      <c r="G99" s="222"/>
      <c r="H99" s="222"/>
      <c r="I99" s="222"/>
      <c r="J99" s="222"/>
      <c r="K99" s="221"/>
    </row>
    <row r="100" spans="2:11" ht="18.75" customHeight="1">
      <c r="B100" s="201"/>
      <c r="C100" s="201"/>
      <c r="D100" s="201"/>
      <c r="E100" s="201"/>
      <c r="F100" s="201"/>
      <c r="G100" s="201"/>
      <c r="H100" s="201"/>
      <c r="I100" s="201"/>
      <c r="J100" s="201"/>
      <c r="K100" s="201"/>
    </row>
    <row r="101" spans="2:11" ht="7.5" customHeight="1">
      <c r="B101" s="202"/>
      <c r="C101" s="203"/>
      <c r="D101" s="203"/>
      <c r="E101" s="203"/>
      <c r="F101" s="203"/>
      <c r="G101" s="203"/>
      <c r="H101" s="203"/>
      <c r="I101" s="203"/>
      <c r="J101" s="203"/>
      <c r="K101" s="204"/>
    </row>
    <row r="102" spans="2:11" ht="45" customHeight="1">
      <c r="B102" s="205"/>
      <c r="C102" s="307" t="s">
        <v>538</v>
      </c>
      <c r="D102" s="307"/>
      <c r="E102" s="307"/>
      <c r="F102" s="307"/>
      <c r="G102" s="307"/>
      <c r="H102" s="307"/>
      <c r="I102" s="307"/>
      <c r="J102" s="307"/>
      <c r="K102" s="206"/>
    </row>
    <row r="103" spans="2:11" ht="17.25" customHeight="1">
      <c r="B103" s="205"/>
      <c r="C103" s="207" t="s">
        <v>493</v>
      </c>
      <c r="D103" s="207"/>
      <c r="E103" s="207"/>
      <c r="F103" s="207" t="s">
        <v>494</v>
      </c>
      <c r="G103" s="208"/>
      <c r="H103" s="207" t="s">
        <v>57</v>
      </c>
      <c r="I103" s="207" t="s">
        <v>60</v>
      </c>
      <c r="J103" s="207" t="s">
        <v>495</v>
      </c>
      <c r="K103" s="206"/>
    </row>
    <row r="104" spans="2:11" ht="17.25" customHeight="1">
      <c r="B104" s="205"/>
      <c r="C104" s="209" t="s">
        <v>496</v>
      </c>
      <c r="D104" s="209"/>
      <c r="E104" s="209"/>
      <c r="F104" s="210" t="s">
        <v>497</v>
      </c>
      <c r="G104" s="211"/>
      <c r="H104" s="209"/>
      <c r="I104" s="209"/>
      <c r="J104" s="209" t="s">
        <v>498</v>
      </c>
      <c r="K104" s="206"/>
    </row>
    <row r="105" spans="2:11" ht="5.25" customHeight="1">
      <c r="B105" s="205"/>
      <c r="C105" s="207"/>
      <c r="D105" s="207"/>
      <c r="E105" s="207"/>
      <c r="F105" s="207"/>
      <c r="G105" s="223"/>
      <c r="H105" s="207"/>
      <c r="I105" s="207"/>
      <c r="J105" s="207"/>
      <c r="K105" s="206"/>
    </row>
    <row r="106" spans="2:11" ht="15" customHeight="1">
      <c r="B106" s="205"/>
      <c r="C106" s="194" t="s">
        <v>56</v>
      </c>
      <c r="D106" s="212"/>
      <c r="E106" s="212"/>
      <c r="F106" s="214" t="s">
        <v>499</v>
      </c>
      <c r="G106" s="223"/>
      <c r="H106" s="194" t="s">
        <v>539</v>
      </c>
      <c r="I106" s="194" t="s">
        <v>501</v>
      </c>
      <c r="J106" s="194">
        <v>20</v>
      </c>
      <c r="K106" s="206"/>
    </row>
    <row r="107" spans="2:11" ht="15" customHeight="1">
      <c r="B107" s="205"/>
      <c r="C107" s="194" t="s">
        <v>502</v>
      </c>
      <c r="D107" s="194"/>
      <c r="E107" s="194"/>
      <c r="F107" s="214" t="s">
        <v>499</v>
      </c>
      <c r="G107" s="194"/>
      <c r="H107" s="194" t="s">
        <v>539</v>
      </c>
      <c r="I107" s="194" t="s">
        <v>501</v>
      </c>
      <c r="J107" s="194">
        <v>120</v>
      </c>
      <c r="K107" s="206"/>
    </row>
    <row r="108" spans="2:11" ht="15" customHeight="1">
      <c r="B108" s="215"/>
      <c r="C108" s="194" t="s">
        <v>504</v>
      </c>
      <c r="D108" s="194"/>
      <c r="E108" s="194"/>
      <c r="F108" s="214" t="s">
        <v>505</v>
      </c>
      <c r="G108" s="194"/>
      <c r="H108" s="194" t="s">
        <v>539</v>
      </c>
      <c r="I108" s="194" t="s">
        <v>501</v>
      </c>
      <c r="J108" s="194">
        <v>50</v>
      </c>
      <c r="K108" s="206"/>
    </row>
    <row r="109" spans="2:11" ht="15" customHeight="1">
      <c r="B109" s="215"/>
      <c r="C109" s="194" t="s">
        <v>507</v>
      </c>
      <c r="D109" s="194"/>
      <c r="E109" s="194"/>
      <c r="F109" s="214" t="s">
        <v>499</v>
      </c>
      <c r="G109" s="194"/>
      <c r="H109" s="194" t="s">
        <v>539</v>
      </c>
      <c r="I109" s="194" t="s">
        <v>509</v>
      </c>
      <c r="J109" s="194"/>
      <c r="K109" s="206"/>
    </row>
    <row r="110" spans="2:11" ht="15" customHeight="1">
      <c r="B110" s="215"/>
      <c r="C110" s="194" t="s">
        <v>518</v>
      </c>
      <c r="D110" s="194"/>
      <c r="E110" s="194"/>
      <c r="F110" s="214" t="s">
        <v>505</v>
      </c>
      <c r="G110" s="194"/>
      <c r="H110" s="194" t="s">
        <v>539</v>
      </c>
      <c r="I110" s="194" t="s">
        <v>501</v>
      </c>
      <c r="J110" s="194">
        <v>50</v>
      </c>
      <c r="K110" s="206"/>
    </row>
    <row r="111" spans="2:11" ht="15" customHeight="1">
      <c r="B111" s="215"/>
      <c r="C111" s="194" t="s">
        <v>526</v>
      </c>
      <c r="D111" s="194"/>
      <c r="E111" s="194"/>
      <c r="F111" s="214" t="s">
        <v>505</v>
      </c>
      <c r="G111" s="194"/>
      <c r="H111" s="194" t="s">
        <v>539</v>
      </c>
      <c r="I111" s="194" t="s">
        <v>501</v>
      </c>
      <c r="J111" s="194">
        <v>50</v>
      </c>
      <c r="K111" s="206"/>
    </row>
    <row r="112" spans="2:11" ht="15" customHeight="1">
      <c r="B112" s="215"/>
      <c r="C112" s="194" t="s">
        <v>524</v>
      </c>
      <c r="D112" s="194"/>
      <c r="E112" s="194"/>
      <c r="F112" s="214" t="s">
        <v>505</v>
      </c>
      <c r="G112" s="194"/>
      <c r="H112" s="194" t="s">
        <v>539</v>
      </c>
      <c r="I112" s="194" t="s">
        <v>501</v>
      </c>
      <c r="J112" s="194">
        <v>50</v>
      </c>
      <c r="K112" s="206"/>
    </row>
    <row r="113" spans="2:11" ht="15" customHeight="1">
      <c r="B113" s="215"/>
      <c r="C113" s="194" t="s">
        <v>56</v>
      </c>
      <c r="D113" s="194"/>
      <c r="E113" s="194"/>
      <c r="F113" s="214" t="s">
        <v>499</v>
      </c>
      <c r="G113" s="194"/>
      <c r="H113" s="194" t="s">
        <v>540</v>
      </c>
      <c r="I113" s="194" t="s">
        <v>501</v>
      </c>
      <c r="J113" s="194">
        <v>20</v>
      </c>
      <c r="K113" s="206"/>
    </row>
    <row r="114" spans="2:11" ht="15" customHeight="1">
      <c r="B114" s="215"/>
      <c r="C114" s="194" t="s">
        <v>541</v>
      </c>
      <c r="D114" s="194"/>
      <c r="E114" s="194"/>
      <c r="F114" s="214" t="s">
        <v>499</v>
      </c>
      <c r="G114" s="194"/>
      <c r="H114" s="194" t="s">
        <v>542</v>
      </c>
      <c r="I114" s="194" t="s">
        <v>501</v>
      </c>
      <c r="J114" s="194">
        <v>120</v>
      </c>
      <c r="K114" s="206"/>
    </row>
    <row r="115" spans="2:11" ht="15" customHeight="1">
      <c r="B115" s="215"/>
      <c r="C115" s="194" t="s">
        <v>41</v>
      </c>
      <c r="D115" s="194"/>
      <c r="E115" s="194"/>
      <c r="F115" s="214" t="s">
        <v>499</v>
      </c>
      <c r="G115" s="194"/>
      <c r="H115" s="194" t="s">
        <v>543</v>
      </c>
      <c r="I115" s="194" t="s">
        <v>534</v>
      </c>
      <c r="J115" s="194"/>
      <c r="K115" s="206"/>
    </row>
    <row r="116" spans="2:11" ht="15" customHeight="1">
      <c r="B116" s="215"/>
      <c r="C116" s="194" t="s">
        <v>51</v>
      </c>
      <c r="D116" s="194"/>
      <c r="E116" s="194"/>
      <c r="F116" s="214" t="s">
        <v>499</v>
      </c>
      <c r="G116" s="194"/>
      <c r="H116" s="194" t="s">
        <v>544</v>
      </c>
      <c r="I116" s="194" t="s">
        <v>534</v>
      </c>
      <c r="J116" s="194"/>
      <c r="K116" s="206"/>
    </row>
    <row r="117" spans="2:11" ht="15" customHeight="1">
      <c r="B117" s="215"/>
      <c r="C117" s="194" t="s">
        <v>60</v>
      </c>
      <c r="D117" s="194"/>
      <c r="E117" s="194"/>
      <c r="F117" s="214" t="s">
        <v>499</v>
      </c>
      <c r="G117" s="194"/>
      <c r="H117" s="194" t="s">
        <v>545</v>
      </c>
      <c r="I117" s="194" t="s">
        <v>546</v>
      </c>
      <c r="J117" s="194"/>
      <c r="K117" s="206"/>
    </row>
    <row r="118" spans="2:11" ht="15" customHeight="1">
      <c r="B118" s="218"/>
      <c r="C118" s="224"/>
      <c r="D118" s="224"/>
      <c r="E118" s="224"/>
      <c r="F118" s="224"/>
      <c r="G118" s="224"/>
      <c r="H118" s="224"/>
      <c r="I118" s="224"/>
      <c r="J118" s="224"/>
      <c r="K118" s="220"/>
    </row>
    <row r="119" spans="2:11" ht="18.75" customHeight="1">
      <c r="B119" s="225"/>
      <c r="C119" s="191"/>
      <c r="D119" s="191"/>
      <c r="E119" s="191"/>
      <c r="F119" s="226"/>
      <c r="G119" s="191"/>
      <c r="H119" s="191"/>
      <c r="I119" s="191"/>
      <c r="J119" s="191"/>
      <c r="K119" s="225"/>
    </row>
    <row r="120" spans="2:11" ht="18.75" customHeight="1">
      <c r="B120" s="201"/>
      <c r="C120" s="201"/>
      <c r="D120" s="201"/>
      <c r="E120" s="201"/>
      <c r="F120" s="201"/>
      <c r="G120" s="201"/>
      <c r="H120" s="201"/>
      <c r="I120" s="201"/>
      <c r="J120" s="201"/>
      <c r="K120" s="201"/>
    </row>
    <row r="121" spans="2:11" ht="7.5" customHeight="1">
      <c r="B121" s="227"/>
      <c r="C121" s="228"/>
      <c r="D121" s="228"/>
      <c r="E121" s="228"/>
      <c r="F121" s="228"/>
      <c r="G121" s="228"/>
      <c r="H121" s="228"/>
      <c r="I121" s="228"/>
      <c r="J121" s="228"/>
      <c r="K121" s="229"/>
    </row>
    <row r="122" spans="2:11" ht="45" customHeight="1">
      <c r="B122" s="230"/>
      <c r="C122" s="305" t="s">
        <v>547</v>
      </c>
      <c r="D122" s="305"/>
      <c r="E122" s="305"/>
      <c r="F122" s="305"/>
      <c r="G122" s="305"/>
      <c r="H122" s="305"/>
      <c r="I122" s="305"/>
      <c r="J122" s="305"/>
      <c r="K122" s="231"/>
    </row>
    <row r="123" spans="2:11" ht="17.25" customHeight="1">
      <c r="B123" s="232"/>
      <c r="C123" s="207" t="s">
        <v>493</v>
      </c>
      <c r="D123" s="207"/>
      <c r="E123" s="207"/>
      <c r="F123" s="207" t="s">
        <v>494</v>
      </c>
      <c r="G123" s="208"/>
      <c r="H123" s="207" t="s">
        <v>57</v>
      </c>
      <c r="I123" s="207" t="s">
        <v>60</v>
      </c>
      <c r="J123" s="207" t="s">
        <v>495</v>
      </c>
      <c r="K123" s="233"/>
    </row>
    <row r="124" spans="2:11" ht="17.25" customHeight="1">
      <c r="B124" s="232"/>
      <c r="C124" s="209" t="s">
        <v>496</v>
      </c>
      <c r="D124" s="209"/>
      <c r="E124" s="209"/>
      <c r="F124" s="210" t="s">
        <v>497</v>
      </c>
      <c r="G124" s="211"/>
      <c r="H124" s="209"/>
      <c r="I124" s="209"/>
      <c r="J124" s="209" t="s">
        <v>498</v>
      </c>
      <c r="K124" s="233"/>
    </row>
    <row r="125" spans="2:11" ht="5.25" customHeight="1">
      <c r="B125" s="234"/>
      <c r="C125" s="212"/>
      <c r="D125" s="212"/>
      <c r="E125" s="212"/>
      <c r="F125" s="212"/>
      <c r="G125" s="194"/>
      <c r="H125" s="212"/>
      <c r="I125" s="212"/>
      <c r="J125" s="212"/>
      <c r="K125" s="235"/>
    </row>
    <row r="126" spans="2:11" ht="15" customHeight="1">
      <c r="B126" s="234"/>
      <c r="C126" s="194" t="s">
        <v>502</v>
      </c>
      <c r="D126" s="212"/>
      <c r="E126" s="212"/>
      <c r="F126" s="214" t="s">
        <v>499</v>
      </c>
      <c r="G126" s="194"/>
      <c r="H126" s="194" t="s">
        <v>539</v>
      </c>
      <c r="I126" s="194" t="s">
        <v>501</v>
      </c>
      <c r="J126" s="194">
        <v>120</v>
      </c>
      <c r="K126" s="236"/>
    </row>
    <row r="127" spans="2:11" ht="15" customHeight="1">
      <c r="B127" s="234"/>
      <c r="C127" s="194" t="s">
        <v>548</v>
      </c>
      <c r="D127" s="194"/>
      <c r="E127" s="194"/>
      <c r="F127" s="214" t="s">
        <v>499</v>
      </c>
      <c r="G127" s="194"/>
      <c r="H127" s="194" t="s">
        <v>549</v>
      </c>
      <c r="I127" s="194" t="s">
        <v>501</v>
      </c>
      <c r="J127" s="194" t="s">
        <v>550</v>
      </c>
      <c r="K127" s="236"/>
    </row>
    <row r="128" spans="2:11" ht="15" customHeight="1">
      <c r="B128" s="234"/>
      <c r="C128" s="194" t="s">
        <v>447</v>
      </c>
      <c r="D128" s="194"/>
      <c r="E128" s="194"/>
      <c r="F128" s="214" t="s">
        <v>499</v>
      </c>
      <c r="G128" s="194"/>
      <c r="H128" s="194" t="s">
        <v>551</v>
      </c>
      <c r="I128" s="194" t="s">
        <v>501</v>
      </c>
      <c r="J128" s="194" t="s">
        <v>550</v>
      </c>
      <c r="K128" s="236"/>
    </row>
    <row r="129" spans="2:11" ht="15" customHeight="1">
      <c r="B129" s="234"/>
      <c r="C129" s="194" t="s">
        <v>510</v>
      </c>
      <c r="D129" s="194"/>
      <c r="E129" s="194"/>
      <c r="F129" s="214" t="s">
        <v>505</v>
      </c>
      <c r="G129" s="194"/>
      <c r="H129" s="194" t="s">
        <v>511</v>
      </c>
      <c r="I129" s="194" t="s">
        <v>501</v>
      </c>
      <c r="J129" s="194">
        <v>15</v>
      </c>
      <c r="K129" s="236"/>
    </row>
    <row r="130" spans="2:11" ht="15" customHeight="1">
      <c r="B130" s="234"/>
      <c r="C130" s="216" t="s">
        <v>512</v>
      </c>
      <c r="D130" s="216"/>
      <c r="E130" s="216"/>
      <c r="F130" s="217" t="s">
        <v>505</v>
      </c>
      <c r="G130" s="216"/>
      <c r="H130" s="216" t="s">
        <v>513</v>
      </c>
      <c r="I130" s="216" t="s">
        <v>501</v>
      </c>
      <c r="J130" s="216">
        <v>15</v>
      </c>
      <c r="K130" s="236"/>
    </row>
    <row r="131" spans="2:11" ht="15" customHeight="1">
      <c r="B131" s="234"/>
      <c r="C131" s="216" t="s">
        <v>514</v>
      </c>
      <c r="D131" s="216"/>
      <c r="E131" s="216"/>
      <c r="F131" s="217" t="s">
        <v>505</v>
      </c>
      <c r="G131" s="216"/>
      <c r="H131" s="216" t="s">
        <v>515</v>
      </c>
      <c r="I131" s="216" t="s">
        <v>501</v>
      </c>
      <c r="J131" s="216">
        <v>20</v>
      </c>
      <c r="K131" s="236"/>
    </row>
    <row r="132" spans="2:11" ht="15" customHeight="1">
      <c r="B132" s="234"/>
      <c r="C132" s="216" t="s">
        <v>516</v>
      </c>
      <c r="D132" s="216"/>
      <c r="E132" s="216"/>
      <c r="F132" s="217" t="s">
        <v>505</v>
      </c>
      <c r="G132" s="216"/>
      <c r="H132" s="216" t="s">
        <v>517</v>
      </c>
      <c r="I132" s="216" t="s">
        <v>501</v>
      </c>
      <c r="J132" s="216">
        <v>20</v>
      </c>
      <c r="K132" s="236"/>
    </row>
    <row r="133" spans="2:11" ht="15" customHeight="1">
      <c r="B133" s="234"/>
      <c r="C133" s="194" t="s">
        <v>504</v>
      </c>
      <c r="D133" s="194"/>
      <c r="E133" s="194"/>
      <c r="F133" s="214" t="s">
        <v>505</v>
      </c>
      <c r="G133" s="194"/>
      <c r="H133" s="194" t="s">
        <v>539</v>
      </c>
      <c r="I133" s="194" t="s">
        <v>501</v>
      </c>
      <c r="J133" s="194">
        <v>50</v>
      </c>
      <c r="K133" s="236"/>
    </row>
    <row r="134" spans="2:11" ht="15" customHeight="1">
      <c r="B134" s="234"/>
      <c r="C134" s="194" t="s">
        <v>518</v>
      </c>
      <c r="D134" s="194"/>
      <c r="E134" s="194"/>
      <c r="F134" s="214" t="s">
        <v>505</v>
      </c>
      <c r="G134" s="194"/>
      <c r="H134" s="194" t="s">
        <v>539</v>
      </c>
      <c r="I134" s="194" t="s">
        <v>501</v>
      </c>
      <c r="J134" s="194">
        <v>50</v>
      </c>
      <c r="K134" s="236"/>
    </row>
    <row r="135" spans="2:11" ht="15" customHeight="1">
      <c r="B135" s="234"/>
      <c r="C135" s="194" t="s">
        <v>524</v>
      </c>
      <c r="D135" s="194"/>
      <c r="E135" s="194"/>
      <c r="F135" s="214" t="s">
        <v>505</v>
      </c>
      <c r="G135" s="194"/>
      <c r="H135" s="194" t="s">
        <v>539</v>
      </c>
      <c r="I135" s="194" t="s">
        <v>501</v>
      </c>
      <c r="J135" s="194">
        <v>50</v>
      </c>
      <c r="K135" s="236"/>
    </row>
    <row r="136" spans="2:11" ht="15" customHeight="1">
      <c r="B136" s="234"/>
      <c r="C136" s="194" t="s">
        <v>526</v>
      </c>
      <c r="D136" s="194"/>
      <c r="E136" s="194"/>
      <c r="F136" s="214" t="s">
        <v>505</v>
      </c>
      <c r="G136" s="194"/>
      <c r="H136" s="194" t="s">
        <v>539</v>
      </c>
      <c r="I136" s="194" t="s">
        <v>501</v>
      </c>
      <c r="J136" s="194">
        <v>50</v>
      </c>
      <c r="K136" s="236"/>
    </row>
    <row r="137" spans="2:11" ht="15" customHeight="1">
      <c r="B137" s="234"/>
      <c r="C137" s="194" t="s">
        <v>527</v>
      </c>
      <c r="D137" s="194"/>
      <c r="E137" s="194"/>
      <c r="F137" s="214" t="s">
        <v>505</v>
      </c>
      <c r="G137" s="194"/>
      <c r="H137" s="194" t="s">
        <v>552</v>
      </c>
      <c r="I137" s="194" t="s">
        <v>501</v>
      </c>
      <c r="J137" s="194">
        <v>255</v>
      </c>
      <c r="K137" s="236"/>
    </row>
    <row r="138" spans="2:11" ht="15" customHeight="1">
      <c r="B138" s="234"/>
      <c r="C138" s="194" t="s">
        <v>529</v>
      </c>
      <c r="D138" s="194"/>
      <c r="E138" s="194"/>
      <c r="F138" s="214" t="s">
        <v>499</v>
      </c>
      <c r="G138" s="194"/>
      <c r="H138" s="194" t="s">
        <v>553</v>
      </c>
      <c r="I138" s="194" t="s">
        <v>531</v>
      </c>
      <c r="J138" s="194"/>
      <c r="K138" s="236"/>
    </row>
    <row r="139" spans="2:11" ht="15" customHeight="1">
      <c r="B139" s="234"/>
      <c r="C139" s="194" t="s">
        <v>532</v>
      </c>
      <c r="D139" s="194"/>
      <c r="E139" s="194"/>
      <c r="F139" s="214" t="s">
        <v>499</v>
      </c>
      <c r="G139" s="194"/>
      <c r="H139" s="194" t="s">
        <v>554</v>
      </c>
      <c r="I139" s="194" t="s">
        <v>534</v>
      </c>
      <c r="J139" s="194"/>
      <c r="K139" s="236"/>
    </row>
    <row r="140" spans="2:11" ht="15" customHeight="1">
      <c r="B140" s="234"/>
      <c r="C140" s="194" t="s">
        <v>535</v>
      </c>
      <c r="D140" s="194"/>
      <c r="E140" s="194"/>
      <c r="F140" s="214" t="s">
        <v>499</v>
      </c>
      <c r="G140" s="194"/>
      <c r="H140" s="194" t="s">
        <v>535</v>
      </c>
      <c r="I140" s="194" t="s">
        <v>534</v>
      </c>
      <c r="J140" s="194"/>
      <c r="K140" s="236"/>
    </row>
    <row r="141" spans="2:11" ht="15" customHeight="1">
      <c r="B141" s="234"/>
      <c r="C141" s="194" t="s">
        <v>41</v>
      </c>
      <c r="D141" s="194"/>
      <c r="E141" s="194"/>
      <c r="F141" s="214" t="s">
        <v>499</v>
      </c>
      <c r="G141" s="194"/>
      <c r="H141" s="194" t="s">
        <v>555</v>
      </c>
      <c r="I141" s="194" t="s">
        <v>534</v>
      </c>
      <c r="J141" s="194"/>
      <c r="K141" s="236"/>
    </row>
    <row r="142" spans="2:11" ht="15" customHeight="1">
      <c r="B142" s="234"/>
      <c r="C142" s="194" t="s">
        <v>556</v>
      </c>
      <c r="D142" s="194"/>
      <c r="E142" s="194"/>
      <c r="F142" s="214" t="s">
        <v>499</v>
      </c>
      <c r="G142" s="194"/>
      <c r="H142" s="194" t="s">
        <v>557</v>
      </c>
      <c r="I142" s="194" t="s">
        <v>534</v>
      </c>
      <c r="J142" s="194"/>
      <c r="K142" s="236"/>
    </row>
    <row r="143" spans="2:11" ht="15" customHeight="1">
      <c r="B143" s="237"/>
      <c r="C143" s="238"/>
      <c r="D143" s="238"/>
      <c r="E143" s="238"/>
      <c r="F143" s="238"/>
      <c r="G143" s="238"/>
      <c r="H143" s="238"/>
      <c r="I143" s="238"/>
      <c r="J143" s="238"/>
      <c r="K143" s="239"/>
    </row>
    <row r="144" spans="2:11" ht="18.75" customHeight="1">
      <c r="B144" s="191"/>
      <c r="C144" s="191"/>
      <c r="D144" s="191"/>
      <c r="E144" s="191"/>
      <c r="F144" s="226"/>
      <c r="G144" s="191"/>
      <c r="H144" s="191"/>
      <c r="I144" s="191"/>
      <c r="J144" s="191"/>
      <c r="K144" s="191"/>
    </row>
    <row r="145" spans="2:11" ht="18.75" customHeight="1">
      <c r="B145" s="201"/>
      <c r="C145" s="201"/>
      <c r="D145" s="201"/>
      <c r="E145" s="201"/>
      <c r="F145" s="201"/>
      <c r="G145" s="201"/>
      <c r="H145" s="201"/>
      <c r="I145" s="201"/>
      <c r="J145" s="201"/>
      <c r="K145" s="201"/>
    </row>
    <row r="146" spans="2:11" ht="7.5" customHeight="1">
      <c r="B146" s="202"/>
      <c r="C146" s="203"/>
      <c r="D146" s="203"/>
      <c r="E146" s="203"/>
      <c r="F146" s="203"/>
      <c r="G146" s="203"/>
      <c r="H146" s="203"/>
      <c r="I146" s="203"/>
      <c r="J146" s="203"/>
      <c r="K146" s="204"/>
    </row>
    <row r="147" spans="2:11" ht="45" customHeight="1">
      <c r="B147" s="205"/>
      <c r="C147" s="307" t="s">
        <v>558</v>
      </c>
      <c r="D147" s="307"/>
      <c r="E147" s="307"/>
      <c r="F147" s="307"/>
      <c r="G147" s="307"/>
      <c r="H147" s="307"/>
      <c r="I147" s="307"/>
      <c r="J147" s="307"/>
      <c r="K147" s="206"/>
    </row>
    <row r="148" spans="2:11" ht="17.25" customHeight="1">
      <c r="B148" s="205"/>
      <c r="C148" s="207" t="s">
        <v>493</v>
      </c>
      <c r="D148" s="207"/>
      <c r="E148" s="207"/>
      <c r="F148" s="207" t="s">
        <v>494</v>
      </c>
      <c r="G148" s="208"/>
      <c r="H148" s="207" t="s">
        <v>57</v>
      </c>
      <c r="I148" s="207" t="s">
        <v>60</v>
      </c>
      <c r="J148" s="207" t="s">
        <v>495</v>
      </c>
      <c r="K148" s="206"/>
    </row>
    <row r="149" spans="2:11" ht="17.25" customHeight="1">
      <c r="B149" s="205"/>
      <c r="C149" s="209" t="s">
        <v>496</v>
      </c>
      <c r="D149" s="209"/>
      <c r="E149" s="209"/>
      <c r="F149" s="210" t="s">
        <v>497</v>
      </c>
      <c r="G149" s="211"/>
      <c r="H149" s="209"/>
      <c r="I149" s="209"/>
      <c r="J149" s="209" t="s">
        <v>498</v>
      </c>
      <c r="K149" s="206"/>
    </row>
    <row r="150" spans="2:11" ht="5.25" customHeight="1">
      <c r="B150" s="215"/>
      <c r="C150" s="212"/>
      <c r="D150" s="212"/>
      <c r="E150" s="212"/>
      <c r="F150" s="212"/>
      <c r="G150" s="213"/>
      <c r="H150" s="212"/>
      <c r="I150" s="212"/>
      <c r="J150" s="212"/>
      <c r="K150" s="236"/>
    </row>
    <row r="151" spans="2:11" ht="15" customHeight="1">
      <c r="B151" s="215"/>
      <c r="C151" s="240" t="s">
        <v>502</v>
      </c>
      <c r="D151" s="194"/>
      <c r="E151" s="194"/>
      <c r="F151" s="241" t="s">
        <v>499</v>
      </c>
      <c r="G151" s="194"/>
      <c r="H151" s="240" t="s">
        <v>539</v>
      </c>
      <c r="I151" s="240" t="s">
        <v>501</v>
      </c>
      <c r="J151" s="240">
        <v>120</v>
      </c>
      <c r="K151" s="236"/>
    </row>
    <row r="152" spans="2:11" ht="15" customHeight="1">
      <c r="B152" s="215"/>
      <c r="C152" s="240" t="s">
        <v>548</v>
      </c>
      <c r="D152" s="194"/>
      <c r="E152" s="194"/>
      <c r="F152" s="241" t="s">
        <v>499</v>
      </c>
      <c r="G152" s="194"/>
      <c r="H152" s="240" t="s">
        <v>559</v>
      </c>
      <c r="I152" s="240" t="s">
        <v>501</v>
      </c>
      <c r="J152" s="240" t="s">
        <v>550</v>
      </c>
      <c r="K152" s="236"/>
    </row>
    <row r="153" spans="2:11" ht="15" customHeight="1">
      <c r="B153" s="215"/>
      <c r="C153" s="240" t="s">
        <v>447</v>
      </c>
      <c r="D153" s="194"/>
      <c r="E153" s="194"/>
      <c r="F153" s="241" t="s">
        <v>499</v>
      </c>
      <c r="G153" s="194"/>
      <c r="H153" s="240" t="s">
        <v>560</v>
      </c>
      <c r="I153" s="240" t="s">
        <v>501</v>
      </c>
      <c r="J153" s="240" t="s">
        <v>550</v>
      </c>
      <c r="K153" s="236"/>
    </row>
    <row r="154" spans="2:11" ht="15" customHeight="1">
      <c r="B154" s="215"/>
      <c r="C154" s="240" t="s">
        <v>504</v>
      </c>
      <c r="D154" s="194"/>
      <c r="E154" s="194"/>
      <c r="F154" s="241" t="s">
        <v>505</v>
      </c>
      <c r="G154" s="194"/>
      <c r="H154" s="240" t="s">
        <v>539</v>
      </c>
      <c r="I154" s="240" t="s">
        <v>501</v>
      </c>
      <c r="J154" s="240">
        <v>50</v>
      </c>
      <c r="K154" s="236"/>
    </row>
    <row r="155" spans="2:11" ht="15" customHeight="1">
      <c r="B155" s="215"/>
      <c r="C155" s="240" t="s">
        <v>507</v>
      </c>
      <c r="D155" s="194"/>
      <c r="E155" s="194"/>
      <c r="F155" s="241" t="s">
        <v>499</v>
      </c>
      <c r="G155" s="194"/>
      <c r="H155" s="240" t="s">
        <v>539</v>
      </c>
      <c r="I155" s="240" t="s">
        <v>509</v>
      </c>
      <c r="J155" s="240"/>
      <c r="K155" s="236"/>
    </row>
    <row r="156" spans="2:11" ht="15" customHeight="1">
      <c r="B156" s="215"/>
      <c r="C156" s="240" t="s">
        <v>518</v>
      </c>
      <c r="D156" s="194"/>
      <c r="E156" s="194"/>
      <c r="F156" s="241" t="s">
        <v>505</v>
      </c>
      <c r="G156" s="194"/>
      <c r="H156" s="240" t="s">
        <v>539</v>
      </c>
      <c r="I156" s="240" t="s">
        <v>501</v>
      </c>
      <c r="J156" s="240">
        <v>50</v>
      </c>
      <c r="K156" s="236"/>
    </row>
    <row r="157" spans="2:11" ht="15" customHeight="1">
      <c r="B157" s="215"/>
      <c r="C157" s="240" t="s">
        <v>526</v>
      </c>
      <c r="D157" s="194"/>
      <c r="E157" s="194"/>
      <c r="F157" s="241" t="s">
        <v>505</v>
      </c>
      <c r="G157" s="194"/>
      <c r="H157" s="240" t="s">
        <v>539</v>
      </c>
      <c r="I157" s="240" t="s">
        <v>501</v>
      </c>
      <c r="J157" s="240">
        <v>50</v>
      </c>
      <c r="K157" s="236"/>
    </row>
    <row r="158" spans="2:11" ht="15" customHeight="1">
      <c r="B158" s="215"/>
      <c r="C158" s="240" t="s">
        <v>524</v>
      </c>
      <c r="D158" s="194"/>
      <c r="E158" s="194"/>
      <c r="F158" s="241" t="s">
        <v>505</v>
      </c>
      <c r="G158" s="194"/>
      <c r="H158" s="240" t="s">
        <v>539</v>
      </c>
      <c r="I158" s="240" t="s">
        <v>501</v>
      </c>
      <c r="J158" s="240">
        <v>50</v>
      </c>
      <c r="K158" s="236"/>
    </row>
    <row r="159" spans="2:11" ht="15" customHeight="1">
      <c r="B159" s="215"/>
      <c r="C159" s="240" t="s">
        <v>99</v>
      </c>
      <c r="D159" s="194"/>
      <c r="E159" s="194"/>
      <c r="F159" s="241" t="s">
        <v>499</v>
      </c>
      <c r="G159" s="194"/>
      <c r="H159" s="240" t="s">
        <v>561</v>
      </c>
      <c r="I159" s="240" t="s">
        <v>501</v>
      </c>
      <c r="J159" s="240" t="s">
        <v>562</v>
      </c>
      <c r="K159" s="236"/>
    </row>
    <row r="160" spans="2:11" ht="15" customHeight="1">
      <c r="B160" s="215"/>
      <c r="C160" s="240" t="s">
        <v>563</v>
      </c>
      <c r="D160" s="194"/>
      <c r="E160" s="194"/>
      <c r="F160" s="241" t="s">
        <v>499</v>
      </c>
      <c r="G160" s="194"/>
      <c r="H160" s="240" t="s">
        <v>564</v>
      </c>
      <c r="I160" s="240" t="s">
        <v>534</v>
      </c>
      <c r="J160" s="240"/>
      <c r="K160" s="236"/>
    </row>
    <row r="161" spans="2:11" ht="15" customHeight="1">
      <c r="B161" s="242"/>
      <c r="C161" s="224"/>
      <c r="D161" s="224"/>
      <c r="E161" s="224"/>
      <c r="F161" s="224"/>
      <c r="G161" s="224"/>
      <c r="H161" s="224"/>
      <c r="I161" s="224"/>
      <c r="J161" s="224"/>
      <c r="K161" s="243"/>
    </row>
    <row r="162" spans="2:11" ht="18.75" customHeight="1">
      <c r="B162" s="191"/>
      <c r="C162" s="194"/>
      <c r="D162" s="194"/>
      <c r="E162" s="194"/>
      <c r="F162" s="214"/>
      <c r="G162" s="194"/>
      <c r="H162" s="194"/>
      <c r="I162" s="194"/>
      <c r="J162" s="194"/>
      <c r="K162" s="191"/>
    </row>
    <row r="163" spans="2:11" ht="18.75" customHeight="1">
      <c r="B163" s="201"/>
      <c r="C163" s="201"/>
      <c r="D163" s="201"/>
      <c r="E163" s="201"/>
      <c r="F163" s="201"/>
      <c r="G163" s="201"/>
      <c r="H163" s="201"/>
      <c r="I163" s="201"/>
      <c r="J163" s="201"/>
      <c r="K163" s="201"/>
    </row>
    <row r="164" spans="2:11" ht="7.5" customHeight="1">
      <c r="B164" s="183"/>
      <c r="C164" s="184"/>
      <c r="D164" s="184"/>
      <c r="E164" s="184"/>
      <c r="F164" s="184"/>
      <c r="G164" s="184"/>
      <c r="H164" s="184"/>
      <c r="I164" s="184"/>
      <c r="J164" s="184"/>
      <c r="K164" s="185"/>
    </row>
    <row r="165" spans="2:11" ht="45" customHeight="1">
      <c r="B165" s="186"/>
      <c r="C165" s="305" t="s">
        <v>565</v>
      </c>
      <c r="D165" s="305"/>
      <c r="E165" s="305"/>
      <c r="F165" s="305"/>
      <c r="G165" s="305"/>
      <c r="H165" s="305"/>
      <c r="I165" s="305"/>
      <c r="J165" s="305"/>
      <c r="K165" s="187"/>
    </row>
    <row r="166" spans="2:11" ht="17.25" customHeight="1">
      <c r="B166" s="186"/>
      <c r="C166" s="207" t="s">
        <v>493</v>
      </c>
      <c r="D166" s="207"/>
      <c r="E166" s="207"/>
      <c r="F166" s="207" t="s">
        <v>494</v>
      </c>
      <c r="G166" s="244"/>
      <c r="H166" s="245" t="s">
        <v>57</v>
      </c>
      <c r="I166" s="245" t="s">
        <v>60</v>
      </c>
      <c r="J166" s="207" t="s">
        <v>495</v>
      </c>
      <c r="K166" s="187"/>
    </row>
    <row r="167" spans="2:11" ht="17.25" customHeight="1">
      <c r="B167" s="188"/>
      <c r="C167" s="209" t="s">
        <v>496</v>
      </c>
      <c r="D167" s="209"/>
      <c r="E167" s="209"/>
      <c r="F167" s="210" t="s">
        <v>497</v>
      </c>
      <c r="G167" s="246"/>
      <c r="H167" s="247"/>
      <c r="I167" s="247"/>
      <c r="J167" s="209" t="s">
        <v>498</v>
      </c>
      <c r="K167" s="189"/>
    </row>
    <row r="168" spans="2:11" ht="5.25" customHeight="1">
      <c r="B168" s="215"/>
      <c r="C168" s="212"/>
      <c r="D168" s="212"/>
      <c r="E168" s="212"/>
      <c r="F168" s="212"/>
      <c r="G168" s="213"/>
      <c r="H168" s="212"/>
      <c r="I168" s="212"/>
      <c r="J168" s="212"/>
      <c r="K168" s="236"/>
    </row>
    <row r="169" spans="2:11" ht="15" customHeight="1">
      <c r="B169" s="215"/>
      <c r="C169" s="194" t="s">
        <v>502</v>
      </c>
      <c r="D169" s="194"/>
      <c r="E169" s="194"/>
      <c r="F169" s="214" t="s">
        <v>499</v>
      </c>
      <c r="G169" s="194"/>
      <c r="H169" s="194" t="s">
        <v>539</v>
      </c>
      <c r="I169" s="194" t="s">
        <v>501</v>
      </c>
      <c r="J169" s="194">
        <v>120</v>
      </c>
      <c r="K169" s="236"/>
    </row>
    <row r="170" spans="2:11" ht="15" customHeight="1">
      <c r="B170" s="215"/>
      <c r="C170" s="194" t="s">
        <v>548</v>
      </c>
      <c r="D170" s="194"/>
      <c r="E170" s="194"/>
      <c r="F170" s="214" t="s">
        <v>499</v>
      </c>
      <c r="G170" s="194"/>
      <c r="H170" s="194" t="s">
        <v>549</v>
      </c>
      <c r="I170" s="194" t="s">
        <v>501</v>
      </c>
      <c r="J170" s="194" t="s">
        <v>550</v>
      </c>
      <c r="K170" s="236"/>
    </row>
    <row r="171" spans="2:11" ht="15" customHeight="1">
      <c r="B171" s="215"/>
      <c r="C171" s="194" t="s">
        <v>447</v>
      </c>
      <c r="D171" s="194"/>
      <c r="E171" s="194"/>
      <c r="F171" s="214" t="s">
        <v>499</v>
      </c>
      <c r="G171" s="194"/>
      <c r="H171" s="194" t="s">
        <v>566</v>
      </c>
      <c r="I171" s="194" t="s">
        <v>501</v>
      </c>
      <c r="J171" s="194" t="s">
        <v>550</v>
      </c>
      <c r="K171" s="236"/>
    </row>
    <row r="172" spans="2:11" ht="15" customHeight="1">
      <c r="B172" s="215"/>
      <c r="C172" s="194" t="s">
        <v>504</v>
      </c>
      <c r="D172" s="194"/>
      <c r="E172" s="194"/>
      <c r="F172" s="214" t="s">
        <v>505</v>
      </c>
      <c r="G172" s="194"/>
      <c r="H172" s="194" t="s">
        <v>566</v>
      </c>
      <c r="I172" s="194" t="s">
        <v>501</v>
      </c>
      <c r="J172" s="194">
        <v>50</v>
      </c>
      <c r="K172" s="236"/>
    </row>
    <row r="173" spans="2:11" ht="15" customHeight="1">
      <c r="B173" s="215"/>
      <c r="C173" s="194" t="s">
        <v>507</v>
      </c>
      <c r="D173" s="194"/>
      <c r="E173" s="194"/>
      <c r="F173" s="214" t="s">
        <v>499</v>
      </c>
      <c r="G173" s="194"/>
      <c r="H173" s="194" t="s">
        <v>566</v>
      </c>
      <c r="I173" s="194" t="s">
        <v>509</v>
      </c>
      <c r="J173" s="194"/>
      <c r="K173" s="236"/>
    </row>
    <row r="174" spans="2:11" ht="15" customHeight="1">
      <c r="B174" s="215"/>
      <c r="C174" s="194" t="s">
        <v>518</v>
      </c>
      <c r="D174" s="194"/>
      <c r="E174" s="194"/>
      <c r="F174" s="214" t="s">
        <v>505</v>
      </c>
      <c r="G174" s="194"/>
      <c r="H174" s="194" t="s">
        <v>566</v>
      </c>
      <c r="I174" s="194" t="s">
        <v>501</v>
      </c>
      <c r="J174" s="194">
        <v>50</v>
      </c>
      <c r="K174" s="236"/>
    </row>
    <row r="175" spans="2:11" ht="15" customHeight="1">
      <c r="B175" s="215"/>
      <c r="C175" s="194" t="s">
        <v>526</v>
      </c>
      <c r="D175" s="194"/>
      <c r="E175" s="194"/>
      <c r="F175" s="214" t="s">
        <v>505</v>
      </c>
      <c r="G175" s="194"/>
      <c r="H175" s="194" t="s">
        <v>566</v>
      </c>
      <c r="I175" s="194" t="s">
        <v>501</v>
      </c>
      <c r="J175" s="194">
        <v>50</v>
      </c>
      <c r="K175" s="236"/>
    </row>
    <row r="176" spans="2:11" ht="15" customHeight="1">
      <c r="B176" s="215"/>
      <c r="C176" s="194" t="s">
        <v>524</v>
      </c>
      <c r="D176" s="194"/>
      <c r="E176" s="194"/>
      <c r="F176" s="214" t="s">
        <v>505</v>
      </c>
      <c r="G176" s="194"/>
      <c r="H176" s="194" t="s">
        <v>566</v>
      </c>
      <c r="I176" s="194" t="s">
        <v>501</v>
      </c>
      <c r="J176" s="194">
        <v>50</v>
      </c>
      <c r="K176" s="236"/>
    </row>
    <row r="177" spans="2:11" ht="15" customHeight="1">
      <c r="B177" s="215"/>
      <c r="C177" s="194" t="s">
        <v>109</v>
      </c>
      <c r="D177" s="194"/>
      <c r="E177" s="194"/>
      <c r="F177" s="214" t="s">
        <v>499</v>
      </c>
      <c r="G177" s="194"/>
      <c r="H177" s="194" t="s">
        <v>567</v>
      </c>
      <c r="I177" s="194" t="s">
        <v>568</v>
      </c>
      <c r="J177" s="194"/>
      <c r="K177" s="236"/>
    </row>
    <row r="178" spans="2:11" ht="15" customHeight="1">
      <c r="B178" s="215"/>
      <c r="C178" s="194" t="s">
        <v>60</v>
      </c>
      <c r="D178" s="194"/>
      <c r="E178" s="194"/>
      <c r="F178" s="214" t="s">
        <v>499</v>
      </c>
      <c r="G178" s="194"/>
      <c r="H178" s="194" t="s">
        <v>569</v>
      </c>
      <c r="I178" s="194" t="s">
        <v>570</v>
      </c>
      <c r="J178" s="194">
        <v>1</v>
      </c>
      <c r="K178" s="236"/>
    </row>
    <row r="179" spans="2:11" ht="15" customHeight="1">
      <c r="B179" s="215"/>
      <c r="C179" s="194" t="s">
        <v>56</v>
      </c>
      <c r="D179" s="194"/>
      <c r="E179" s="194"/>
      <c r="F179" s="214" t="s">
        <v>499</v>
      </c>
      <c r="G179" s="194"/>
      <c r="H179" s="194" t="s">
        <v>571</v>
      </c>
      <c r="I179" s="194" t="s">
        <v>501</v>
      </c>
      <c r="J179" s="194">
        <v>20</v>
      </c>
      <c r="K179" s="236"/>
    </row>
    <row r="180" spans="2:11" ht="15" customHeight="1">
      <c r="B180" s="215"/>
      <c r="C180" s="194" t="s">
        <v>57</v>
      </c>
      <c r="D180" s="194"/>
      <c r="E180" s="194"/>
      <c r="F180" s="214" t="s">
        <v>499</v>
      </c>
      <c r="G180" s="194"/>
      <c r="H180" s="194" t="s">
        <v>572</v>
      </c>
      <c r="I180" s="194" t="s">
        <v>501</v>
      </c>
      <c r="J180" s="194">
        <v>255</v>
      </c>
      <c r="K180" s="236"/>
    </row>
    <row r="181" spans="2:11" ht="15" customHeight="1">
      <c r="B181" s="215"/>
      <c r="C181" s="194" t="s">
        <v>110</v>
      </c>
      <c r="D181" s="194"/>
      <c r="E181" s="194"/>
      <c r="F181" s="214" t="s">
        <v>499</v>
      </c>
      <c r="G181" s="194"/>
      <c r="H181" s="194" t="s">
        <v>463</v>
      </c>
      <c r="I181" s="194" t="s">
        <v>501</v>
      </c>
      <c r="J181" s="194">
        <v>10</v>
      </c>
      <c r="K181" s="236"/>
    </row>
    <row r="182" spans="2:11" ht="15" customHeight="1">
      <c r="B182" s="215"/>
      <c r="C182" s="194" t="s">
        <v>111</v>
      </c>
      <c r="D182" s="194"/>
      <c r="E182" s="194"/>
      <c r="F182" s="214" t="s">
        <v>499</v>
      </c>
      <c r="G182" s="194"/>
      <c r="H182" s="194" t="s">
        <v>573</v>
      </c>
      <c r="I182" s="194" t="s">
        <v>534</v>
      </c>
      <c r="J182" s="194"/>
      <c r="K182" s="236"/>
    </row>
    <row r="183" spans="2:11" ht="15" customHeight="1">
      <c r="B183" s="215"/>
      <c r="C183" s="194" t="s">
        <v>574</v>
      </c>
      <c r="D183" s="194"/>
      <c r="E183" s="194"/>
      <c r="F183" s="214" t="s">
        <v>499</v>
      </c>
      <c r="G183" s="194"/>
      <c r="H183" s="194" t="s">
        <v>575</v>
      </c>
      <c r="I183" s="194" t="s">
        <v>534</v>
      </c>
      <c r="J183" s="194"/>
      <c r="K183" s="236"/>
    </row>
    <row r="184" spans="2:11" ht="15" customHeight="1">
      <c r="B184" s="215"/>
      <c r="C184" s="194" t="s">
        <v>563</v>
      </c>
      <c r="D184" s="194"/>
      <c r="E184" s="194"/>
      <c r="F184" s="214" t="s">
        <v>499</v>
      </c>
      <c r="G184" s="194"/>
      <c r="H184" s="194" t="s">
        <v>576</v>
      </c>
      <c r="I184" s="194" t="s">
        <v>534</v>
      </c>
      <c r="J184" s="194"/>
      <c r="K184" s="236"/>
    </row>
    <row r="185" spans="2:11" ht="15" customHeight="1">
      <c r="B185" s="215"/>
      <c r="C185" s="194" t="s">
        <v>113</v>
      </c>
      <c r="D185" s="194"/>
      <c r="E185" s="194"/>
      <c r="F185" s="214" t="s">
        <v>505</v>
      </c>
      <c r="G185" s="194"/>
      <c r="H185" s="194" t="s">
        <v>577</v>
      </c>
      <c r="I185" s="194" t="s">
        <v>501</v>
      </c>
      <c r="J185" s="194">
        <v>50</v>
      </c>
      <c r="K185" s="236"/>
    </row>
    <row r="186" spans="2:11" ht="15" customHeight="1">
      <c r="B186" s="215"/>
      <c r="C186" s="194" t="s">
        <v>578</v>
      </c>
      <c r="D186" s="194"/>
      <c r="E186" s="194"/>
      <c r="F186" s="214" t="s">
        <v>505</v>
      </c>
      <c r="G186" s="194"/>
      <c r="H186" s="194" t="s">
        <v>579</v>
      </c>
      <c r="I186" s="194" t="s">
        <v>580</v>
      </c>
      <c r="J186" s="194"/>
      <c r="K186" s="236"/>
    </row>
    <row r="187" spans="2:11" ht="15" customHeight="1">
      <c r="B187" s="215"/>
      <c r="C187" s="194" t="s">
        <v>581</v>
      </c>
      <c r="D187" s="194"/>
      <c r="E187" s="194"/>
      <c r="F187" s="214" t="s">
        <v>505</v>
      </c>
      <c r="G187" s="194"/>
      <c r="H187" s="194" t="s">
        <v>582</v>
      </c>
      <c r="I187" s="194" t="s">
        <v>580</v>
      </c>
      <c r="J187" s="194"/>
      <c r="K187" s="236"/>
    </row>
    <row r="188" spans="2:11" ht="15" customHeight="1">
      <c r="B188" s="215"/>
      <c r="C188" s="194" t="s">
        <v>583</v>
      </c>
      <c r="D188" s="194"/>
      <c r="E188" s="194"/>
      <c r="F188" s="214" t="s">
        <v>505</v>
      </c>
      <c r="G188" s="194"/>
      <c r="H188" s="194" t="s">
        <v>584</v>
      </c>
      <c r="I188" s="194" t="s">
        <v>580</v>
      </c>
      <c r="J188" s="194"/>
      <c r="K188" s="236"/>
    </row>
    <row r="189" spans="2:11" ht="15" customHeight="1">
      <c r="B189" s="215"/>
      <c r="C189" s="248" t="s">
        <v>585</v>
      </c>
      <c r="D189" s="194"/>
      <c r="E189" s="194"/>
      <c r="F189" s="214" t="s">
        <v>505</v>
      </c>
      <c r="G189" s="194"/>
      <c r="H189" s="194" t="s">
        <v>586</v>
      </c>
      <c r="I189" s="194" t="s">
        <v>587</v>
      </c>
      <c r="J189" s="249" t="s">
        <v>588</v>
      </c>
      <c r="K189" s="236"/>
    </row>
    <row r="190" spans="2:11" ht="15" customHeight="1">
      <c r="B190" s="215"/>
      <c r="C190" s="200" t="s">
        <v>45</v>
      </c>
      <c r="D190" s="194"/>
      <c r="E190" s="194"/>
      <c r="F190" s="214" t="s">
        <v>499</v>
      </c>
      <c r="G190" s="194"/>
      <c r="H190" s="191" t="s">
        <v>589</v>
      </c>
      <c r="I190" s="194" t="s">
        <v>590</v>
      </c>
      <c r="J190" s="194"/>
      <c r="K190" s="236"/>
    </row>
    <row r="191" spans="2:11" ht="15" customHeight="1">
      <c r="B191" s="215"/>
      <c r="C191" s="200" t="s">
        <v>591</v>
      </c>
      <c r="D191" s="194"/>
      <c r="E191" s="194"/>
      <c r="F191" s="214" t="s">
        <v>499</v>
      </c>
      <c r="G191" s="194"/>
      <c r="H191" s="194" t="s">
        <v>592</v>
      </c>
      <c r="I191" s="194" t="s">
        <v>534</v>
      </c>
      <c r="J191" s="194"/>
      <c r="K191" s="236"/>
    </row>
    <row r="192" spans="2:11" ht="15" customHeight="1">
      <c r="B192" s="215"/>
      <c r="C192" s="200" t="s">
        <v>593</v>
      </c>
      <c r="D192" s="194"/>
      <c r="E192" s="194"/>
      <c r="F192" s="214" t="s">
        <v>499</v>
      </c>
      <c r="G192" s="194"/>
      <c r="H192" s="194" t="s">
        <v>594</v>
      </c>
      <c r="I192" s="194" t="s">
        <v>534</v>
      </c>
      <c r="J192" s="194"/>
      <c r="K192" s="236"/>
    </row>
    <row r="193" spans="2:11" ht="15" customHeight="1">
      <c r="B193" s="215"/>
      <c r="C193" s="200" t="s">
        <v>595</v>
      </c>
      <c r="D193" s="194"/>
      <c r="E193" s="194"/>
      <c r="F193" s="214" t="s">
        <v>505</v>
      </c>
      <c r="G193" s="194"/>
      <c r="H193" s="194" t="s">
        <v>596</v>
      </c>
      <c r="I193" s="194" t="s">
        <v>534</v>
      </c>
      <c r="J193" s="194"/>
      <c r="K193" s="236"/>
    </row>
    <row r="194" spans="2:11" ht="15" customHeight="1">
      <c r="B194" s="242"/>
      <c r="C194" s="250"/>
      <c r="D194" s="224"/>
      <c r="E194" s="224"/>
      <c r="F194" s="224"/>
      <c r="G194" s="224"/>
      <c r="H194" s="224"/>
      <c r="I194" s="224"/>
      <c r="J194" s="224"/>
      <c r="K194" s="243"/>
    </row>
    <row r="195" spans="2:11" ht="18.75" customHeight="1">
      <c r="B195" s="191"/>
      <c r="C195" s="194"/>
      <c r="D195" s="194"/>
      <c r="E195" s="194"/>
      <c r="F195" s="214"/>
      <c r="G195" s="194"/>
      <c r="H195" s="194"/>
      <c r="I195" s="194"/>
      <c r="J195" s="194"/>
      <c r="K195" s="191"/>
    </row>
    <row r="196" spans="2:11" ht="18.75" customHeight="1">
      <c r="B196" s="191"/>
      <c r="C196" s="194"/>
      <c r="D196" s="194"/>
      <c r="E196" s="194"/>
      <c r="F196" s="214"/>
      <c r="G196" s="194"/>
      <c r="H196" s="194"/>
      <c r="I196" s="194"/>
      <c r="J196" s="194"/>
      <c r="K196" s="191"/>
    </row>
    <row r="197" spans="2:11" ht="18.75" customHeight="1">
      <c r="B197" s="201"/>
      <c r="C197" s="201"/>
      <c r="D197" s="201"/>
      <c r="E197" s="201"/>
      <c r="F197" s="201"/>
      <c r="G197" s="201"/>
      <c r="H197" s="201"/>
      <c r="I197" s="201"/>
      <c r="J197" s="201"/>
      <c r="K197" s="201"/>
    </row>
    <row r="198" spans="2:11" ht="13.5">
      <c r="B198" s="183"/>
      <c r="C198" s="184"/>
      <c r="D198" s="184"/>
      <c r="E198" s="184"/>
      <c r="F198" s="184"/>
      <c r="G198" s="184"/>
      <c r="H198" s="184"/>
      <c r="I198" s="184"/>
      <c r="J198" s="184"/>
      <c r="K198" s="185"/>
    </row>
    <row r="199" spans="2:11" ht="21">
      <c r="B199" s="186"/>
      <c r="C199" s="305" t="s">
        <v>597</v>
      </c>
      <c r="D199" s="305"/>
      <c r="E199" s="305"/>
      <c r="F199" s="305"/>
      <c r="G199" s="305"/>
      <c r="H199" s="305"/>
      <c r="I199" s="305"/>
      <c r="J199" s="305"/>
      <c r="K199" s="187"/>
    </row>
    <row r="200" spans="2:11" ht="25.5" customHeight="1">
      <c r="B200" s="186"/>
      <c r="C200" s="251" t="s">
        <v>598</v>
      </c>
      <c r="D200" s="251"/>
      <c r="E200" s="251"/>
      <c r="F200" s="251" t="s">
        <v>599</v>
      </c>
      <c r="G200" s="252"/>
      <c r="H200" s="304" t="s">
        <v>600</v>
      </c>
      <c r="I200" s="304"/>
      <c r="J200" s="304"/>
      <c r="K200" s="187"/>
    </row>
    <row r="201" spans="2:11" ht="5.25" customHeight="1">
      <c r="B201" s="215"/>
      <c r="C201" s="212"/>
      <c r="D201" s="212"/>
      <c r="E201" s="212"/>
      <c r="F201" s="212"/>
      <c r="G201" s="194"/>
      <c r="H201" s="212"/>
      <c r="I201" s="212"/>
      <c r="J201" s="212"/>
      <c r="K201" s="236"/>
    </row>
    <row r="202" spans="2:11" ht="15" customHeight="1">
      <c r="B202" s="215"/>
      <c r="C202" s="194" t="s">
        <v>590</v>
      </c>
      <c r="D202" s="194"/>
      <c r="E202" s="194"/>
      <c r="F202" s="214" t="s">
        <v>46</v>
      </c>
      <c r="G202" s="194"/>
      <c r="H202" s="303" t="s">
        <v>601</v>
      </c>
      <c r="I202" s="303"/>
      <c r="J202" s="303"/>
      <c r="K202" s="236"/>
    </row>
    <row r="203" spans="2:11" ht="15" customHeight="1">
      <c r="B203" s="215"/>
      <c r="C203" s="221"/>
      <c r="D203" s="194"/>
      <c r="E203" s="194"/>
      <c r="F203" s="214" t="s">
        <v>47</v>
      </c>
      <c r="G203" s="194"/>
      <c r="H203" s="303" t="s">
        <v>602</v>
      </c>
      <c r="I203" s="303"/>
      <c r="J203" s="303"/>
      <c r="K203" s="236"/>
    </row>
    <row r="204" spans="2:11" ht="15" customHeight="1">
      <c r="B204" s="215"/>
      <c r="C204" s="221"/>
      <c r="D204" s="194"/>
      <c r="E204" s="194"/>
      <c r="F204" s="214" t="s">
        <v>50</v>
      </c>
      <c r="G204" s="194"/>
      <c r="H204" s="303" t="s">
        <v>603</v>
      </c>
      <c r="I204" s="303"/>
      <c r="J204" s="303"/>
      <c r="K204" s="236"/>
    </row>
    <row r="205" spans="2:11" ht="15" customHeight="1">
      <c r="B205" s="215"/>
      <c r="C205" s="194"/>
      <c r="D205" s="194"/>
      <c r="E205" s="194"/>
      <c r="F205" s="214" t="s">
        <v>48</v>
      </c>
      <c r="G205" s="194"/>
      <c r="H205" s="303" t="s">
        <v>604</v>
      </c>
      <c r="I205" s="303"/>
      <c r="J205" s="303"/>
      <c r="K205" s="236"/>
    </row>
    <row r="206" spans="2:11" ht="15" customHeight="1">
      <c r="B206" s="215"/>
      <c r="C206" s="194"/>
      <c r="D206" s="194"/>
      <c r="E206" s="194"/>
      <c r="F206" s="214" t="s">
        <v>49</v>
      </c>
      <c r="G206" s="194"/>
      <c r="H206" s="303" t="s">
        <v>605</v>
      </c>
      <c r="I206" s="303"/>
      <c r="J206" s="303"/>
      <c r="K206" s="236"/>
    </row>
    <row r="207" spans="2:11" ht="15" customHeight="1">
      <c r="B207" s="215"/>
      <c r="C207" s="194"/>
      <c r="D207" s="194"/>
      <c r="E207" s="194"/>
      <c r="F207" s="214"/>
      <c r="G207" s="194"/>
      <c r="H207" s="194"/>
      <c r="I207" s="194"/>
      <c r="J207" s="194"/>
      <c r="K207" s="236"/>
    </row>
    <row r="208" spans="2:11" ht="15" customHeight="1">
      <c r="B208" s="215"/>
      <c r="C208" s="194" t="s">
        <v>546</v>
      </c>
      <c r="D208" s="194"/>
      <c r="E208" s="194"/>
      <c r="F208" s="214" t="s">
        <v>82</v>
      </c>
      <c r="G208" s="194"/>
      <c r="H208" s="303" t="s">
        <v>606</v>
      </c>
      <c r="I208" s="303"/>
      <c r="J208" s="303"/>
      <c r="K208" s="236"/>
    </row>
    <row r="209" spans="2:11" ht="15" customHeight="1">
      <c r="B209" s="215"/>
      <c r="C209" s="221"/>
      <c r="D209" s="194"/>
      <c r="E209" s="194"/>
      <c r="F209" s="214" t="s">
        <v>442</v>
      </c>
      <c r="G209" s="194"/>
      <c r="H209" s="303" t="s">
        <v>443</v>
      </c>
      <c r="I209" s="303"/>
      <c r="J209" s="303"/>
      <c r="K209" s="236"/>
    </row>
    <row r="210" spans="2:11" ht="15" customHeight="1">
      <c r="B210" s="215"/>
      <c r="C210" s="194"/>
      <c r="D210" s="194"/>
      <c r="E210" s="194"/>
      <c r="F210" s="214" t="s">
        <v>440</v>
      </c>
      <c r="G210" s="194"/>
      <c r="H210" s="303" t="s">
        <v>607</v>
      </c>
      <c r="I210" s="303"/>
      <c r="J210" s="303"/>
      <c r="K210" s="236"/>
    </row>
    <row r="211" spans="2:11" ht="15" customHeight="1">
      <c r="B211" s="253"/>
      <c r="C211" s="221"/>
      <c r="D211" s="221"/>
      <c r="E211" s="221"/>
      <c r="F211" s="214" t="s">
        <v>93</v>
      </c>
      <c r="G211" s="200"/>
      <c r="H211" s="302" t="s">
        <v>444</v>
      </c>
      <c r="I211" s="302"/>
      <c r="J211" s="302"/>
      <c r="K211" s="254"/>
    </row>
    <row r="212" spans="2:11" ht="15" customHeight="1">
      <c r="B212" s="253"/>
      <c r="C212" s="221"/>
      <c r="D212" s="221"/>
      <c r="E212" s="221"/>
      <c r="F212" s="214" t="s">
        <v>445</v>
      </c>
      <c r="G212" s="200"/>
      <c r="H212" s="302" t="s">
        <v>608</v>
      </c>
      <c r="I212" s="302"/>
      <c r="J212" s="302"/>
      <c r="K212" s="254"/>
    </row>
    <row r="213" spans="2:11" ht="15" customHeight="1">
      <c r="B213" s="253"/>
      <c r="C213" s="221"/>
      <c r="D213" s="221"/>
      <c r="E213" s="221"/>
      <c r="F213" s="255"/>
      <c r="G213" s="200"/>
      <c r="H213" s="256"/>
      <c r="I213" s="256"/>
      <c r="J213" s="256"/>
      <c r="K213" s="254"/>
    </row>
    <row r="214" spans="2:11" ht="15" customHeight="1">
      <c r="B214" s="253"/>
      <c r="C214" s="194" t="s">
        <v>570</v>
      </c>
      <c r="D214" s="221"/>
      <c r="E214" s="221"/>
      <c r="F214" s="214">
        <v>1</v>
      </c>
      <c r="G214" s="200"/>
      <c r="H214" s="302" t="s">
        <v>609</v>
      </c>
      <c r="I214" s="302"/>
      <c r="J214" s="302"/>
      <c r="K214" s="254"/>
    </row>
    <row r="215" spans="2:11" ht="15" customHeight="1">
      <c r="B215" s="253"/>
      <c r="C215" s="221"/>
      <c r="D215" s="221"/>
      <c r="E215" s="221"/>
      <c r="F215" s="214">
        <v>2</v>
      </c>
      <c r="G215" s="200"/>
      <c r="H215" s="302" t="s">
        <v>610</v>
      </c>
      <c r="I215" s="302"/>
      <c r="J215" s="302"/>
      <c r="K215" s="254"/>
    </row>
    <row r="216" spans="2:11" ht="15" customHeight="1">
      <c r="B216" s="253"/>
      <c r="C216" s="221"/>
      <c r="D216" s="221"/>
      <c r="E216" s="221"/>
      <c r="F216" s="214">
        <v>3</v>
      </c>
      <c r="G216" s="200"/>
      <c r="H216" s="302" t="s">
        <v>611</v>
      </c>
      <c r="I216" s="302"/>
      <c r="J216" s="302"/>
      <c r="K216" s="254"/>
    </row>
    <row r="217" spans="2:11" ht="15" customHeight="1">
      <c r="B217" s="253"/>
      <c r="C217" s="221"/>
      <c r="D217" s="221"/>
      <c r="E217" s="221"/>
      <c r="F217" s="214">
        <v>4</v>
      </c>
      <c r="G217" s="200"/>
      <c r="H217" s="302" t="s">
        <v>612</v>
      </c>
      <c r="I217" s="302"/>
      <c r="J217" s="302"/>
      <c r="K217" s="254"/>
    </row>
    <row r="218" spans="2:11" ht="12.75" customHeight="1">
      <c r="B218" s="257"/>
      <c r="C218" s="258"/>
      <c r="D218" s="258"/>
      <c r="E218" s="258"/>
      <c r="F218" s="258"/>
      <c r="G218" s="258"/>
      <c r="H218" s="258"/>
      <c r="I218" s="258"/>
      <c r="J218" s="258"/>
      <c r="K218" s="259"/>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F20:J20"/>
    <mergeCell ref="F23:J23"/>
    <mergeCell ref="F21:J21"/>
    <mergeCell ref="F22:J22"/>
    <mergeCell ref="F19:J19"/>
    <mergeCell ref="C3:J3"/>
    <mergeCell ref="C9:J9"/>
    <mergeCell ref="D10:J10"/>
    <mergeCell ref="D15:J15"/>
    <mergeCell ref="C4:J4"/>
    <mergeCell ref="C6:J6"/>
    <mergeCell ref="C7:J7"/>
    <mergeCell ref="D11:J11"/>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Muzika Pavel</cp:lastModifiedBy>
  <dcterms:created xsi:type="dcterms:W3CDTF">2019-07-02T06:43:21Z</dcterms:created>
  <dcterms:modified xsi:type="dcterms:W3CDTF">2019-07-02T14:14:40Z</dcterms:modified>
  <cp:category/>
  <cp:version/>
  <cp:contentType/>
  <cp:contentStatus/>
</cp:coreProperties>
</file>