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0" windowHeight="0" activeTab="0"/>
  </bookViews>
  <sheets>
    <sheet name="Rekapitulace stavby" sheetId="1" r:id="rId1"/>
    <sheet name="0 - Vedlejší a ostatní ná..." sheetId="2" r:id="rId2"/>
    <sheet name="101 - SILNICE III-11727" sheetId="3" r:id="rId3"/>
    <sheet name="102.1 - CHODNÍKY A MÍSTNÍ..." sheetId="4" r:id="rId4"/>
    <sheet name="102.2 - CHODNÍKY A MÍSTNÍ..." sheetId="5" r:id="rId5"/>
    <sheet name="201 - MOST ev.č. 11727-1 ..." sheetId="6" r:id="rId6"/>
    <sheet name="301 - VODOVOD A KANALIZACE" sheetId="7" r:id="rId7"/>
    <sheet name="Pokyny pro vyplnění" sheetId="8" r:id="rId8"/>
  </sheets>
  <definedNames>
    <definedName name="_xlnm.Print_Area" localSheetId="0">'Rekapitulace stavby'!$D$4:$AO$36,'Rekapitulace stavby'!$C$42:$AQ$61</definedName>
    <definedName name="_xlnm._FilterDatabase" localSheetId="1" hidden="1">'0 - Vedlejší a ostatní ná...'!$C$85:$K$133</definedName>
    <definedName name="_xlnm.Print_Area" localSheetId="1">'0 - Vedlejší a ostatní ná...'!$C$4:$J$39,'0 - Vedlejší a ostatní ná...'!$C$45:$J$67,'0 - Vedlejší a ostatní ná...'!$C$73:$K$133</definedName>
    <definedName name="_xlnm._FilterDatabase" localSheetId="2" hidden="1">'101 - SILNICE III-11727'!$C$87:$K$324</definedName>
    <definedName name="_xlnm.Print_Area" localSheetId="2">'101 - SILNICE III-11727'!$C$4:$J$39,'101 - SILNICE III-11727'!$C$45:$J$69,'101 - SILNICE III-11727'!$C$75:$K$324</definedName>
    <definedName name="_xlnm._FilterDatabase" localSheetId="3" hidden="1">'102.1 - CHODNÍKY A MÍSTNÍ...'!$C$84:$K$236</definedName>
    <definedName name="_xlnm.Print_Area" localSheetId="3">'102.1 - CHODNÍKY A MÍSTNÍ...'!$C$4:$J$39,'102.1 - CHODNÍKY A MÍSTNÍ...'!$C$45:$J$66,'102.1 - CHODNÍKY A MÍSTNÍ...'!$C$72:$K$236</definedName>
    <definedName name="_xlnm._FilterDatabase" localSheetId="4" hidden="1">'102.2 - CHODNÍKY A MÍSTNÍ...'!$C$86:$K$353</definedName>
    <definedName name="_xlnm.Print_Area" localSheetId="4">'102.2 - CHODNÍKY A MÍSTNÍ...'!$C$4:$J$39,'102.2 - CHODNÍKY A MÍSTNÍ...'!$C$45:$J$68,'102.2 - CHODNÍKY A MÍSTNÍ...'!$C$74:$K$353</definedName>
    <definedName name="_xlnm._FilterDatabase" localSheetId="5" hidden="1">'201 - MOST ev.č. 11727-1 ...'!$C$89:$K$224</definedName>
    <definedName name="_xlnm.Print_Area" localSheetId="5">'201 - MOST ev.č. 11727-1 ...'!$C$4:$J$39,'201 - MOST ev.č. 11727-1 ...'!$C$45:$J$71,'201 - MOST ev.č. 11727-1 ...'!$C$77:$K$224</definedName>
    <definedName name="_xlnm._FilterDatabase" localSheetId="6" hidden="1">'301 - VODOVOD A KANALIZACE'!$C$86:$K$396</definedName>
    <definedName name="_xlnm.Print_Area" localSheetId="6">'301 - VODOVOD A KANALIZACE'!$C$4:$J$39,'301 - VODOVOD A KANALIZACE'!$C$45:$J$68,'301 - VODOVOD A KANALIZACE'!$C$74:$K$396</definedName>
    <definedName name="_xlnm.Print_Area" localSheetId="7">'Pokyny pro vyplnění'!$B$2:$K$71,'Pokyny pro vyplnění'!$B$74:$K$118,'Pokyny pro vyplnění'!$B$121:$K$190,'Pokyny pro vyplnění'!$B$198:$K$218</definedName>
    <definedName name="_xlnm.Print_Titles" localSheetId="0">'Rekapitulace stavby'!$52:$52</definedName>
    <definedName name="_xlnm.Print_Titles" localSheetId="1">'0 - Vedlejší a ostatní ná...'!$85:$85</definedName>
    <definedName name="_xlnm.Print_Titles" localSheetId="2">'101 - SILNICE III-11727'!$87:$87</definedName>
    <definedName name="_xlnm.Print_Titles" localSheetId="3">'102.1 - CHODNÍKY A MÍSTNÍ...'!$84:$84</definedName>
    <definedName name="_xlnm.Print_Titles" localSheetId="4">'102.2 - CHODNÍKY A MÍSTNÍ...'!$86:$86</definedName>
    <definedName name="_xlnm.Print_Titles" localSheetId="5">'201 - MOST ev.č. 11727-1 ...'!$89:$89</definedName>
    <definedName name="_xlnm.Print_Titles" localSheetId="6">'301 - VODOVOD A KANALIZACE'!$86:$86</definedName>
  </definedNames>
  <calcPr fullCalcOnLoad="1"/>
</workbook>
</file>

<file path=xl/sharedStrings.xml><?xml version="1.0" encoding="utf-8"?>
<sst xmlns="http://schemas.openxmlformats.org/spreadsheetml/2006/main" count="10723" uniqueCount="1665">
  <si>
    <t>Export Komplet</t>
  </si>
  <si>
    <t>VZ</t>
  </si>
  <si>
    <t>2.0</t>
  </si>
  <si>
    <t>ZAMOK</t>
  </si>
  <si>
    <t>False</t>
  </si>
  <si>
    <t>{65bc91dc-f41d-4aeb-913b-96660807b130}</t>
  </si>
  <si>
    <t>0,01</t>
  </si>
  <si>
    <t>21</t>
  </si>
  <si>
    <t>15</t>
  </si>
  <si>
    <t>REKAPITULACE STAVBY</t>
  </si>
  <si>
    <t>v ---  níže se nacházejí doplnkové a pomocné údaje k sestavám  --- v</t>
  </si>
  <si>
    <t>Návod na vyplnění</t>
  </si>
  <si>
    <t>0,001</t>
  </si>
  <si>
    <t>Kód:</t>
  </si>
  <si>
    <t>DOBRIV</t>
  </si>
  <si>
    <t>Měnit lze pouze buňky se žlutým podbarvením!
1) v Rekapitulaci stavby vyplňte údaje o Uchazeči (přenesou se do ostatních sestav i v jiných listech)
2) na vybraných listech vyplňte v sestavě Soupis prací ceny u položek</t>
  </si>
  <si>
    <t>Stavba:</t>
  </si>
  <si>
    <t>SILNICE III/11727 - PRŮTAH DOBŘÍV</t>
  </si>
  <si>
    <t>KSO:</t>
  </si>
  <si>
    <t/>
  </si>
  <si>
    <t>CC-CZ:</t>
  </si>
  <si>
    <t>Místo:</t>
  </si>
  <si>
    <t xml:space="preserve"> </t>
  </si>
  <si>
    <t>Datum:</t>
  </si>
  <si>
    <t>30. 4. 2018</t>
  </si>
  <si>
    <t>Zadavatel:</t>
  </si>
  <si>
    <t>IČ:</t>
  </si>
  <si>
    <t>SÚSPK a Obec Dobřív</t>
  </si>
  <si>
    <t>DIČ:</t>
  </si>
  <si>
    <t>Uchazeč:</t>
  </si>
  <si>
    <t>Vyplň údaj</t>
  </si>
  <si>
    <t>Projektant:</t>
  </si>
  <si>
    <t>True</t>
  </si>
  <si>
    <t>Zpracovatel:</t>
  </si>
  <si>
    <t>Zítek</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</si>
  <si>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</si>
  <si>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</si>
  <si>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</si>
  <si>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</si>
  <si>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</si>
  <si>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</si>
  <si>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</si>
  <si>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</si>
  <si>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</si>
  <si>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</si>
  <si>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</si>
  <si>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</si>
  <si>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</si>
  <si>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</si>
  <si>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</si>
  <si>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</si>
  <si>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</si>
  <si>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</si>
  <si>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</si>
  <si>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</si>
  <si>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</si>
  <si>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</si>
  <si>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</si>
  <si>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</si>
  <si>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</si>
  <si>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</si>
  <si>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</si>
  <si>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</si>
  <si>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</si>
  <si>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</si>
  <si>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</si>
  <si>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</si>
  <si>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</si>
  <si>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</si>
  <si>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</si>
  <si>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</si>
  <si>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</si>
  <si>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</si>
  <si>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</si>
  <si>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</si>
  <si>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</si>
  <si>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Vedlejší a ostatní náklady</t>
  </si>
  <si>
    <t>STA</t>
  </si>
  <si>
    <t>1</t>
  </si>
  <si>
    <t>{3a23aa41-8167-4434-963c-ca245b2e9e5b}</t>
  </si>
  <si>
    <t>2</t>
  </si>
  <si>
    <t>101</t>
  </si>
  <si>
    <t>SILNICE III/11727</t>
  </si>
  <si>
    <t>{c49b1676-24b5-4ad5-a6a7-d518fc936442}</t>
  </si>
  <si>
    <t>102.1</t>
  </si>
  <si>
    <t>CHODNÍKY A MÍSTNÍ KOMUNIKACE-uznatelné náklady SFDI</t>
  </si>
  <si>
    <t>{9171237e-2531-4688-84f8-02141f4ada43}</t>
  </si>
  <si>
    <t>102.2</t>
  </si>
  <si>
    <t>CHODNÍKY A MÍSTNÍ KOMUNIKACE-neuznatelné náklady SFDI</t>
  </si>
  <si>
    <t>{152952f3-6570-439f-b36d-0f90d816dbfe}</t>
  </si>
  <si>
    <t>201</t>
  </si>
  <si>
    <t>MOST ev.č. 11727-1  PŘES PADRŤSKÝ POTOK</t>
  </si>
  <si>
    <t>{a1954b07-9dca-4c8a-8327-c8684b7fc666}</t>
  </si>
  <si>
    <t>301</t>
  </si>
  <si>
    <t>VODOVOD A KANALIZACE</t>
  </si>
  <si>
    <t>{f9b00cd3-b8d4-4b01-a2f2-3234316c638e}</t>
  </si>
  <si>
    <t>KRYCÍ LIST SOUPISU PRACÍ</t>
  </si>
  <si>
    <t>Objekt:</t>
  </si>
  <si>
    <t>0 - Vedlejší a ostatní náklady</t>
  </si>
  <si>
    <t>REKAPITULACE ČLENĚNÍ SOUPISU PRACÍ</t>
  </si>
  <si>
    <t>Kód dílu - Popis</t>
  </si>
  <si>
    <t>Cena celkem [CZK]</t>
  </si>
  <si>
    <t>-1</t>
  </si>
  <si>
    <t>VRN - Vedlejší rozpočtové náklady</t>
  </si>
  <si>
    <t xml:space="preserve">    0 - Vedlejší rozpočtové náklady</t>
  </si>
  <si>
    <t xml:space="preserve">    VRN1 - Průzkumné, geodetické a projektové práce</t>
  </si>
  <si>
    <t xml:space="preserve">    VRN3 - Zařízení staveniště</t>
  </si>
  <si>
    <t xml:space="preserve">    VRN4 - Inženýrská činnost</t>
  </si>
  <si>
    <t xml:space="preserve">    VRN7 - Provozní vlivy</t>
  </si>
  <si>
    <t xml:space="preserve">    VRN9 - Ostatní náklady</t>
  </si>
  <si>
    <t>SOUPIS PRACÍ</t>
  </si>
  <si>
    <t>PČ</t>
  </si>
  <si>
    <t>MJ</t>
  </si>
  <si>
    <t>Množství</t>
  </si>
  <si>
    <t>J.cena [CZK]</t>
  </si>
  <si>
    <t>Cenová soustava</t>
  </si>
  <si>
    <t>J. Nh [h]</t>
  </si>
  <si>
    <t>Nh celkem [h]</t>
  </si>
  <si>
    <t>J. hmotnost [t]</t>
  </si>
  <si>
    <t>Hmotnost celkem [t]</t>
  </si>
  <si>
    <t>J. suť [t]</t>
  </si>
  <si>
    <t>Suť Celkem [t]</t>
  </si>
  <si>
    <t>Náklady soupisu celkem</t>
  </si>
  <si>
    <t>VRN</t>
  </si>
  <si>
    <t>Vedlejší rozpočtové náklady</t>
  </si>
  <si>
    <t>5</t>
  </si>
  <si>
    <t>ROZPOCET</t>
  </si>
  <si>
    <t>K</t>
  </si>
  <si>
    <t>012403000</t>
  </si>
  <si>
    <t>geodetické práce - vyhotovení geometrického plánu po provedení stavby</t>
  </si>
  <si>
    <t>kus</t>
  </si>
  <si>
    <t>CS ÚRS 2013 01</t>
  </si>
  <si>
    <t>1024</t>
  </si>
  <si>
    <t>-1593060746</t>
  </si>
  <si>
    <t>PP</t>
  </si>
  <si>
    <t>Průzkumné, geodetické a projektové práce geodetické práce kartografické práce</t>
  </si>
  <si>
    <t>P</t>
  </si>
  <si>
    <t>Poznámka k položce:
geometrický plán po dokončení stavby</t>
  </si>
  <si>
    <t>043194000</t>
  </si>
  <si>
    <t>Ostatní zkoušky - hutnící zemní pláně, komplet pro celou stavbu  (statická zatěžovací zkouška deskou)</t>
  </si>
  <si>
    <t>-1632779256</t>
  </si>
  <si>
    <t>Inženýrská činnost zkoušky a ostatní měření zkoušky ostatní zkoušky</t>
  </si>
  <si>
    <t>Poznámka k položce:
Ostatní zkoušky - hutnící zemní pláně, komplet pro celou stavbu  (statická zatěžovací zkouška deskou)</t>
  </si>
  <si>
    <t>3</t>
  </si>
  <si>
    <t>091002000</t>
  </si>
  <si>
    <t>Ostatní náklady - vytýčení inženýrských sítí, komplet celá stavba</t>
  </si>
  <si>
    <t>262144</t>
  </si>
  <si>
    <t>1616745562</t>
  </si>
  <si>
    <t>Hlavní tituly průvodních činností a nákladů ostatní náklady související s objektem-Ostatní náklady - vytýčení inženýrských sítí, komplet celá stavba</t>
  </si>
  <si>
    <t>Poznámka k položce:
Ostatní náklady - vytýčení inženýrských sítí, komplet celá stavba</t>
  </si>
  <si>
    <t>4</t>
  </si>
  <si>
    <t>043103000R</t>
  </si>
  <si>
    <t>Zkoušky nad rámec povinných zkoušek podle požadavků objednatele - bude čerpáno dle požadavků TDI a s jeho souhlasem, maximálně do uvedené částky-30000,- Kč</t>
  </si>
  <si>
    <t>Kč</t>
  </si>
  <si>
    <t>-2147010050</t>
  </si>
  <si>
    <t>07900200R</t>
  </si>
  <si>
    <t>DIO</t>
  </si>
  <si>
    <t>-357893088</t>
  </si>
  <si>
    <t>Poznámka k položce:
dopravně inženýrské opatření po dobu celé stavby, položka zahrnuje:
-projednání a zajištění povolení DIO s DOSS
-osazení značení dle TP66 a řízení provozu proškolenými pracovníky
-montáž, pronájem a demontáž DIO
-zakrytí nebo úpravu stávajícího DZ v rozporu s DIO</t>
  </si>
  <si>
    <t>VRN1</t>
  </si>
  <si>
    <t>Průzkumné, geodetické a projektové práce</t>
  </si>
  <si>
    <t>6</t>
  </si>
  <si>
    <t>012203000</t>
  </si>
  <si>
    <t>Geodetické práce při provádění stavby</t>
  </si>
  <si>
    <t>CS ÚRS 2018 01</t>
  </si>
  <si>
    <t>-1955194013</t>
  </si>
  <si>
    <t>Poznámka k položce:
platí pro celou stavbu pro všechny stavební objekty</t>
  </si>
  <si>
    <t>7</t>
  </si>
  <si>
    <t>012303000</t>
  </si>
  <si>
    <t>Geodetické práce po výstavbě</t>
  </si>
  <si>
    <t>-54583530</t>
  </si>
  <si>
    <t>Poznámka k položce:
zaměření skutečného provedení stavby, všechny SO</t>
  </si>
  <si>
    <t>8</t>
  </si>
  <si>
    <t>013254000</t>
  </si>
  <si>
    <t>Dokumentace skutečného provedení stavby</t>
  </si>
  <si>
    <t>-398739441</t>
  </si>
  <si>
    <t>Poznámka k položce:
vč.digitální verze po jednotlivých stavebních objektech</t>
  </si>
  <si>
    <t>VRN3</t>
  </si>
  <si>
    <t>Zařízení staveniště</t>
  </si>
  <si>
    <t>9</t>
  </si>
  <si>
    <t>030001000</t>
  </si>
  <si>
    <t>462422994</t>
  </si>
  <si>
    <t xml:space="preserve">Poznámka k položce:
komplet pro celou stavbu, včetně zřízení, provozu po celou dobu stavby, oplocení, kompletní vybavení a ochrana, odstranění 
zahrnuje: - veškeré náklady spojené s pořízením, dovozem, montáží, údržbou, demontáží a odvozem veškerých mobilních stavebních buněk, včetně eventuálního dočasného zpevnění ploch, mobilní oplocení staveniště po dobu stavby ,  provizorního ohrazení výkopů, dočasného napojení na inženýrské sítě a ekologickou likvidaci odpadů,  rekultivaci plochy po odstranění zařízení staveniště 
</t>
  </si>
  <si>
    <t>10</t>
  </si>
  <si>
    <t>034503000</t>
  </si>
  <si>
    <t>Informační tabule na staveništi</t>
  </si>
  <si>
    <t>-1335318364</t>
  </si>
  <si>
    <t>Poznámka k položce:
Technická specifikace: položka zahrnuje:  
- dodání a osazení informačních tabulí v předepsaném provedení a množství s obsahem předepsaným zadavatelem  
- veškeré nosné a upevňovací konstrukce  
- základové konstrukce včetně nutných zemních prací  
- demontáž a odvoz po skončení platnosti  
- případně nutné opravy poškozených čátí během platnosti</t>
  </si>
  <si>
    <t>VRN4</t>
  </si>
  <si>
    <t>Inženýrská činnost</t>
  </si>
  <si>
    <t>11</t>
  </si>
  <si>
    <t>042503000</t>
  </si>
  <si>
    <t>Plán BOZP na staveništi</t>
  </si>
  <si>
    <t>-243789063</t>
  </si>
  <si>
    <t>Poznámka k položce:
Zabezpečení staveniště dle plánu BOZP</t>
  </si>
  <si>
    <t>12</t>
  </si>
  <si>
    <t>049103000</t>
  </si>
  <si>
    <t>Náklady vzniklé v souvislosti s realizací stavby</t>
  </si>
  <si>
    <t>678813546</t>
  </si>
  <si>
    <t>Poznámka k položce:
Náklady spojené s informovaností o omezeném přístupu v souvislosti s realizací stavby</t>
  </si>
  <si>
    <t>VRN7</t>
  </si>
  <si>
    <t>Provozní vlivy</t>
  </si>
  <si>
    <t>13</t>
  </si>
  <si>
    <t>072002000</t>
  </si>
  <si>
    <t>Silniční provoz</t>
  </si>
  <si>
    <t>417701065</t>
  </si>
  <si>
    <t>VRN9</t>
  </si>
  <si>
    <t>Ostatní náklady</t>
  </si>
  <si>
    <t>14</t>
  </si>
  <si>
    <t>091704000</t>
  </si>
  <si>
    <t>Náklady na údržbu</t>
  </si>
  <si>
    <t>-1579342383</t>
  </si>
  <si>
    <t xml:space="preserve">Poznámka k položce:
Náklady na údržbu, opravy a čištění komunikací po dobu vystavby
</t>
  </si>
  <si>
    <t>101 - SILNICE III/11727</t>
  </si>
  <si>
    <t>SÚSPK</t>
  </si>
  <si>
    <t>HSV - Práce a dodávky HSV</t>
  </si>
  <si>
    <t xml:space="preserve">    1 - Zemní práce</t>
  </si>
  <si>
    <t xml:space="preserve">    2 - Zakládání</t>
  </si>
  <si>
    <t xml:space="preserve">    4 - Vodorovné konstrukce</t>
  </si>
  <si>
    <t xml:space="preserve">    5 - Komunikace pozemní</t>
  </si>
  <si>
    <t xml:space="preserve">    8 - Trubní vedení</t>
  </si>
  <si>
    <t xml:space="preserve">    9 - Ostatní konstrukce a práce, bourání</t>
  </si>
  <si>
    <t xml:space="preserve">    997 - Přesun sutě</t>
  </si>
  <si>
    <t xml:space="preserve">    998 - Přesun hmot</t>
  </si>
  <si>
    <t>HSV</t>
  </si>
  <si>
    <t>Práce a dodávky HSV</t>
  </si>
  <si>
    <t>Zemní práce</t>
  </si>
  <si>
    <t>113106521</t>
  </si>
  <si>
    <t>Rozebrání dlažeb vozovek z drobných kostek s ložem z kameniva strojně pl přes 200 m2</t>
  </si>
  <si>
    <t>m2</t>
  </si>
  <si>
    <t>1294962554</t>
  </si>
  <si>
    <t>Rozebrání dlažeb a dílců vozovek a ploch s přemístěním hmot na skládku na vzdálenost do 3 m nebo s naložením na dopravní prostředek, s jakoukoliv výplní spár strojně plochy jednotlivě přes 200 m2 z drobných kostek nebo odseků s ložem z kameniva těženého</t>
  </si>
  <si>
    <t>PSC</t>
  </si>
  <si>
    <t xml:space="preserve">Poznámka k souboru cen:
1. Ceny jsou určeny pro rozebrání dlažeb a dílců včetně odstranění lože.
2. Ceny nelze použít pro rozebrání dlažeb uložených do betonového lože nebo do cementové malty, které se oceňují cenami pro odstranění podkladů nebo krytů z betonu prostého souboru cen 113 10-7. Pro volbu těchto cen je rozhodující tloušťka bourané dlažby včetně lože nebo podkladu.
3. V cenách nejsou započteny náklady na popř. nutné očištění:
a) dlažebních, které se oceňuje cenami souboru cen 979 07-11 Očištění vybouraných dlažebních kostek části C01,
b) betonových, kameninových nebo kamenných desek nebo dlaždic, které se oceňuje cenami souboru cen 979 0 . - . . Očištění vybouraných obrubníků, krajníků, desek nebo dílců části C01.
4. Přemístění vybourané dlažby včetně materiálu z lože a spár na vzdálenost přes 3 m se oceňuje cenami souborů cen 997 22-1 Vodorovná doprava suti a vybouraných hmot.
</t>
  </si>
  <si>
    <t>113107181</t>
  </si>
  <si>
    <t>Odstranění podkladu živičného tl 50 mm strojně pl přes 50 do 200 m2</t>
  </si>
  <si>
    <t>1622605713</t>
  </si>
  <si>
    <t>Odstranění podkladů nebo krytů strojně plochy jednotlivě přes 50 m2 do 200 m2 s přemístěním hmot na skládku na vzdálenost do 20 m nebo s naložením na dopravní prostředek živičných, o tl. vrstvy do 50 mm</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</si>
  <si>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Ceny
a) –7111 až –7113, –7151 až -7153, -7211 až -7213 a -7311 až -7313 lze použít i pro odstranění podkladů nebo krytů ze štěrkopísku, škváry, strusky nebo z mechanicky zpevněných zemin,
b) –7121 až 7125, –7161 až -7165, -7221 až -7225 a -7321 až -7325 lze použít i pro odstranění podkladů nebo krytů ze zemin stabilizovaných vápnem,
c) –7130 až -7134, –7170 až -7174, –7230 až -7234 a -7330 až -7334 lze použít i pro odstranění dlažeb uložených do betonového lože a dlažeb z mozaiky uložených do cementové malty nebo podkladu ze zemin stabilizovaných cementem.
3. Ceny lze použít i pro odstranění podkladů nebo krytů opatřených živičnými postřiky nebo nátěry.
4. Ceny odlišené podle tloušťky (např. do 100 mm, do 200 mm) jsou určeny vždy pro celou tloušťku jednotlivých konstrukcí.
5.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6. Přemístění vybouraného materiálu větší vzdálenost, než je uvedeno, se oceňuje cenami souborů cen 997 22-1 Vodorovná doprava suti.
7. Ceny -714 . , -718 . , –724 . a -734 . nelze použít pro odstranění podkladu nebo krytu frézováním.
</t>
  </si>
  <si>
    <t xml:space="preserve">Poznámka k položce:
"záplaty" na stáv. dlažbě z kostek
</t>
  </si>
  <si>
    <t>VV</t>
  </si>
  <si>
    <t>(75+55)*1,5</t>
  </si>
  <si>
    <t>113107183</t>
  </si>
  <si>
    <t>Odstranění podkladu živičného tl 150 mm strojně pl přes 50 do 200 m2</t>
  </si>
  <si>
    <t>-206471421</t>
  </si>
  <si>
    <t>Odstranění podkladů nebo krytů strojně plochy jednotlivě přes 50 m2 do 200 m2 s přemístěním hmot na skládku na vzdálenost do 20 m nebo s naložením na dopravní prostředek živičných, o tl. vrstvy přes 100 do 150 mm</t>
  </si>
  <si>
    <t>Poznámka k položce:
stáv. autobusové zastávky
Poznámka k položce:
plocha určena graficky v AutoCadu
- frézovaná drť odprodána zhotoviteli včetně odvozu zhotovitelem na vzdálenost dle možností zhotovitele</t>
  </si>
  <si>
    <t>113154263</t>
  </si>
  <si>
    <t>Frézování živičného krytu tl 50 mm pruh š 2 m pl do 1000 m2 s překážkami v trase</t>
  </si>
  <si>
    <t>-275794711</t>
  </si>
  <si>
    <t>Frézování živičného podkladu nebo krytu s naložením na dopravní prostředek plochy přes 500 do 1 000 m2 s překážkami v trase pruhu šířky přes 1 m do 2 m, tloušťky vrstvy 50 mm</t>
  </si>
  <si>
    <t xml:space="preserve">Poznámka k souboru cen:
1. V cenách jsou započteny i náklady na:
a) vodu pro chlazení zubů frézy,
b) opotřebování frézovacích nástrojů,
c) naložení odfrézovaného materiálu na dopravní prostředek.
2. V cenách nejsou započteny náklady na:
a) nutné ruční odstranění (vybourání) živičného krytu kolem překážek, které se oceňují cenami souboru cen 113 10-7 Odstranění podkladů nebo krytů této části katalogu,
b) očištění povrchu odfrézované plochy, které se oceňují cenami souboru cen 938 90-9 Odstranění bláta, prachu z povrchu podkladu nebo krytu části C01 tohoto katalogu.
3. Množství měrných jednotek pro rozpočet určí projekt. Drobné překážky, např. vpusti, uzávěry, sloupy (plochy do 2 m2) se z celkové frézované plochy neodečítají.
4. Tloušťku frézované vrstvy určí projekt a měří se tloušťka jednotlivých záběrů v mm.
5. Cena s překážkami je určena v případech, kdy:
a) na 200 m2 frézované plochy se vyskytne v průměru více než jedna vpusť nebo vstup inženýrských sítí, popř. stožár, vstupní ostrůvek apod.,
b) jsou-li podél frézované plochy osazeny obrubníky s výškovým rozdílem horní plochy obrubníku od frézované plochy větší než 250 mm.
6. Překážkami se rozumějí obrubníky nebo krajníky, pokud výškový rozdíl horní plochy obrubníku od frézované plochy je větší než 250 mm, vpusti nebo vstupy inženýrských sítí, stožáry, nástupní a ochranné ostrůvky apod.
</t>
  </si>
  <si>
    <t>Poznámka k položce:
v rozsahu výměny vodovodu KÚ-směr Rokycany
Poznámka k položce:
plocha určena graficky v AutoCadu
- frézovaná drť odprodána zhotoviteli včetně odvozu zhotovitelem na vzdálenost dle možností zhotovitele</t>
  </si>
  <si>
    <t>402+134</t>
  </si>
  <si>
    <t>113154363</t>
  </si>
  <si>
    <t>Frézování živičného krytu tl 50 mm pruh š 2 m pl do 10000 m2 s překážkami v trase</t>
  </si>
  <si>
    <t>-1562110159</t>
  </si>
  <si>
    <t>Frézování živičného podkladu nebo krytu s naložením na dopravní prostředek plochy přes 1 000 do 10 000 m2 s překážkami v trase pruhu šířky přes 1 m do 2 m, tloušťky vrstvy 50 mm</t>
  </si>
  <si>
    <t>Poznámka k položce:
Poznámka k položce:
plocha určena graficky v AutoCadu
- frézovaná drť odprodána zhotoviteli včetně odvozu zhotovitelem na vzdálenost dle možností zhotovitele</t>
  </si>
  <si>
    <t>113201112</t>
  </si>
  <si>
    <t>Vytrhání obrub silničních ležatých</t>
  </si>
  <si>
    <t>m</t>
  </si>
  <si>
    <t>842807588</t>
  </si>
  <si>
    <t>Vytrhání obrub s vybouráním lože, s přemístěním hmot na skládku na vzdálenost do 3 m nebo s naložením na dopravní prostředek silničních ležatých</t>
  </si>
  <si>
    <t xml:space="preserve">Poznámka k souboru cen:
1. Ceny jsou určeny:
a) pro vytrhání obrub, obrubníků nebo krajníků jakéhokoliv druhu a velikosti uložených v jakémkoliv loži popř. i s opěrami a vyspárovaných jakýmkoliv materiálem,
b) pro obruby z dlažebních kostek uložených v jedné řadě.
2. V cenách nejsou započteny náklady na popř. nutné očištění:
a) vytrhaných obrubníků nebo krajníků, které se oceňuje cenami souboru cen 979 0 . - . . Očištění vybouraných obrubníků, krajníků, desek nebo dílců části C 01 tohoto ceníku,
b) vytrhaných dlažebních kostek, které se oceňují cenami souboru cen 979 07-11 Očištění vybouraných dlažebních kostek části C 01 tohoto ceníku.
3. Vytrhání obrub ze dvou řad kostek se oceňuje jako dvojnásobné množství vytrhání obrub z jedné řady kostek.
4. Přemístění vybouraných obrub, krajníků nebo dlažebních kostek včetně materiálu z lože a spár na vzdálenost přes 3 m se oceňuje cenami souborů cen 997 22-1 Vodorovná doprava suti a vybouraných hmot.
</t>
  </si>
  <si>
    <t>34+45</t>
  </si>
  <si>
    <t>122202202</t>
  </si>
  <si>
    <t>Odkopávky a prokopávky nezapažené pro silnice objemu do 1000 m3 v hornině tř. 3</t>
  </si>
  <si>
    <t>m3</t>
  </si>
  <si>
    <t>875469312</t>
  </si>
  <si>
    <t>Odkopávky a prokopávky nezapažené pro silnice s přemístěním výkopku v příčných profilech na vzdálenost do 15 m nebo s naložením na dopravní prostředek v hornině tř. 3 přes 100 do 1 000 m3</t>
  </si>
  <si>
    <t xml:space="preserve">Poznámka k souboru cen:
1. Ceny jsou určeny pro vykopávky:
a) příkopů pro silnice a to i tehdy, jsou-li vykopávky příkopů prováděny samostatně,
b) v zemnících na suchu, jestliže tyto zemníky přímo souvisejí s odkopávkami nebo prokopávkami pro spodní stavbu silnic. Vykopávky v ostatních zemnících se oceňují podle kapitoly. 3*2 Zemníky Všeobecných podmínek tohoto katalogu.
c) při zahlubování silnic pro mimoúrovňové křížení a pro vykopávky pod mosty provedenými v předepsaném předstihu. Část vykopávky mezi svislými rovinami proloženými vnějšími hranami mostu se oceňují:
- při objemu do 1 000 m3 cenami pro množství do 100 m3
- při objemu přes 1 000 m3 cenami pro množství přes 100 do 1 000 m3.
d) pro sejmutí podorničí s přihlédnutím k ustanovení čl. 3112 Všeobecných podmínek katalogu.
2. Ceny nelze použít pro odkopávky a prokopávky v zapažených prostorách; tyto zemní práce se oceňují podle čl. 3116 Všeobecných podmínek tohoto katalogu.
3. V cenách jsou započteny i náklady na vodorovné přemístění výkopku v příčných profilech na přilehlých svazích a příkopech. Vzdálenosti příčného přemístění se nezahrnují do střední vzdálenosti vodorovného přemístění výkopku.
4. Vodorovné přemístění výkopku z výkopiště na násypiště při jakékoliv šířce koruny se nepovažuje za vodorovné přemístění výkopku v příčném profilu, je-li při odkopávce nebo prokopávce mezi výkopištěm a násypištěm v příčném profilu dopravní nebo jiný pruh, na němž projekt vylučuje rušení provozu prováděním zemních prací. Takové přemístění výkopku se oceňuje podle čl. 3162 Všeobecných podmínek tohoto katalogu.
5. Přemístění výkopku v příčných profilech na vzdálenost přes 15 m se oceňuje cenami souboru cen 162 .0-1 . Vodorovné přemístění výkopku části A 01 Společné zemní práce tohoto katalogu
</t>
  </si>
  <si>
    <t>(1917+283*2*0,25)*0,5+(154+2*37*0,25)*0,55</t>
  </si>
  <si>
    <t>132201201</t>
  </si>
  <si>
    <t>Hloubení rýh š do 2000 mm v hornině tř. 3 objemu do 100 m3</t>
  </si>
  <si>
    <t>-1841064508</t>
  </si>
  <si>
    <t>Hloubení zapažených i nezapažených rýh šířky přes 600 do 2 000 mm s urovnáním dna do předepsaného profilu a spádu v hornině tř. 3 do 100 m3</t>
  </si>
  <si>
    <t xml:space="preserve">Poznámka k souboru cen:
1. V cenách jsou započteny i náklady na případné nutné přemístění výkopku ve výkopišti na vzdálenost do 3 m a na přehození výkopku na přilehlém terénu na vzdálenost do 5 m od okraje jámy nebo naložení na dopravní prostředek.
2. Hloubení rýh při lesnicko-technických melioracích se oceňuje:
a) ve stržích cenami platnými pro objem výkopu do 100 m3, i když skutečný objem výkopu je větší,
b) mimo strže pro příčná a podélná zpevnění dna a břehů pod obrysem výkopu pro koryta vodotečí, zejména pro konstrukce těles, stupňů, boků, předprahů, prahů, odháněk, výhonů a pro základy zdí, dlažeb, rovnanin, plůtků a hatí, pro jakoukoliv šířku rýhy, při objemu do 100 m3 cenami příslušnými pro objem výkopu do 100 m3 a při jakémkoliv objemu výkopu přes 100 m3 cenami příslušnými pro objem výkopu přes 100 do 1 000 m3.
3. Náklady na svislé přemístění výkopku nad 1 m hloubky se určí dle ustanovení článku č. 3161 všeobecných podmínek katalogu.
4. Předepisuje-li projekt hloubit rýhy 5 až 7 bez použití trhavin, oceňuje se toto hloubení:
a) v suchu nebo mokru cenami 138 40-1201, 138 50-1201 a 138 60-1201 Dolamování hloubených vykopávek,
b) v tekoucí vodě při jakékoliv její rychlosti individuálně.
5. Ceny nelze použít pro hloubení rýh a hloubky přes 16 m. Tyto práce se oceňují individuálně.
</t>
  </si>
  <si>
    <t>51,000*0,8*1,1</t>
  </si>
  <si>
    <t>162701110R</t>
  </si>
  <si>
    <t>Vodorovné přemístění výkopku/sypaniny z horniny tř. 1 až 4 na skládku do vzdálenosti dle možností zhotovitele se složením</t>
  </si>
  <si>
    <t>-268790055</t>
  </si>
  <si>
    <t>Vodorovné přemístění výkopku nebo sypaniny po suchu na obvyklém dopravním prostředku, bez naložení výkopku, avšak se složením bez rozhrnutí z horniny tř. 1 až 4 na skládku do vzdálenosti dle možností zhotovitele se složením</t>
  </si>
  <si>
    <t>1124,125+44,88-4,8</t>
  </si>
  <si>
    <t>171201211</t>
  </si>
  <si>
    <t>Poplatek za uložení stavebního odpadu - zeminy a kameniva na skládce</t>
  </si>
  <si>
    <t>t</t>
  </si>
  <si>
    <t>-1313384098</t>
  </si>
  <si>
    <t>Poplatek za uložení stavebního odpadu na skládce (skládkovné) zeminy a kameniva zatříděného do Katalogu odpadů pod kódem 170 504</t>
  </si>
  <si>
    <t xml:space="preserve">Poznámka k souboru cen:
1. Ceny uvedené v souboru cen lze po dohodě upravit podle místních podmínek.
</t>
  </si>
  <si>
    <t>1164,205*1,8</t>
  </si>
  <si>
    <t>174101101</t>
  </si>
  <si>
    <t>Zásyp jam, šachet rýh nebo kolem objektů sypaninou se zhutněním</t>
  </si>
  <si>
    <t>-1687825167</t>
  </si>
  <si>
    <t>Zásyp sypaninou z jakékoliv horniny s uložením výkopku ve vrstvách se zhutněním jam, šachet, rýh nebo kolem objektů v těchto vykopávkách</t>
  </si>
  <si>
    <t xml:space="preserve">Poznámka k souboru cen: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</si>
  <si>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zásyp - výkop. zeminou</t>
  </si>
  <si>
    <t>0,8*10*0,6</t>
  </si>
  <si>
    <t>zásyp - ŠD výměna ve vozovce</t>
  </si>
  <si>
    <t>0,8*41*0,3</t>
  </si>
  <si>
    <t>Součet</t>
  </si>
  <si>
    <t>M</t>
  </si>
  <si>
    <t>58344200</t>
  </si>
  <si>
    <t>štěrkodrť frakce 0/63 třída C</t>
  </si>
  <si>
    <t>1469641379</t>
  </si>
  <si>
    <t>9,84*2 'Přepočtené koeficientem množství</t>
  </si>
  <si>
    <t>175151101</t>
  </si>
  <si>
    <t>Obsypání potrubí strojně sypaninou bez prohození, uloženou do 3 m</t>
  </si>
  <si>
    <t>-159080978</t>
  </si>
  <si>
    <t>Obsypání potrubí strojně sypaninou z vhodných hornin tř. 1 až 4 nebo materiálem připraveným podél výkopu ve vzdálenosti do 3 m od jeho kraje, pro jakoukoliv hloubku výkopu a míru zhutnění bez prohození sypaniny</t>
  </si>
  <si>
    <t xml:space="preserve">Poznámka k souboru cen:
1. Objem obsypu na 1 m délky potrubí se rovná šířce dna výkopu násobené součtem vnějšího průměru potrubí příp. i s obalem a projektované tloušťky obsypu nad, případně i pod potrubím. Pro odečítání objemu potrubí se započítávají všechny vestavěné konstrukce nebo uložené vedení i s jejich obklady a podklady (tento objem se nazývá objemem horniny vytlačené konstrukcí).
2. Míru zhutnění předepisuje projekt.
3. V cenách nejsou zahrnuty náklady na nakupovanou sypaninu. Tato se oceňuje ve specifikaci.
4. V cenách nejsou zahrnuty náklady na prohození sypaniny, tyto náklady se oceňují položkou 17511-1109 Příplatek za prohození sypaniny.
</t>
  </si>
  <si>
    <t>51*0,8*0,45</t>
  </si>
  <si>
    <t>58337302</t>
  </si>
  <si>
    <t>štěrkopísek frakce 0/16</t>
  </si>
  <si>
    <t>538465671</t>
  </si>
  <si>
    <t>18,36*2 'Přepočtené koeficientem množství</t>
  </si>
  <si>
    <t>181951102</t>
  </si>
  <si>
    <t>Úprava pláně v hornině tř. 1 až 4 se zhutněním</t>
  </si>
  <si>
    <t>-1656629688</t>
  </si>
  <si>
    <t>Úprava pláně vyrovnáním výškových rozdílů v hornině tř. 1 až 4 se zhutněním</t>
  </si>
  <si>
    <t xml:space="preserve">Poznámka k souboru cen: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
2. Ceny nelze použít pro urovnání lavic (berem) šířky do 3 m přerušujících svahy, pro urovnání dna silničních a železničních příkopů pro jakoukoliv šířku dna; toto urovnání se oceňuje cenami souboru cen 182 .0-1 Svahování.
3. Urovnání ploch ve sklonu přes 1 : 5 se oceňuje cenami souboru cen 182 . 0-11 Svahování trvalých svahů do projektovaných profilů.
4. Náklady na urovnání dna a stěn při čištění příkopů pozemních komunikací jsou započteny v cenách souborů cen 938 90-2 . Čištění příkopů komunikací v suchu nebo ve vodě části A02 Zemní práce pro objekty oborů 821 až 828.
5. Míru zhutnění určuje projekt. Ceny se zhutněním jsou určeny pro jakoukoliv míru zhutnění.
</t>
  </si>
  <si>
    <t>(1917+283*2*0,25)+(154+2*37*0,25)</t>
  </si>
  <si>
    <t>16</t>
  </si>
  <si>
    <t>999100100R</t>
  </si>
  <si>
    <t>Výměna nevhodné podložní zeminy (odkop zeminy, odvoz, skládkovné, dovoz vhodného materiálu, pokládka se zhutněním)</t>
  </si>
  <si>
    <t>-1010761606</t>
  </si>
  <si>
    <t>Poznámka k položce:
(v případě nevyhovující statické zatěž. zkoušky zemní pláně) - 75%
Provedení z vhodné kamenito-písčito-štěrkovité sypaniny (např. drcené kamenivo frakce 0-125 mm)
ukládané a hutněné ve dvou vrstvách. Posledních cca 5 cm aktivní zóny doporučujeme realizovat
ze ŠD frakce 0/32  mm pro dosažení požadované rovinatosti zemní pláně.</t>
  </si>
  <si>
    <t>0,5*((1917+283*2*0,25)+(154+2*37*0,25))*0,75</t>
  </si>
  <si>
    <t>Zakládání</t>
  </si>
  <si>
    <t>17</t>
  </si>
  <si>
    <t>213141113</t>
  </si>
  <si>
    <t>Zřízení vrstvy z geotextilie v rovině nebo ve sklonu do 1:5 š do 8,5 m</t>
  </si>
  <si>
    <t>-1721943953</t>
  </si>
  <si>
    <t>Zřízení vrstvy z geotextilie filtrační, separační, odvodňovací, ochranné, výztužné nebo protierozní v rovině nebo ve sklonu do 1:5, šířky přes 6 do 8,5 m</t>
  </si>
  <si>
    <t xml:space="preserve">Poznámka k souboru cen:
1. Ceny jsou určeny pro zřízení vrstev na upraveném povrchu.
2. V cenách jsou započteny i náklady na položení a spojení geotextilií včetně přesahů.
3. V cenách nejsou započteny náklady na dodávku geotextilií, která se oceňuje ve specifikaci. Ztratné včetně přesahů lze stanovit ve výši 15 až 20 %.
4. Ceny -1131 až -1133 lze použít i pro vyvedení geotextilie na svislou konstrukci.
</t>
  </si>
  <si>
    <t>Poznámka k položce:
(v případě nevyhovující statické zatěž. zkoušky zemní pláně) - 75%</t>
  </si>
  <si>
    <t>((1917+283*2*0,25)+(154+2*37*0,25))*0,75</t>
  </si>
  <si>
    <t>18</t>
  </si>
  <si>
    <t>69311068</t>
  </si>
  <si>
    <t>geotextilie netkaná PP 300g/m2</t>
  </si>
  <si>
    <t>-2054496721</t>
  </si>
  <si>
    <t>1673,25*1,15 'Přepočtené koeficientem množství</t>
  </si>
  <si>
    <t>Vodorovné konstrukce</t>
  </si>
  <si>
    <t>19</t>
  </si>
  <si>
    <t>451573111</t>
  </si>
  <si>
    <t>Lože pod potrubí otevřený výkop ze štěrkopísku</t>
  </si>
  <si>
    <t>-443309512</t>
  </si>
  <si>
    <t>Lože pod potrubí, stoky a drobné objekty v otevřeném výkopu z písku a štěrkopísku do 63 mm</t>
  </si>
  <si>
    <t xml:space="preserve">Poznámka k souboru cen:
1. Ceny -1111 a -1192 lze použít i pro zřízení sběrných vrstev nad drenážními trubkami.
2. V cenách -5111 a -1192 jsou započteny i náklady na prohození výkopku získaného při zemních pracích.
</t>
  </si>
  <si>
    <t>51*0,8*0,1</t>
  </si>
  <si>
    <t>Komunikace pozemní</t>
  </si>
  <si>
    <t>20</t>
  </si>
  <si>
    <t>564871111</t>
  </si>
  <si>
    <t>Podklad ze štěrkodrtě ŠD tl 250 mm</t>
  </si>
  <si>
    <t>-1000268809</t>
  </si>
  <si>
    <t>Podklad ze štěrkodrti ŠD s rozprostřením a zhutněním, po zhutnění tl. 250 mm</t>
  </si>
  <si>
    <t>564952113</t>
  </si>
  <si>
    <t>Podklad z mechanicky zpevněného kameniva MZK tl 170 mm</t>
  </si>
  <si>
    <t>864545474</t>
  </si>
  <si>
    <t>Podklad z mechanicky zpevněného kameniva MZK (minerální beton) s rozprostřením a s hutněním, po zhutnění tl. 170 mm</t>
  </si>
  <si>
    <t xml:space="preserve">Poznámka k souboru cen:
1. ČSN 73 6126-1 připouští pro MZK max. tl. 300 mm.
2. V cenách nejsou započteny náklady na:
a) ochranu povrchu podkladu filtračním postřikem, který se oceňuje cenami souboru cen 573 11-11,
b) spojovací postřik před pokládkou asfaltových směsí, který se oceňuje cenami souboru cen 573 2.-11.
</t>
  </si>
  <si>
    <t>22</t>
  </si>
  <si>
    <t>565146121</t>
  </si>
  <si>
    <t>Asfaltový beton vrstva podkladní ACP 22 (obalované kamenivo OKH) tl 60 mm š přes 3 m</t>
  </si>
  <si>
    <t>-1395174679</t>
  </si>
  <si>
    <t>Asfaltový beton vrstva podkladní ACP 22 (obalované kamenivo hrubozrnné - OKH) s rozprostřením a zhutněním v pruhu šířky přes 3 m, po zhutnění tl. 60 mm</t>
  </si>
  <si>
    <t xml:space="preserve">Poznámka k souboru cen:
1. ČSN EN 13108-1 připouští pro ACP 22 pouze tl. 60 až 100 mm.
</t>
  </si>
  <si>
    <t>23</t>
  </si>
  <si>
    <t>567134131</t>
  </si>
  <si>
    <t>Podklad ze směsi stmelené cementem SC C 20/25 (PB I) tl 220 mm</t>
  </si>
  <si>
    <t>1010591354</t>
  </si>
  <si>
    <t>Podklad ze směsi stmelené cementem SC bez dilatačních spár, s rozprostřením a zhutněním SC C 20/25 (PB I), po zhutnění tl. 220 mm</t>
  </si>
  <si>
    <t xml:space="preserve">Poznámka k souboru cen:
1. V cenách jsou započteny i náklady na ošetření povrchu podkladu vodou.
2. V cenách 567 1.-4 jsou započteny i náklady postřik proti odpařování vody.
3. V cenách nejsou započteny náklady na:
a) příp. postřik, který se oceňuje cenou 919 74-8111 Postřik popř. zdrsnění povrchu cementobetonového krytu nebo podkladu ochrannou emulzí,
b) zřízení dilatačních spár a jejich vyplnění; tyto práce se oceňují cenami souborů cen 919 11-1 Řezání dilatačních spár, 919 12-. Těsnění dilatačních spár a 919 13 Vyztužení dilatačních spár.
</t>
  </si>
  <si>
    <t>24</t>
  </si>
  <si>
    <t>573211108</t>
  </si>
  <si>
    <t>Postřik živičný spojovací z asfaltu v množství 0,40 kg/m2</t>
  </si>
  <si>
    <t>-970215940</t>
  </si>
  <si>
    <t>Postřik spojovací PS bez posypu kamenivem z asfaltu silničního, v množství 0,40 kg/m2</t>
  </si>
  <si>
    <t>2520,000+1917</t>
  </si>
  <si>
    <t>25</t>
  </si>
  <si>
    <t>577144121</t>
  </si>
  <si>
    <t>Asfaltový beton vrstva obrusná ACO 11 (ABS) tř. I tl 50 mm š přes 3 m z nemodifikovaného asfaltu</t>
  </si>
  <si>
    <t>2089636666</t>
  </si>
  <si>
    <t>Asfaltový beton vrstva obrusná ACO 11 (ABS) s rozprostřením a se zhutněním z nemodifikovaného asfaltu v pruhu šířky přes 3 m tř. I, po zhutnění tl. 50 mm</t>
  </si>
  <si>
    <t xml:space="preserve">Poznámka k souboru cen:
1. ČSN EN 13108-1 připouští pro ACO 11 pouze tl. 35 až 50 mm.
</t>
  </si>
  <si>
    <t>2118,000+402</t>
  </si>
  <si>
    <t>26</t>
  </si>
  <si>
    <t>577145122</t>
  </si>
  <si>
    <t>Asfaltový beton vrstva ložní ACL 16 (ABH) tl 50 mm š přes 3 m z nemodifikovaného asfaltu</t>
  </si>
  <si>
    <t>367906497</t>
  </si>
  <si>
    <t>Asfaltový beton vrstva ložní ACL 16 (ABH) s rozprostřením a zhutněním z nemodifikovaného asfaltu v pruhu šířky přes 3 m, po zhutnění tl. 50 mm</t>
  </si>
  <si>
    <t xml:space="preserve">Poznámka k souboru cen:
1. ČSN EN 13108-1 připouští pro ACL 16 pouze tl. 50 až 70 mm.
</t>
  </si>
  <si>
    <t>27</t>
  </si>
  <si>
    <t>591241111</t>
  </si>
  <si>
    <t>Kladení dlažby z kostek drobných z kamene na MC tl 50 mm</t>
  </si>
  <si>
    <t>-60909052</t>
  </si>
  <si>
    <t>Kladení dlažby z kostek s provedením lože do tl. 50 mm, s vyplněním spár, s dvojím beraněním a se smetením přebytečného materiálu na krajnici drobných z kamene, do lože z cementové malty</t>
  </si>
  <si>
    <t xml:space="preserve">Poznámka k souboru cen:
1. Ceny 591 1.- pro dlažbu z kostek velkých jsou určeny pro dlažbu úhlopříčnou a řádkovou.
2. Ceny 591 2.- pro dlažbu z kostek drobných jsou určeny pro dlažbu úhlopříčnou, řádkovou a kroužkovou.
3. Dlažba vějířová z kostek drobných se oceňuje cenami 591 41-2111 a 591 44-2111 Kladení dlažby z mozaiky dvoubarevné a vícebarevné komunikací pro pěší.
4. V cenách jsou započteny i náklady na dodání hmot pro lože a na dodání téhož materiálu na výplň spár.
5. V cenách nejsou započteny náklady na:
a) dodání dlažebních kostek, které se oceňuje ve specifikaci; ztratné lze dohodnout
- u velkých kostek ve výši 1 %,
- u drobných kostek ve výši 2 %,
b) vyplnění spár dlažby živičnou zálivkou, které se oceňuje cenami souboru cen 599 1 . -11 Zálivka živičná spár dlažby.
6. Část lože přesahující tloušťku 50 mm se oceňuje cenami souboru cen 451 31-97 Příplatek za každých dalších 10 mm tloušťky podkladu nebo lože.
</t>
  </si>
  <si>
    <t>Trubní vedení</t>
  </si>
  <si>
    <t>28</t>
  </si>
  <si>
    <t>817310000R</t>
  </si>
  <si>
    <t>Vývrt pro dodatečné napojení přípojky DN150 do stáv. kanalizace</t>
  </si>
  <si>
    <t>-222360946</t>
  </si>
  <si>
    <t>29</t>
  </si>
  <si>
    <t>286112301</t>
  </si>
  <si>
    <t>Průchodka pro dodatečné napojení na kanalizační potrubí s integrovaným výkyvným kloubem - DN150</t>
  </si>
  <si>
    <t>1822218935</t>
  </si>
  <si>
    <t>30</t>
  </si>
  <si>
    <t>871313121</t>
  </si>
  <si>
    <t>Montáž kanalizačního potrubí z PVC těsněné gumovým kroužkem otevřený výkop sklon do 20 % DN 160</t>
  </si>
  <si>
    <t>313938150</t>
  </si>
  <si>
    <t>Montáž kanalizačního potrubí z plastů z tvrdého PVC těsněných gumovým kroužkem v otevřeném výkopu ve sklonu do 20 % DN 160</t>
  </si>
  <si>
    <t xml:space="preserve">Poznámka k souboru cen:
1. V cenách montáže potrubí nejsou započteny náklady na dodání trub, elektrospojek a těsnicích kroužků pokud tyto nejsou součástí dodávky potrubí. Tyto náklady se oceňují ve specifikaci.
2. V cenách potrubí z trubek polyetylenových a polypropylenových nejsou započteny náklady na dodání tvarovek použitých pro napojení na jiný druh potrubí; tvarovky se oceňují ve specifikaci.
3. Ztratné lze dohodnout:
a) u trub kanalizačních z tvrdého PVC ve směrné výši 3 %,
b) u trub polyetylenových a polypropylenových ve směrné výši 1,5.
</t>
  </si>
  <si>
    <t>31</t>
  </si>
  <si>
    <t>28611131</t>
  </si>
  <si>
    <t>trubka kanalizační PVC DN 160x1000 mm SN4</t>
  </si>
  <si>
    <t>572593912</t>
  </si>
  <si>
    <t>32</t>
  </si>
  <si>
    <t>877315211</t>
  </si>
  <si>
    <t>Montáž tvarovek z tvrdého PVC-systém KG nebo z polypropylenu-systém KG 2000 jednoosé DN 150</t>
  </si>
  <si>
    <t>-1648034015</t>
  </si>
  <si>
    <t>Montáž tvarovek na kanalizačním potrubí z trub z plastu z tvrdého PVC nebo z polypropylenu v otevřeném výkopu jednoosých DN 150</t>
  </si>
  <si>
    <t xml:space="preserve">Poznámka k souboru cen:
1. V cenách nejsou započteny náklady na dodání tvarovek. Tvarovky se oceňují ve ve specifikaci.
</t>
  </si>
  <si>
    <t>33</t>
  </si>
  <si>
    <t>28611361</t>
  </si>
  <si>
    <t>koleno kanalizační PVC KG 150x45°</t>
  </si>
  <si>
    <t>-353202971</t>
  </si>
  <si>
    <t>Poznámka k položce:
cena platí i pro 15°, 30°</t>
  </si>
  <si>
    <t>34</t>
  </si>
  <si>
    <t>895941111</t>
  </si>
  <si>
    <t>Zřízení vpusti kanalizační uliční z betonových dílců typ UV-50 normální</t>
  </si>
  <si>
    <t>-728882908</t>
  </si>
  <si>
    <t xml:space="preserve">Poznámka k souboru cen:
1. V cenách jsou započteny i náklady na zřízení lože ze štěrkopísku.
2. V cenách nejsou započteny náklady na:
a) dodání betonových dílců; betonové dílce se oceňují ve specifikaci,
b) dodání kameninových dílců; kameninové dílce se oceňují ve specifikaci,
c) litinové mříže; osazení mříží se oceňuje cenami souboru cen 899 20- . 1 Osazení mříží litinových včetně rámů a košů na bahno části A 01 tohoto katalogu; dodání mříží se oceňuje ve specifikaci,
d) podkladní prstence; tyto se oceňují cenami souboru cen 452 38-6 . Podkladní a a vyrovnávací prstence části A 01 tohoto katalogu.
</t>
  </si>
  <si>
    <t>35</t>
  </si>
  <si>
    <t>59223852</t>
  </si>
  <si>
    <t>dno betonové pro uliční vpusť s kalovou prohlubní 45x30x5 cm</t>
  </si>
  <si>
    <t>-517249786</t>
  </si>
  <si>
    <t>36</t>
  </si>
  <si>
    <t>59223854</t>
  </si>
  <si>
    <t>skruž betonová pro uliční vpusť s výtokovým otvorem PVC, 45x35x5 cm</t>
  </si>
  <si>
    <t>642921734</t>
  </si>
  <si>
    <t>37</t>
  </si>
  <si>
    <t>59223857</t>
  </si>
  <si>
    <t>skruž betonová pro uliční vpusť horní 45 x 29,5 x 5 cm</t>
  </si>
  <si>
    <t>-1594319571</t>
  </si>
  <si>
    <t>38</t>
  </si>
  <si>
    <t>59223866</t>
  </si>
  <si>
    <t>skruž betonová pro uliční vpusť přechodová 45-27/29,5/5 cm</t>
  </si>
  <si>
    <t>-1820214589</t>
  </si>
  <si>
    <t>39</t>
  </si>
  <si>
    <t>592238641</t>
  </si>
  <si>
    <t>prstenec betonový pro uliční vpusť vyrovnávací</t>
  </si>
  <si>
    <t>1547175595</t>
  </si>
  <si>
    <t>prstenec betonový pro uliční vpusť vyrovnávací TBV 10b</t>
  </si>
  <si>
    <t>40</t>
  </si>
  <si>
    <t>899202211</t>
  </si>
  <si>
    <t>Demontáž mříží litinových včetně rámů hmotnosti přes 50 do 100 kg</t>
  </si>
  <si>
    <t>-1879252445</t>
  </si>
  <si>
    <t>Demontáž mříží litinových včetně rámů, hmotnosti jednotlivě přes 50 do 100 Kg</t>
  </si>
  <si>
    <t>Poznámka k položce:
včetně odvozu a ekologické likvidace  v provozovnách k tomu určených</t>
  </si>
  <si>
    <t>41</t>
  </si>
  <si>
    <t>899204112</t>
  </si>
  <si>
    <t>Osazení mříží litinových včetně rámů a košů na bahno pro třídu zatížení D400, E600</t>
  </si>
  <si>
    <t>640492505</t>
  </si>
  <si>
    <t xml:space="preserve">Poznámka k souboru cen:
1. V cenách nejsou započteny náklady na dodání mříží, rámů a košů na bahno; tyto náklady se oceňují ve specifikaci.
</t>
  </si>
  <si>
    <t>42</t>
  </si>
  <si>
    <t>592238801</t>
  </si>
  <si>
    <t>litinová mříž - uliční vpusť 500x300 tř. D400</t>
  </si>
  <si>
    <t>-941679305</t>
  </si>
  <si>
    <t>43</t>
  </si>
  <si>
    <t>59223874</t>
  </si>
  <si>
    <t>koš vysoký pro uliční vpusti, žárově zinkovaný plech,pro rám 500/300</t>
  </si>
  <si>
    <t>-1485860495</t>
  </si>
  <si>
    <t>44</t>
  </si>
  <si>
    <t>899331111</t>
  </si>
  <si>
    <t>Výšková úprava uličního vstupu nebo vpusti do 200 mm zvýšením poklopu</t>
  </si>
  <si>
    <t>912392774</t>
  </si>
  <si>
    <t xml:space="preserve">Poznámka k souboru cen:
1. V cenách jsou započteny i náklady na:
a) odbourání dosavadního krytu, podkladu, nadezdívky nebo prstence s odklizením vybouraných hmot do 3 m,
b) zarovnání plochy nadezdívky cementovou maltou,
c) podbetonování nebo podezdění rámu,
d) odstranění a znovuosazení rámu, poklopu, mříže, krycího hrnce nebo hydrantu,
e) úpravu a doplnění krytu popř. podkladu vozovky v místě provedené výškové úpravy.
2. V cenách nejsou započteny náklady na příp. nutné dodání nové mříže, rámu, poklopu nebo krycího hrnce. Jejich dodání se oceňuje ve specifikaci, ztratné se nestanoví.
</t>
  </si>
  <si>
    <t>45</t>
  </si>
  <si>
    <t>899431111</t>
  </si>
  <si>
    <t>Výšková úprava uličního vstupu nebo vpusti do 200 mm zvýšením krycího hrnce, šoupěte nebo hydrantu</t>
  </si>
  <si>
    <t>489966188</t>
  </si>
  <si>
    <t>Výšková úprava uličního vstupu nebo vpusti do 200 mm zvýšením krycího hrnce, šoupěte nebo hydrantu bez úpravy armatur</t>
  </si>
  <si>
    <t>Ostatní konstrukce a práce, bourání</t>
  </si>
  <si>
    <t>46</t>
  </si>
  <si>
    <t>914111111</t>
  </si>
  <si>
    <t>Montáž svislé dopravní značky do velikosti 1 m2 objímkami na sloupek nebo konzolu</t>
  </si>
  <si>
    <t>630137749</t>
  </si>
  <si>
    <t>Montáž svislé dopravní značky základní velikosti do 1 m2 objímkami na sloupky nebo konzoly</t>
  </si>
  <si>
    <t xml:space="preserve">Poznámka k souboru cen:
1. V cenách jsou započteny i náklady na montáž značek včetně upevňovacího materiálu na předem připravenou nosnou konstrukci (sloupek, konzolu, sloup).
2. V cenách nejsou započteny náklady na:
a) dodání značek, tyto se oceňují ve specifikaci,
b) na montáž a dodávku ocelových nosných konstrukcí – sloupků, konzol, tyto se oceňují cenami souboru cen 914 51 Montáž sloupku a 914 53 Montáž konzol a nástavců,
c) nátěry, tyto se oceňují jako práce PSV příslušnými cenami katalogu 800-783 Nátěry,
d) naložení a odklizení výkopku, tyto se oceňují cenami části A 01 katalogu 800-1 Zemní práce.
3. Ceny nelze použít pro osazení a montáž svislých dopravních značek:
a) světelných, tyto se oceňují cenami katalogu 800-741 Elektroinstalace - silnoproud,
b) upevněných na lanech nebo speciálních konstrukcích nesoucích více značek, tyto se oceňují individuálně.
</t>
  </si>
  <si>
    <t>47</t>
  </si>
  <si>
    <t>40445477</t>
  </si>
  <si>
    <t>značka dopravní svislá retroreflexní fólie tř 1 FeZn prolis 500x500mm</t>
  </si>
  <si>
    <t>1825551395</t>
  </si>
  <si>
    <t>Poznámka k položce:
dopravní značka - P2</t>
  </si>
  <si>
    <t>48</t>
  </si>
  <si>
    <t>914511112</t>
  </si>
  <si>
    <t>Montáž sloupku dopravních značek délky do 3,5 m s betonovým základem a patkou</t>
  </si>
  <si>
    <t>1003435998</t>
  </si>
  <si>
    <t>Montáž sloupku dopravních značek délky do 3,5 m do hliníkové patky</t>
  </si>
  <si>
    <t xml:space="preserve">Poznámka k souboru cen:
1. V cenách jsou započteny i náklady na:
a) vykopání jamek s odhozem výkopku na vzdálenost do 3 m,
b) osazení sloupku včetně montáže a dodávky plastového víčka,
2. V cenách -1111 jsou započteny i náklady na betonový základ.
3. V cenách -1112 jsou započteny i náklady na hliníkovou patku s betonovým základem.
4. V cenách nejsou započteny náklady na:
a) dodání sloupku, tyto se oceňují ve specifikaci
b) naložení a odklizení výkopku, tyto se oceňují cenami části A01 katalogu 800-1 Zemní práce.
</t>
  </si>
  <si>
    <t>49</t>
  </si>
  <si>
    <t>40445225</t>
  </si>
  <si>
    <t>sloupek Zn pro dopravní značku D 60mm v 350mm</t>
  </si>
  <si>
    <t>1934387489</t>
  </si>
  <si>
    <t>50</t>
  </si>
  <si>
    <t>915111111</t>
  </si>
  <si>
    <t>Vodorovné dopravní značení dělící čáry souvislé š 125 mm základní bílá barva</t>
  </si>
  <si>
    <t>-1112283569</t>
  </si>
  <si>
    <t>Vodorovné dopravní značení stříkané barvou dělící čára šířky 125 mm souvislá bílá základní</t>
  </si>
  <si>
    <t xml:space="preserve">Poznámka k souboru cen:
1. Ceny jsou určeny pro dělící čáry bílé souvislé č. V1a, bílé přerušované č. V2a, žluté souvislé č. V12b, žluté přerušované č. V12c a vodící čáry bílé č. V4.
2. V cenách nejsou započteny náklady na:
a) předznačení, tyto se oceňují cenami souboru cen 915 6.-11 Předznačení pro vodorovné značení,
b) očištění vozovky, tyto se oceňují cenami souboru cen 938 90-9 . Odstranění bláta, prachu nebo hlinitého nánosu s povrchu podkladu nebo krytu části C 01 tohoto katalogu.
3. Množství měrných jednotek se určuje:
a) u cen 915 11 a 915 12 v m délky dělící nebo vodící čáry (včetně mezer),
b) u ceny 915 13 v m2 stříkané plochy bez mezer.
</t>
  </si>
  <si>
    <t>2*313+130-146</t>
  </si>
  <si>
    <t>51</t>
  </si>
  <si>
    <t>915121121</t>
  </si>
  <si>
    <t>Vodorovné dopravní značení vodící čáry přerušované š 250 mm základní bíllá barva</t>
  </si>
  <si>
    <t>-2132029182</t>
  </si>
  <si>
    <t>Vodorovné dopravní značení stříkané barvou vodící čára bílá šířky 250 mm přerušovaná základní</t>
  </si>
  <si>
    <t>24+17+14+20+15+17+15+12+12</t>
  </si>
  <si>
    <t>52</t>
  </si>
  <si>
    <t>915211112</t>
  </si>
  <si>
    <t>Vodorovné dopravní značení dělící čáry souvislé š 125 mm retroreflexní bílý plast</t>
  </si>
  <si>
    <t>-579369791</t>
  </si>
  <si>
    <t>Vodorovné dopravní značení stříkaným plastem dělící čára šířky 125 mm souvislá bílá retroreflexní</t>
  </si>
  <si>
    <t xml:space="preserve">Poznámka k souboru cen:
1. Ceny jsou určeny pro dělicí čáry souvislé č. V 1a bílé, přerušované č. V 2a bílé, vodící č. V 4 bílé, souvislá č. V12b žlutá, přerušovaná č. V12c žlutá.
2. V cenách nejsou započteny náklady na:
a) předznačení, tyto se oceňují cenami souboru cen 915 6.-11 Předznačení pro vodorovné značení,
b) očištění vozovky, tyto se oceňují cenami souboru cen 938 90-9 . Odstranění bláta, prachu, nebo hlinitého nánosu s povrchu podkladu, nebo krytu části C 01 tohoto katalogu.
3. Množství měrných jednotek se určuje:
a) u cen 912 21 a 915 22 v m délky dělící nebo vodící čáry (včetně mezer),
b) u ceny 915 23 v m2 stříkané plochy bez mezer.
</t>
  </si>
  <si>
    <t>53</t>
  </si>
  <si>
    <t>915221122</t>
  </si>
  <si>
    <t>Vodorovné dopravní značení vodící čáry přerušované š 250 mm retroreflexní bílý plast</t>
  </si>
  <si>
    <t>-952288008</t>
  </si>
  <si>
    <t>Vodorovné dopravní značení stříkaným plastem vodící čára bílá šířky 250 mm přerušovaná retroreflexní</t>
  </si>
  <si>
    <t>54</t>
  </si>
  <si>
    <t>915611111</t>
  </si>
  <si>
    <t>Předznačení vodorovného liniového značení</t>
  </si>
  <si>
    <t>1525763583</t>
  </si>
  <si>
    <t>Předznačení pro vodorovné značení stříkané barvou nebo prováděné z nátěrových hmot liniové dělicí čáry, vodicí proužky</t>
  </si>
  <si>
    <t xml:space="preserve">Poznámka k souboru cen:
1. Množství měrných jednotek se určuje:
a) pro cenu -1111 v m délky dělicí čáry nebo vodícího proužku (včetně mezer),
b) pro cenu -1112 v m2 natírané nebo stříkané plochy.
</t>
  </si>
  <si>
    <t>146,000+610</t>
  </si>
  <si>
    <t>55</t>
  </si>
  <si>
    <t>916111123</t>
  </si>
  <si>
    <t>Osazení obruby z drobných kostek s boční opěrou do lože z betonu prostého</t>
  </si>
  <si>
    <t>91146110</t>
  </si>
  <si>
    <t>Osazení silniční obruby z dlažebních kostek v jedné řadě s ložem tl. přes 50 do 100 mm, s vyplněním a zatřením spár cementovou maltou z drobných kostek s boční opěrou z betonu prostého tř. C 12/15, do lože z betonu prostého téže značky</t>
  </si>
  <si>
    <t xml:space="preserve">Poznámka k souboru cen:
1. Část lože z betonu prostého přesahující tl. 100 mm se oceňuje cenou 916 99-1121 Lože pod obrubníky, krajníky nebo obruby z dlažebních kostek.
2. V cenách nejsou započteny náklady na dodání dlažebních kostek, tyto se oceňují ve specifikaci. Množství uvedené ve specifikaci se určí jako součin celkové délky obrub a objemové hmotnosti 1 m obruby a to:
a) 0,065 t/m pro velké kostky,
b) 0,024 t/m pro malé kostky. Ztratné lze dohodnout ve výši 1 % pro velké kostky, 2 % pro malé kostky.
3. Osazení silniční obruby ze dvou řad kostek se oceňuje:
a) bez boční opěry jako dvojnásobné množství silniční obruby z jedné řady kostek,
b) s boční opěrou jako osazení silniční obruby z jedné řady kostek s boční opěrou a osazení silniční obruby z jedné řady kostek bez boční opěry.
</t>
  </si>
  <si>
    <t>253+242</t>
  </si>
  <si>
    <t>56</t>
  </si>
  <si>
    <t>916241213</t>
  </si>
  <si>
    <t>Osazení obrubníku kamenného stojatého s boční opěrou do lože z betonu prostého</t>
  </si>
  <si>
    <t>2090899067</t>
  </si>
  <si>
    <t>Osazení obrubníku kamenného se zřízením lože, s vyplněním a zatřením spár cementovou maltou stojatého s boční opěrou z betonu prostého, do lože z betonu prostého</t>
  </si>
  <si>
    <t xml:space="preserve">Poznámka k souboru cen:
1. Ceny -1211, -1212 a -1213 lze použít i pro osazení krajníků z kamene.
2. V cenách chodníkových obrubníků ležatých i stojatých jsou započteny pro osazení:
a) do lože z kameniva těženého i náklady na dodání hmot pro lože tl. 80 až 100 mm,
b) do lože z betonu prostého i náklady na dodání hmot pro lože tl. 80 až 100 mm; v cenách -1113 a -1213 též náklady na zřízení boční opěry.
3. Část lože z betonu prostého přesahující tl. 100 mm se oceňuje cenou 916 99-1121 Lože pod obrubníky, krajníky nebo obruby z dlažebních kostek.
4. V cenách nejsou započteny náklady na dodání obrubníků nebo krajníků, tyto se oceňují ve specifikaci.
</t>
  </si>
  <si>
    <t>17+3+56,5+86,5+22</t>
  </si>
  <si>
    <t>57</t>
  </si>
  <si>
    <t>58380007</t>
  </si>
  <si>
    <t>obrubník kamenný přímý, žula, 15x25</t>
  </si>
  <si>
    <t>-1430748602</t>
  </si>
  <si>
    <t>58</t>
  </si>
  <si>
    <t>919732211</t>
  </si>
  <si>
    <t>Styčná spára napojení nového živičného povrchu na stávající za tepla š 15 mm hl 25 mm s prořezáním</t>
  </si>
  <si>
    <t>-570340709</t>
  </si>
  <si>
    <t>Styčná pracovní spára při napojení nového živičného povrchu na stávající se zalitím za tepla modifikovanou asfaltovou hmotou s posypem vápenným hydrátem šířky do 15 mm, hloubky do 25 mm včetně prořezání spáry</t>
  </si>
  <si>
    <t xml:space="preserve">Poznámka k souboru cen:
1. V cenách jsou započteny i náklady na vyčištění spár, na impregnaci a zalití spár včetně dodání hmot.
</t>
  </si>
  <si>
    <t>2*6,5</t>
  </si>
  <si>
    <t>59</t>
  </si>
  <si>
    <t>979024443</t>
  </si>
  <si>
    <t>Očištění vybouraných obrubníků a krajníků silničních</t>
  </si>
  <si>
    <t>341721946</t>
  </si>
  <si>
    <t>Očištění vybouraných prvků komunikací od spojovacího materiálu s odklizením a uložením očištěných hmot a spojovacího materiálu na skládku na vzdálenost do 10 m obrubníků a krajníků, vybouraných z jakéhokoliv lože a s jakoukoliv výplní spár silničních</t>
  </si>
  <si>
    <t xml:space="preserve">Poznámka k souboru cen:
1. Ceny 05-4441 a 05-4442 jsou určeny jen pro očištění vybouraných dlaždic, desek nebo tvarovek uložených do lože ze sypkého materiálu bez pojiva.
2. Přemístění vybouraných obrubníků, krajníků, desek nebo dílců na vzdálenost přes 10 m se oceňuje cenami souboru cen 997 22-1 Vodorovná doprava vybouraných hmot.
</t>
  </si>
  <si>
    <t>60</t>
  </si>
  <si>
    <t>979071121</t>
  </si>
  <si>
    <t>Očištění dlažebních kostek drobných s původním spárováním kamenivem těženým</t>
  </si>
  <si>
    <t>1927616198</t>
  </si>
  <si>
    <t>Očištění vybouraných dlažebních kostek od spojovacího materiálu, s uložením očištěných kostek na skládku, s odklizením odpadových hmot na hromady a s odklizením vybouraných kostek na vzdálenost do 3 m drobných, s původním vyplněním spár kamenivem těženým</t>
  </si>
  <si>
    <t xml:space="preserve">Poznámka k souboru cen:
1. Ceny jsou určeny jen pro očištění vybouraných kostek uložených do lože ze sypkého materiálu bez pojiva.
2. Přemístění vybouraných dlažebních kostek na vzdálenost přes 3 m se oceňuje cenami souborů cen 997 22-1 Vodorovná doprava suti.
</t>
  </si>
  <si>
    <t>1203-195</t>
  </si>
  <si>
    <t>61</t>
  </si>
  <si>
    <t>979071122</t>
  </si>
  <si>
    <t>Očištění dlažebních kostek drobných s původním spárováním živičnou směsí nebo MC</t>
  </si>
  <si>
    <t>960044843</t>
  </si>
  <si>
    <t>Očištění vybouraných dlažebních kostek od spojovacího materiálu, s uložením očištěných kostek na skládku, s odklizením odpadových hmot na hromady a s odklizením vybouraných kostek na vzdálenost do 3 m drobných, s původním vyplněním spár živicí nebo cementovou maltou</t>
  </si>
  <si>
    <t>997</t>
  </si>
  <si>
    <t>Přesun sutě</t>
  </si>
  <si>
    <t>62</t>
  </si>
  <si>
    <t>997221562R</t>
  </si>
  <si>
    <t>Vodorovná doprava suti z kusových materiálů do vzdálenosti dle možností zhotovitele se složením - vybouraná živice</t>
  </si>
  <si>
    <t>-1186255535</t>
  </si>
  <si>
    <t>19,1+29,7</t>
  </si>
  <si>
    <t>63</t>
  </si>
  <si>
    <t>997221571</t>
  </si>
  <si>
    <t>Vodorovná doprava vybouraných hmot do 1 km</t>
  </si>
  <si>
    <t>-277543639</t>
  </si>
  <si>
    <t>Vodorovná doprava vybouraných hmot bez naložení, ale se složením a s hrubým urovnáním na vzdálenost do 1 km</t>
  </si>
  <si>
    <t xml:space="preserve">Poznámka k souboru cen:
1. Ceny nelze použít pro vodorovnou dopravu vybouraných hmot po železnici, po vodě nebo neobvyklými dopravními prostředky.
2. Je-li na dopravní dráze pro vodorovnou dopravu vybouraných hmot překážka, pro kterou je nutno vybourané hmoty překládat z jednoho dopravního prostředku na druhý, oceňuje se tato doprava v každém úseku samostatně.
</t>
  </si>
  <si>
    <t>Poznámka k položce:
Přesun dlažebních kostek po stavbě, část vybouraných DK použitých na stavbě</t>
  </si>
  <si>
    <t>dlažební kostky - BUS záliv, přídlažba,</t>
  </si>
  <si>
    <t>(154+495*0,1)/5</t>
  </si>
  <si>
    <t>64</t>
  </si>
  <si>
    <t>9972215799R</t>
  </si>
  <si>
    <t>Vodorovná doprava vybouraných hmot do vzdálenosti - na skládku SÚSPK Klatovy vzdálenost cca 65 km, se složením - vybourané dlažební kostky</t>
  </si>
  <si>
    <t>1995543404</t>
  </si>
  <si>
    <t>vybourané kostky</t>
  </si>
  <si>
    <t>1203/5</t>
  </si>
  <si>
    <t>použité DK na stavbě</t>
  </si>
  <si>
    <t>-(154+495*0,1)/5</t>
  </si>
  <si>
    <t>65</t>
  </si>
  <si>
    <t>997221612</t>
  </si>
  <si>
    <t>Nakládání vybouraných hmot na dopravní prostředky pro vodorovnou dopravu</t>
  </si>
  <si>
    <t>-19989845</t>
  </si>
  <si>
    <t>Nakládání na dopravní prostředky pro vodorovnou dopravu vybouraných hmot</t>
  </si>
  <si>
    <t xml:space="preserve">Poznámka k souboru cen:
1. Ceny lze použít i pro překládání při lomené dopravě.
2. Ceny nelze použít při dopravě po železnici, po vodě nebo neobvyklými dopravními prostředky.
</t>
  </si>
  <si>
    <t>66</t>
  </si>
  <si>
    <t>997221845</t>
  </si>
  <si>
    <t xml:space="preserve">Poplatek za uložení na skládce (skládkovné) odpadu asfaltového bez dehtu </t>
  </si>
  <si>
    <t>-972729091</t>
  </si>
  <si>
    <t xml:space="preserve">Poplatek za uložení stavebního odpadu na skládce (skládkovné) asfaltového bez obsahu dehtu </t>
  </si>
  <si>
    <t xml:space="preserve">Poznámka k souboru cen:
1. Ceny uvedenév souboru cen je doporučeno upravit podle aktuálních cen místně příslušné skládky odpadů.
2. Uložení odpadů neuvedených v souboru cen se oceňuje individuálně.
3. V cenách je započítán poplatek za ukládání odpadu dle zákona 185/2001 Sb.
4. Případné drcení stavebního odpadu lze ocenit cenami souboru cen 997 00-60 Drcení stavebního odpadu z katalogu 800-6 Demolice objektů.
</t>
  </si>
  <si>
    <t>998</t>
  </si>
  <si>
    <t>Přesun hmot</t>
  </si>
  <si>
    <t>67</t>
  </si>
  <si>
    <t>998225111</t>
  </si>
  <si>
    <t>Přesun hmot pro pozemní komunikace s krytem z kamene, monolitickým betonovým nebo živičným</t>
  </si>
  <si>
    <t>-1186656352</t>
  </si>
  <si>
    <t>Přesun hmot pro komunikace s krytem z kameniva, monolitickým betonovým nebo živičným dopravní vzdálenost do 200 m jakékoliv délky objektu</t>
  </si>
  <si>
    <t xml:space="preserve">Poznámka k souboru cen:
1. Ceny lze použít i pro plochy letišť s krytem monolitickým betonovým nebo živičným.
</t>
  </si>
  <si>
    <t>102.1 - CHODNÍKY A MÍSTNÍ KOMUNIKACE-uznatelné náklady SFDI</t>
  </si>
  <si>
    <t>Obec Dobřív</t>
  </si>
  <si>
    <t>113106123</t>
  </si>
  <si>
    <t>Rozebrání dlažeb ze zámkových dlaždic komunikací pro pěší ručně</t>
  </si>
  <si>
    <t>-429050668</t>
  </si>
  <si>
    <t>Rozebrání dlažeb komunikací pro pěší s přemístěním hmot na skládku na vzdálenost do 3 m nebo s naložením na dopravní prostředek s ložem z kameniva nebo živice a s jakoukoliv výplní spár ručně ze zámkové dlažby</t>
  </si>
  <si>
    <t xml:space="preserve">Poznámka k souboru cen:
1. Ceny jsou určeny pro rozebrání dlažeb včetně odstranění lože.
2. Ceny nelze použít pro rozebrání dlažeb uložených do betonového lože nebo do cementové malty, které se oceňují cenami pro odstranění podkladů nebo krytů z betonu prostého souboru cen 113 10-7. Pro volbu těchto cen je rozhodující tloušťka bourané dlažby včetně lože nebo podkladu.
3. V cenách nejsou započteny náklady na popř. nutné očištění:
a) dlažebních nebo mozaikových kostek, které se oceňuje cenami souboru cen 979 07-11 Očištění vybouraných dlažebních kostek části C01,
b) betonových, kameninových nebo kamenných desek nebo dlaždic, které se oceňuje cenami souboru cen 979 0 . - . . Očištění vybouraných obrubníků, krajníků, desek nebo dílců části C01.
4. Přemístění vybourané dlažby včetně materiálu z lože a spár na vzdálenost přes 3 m se oceňuje cenami souborů cen 997 22-1 Vodorovná doprava suti a vybouraných hmot.
</t>
  </si>
  <si>
    <t>Poznámka k položce:
stáv. chodník</t>
  </si>
  <si>
    <t>113106134</t>
  </si>
  <si>
    <t>Rozebrání dlažeb ze zámkových dlaždic komunikací pro pěší strojně pl do 50 m2</t>
  </si>
  <si>
    <t>-823683306</t>
  </si>
  <si>
    <t>Rozebrání dlažeb komunikací pro pěší s přemístěním hmot na skládku na vzdálenost do 3 m nebo s naložením na dopravní prostředek s ložem z kameniva nebo živice a s jakoukoliv výplní spár strojně plochy jednotlivě do 50 m2 ze zámkové dlažby</t>
  </si>
  <si>
    <t>21+28+199</t>
  </si>
  <si>
    <t>113202111</t>
  </si>
  <si>
    <t>Vytrhání obrub krajníků obrubníků stojatých</t>
  </si>
  <si>
    <t>621945612</t>
  </si>
  <si>
    <t>Vytrhání obrub s vybouráním lože, s přemístěním hmot na skládku na vzdálenost do 3 m nebo s naložením na dopravní prostředek z krajníků nebo obrubníků stojatých</t>
  </si>
  <si>
    <t>Poznámka k položce:
obr. podél stáv. chodníku</t>
  </si>
  <si>
    <t>166+26+12+17</t>
  </si>
  <si>
    <t>113204111</t>
  </si>
  <si>
    <t>Vytrhání obrub záhonových</t>
  </si>
  <si>
    <t>659672991</t>
  </si>
  <si>
    <t>Vytrhání obrub s vybouráním lože, s přemístěním hmot na skládku na vzdálenost do 3 m nebo s naložením na dopravní prostředek záhonových</t>
  </si>
  <si>
    <t>116+18+4+8</t>
  </si>
  <si>
    <t>710757699</t>
  </si>
  <si>
    <t>chodníky</t>
  </si>
  <si>
    <t>(668-22)*0,15</t>
  </si>
  <si>
    <t>vjezdy</t>
  </si>
  <si>
    <t>(66+7,5)*0,2</t>
  </si>
  <si>
    <t>účelová komunikace-chodn. přejezd</t>
  </si>
  <si>
    <t>35*0,4</t>
  </si>
  <si>
    <t>1707571670</t>
  </si>
  <si>
    <t>125,6</t>
  </si>
  <si>
    <t>1961439592</t>
  </si>
  <si>
    <t>125,6*1,8</t>
  </si>
  <si>
    <t>-1277535478</t>
  </si>
  <si>
    <t>(668-22)</t>
  </si>
  <si>
    <t>66+7,5</t>
  </si>
  <si>
    <t>35+28*0,4</t>
  </si>
  <si>
    <t>564851111</t>
  </si>
  <si>
    <t>Podklad ze štěrkodrtě ŠD tl 150 mm</t>
  </si>
  <si>
    <t>1739220005</t>
  </si>
  <si>
    <t>Podklad ze štěrkodrti ŠD s rozprostřením a zhutněním, po zhutnění tl. 150 mm</t>
  </si>
  <si>
    <t>564861111</t>
  </si>
  <si>
    <t>Podklad ze štěrkodrtě ŠD tl 200 mm</t>
  </si>
  <si>
    <t>-831568777</t>
  </si>
  <si>
    <t>Podklad ze štěrkodrti ŠD s rozprostřením a zhutněním, po zhutnění tl. 200 mm</t>
  </si>
  <si>
    <t>účelová komunikace</t>
  </si>
  <si>
    <t>564952111</t>
  </si>
  <si>
    <t>Podklad z mechanicky zpevněného kameniva MZK tl 150 mm</t>
  </si>
  <si>
    <t>-2046871088</t>
  </si>
  <si>
    <t>Podklad z mechanicky zpevněného kameniva MZK (minerální beton) s rozprostřením a s hutněním, po zhutnění tl. 150 mm</t>
  </si>
  <si>
    <t>591211111</t>
  </si>
  <si>
    <t>Kladení dlažby z kostek drobných z kamene do lože z kameniva těženého tl 50 mm</t>
  </si>
  <si>
    <t>776120381</t>
  </si>
  <si>
    <t>Kladení dlažby z kostek s provedením lože do tl. 50 mm, s vyplněním spár, s dvojím beraněním a se smetením přebytečného materiálu na krajnici drobných z kamene, do lože z kameniva těženého</t>
  </si>
  <si>
    <t>bezp. odstup podél BUS obrubníku</t>
  </si>
  <si>
    <t>9,6</t>
  </si>
  <si>
    <t>vjezdy č.p. 7</t>
  </si>
  <si>
    <t>7,5</t>
  </si>
  <si>
    <t>596211133</t>
  </si>
  <si>
    <t>Kladení zámkové dlažby komunikací pro pěší tl 60 mm skupiny C pl přes 300 m2</t>
  </si>
  <si>
    <t>1915313137</t>
  </si>
  <si>
    <t>Kladení dlažby z betonových zámkových dlaždic komunikací pro pěší s ložem z kameniva těženého nebo drceného tl. do 40 mm, s vyplněním spár s dvojitým hutněním, vibrováním a se smetením přebytečného materiálu na krajnici tl. 60 mm skupiny C, pro plochy přes 300 m2</t>
  </si>
  <si>
    <t xml:space="preserve">Poznámka k souboru cen:
1. Pro volbu cen dlažeb platí toto rozdělení: Skupina A: dlažby z prvků stejného tvaru, Skupina B: dlažby z prvků dvou a více tvarů nebo z obrazců o ploše jednotlivě do 100 m2, Skupina C: dlažby obloukovitých tvarů (oblouky, kruhy, apod.).
2. V cenách jsou započteny i náklady na dodání hmot pro lože a na dodání materiálu na výplň spár.
3. V cenách nejsou započteny náklady na dodání zámkové dlažby, které se oceňuje ve specifikaci; ztratné lze dohodnout u plochy
a) do 100 m2 ve výši 3 %,
b) přes 100 do 300 m2 ve výši 2 %,
c) přes 300 m2 ve výši 1 %.
4. Část lože přesahující tloušťku 40 mm se oceňuje cenami souboru cen 451 . . -9 . Příplatek za každých dalších 10 mm tloušťky podkladu nebo lože.
</t>
  </si>
  <si>
    <t>668-22+25</t>
  </si>
  <si>
    <t>59245015</t>
  </si>
  <si>
    <t>dlažba zámková profilová základní 20x16,5x6 cm přírodní</t>
  </si>
  <si>
    <t>1103698058</t>
  </si>
  <si>
    <t>1,01*(668-22)</t>
  </si>
  <si>
    <t>59245006</t>
  </si>
  <si>
    <t>dlažba skladebná betonová základní pro nevidomé 20 x 10 x 6 cm ANTRACIT</t>
  </si>
  <si>
    <t>157819054</t>
  </si>
  <si>
    <t>Poznámka k položce:
barva  ANTRACIT</t>
  </si>
  <si>
    <t>1,01*25</t>
  </si>
  <si>
    <t>596212232</t>
  </si>
  <si>
    <t>Kladení zámkové dlažby pozemních komunikací tl 80 mm skupiny C pl do 300 m2</t>
  </si>
  <si>
    <t>-2109552267</t>
  </si>
  <si>
    <t>Kladení dlažby z betonových zámkových dlaždic pozemních komunikací s ložem z kameniva těženého nebo drceného tl. do 50 mm, s vyplněním spár, s dvojitým hutněním vibrováním a se smetením přebytečného materiálu na krajnici tl. 80 mm skupiny C, pro plochy přes 100 do 300 m2</t>
  </si>
  <si>
    <t xml:space="preserve">Poznámka k souboru cen:
1. Pro volbu cen dlažeb platí toto rozdělení: Skupina A: dlažby z prvků stejného tvaru, Skupina B: dlažby z prvků dvou a více tvarů, nebo z obrazců o ploše jednotlivě do 100 m2, Skupina C: dlažby obloukovitých tvarů (oblouky, kruhy, apod.).
2. V cenách jsou započteny i náklady na dodání hmot pro lože a na dodání materiálu na výplň spár.
3. V cenách nejsou započteny náklady na dodání zámkové dlažby, které se oceňuje ve specifikaci; ztratné lze dohodnout u plochy
a) do 100 m2 ve výši 3 %,
b) přes 100 do 300 m2 ve výši 2 %,
c) přes 300 m2 ve výši 1 %.
4. Část lože přesahující tloušťku 50 mm se oceňuje cenami souboru cen 451 ..-9 Příplatek za každých dalších 10 mm tloušťky podkladu nebo lože.
</t>
  </si>
  <si>
    <t>66+27</t>
  </si>
  <si>
    <t>chodníkový přejezd</t>
  </si>
  <si>
    <t>59245013</t>
  </si>
  <si>
    <t>dlažba zámková profilová 20x16,5x8 cm přírodní</t>
  </si>
  <si>
    <t>1413767896</t>
  </si>
  <si>
    <t>1,01*(66+35)</t>
  </si>
  <si>
    <t>1784762004</t>
  </si>
  <si>
    <t>1,01*27</t>
  </si>
  <si>
    <t>916231213</t>
  </si>
  <si>
    <t>Osazení chodníkového obrubníku betonového stojatého s boční opěrou do lože z betonu prostého</t>
  </si>
  <si>
    <t>-828229527</t>
  </si>
  <si>
    <t>Osazení chodníkového obrubníku betonového se zřízením lože, s vyplněním a zatřením spár cementovou maltou stojatého s boční opěrou z betonu prostého, do lože z betonu prostého</t>
  </si>
  <si>
    <t xml:space="preserve">Poznámka k souboru cen:
1. V cenách chodníkových obrubníků ležatých i stojatých jsou započteny pro osazení
a) do lože z kameniva těženého i náklady na dodání hmot pro lože tl. 80 až 100 mm,
b)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t>
  </si>
  <si>
    <t>59217036</t>
  </si>
  <si>
    <t>obrubník betonový parkový přírodní 50x8x25 cm</t>
  </si>
  <si>
    <t>158021987</t>
  </si>
  <si>
    <t>578863827</t>
  </si>
  <si>
    <t>524-101</t>
  </si>
  <si>
    <t>1610842385</t>
  </si>
  <si>
    <t>583804580R</t>
  </si>
  <si>
    <t>obrubník kamenný obloukový , žula, r=10÷25 m 15x25</t>
  </si>
  <si>
    <t>-1415497489</t>
  </si>
  <si>
    <t>R=20</t>
  </si>
  <si>
    <t>15,9</t>
  </si>
  <si>
    <t>R=40</t>
  </si>
  <si>
    <t>13,6</t>
  </si>
  <si>
    <t>916331112</t>
  </si>
  <si>
    <t>Osazení zahradního obrubníku betonového do lože z betonu s boční opěrou</t>
  </si>
  <si>
    <t>484997912</t>
  </si>
  <si>
    <t>Osazení zahradního obrubníku betonového s ložem tl. od 50 do 100 mm z betonu prostého tř. C 12/15 s boční opěrou z betonu prostého tř. C 12/15</t>
  </si>
  <si>
    <t xml:space="preserve">Poznámka k souboru cen:
1. V cenách jsou započteny i náklady na zalití a zatření spár cementovou maltou.
2. V cenách nejsou započteny náklady na dodání obrubníků; tyto se oceňují ve specifikaci.
3. Část lože přesahující tloušťku 100 mm lze ocenit cenou 916 99-1121 Lože pod obrubníky, krajníky nebo obruby z dlažebních kostek, katalogu 822-1.
</t>
  </si>
  <si>
    <t>162+36+28+83+73</t>
  </si>
  <si>
    <t>59217037</t>
  </si>
  <si>
    <t>obrubník parkový betonový přírodní 50x5x20cm</t>
  </si>
  <si>
    <t>-488717713</t>
  </si>
  <si>
    <t>861714483</t>
  </si>
  <si>
    <t>997221570R</t>
  </si>
  <si>
    <t>Vodorovná doprava vybouraných hmot do vzdálenosti dle možností zhotovitele se složením</t>
  </si>
  <si>
    <t>259157278</t>
  </si>
  <si>
    <t>Vodorovná doprava vybouraných hmot bez naložení, ale se složením a s hrubým urovnáním na vzdálenost Vodorovná doprava vybouraných hmot do vzdálenosti dle možností zhotovitele se složením</t>
  </si>
  <si>
    <t>betonová dlažba, obrubníky</t>
  </si>
  <si>
    <t>64,48+45,31+5,84</t>
  </si>
  <si>
    <t>-1333954047</t>
  </si>
  <si>
    <t>dlažební kostky - BUS bezpečnostní odstup podél obr., dlážděné vjezdy</t>
  </si>
  <si>
    <t>(9,6+7,5)/5</t>
  </si>
  <si>
    <t>1340406670</t>
  </si>
  <si>
    <t>997221815</t>
  </si>
  <si>
    <t>Poplatek za uložení na skládce (skládkovné) stavebního odpadu betonového kód odpadu 170 101</t>
  </si>
  <si>
    <t>-2018306578</t>
  </si>
  <si>
    <t>Poplatek za uložení stavebního odpadu na skládce (skládkovné) z prostého betonu zatříděného do Katalogu odpadů pod kódem 170 101</t>
  </si>
  <si>
    <t>-1458233165</t>
  </si>
  <si>
    <t>102.2 - CHODNÍKY A MÍSTNÍ KOMUNIKACE-neuznatelné náklady SFDI</t>
  </si>
  <si>
    <t>629646021</t>
  </si>
  <si>
    <t>55+76</t>
  </si>
  <si>
    <t>113107342</t>
  </si>
  <si>
    <t>Odstranění podkladu živičného tl 100 mm strojně pl do 50 m2</t>
  </si>
  <si>
    <t>425449876</t>
  </si>
  <si>
    <t>Odstranění podkladů nebo krytů strojně plochy jednotlivě do 50 m2 s přemístěním hmot na skládku na vzdálenost do 3 m nebo s naložením na dopravní prostředek živičných, o tl. vrstvy přes 50 do 100 mm</t>
  </si>
  <si>
    <t>Poznámka k položce:
chodníky</t>
  </si>
  <si>
    <t>27+36</t>
  </si>
  <si>
    <t>113154124</t>
  </si>
  <si>
    <t>Frézování živičného krytu tl 100 mm pruh š 1 m pl do 500 m2 bez překážek v trase</t>
  </si>
  <si>
    <t>-841433793</t>
  </si>
  <si>
    <t>Frézování živičného podkladu nebo krytu s naložením na dopravní prostředek plochy do 500 m2 bez překážek v trase pruhu šířky přes 0,5 m do 1 m, tloušťky vrstvy 100 mm</t>
  </si>
  <si>
    <t>223+262+62+118+42</t>
  </si>
  <si>
    <t>1540525988</t>
  </si>
  <si>
    <t>22*0,15</t>
  </si>
  <si>
    <t>(199-66+34,7-7,5)*0,2</t>
  </si>
  <si>
    <t>místní komunikace</t>
  </si>
  <si>
    <t>(143+169)*0,4</t>
  </si>
  <si>
    <t>(85-35)*0,4</t>
  </si>
  <si>
    <t>-1021504535</t>
  </si>
  <si>
    <t>40*0,8*1,0</t>
  </si>
  <si>
    <t>180,14+32-6,84</t>
  </si>
  <si>
    <t>205,3*1,8</t>
  </si>
  <si>
    <t>-60617132</t>
  </si>
  <si>
    <t>0,8*19*0,45</t>
  </si>
  <si>
    <t>0,8*21*0,3</t>
  </si>
  <si>
    <t>-708465143</t>
  </si>
  <si>
    <t>5,04*2 'Přepočtené koeficientem množství</t>
  </si>
  <si>
    <t>902749981</t>
  </si>
  <si>
    <t>40*0,8*0,45</t>
  </si>
  <si>
    <t>2058619552</t>
  </si>
  <si>
    <t>14,4*2 'Přepočtené koeficientem množství</t>
  </si>
  <si>
    <t>181111121</t>
  </si>
  <si>
    <t>Plošná úprava terénu do 500 m2 zemina tř 1 až 4 nerovnosti do 150 mm v rovinně a svahu do 1:5</t>
  </si>
  <si>
    <t>-1583310709</t>
  </si>
  <si>
    <t>Plošná úprava terénu v zemině tř. 1 až 4 s urovnáním povrchu bez doplnění ornice souvislé plochy do 500 m2 při nerovnostech terénu přes 100 do 150 mm v rovině nebo na svahu do 1:5</t>
  </si>
  <si>
    <t xml:space="preserve">Poznámka k souboru cen:
1. Ceny jsou určeny pro vyrovnání nerovností neupraveného rostlého nebo ulehlého terénu.
2. Ceny lze použít pro vyrovnání terénu při zakládání trávníku.
3. V cenách nejsou započteny náklady na hutnění, tyto náklady se oceňují cenami souboru cen 215 90-1.. Zhutnění podloží pod násypy z rostlé horniny tř. 1 až 4 katalogu 800-1 Zemní práce.
4. V cenách o sklonu svahu přes 1:1 jsou uvažovány podmínky pro svahy běžně schůdné; bez použití lezeckých technik. V případě použití lezeckých technik se tyto náklady oceňují individuálně.
</t>
  </si>
  <si>
    <t>181301111</t>
  </si>
  <si>
    <t>Rozprostření ornice tl vrstvy do 100 mm pl přes 500 m2 v rovině nebo ve svahu do 1:5</t>
  </si>
  <si>
    <t>1002827676</t>
  </si>
  <si>
    <t>Rozprostření a urovnání ornice v rovině nebo ve svahu sklonu do 1:5 při souvislé ploše přes 500 m2, tl. vrstvy do 100 mm</t>
  </si>
  <si>
    <t xml:space="preserve">Poznámka k souboru cen:
1. V ceně jsou započteny i náklady na případné nutné přemístění hromad nebo dočasných skládek na místo spotřeby ze vzdálenosti do 30 m.
2. V ceně nejsou započteny náklady na získání ornice; toto získání se oceňuje cenami souboru cen 121 10-11 Sejmutí ornice.
3. Případné nakládání ornice, v souvislosti s pozn. č. 2 se oceňuje cenami souboru cen 167 10-11 Nakládání, skládání a překládání neulehlého výkopku nebo sypaniny.
4. Jsou-li hromady nebo dočasné skládky ornice umístěny podle projektu ve vzdálenosti přes 30 m od místa spotřeby, oceňuje se její přemístění cenami souboru cen 162 . 0-1 . Vodorovné přemístění výkopku, přičemž se vzdálenost 30 m, uvedená v popisu cen, neodečítá.
</t>
  </si>
  <si>
    <t>103111001</t>
  </si>
  <si>
    <t>Ornice, kompletní dodávka vhodné zeminy pro založení trávníku</t>
  </si>
  <si>
    <t>572879246</t>
  </si>
  <si>
    <t>181411131</t>
  </si>
  <si>
    <t>Založení parkového trávníku výsevem plochy do 1000 m2 v rovině a ve svahu do 1:5</t>
  </si>
  <si>
    <t>-2101737828</t>
  </si>
  <si>
    <t>Založení trávníku na půdě předem připravené plochy do 1000 m2 výsevem včetně utažení parkového v rovině nebo na svahu do 1:5</t>
  </si>
  <si>
    <t xml:space="preserve">Poznámka k souboru cen: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</si>
  <si>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00572410</t>
  </si>
  <si>
    <t>osivo směs travní parková</t>
  </si>
  <si>
    <t>kg</t>
  </si>
  <si>
    <t>-780389393</t>
  </si>
  <si>
    <t>950*0,025 'Přepočtené koeficientem množství</t>
  </si>
  <si>
    <t>22+24,4+582,2</t>
  </si>
  <si>
    <t>684168262</t>
  </si>
  <si>
    <t>Poznámka k položce:
(v případě nevyhovující statické zatěž. zkoušky zemní pláně)
Provedení z vhodné kamenito-písčito-štěrkovité sypaniny (např. drcené kamenivo frakce 0-125 mm)
ukládané a hutněné ve dvou vrstvách. Posledních cca 5 cm aktivní zóny doporučujeme realizovat
ze ŠD frakce 0/32  mm pro dosažení požadované rovinatosti zemní pláně.</t>
  </si>
  <si>
    <t>0,5*(143+169+85)*0,4</t>
  </si>
  <si>
    <t>184802111</t>
  </si>
  <si>
    <t>Chemické odplevelení před založením kultury nad 20 m2 postřikem na široko v rovině a svahu do 1:5</t>
  </si>
  <si>
    <t>1305839639</t>
  </si>
  <si>
    <t>Chemické odplevelení půdy před založením kultury, trávníku nebo zpevněných ploch o výměře jednotlivě přes 20 m2 v rovině nebo na svahu do 1:5 postřikem na široko</t>
  </si>
  <si>
    <t xml:space="preserve">Poznámka k souboru cen:
1. Ceny -2111, -2211, -2311 a -2411 lze použít i pro aplikaci retardantů na trávníky.
2. V cenách -2111, -2211, -2311 a -2411 jsou započteny i náklady na dovoz vody do 10 km.
3. V cenách nejsou započteny náklady na případné zapravení přípravku do půdy
a) obděláním půdy; tyto práce se oceňují cenami části A02 souboru cen 183 40-31 Obdělání půdy,
b) prolitím; toto se oceňuje cenami části C02 souboru cen 185 80-43 Zalití rostlin vodou a případně cenami části A02 souboru cen 185 85-11 Dovoz vody pro zálivku rostlin.
4. Každá opakovaná aplikace se oceňuje samostatně.
5. Chemické odplevelení ploch do 20 m2 se oceňuje příslušnými cenami souboru cen 184 80-26 Chemické odplevelení po založení kultury.
6. V cenách o sklonu svahu přes 1:1 jsou uvažovány podmínky pro svahy běžně schůdné; bez použití lezeckých technik. V případě použití lezeckých technik se tyto náklady oceňují individuálně.
</t>
  </si>
  <si>
    <t>-1242352183</t>
  </si>
  <si>
    <t>40*0,8*0,1</t>
  </si>
  <si>
    <t>24,4+22</t>
  </si>
  <si>
    <t>34,7-7,5+199-66</t>
  </si>
  <si>
    <t>143+169+110*0,4</t>
  </si>
  <si>
    <t>85-35+(68-28)*0,4</t>
  </si>
  <si>
    <t>143+169</t>
  </si>
  <si>
    <t>85-35</t>
  </si>
  <si>
    <t>565156121</t>
  </si>
  <si>
    <t>Asfaltový beton vrstva podkladní ACP 22 (obalované kamenivo OKH) tl 70 mm š přes 3 m</t>
  </si>
  <si>
    <t>1939159976</t>
  </si>
  <si>
    <t>Asfaltový beton vrstva podkladní ACP 22 (obalované kamenivo hrubozrnné - OKH) s rozprostřením a zhutněním v pruhu šířky přes 3 m, po zhutnění tl. 70 mm</t>
  </si>
  <si>
    <t>143+115</t>
  </si>
  <si>
    <t>1313743542</t>
  </si>
  <si>
    <t>1475955557</t>
  </si>
  <si>
    <t>vjezdy č.p. 5 a č.p. 7</t>
  </si>
  <si>
    <t>34,7-7,5</t>
  </si>
  <si>
    <t>plocha před čekárnou BUS</t>
  </si>
  <si>
    <t>24,4</t>
  </si>
  <si>
    <t>169</t>
  </si>
  <si>
    <t>1,01*22</t>
  </si>
  <si>
    <t>199-66-27</t>
  </si>
  <si>
    <t>1,01*(199-27-66+85-35)</t>
  </si>
  <si>
    <t>1134120561</t>
  </si>
  <si>
    <t>256200584</t>
  </si>
  <si>
    <t>398493754</t>
  </si>
  <si>
    <t>2019917660</t>
  </si>
  <si>
    <t>822483441</t>
  </si>
  <si>
    <t>956283374</t>
  </si>
  <si>
    <t>-493421575</t>
  </si>
  <si>
    <t>-1297345344</t>
  </si>
  <si>
    <t>993194768</t>
  </si>
  <si>
    <t>1816726807</t>
  </si>
  <si>
    <t>1466851885</t>
  </si>
  <si>
    <t>-1843573301</t>
  </si>
  <si>
    <t>-676258275</t>
  </si>
  <si>
    <t>-1386146475</t>
  </si>
  <si>
    <t>-616058841</t>
  </si>
  <si>
    <t>522455106</t>
  </si>
  <si>
    <t>512892877</t>
  </si>
  <si>
    <t>-1056669383</t>
  </si>
  <si>
    <t>-1156511463</t>
  </si>
  <si>
    <t>40445475</t>
  </si>
  <si>
    <t>značka dopravní svislá retroreflexní fólie tř 1 FeZn prolis 900mm (trojúhelník)</t>
  </si>
  <si>
    <t>-2048046452</t>
  </si>
  <si>
    <t>Poznámka k položce:
P4</t>
  </si>
  <si>
    <t>1561084103</t>
  </si>
  <si>
    <t>914511111</t>
  </si>
  <si>
    <t>Montáž sloupku dopravních značek délky do 3,5 m s betonovým základem</t>
  </si>
  <si>
    <t>-750938036</t>
  </si>
  <si>
    <t>Montáž sloupku dopravních značek délky do 3,5 m do betonového základu</t>
  </si>
  <si>
    <t>Poznámka k položce:
2x stávající označník BUS</t>
  </si>
  <si>
    <t>-880496051</t>
  </si>
  <si>
    <t>1193272779</t>
  </si>
  <si>
    <t>114-22</t>
  </si>
  <si>
    <t>195</t>
  </si>
  <si>
    <t>58380001</t>
  </si>
  <si>
    <t>krajník silniční kamenný, žula 13x20 x 30-80</t>
  </si>
  <si>
    <t>1594111243</t>
  </si>
  <si>
    <t>Poznámka k položce:
použití 48 m stáv. vybouraného kamen. krajník</t>
  </si>
  <si>
    <t>342472744</t>
  </si>
  <si>
    <t>6+7,5+4,5+8</t>
  </si>
  <si>
    <t>966006132</t>
  </si>
  <si>
    <t>Odstranění značek dopravních nebo orientačních se sloupky s betonovými patkami</t>
  </si>
  <si>
    <t>-2076373568</t>
  </si>
  <si>
    <t>Odstranění dopravních nebo orientačních značek se sloupkem s uložením hmot na vzdálenost do 20 m nebo s naložením na dopravní prostředek, se zásypem jam a jeho zhutněním s betonovou patkou</t>
  </si>
  <si>
    <t xml:space="preserve">Poznámka k souboru cen:
1. Ceny jsou určeny pro odstranění značek z jakéhokoliv materiálu.
2. V cenách -6131 a -6132 nejsou započteny náklady na demontáž tabulí (značek) od sloupků, tyto se oceňují cenou 966 00-6211 Odstranění svislých dopravních značek.
3. Přemístění vybouraných značek na vzdálenost přes 20 m se oceňuje cenami souboru cen 997 22-1 Vodorovná doprava vybouraných hmot.
</t>
  </si>
  <si>
    <t>Poznámka k položce:
označník BUS</t>
  </si>
  <si>
    <t>979024442</t>
  </si>
  <si>
    <t>Očištění vybouraných obrubníků a krajníků chodníkových</t>
  </si>
  <si>
    <t>-850823499</t>
  </si>
  <si>
    <t>Očištění vybouraných prvků komunikací od spojovacího materiálu s odklizením a uložením očištěných hmot a spojovacího materiálu na skládku na vzdálenost do 10 m obrubníků a krajníků, vybouraných z jakéhokoliv lože a s jakoukoliv výplní spár chodníkových</t>
  </si>
  <si>
    <t>Poznámka k položce:
kamenný krajník</t>
  </si>
  <si>
    <t>997221561R</t>
  </si>
  <si>
    <t>Vodorovná doprava suti do vzdálenosti dle možností zhotovitele se složením - odfrézovaná živice</t>
  </si>
  <si>
    <t>-239420481</t>
  </si>
  <si>
    <t>Vodorovná doprava suti bez naložení, ale se složením a s hrubým urovnáním z kusových materiálů, na vzdálenost Vodorovná doprava suti do vzdálenosti dle možností zhotovitele se složením - odfrézovaná živice</t>
  </si>
  <si>
    <t>Poznámka k položce:
skládka obce vzdálenost cca 2 km</t>
  </si>
  <si>
    <t>1923856650</t>
  </si>
  <si>
    <t>dlažební kostky - dlážděné vjezdy, PŘÍDLAŽBA</t>
  </si>
  <si>
    <t>(34,7-7,5+108*0,1)/5</t>
  </si>
  <si>
    <t>71</t>
  </si>
  <si>
    <t>9972215798R</t>
  </si>
  <si>
    <t>Vodorovná doprava vybouraných hmot do vzdálenosti - skládka obce cca  2km, se složením - vybourané dlažební kostky</t>
  </si>
  <si>
    <t>1519618263</t>
  </si>
  <si>
    <t>Vodorovná doprava vybouraných hmot do vzdálenosti - skládka obce cca 2km, se složením - vybourané dlažební kostky</t>
  </si>
  <si>
    <t>131/5</t>
  </si>
  <si>
    <t>-7,6</t>
  </si>
  <si>
    <t>68</t>
  </si>
  <si>
    <t>69</t>
  </si>
  <si>
    <t>727269694</t>
  </si>
  <si>
    <t>70</t>
  </si>
  <si>
    <t>201 - MOST ev.č. 11727-1  PŘES PADRŤSKÝ POTOK</t>
  </si>
  <si>
    <t>Macko</t>
  </si>
  <si>
    <t xml:space="preserve">    6 - Úpravy povrchů, podlahy a osazování výplní</t>
  </si>
  <si>
    <t>PSV - Práce a dodávky PSV</t>
  </si>
  <si>
    <t xml:space="preserve">    711 - Izolace proti vodě, vlhkosti a plynům</t>
  </si>
  <si>
    <t>113107211</t>
  </si>
  <si>
    <t>Odstranění podkladu z kameniva těženého tl 100 mm strojně pl přes 200 m2</t>
  </si>
  <si>
    <t>2043411697</t>
  </si>
  <si>
    <t>Odstranění podkladů nebo krytů strojně plochy jednotlivě přes 200 m2 s přemístěním hmot na skládku na vzdálenost do 20 m nebo s naložením na dopravní prostředek z kameniva těženého, o tl. vrstvy do 100 mm</t>
  </si>
  <si>
    <t>113107232</t>
  </si>
  <si>
    <t>Odstranění podkladu z betonu prostého tl 300 mm strojně pl přes 200 m2</t>
  </si>
  <si>
    <t>55561435</t>
  </si>
  <si>
    <t>Odstranění podkladů nebo krytů strojně plochy jednotlivě přes 200 m2 s přemístěním hmot na skládku na vzdálenost do 20 m nebo s naložením na dopravní prostředek z betonu prostého, o tl. vrstvy přes 150 do 300 mm</t>
  </si>
  <si>
    <t>-2071216889</t>
  </si>
  <si>
    <t>30+32</t>
  </si>
  <si>
    <t>212791111</t>
  </si>
  <si>
    <t>Odvodnění mostní opěry - žlab úložného prahu z plastových trub DN 75</t>
  </si>
  <si>
    <t>755473216</t>
  </si>
  <si>
    <t>Odvodnění mostní opěry z plastových trub žlab úložného prahu DN 75</t>
  </si>
  <si>
    <t xml:space="preserve">Poznámka k souboru cen:
1. V ceně žlabu -1111 jsou započteny i náklady na podélné rozříznutí plastové trouby DN 75 do spádu a na sraz pro odtok vlhkosti do žlábku úložného prahu s přesahem 50 mm od bočního líce dříku opěry.
2. V cenách potrubí -2 . 1 . jsou započteny i náklady na položení plastového drenážního potrubí do spádu a na sraz na podkladní základový betonový trám za mostní opěrou k prostupu dříkem opěry, bez zemích prací, se zajištěním drenáže proti vychýlení.
3. V cenách nejsou započteny náklady na zemní práce, na betonáž podkladního trámu nebo úložného prahu opěry, na obklad potrubí drenážním betonem, na obklad štěrkem a na filtrační obal.
</t>
  </si>
  <si>
    <t>421321128</t>
  </si>
  <si>
    <t>Mostní nosné konstrukce deskové ze ŽB C 30/37</t>
  </si>
  <si>
    <t>1533765540</t>
  </si>
  <si>
    <t>Mostní železobetonové nosné konstrukce deskové nebo klenbové, trámové, ostatní deskové, z betonu C 30/37</t>
  </si>
  <si>
    <t xml:space="preserve">Poznámka k souboru cen:
1. V cenách jsou započteny náklady na betonáž nosné konstrukce přechodové desky nebo nosné konstrukce mostu, kontrolu bednění, kontrolu uložení betonářské výztuže s požadovanou krycí vrstvou, vlastní betonáž mostní konstrukce zejména čerpadlem betonu, rozhrnutí a hutnění betonu požadované konsistence bez ohledu na hustotu výztuže, uhlazení betonu horního povrchu konstrukce, ošetření a ochranu čerstvě uloženého betonu.
2. Deskové konstrukce lze použít jako spřahující desku mostních nosníků.
3. Betonáž dilatačního závěru je prováděna po osazení ocelového dilatačního závěru do konstrukce.
4. V cenách nejsou započteny náklady na:
a) frekvenci nájezdů mezi jednotlivými ukládkami do betonážních lamel ani rezervu prostředků na ukládku betonu a dopravy betonu, pokud jedna betonážní lamela má větší objem než 100 m3 ukládaného betonu,
b) podkladní vrstvu z betonu pod přechodovou desku, tyto se oceňují souborem cen 451 31-51 Podkladní a výplňové vrstvy z betonu prostého,
c) vrubový kloub (trn) přechodové desky do závěrné zídky případně vrubový kloub desky rámové konstrukce do spodní stavby nebo kloub pérový mostní desky vícepolového mostu , tyto se oceňují souborem cen 428 38 Vrubový a pérový kloub železobetonový.
d) rovinnost povrchu mostní konstrukce, tyto se oceňují cenou 457 31-1191 Příplatek k ceně za rovinnost.
</t>
  </si>
  <si>
    <t>6,5*0,17*14,03*2</t>
  </si>
  <si>
    <t>421351111</t>
  </si>
  <si>
    <t>Bednění přesahu spřažené mostovky š do 600 mm - zřízení</t>
  </si>
  <si>
    <t>-81427385</t>
  </si>
  <si>
    <t>Bednění deskových konstrukcí mostů z betonu železového nebo předpjatého zřízení přesahu spřažené mostovky šíře do 600 mm</t>
  </si>
  <si>
    <t xml:space="preserve">Poznámka k souboru cen:
1. Jedná se bednění:
a) z palubek u podhledu vyložení spřahující desky nosné konstrukce,
b) z prken u boku přechodové desky,
c) z prken jako nepohledové bednění překryté následně mostní římsou u boční stěny spřahující desky nebo u boční stěny plné deskové konstrukce obdélníkového příčného řezu,
d) z prken s otvory pro průchod betonářské výztuže do další lamely betonážní etapy nosné konstrukce u bednění čel pracovních spár.
2. V cenách jsou započteny náklady na založení a osazení bednění podhledů spřahující desky na ramenáty konzolového vyložení, u přechodové desky založení hranolů a sestavení bočních stěn desky na podkladní vrstvě z betonu, u bočních stěn deskové plné konstrukce mostu nebo spřahující desky založení hranolů na podlaze skruže nebo konzole vyložení spřahující desky, nástřik bednění odformovacím prostředkem, opotřebení bednění podle počtu užití, odbednění a očištění bednění.
3. U čel pracovní spáry železobetonové konstrukce je uvažováno pouze jedno užití.
4. V cenách jsou započteny náklady na distanční tělíska výztuže, ale vlastní ukládka tělísek je započtena v ceně výztuže deskové konstrukce.
5. Bednění vlastní deskové konstrukce se oceňuje cenami 421 95-5112 a -5113 Bednění na mostní skruži.
6. Ceny nelze použít pro bednění desky vylehčeného příčného řezu, které se oceňují souborem cen 423 35- . . Bednění trámové a komorové konstrukce.
7. V cenách nejsou započteny náklady na:
a) ramenáty vyložení pro bednění podhledu nebo římsy,
b) únosné pracovní podlahy a bednění spodního podhledu desky nosné konstrukce na skruži, tyto se oceňují souborem cen 421 95-3. Dřevěné podlahy mostní dočasné,
c) podkladní vrstvu pod přechodovou deskou, tato vrstva se oceňuje souborem cen 451 31-51 Podkladní a výplňové vrstvy z betonu prostého.
</t>
  </si>
  <si>
    <t>(14,03+6,5)*2*2</t>
  </si>
  <si>
    <t>421351211</t>
  </si>
  <si>
    <t>Bednění přesahu spřažené mostovky š do 600 mm - odstranění</t>
  </si>
  <si>
    <t>475962618</t>
  </si>
  <si>
    <t>Bednění deskových konstrukcí mostů z betonu železového nebo předpjatého odstranění přesahu spřažené mostovky šíře do 600 mm</t>
  </si>
  <si>
    <t>421361236</t>
  </si>
  <si>
    <t>Výztuž ŽB spřahující desky z betonářské oceli 10 505</t>
  </si>
  <si>
    <t>-1674379790</t>
  </si>
  <si>
    <t>Výztuž deskových konstrukcí z betonářské oceli 10 505 (R) nebo BSt 500 spřahující desky</t>
  </si>
  <si>
    <t xml:space="preserve">Poznámka k souboru cen:
1. Jedná se o výztuž deskových konstrukcí přechodové desky, spřahující desky nebo desky nosné konstrukce a dále o doplňkovou výztuž uzavírací spáry u letmé montáže nebo doplňkovou výztuž po osazení dilatačního závěru.
2. V cenách jsou započteny náklady na:
a) uložení hlavní a rozdělovací výztuže a třmínků betonářské výztuže do konstrukce včetně betonových distančních podložek zajištujících požadované krytí, vázání nebo bodové sváry k vytvoření prostorového armokoše, případné úpravy výztuže pro osazení bednění a úpravy pro zajištění průběhu trubek předpínací výztuže.
b) manipulaci s výztuží při ukládce jeřábem a ručně.
3. V cenách jsou započteny i náklady na osazení distančních tělísek. Náklady na tělíska jsou započteny ve skladbě bednění.
4. V cenách nejsou započteny náklady na uchycení tupých spojů závitové výztuže do bednění a jejich napojování, tyto se oceňují souborem cen 273 36-21 Svarové nosné spoje.
</t>
  </si>
  <si>
    <t>1,242+0,185</t>
  </si>
  <si>
    <t>457311116</t>
  </si>
  <si>
    <t>Vyrovnávací nebo spádový beton C 20/25 včetně úpravy povrchu</t>
  </si>
  <si>
    <t>1580029804</t>
  </si>
  <si>
    <t>Vyrovnávací nebo spádový beton včetně úpravy povrchu C 20/25</t>
  </si>
  <si>
    <t xml:space="preserve">Poznámka k souboru cen:
1. V cenách jsou započteny náklady na kontrolu bednění, vlastní betonáž zejména čerpadlem betonu, rozhrnutí a hutnění betonu vibrační lištou, uhlazení horního povrchu betonu vyrovnávací nebo spádové konstrukce v tloušťce větší než 60 mm, v případě železobetonu přes 100 mm, ošetření a ochranu čerstvě uloženého certifikovaného betonu požadované konzistence. Rovinnost povrchu - třída 9 až 10.
2. Příplatek za rovinnost povrchu platí pro všechny ceny ukládaného konstrukčního betonu pod celoplošnou izolaci mostovky v požadovaném příčném nebo podélném minimálním sklonu 0,5 %. Rovinnost je daná normou 8 mm pod 2 m lati a třídou 8 přesnosti.
3. V cenách nejsou započteny náklady na:
a) železobetonovou desku nebo spřahující desku ze železobetonu tloušťky přes 100 mm,
b) bednění vyrovnávacího a spádového betonu,
c) vyrovnávací vrstvy ze sanační reprofilační malty, tyto se oceňují souborem cen 628 63-21 Úprava příčných spár u montovaných mostů,
d) dobroušení povrchu na požadovanou třídu 6 přesnosti.
</t>
  </si>
  <si>
    <t>Poznámka k položce:
výplň chodníků</t>
  </si>
  <si>
    <t>(0,86+1,84)*0,2*30</t>
  </si>
  <si>
    <t>581124115</t>
  </si>
  <si>
    <t>Kryt z betonu komunikace pro pěší tl. 150 mm</t>
  </si>
  <si>
    <t>322751478</t>
  </si>
  <si>
    <t>Kryt z prostého betonu komunikací pro pěší tl. 150 mm</t>
  </si>
  <si>
    <t xml:space="preserve">Poznámka k souboru cen:
1. V cenách nejsou započteny náklady na popř. projektem předepsané:
a) živičné postřiky, nátěry nebo mezivrstvy, které se oceňují cenami souborů cen stavebního dílu 57 Kryty pozemních komunikací,
b) vložky z lepenky, které se oceňují cenami souboru cen 919 7. -51 Vložka pod litý asfalt,
c) dilatační spáry řezané a vkládané, které se oceňují cenami souborů cen 911 11-1 Řezání dilatačních spár a 911 12-. Těsnění dilatačních spár,
d) postřiky povrchu ochrannou emulzí, které se oceňují cenou 919 74-8111 Postřik cementobetonového povrchu krytu nebo podkladu ochrannou emulzí,
e) ošetření povrchu betonového krytu vodou, které se oceňují cenou 919 74-1111 Ošetření cementobetonové plochy vodou.
</t>
  </si>
  <si>
    <t>Poznámka k položce:
betonový chodník C 20/25 XO4</t>
  </si>
  <si>
    <t>Úpravy povrchů, podlahy a osazování výplní</t>
  </si>
  <si>
    <t>628612201</t>
  </si>
  <si>
    <t>Nátěr mostního zábradlí polyuretanový jednonásobný vrchní</t>
  </si>
  <si>
    <t>1747812884</t>
  </si>
  <si>
    <t>Nátěr mostního zábradlí polyuretanový 1x vrchní</t>
  </si>
  <si>
    <t>916242112</t>
  </si>
  <si>
    <t>Montáž chodníkového obrubníku žulového kotveného do mostní římsy s ložem z plastbetonu</t>
  </si>
  <si>
    <t>-186876594</t>
  </si>
  <si>
    <t>Montáž chodníkového žulového obrubníku kotveného do mostní římsy s ložem z plastbetonu</t>
  </si>
  <si>
    <t xml:space="preserve">Poznámka k souboru cen:
1. V cenách jsou započteny náklady na osazení a lepení epoxidovým tmelem nerezových kotev do vyvrtaných otvorů v žulovém obrubníku, vyrobení a rozprostření lože z drenážního plastbetonu v potřebné tloušťce do 20 mm, osazení obrubníku se směrovým a výškovým vyrovnáním na sraz jako bednění výplňového betonu chodníku římsy.
2. V cenách nejsou započteny náklady na:
a) zálivku podélných pracovních spár u obrubníku,
b) vrtání otvorů do obrubníku,
c) v ceně -2111 bez lože na drenážní plastbeton, tyto se oceňují souborem cen 451 47- . 1 Podkladní vrstva plastbetonová,
d) dodání obrubníků, tyto se oceňují ve specifikaci.
</t>
  </si>
  <si>
    <t>938908411</t>
  </si>
  <si>
    <t>Čištění vozovek splachováním vodou</t>
  </si>
  <si>
    <t>770330114</t>
  </si>
  <si>
    <t>Čištění vozovek splachováním vodou povrchu podkladu nebo krytu živičného, betonového nebo dlážděného</t>
  </si>
  <si>
    <t xml:space="preserve">Poznámka k souboru cen:
1. Ceny jsou určeny pro očištění:
a) povrchu stávající vozovky,
b) povrchu rozestavěné trvalé vozovky, předepíše-li projekt užívat nově zřizovanou vozovku po dobu výstavby ještě před zřízením konečného závěrečného krytu.
2. V cenách nejsou započteny náklady na vodorovnou dopravu odstraněného materiálu, která se oceňuje cenami souboru cen 997 22-15 Vodorovná doprava suti.
</t>
  </si>
  <si>
    <t>939113192</t>
  </si>
  <si>
    <t>Měsíční nájem pojízdné bednění mostní římsy vozíku délky 25 m</t>
  </si>
  <si>
    <t>-1020769742</t>
  </si>
  <si>
    <t>Pojízdné bednění mostní římsy vozíku délky 25 m měsíční nájemné</t>
  </si>
  <si>
    <t xml:space="preserve">Poznámka k souboru cen:
1. V cenách jsou započteny náklady na osazení jízdních drah, montáž ocelových dílů (přepravní délky cca 4 m) a pohyblivých částí římsového vozíku, směrovou a výškovou rektifikace pohyblivých částí bednění, ukotvení římsového vozíku v prvním betonážním postupu do 25 m. Demontáž probíhá v opačném sledu operací.
2. Cena nájemného –1191 je pouze informativní, je nutné ji posoudit s ohledem na konkrétní podmínky stavby.
3. V cenách nejsou započteny náklady na:
a) přesun vozíku k betonážnímu postupu a bednění římsového vozíku, tyto se oceňují souborem cen 317 35 Bednění mostní římsy,
b) osazení sklobetonového obkladu jako ztraceného bednění, tyto se oceňují souborem cen 317 14 Osazení říms ze sklovláknitých betonových tvarovek,
c) mimostaveništní dopravu vozíku na stavbu.
</t>
  </si>
  <si>
    <t>941111111</t>
  </si>
  <si>
    <t>Montáž lešení řadového trubkového lehkého s podlahami zatížení do 200 kg/m2 š do 0,9 m v do 10 m</t>
  </si>
  <si>
    <t>CS ÚRS 2015 02</t>
  </si>
  <si>
    <t>1011752823</t>
  </si>
  <si>
    <t>977151111</t>
  </si>
  <si>
    <t>Jádrové vrty diamantovými korunkami do D 35 mm do stavebních materiálů</t>
  </si>
  <si>
    <t>1652933599</t>
  </si>
  <si>
    <t>985112112</t>
  </si>
  <si>
    <t>Odsekání degradovaného betonu stěn tl do 30 mm</t>
  </si>
  <si>
    <t>-549039875</t>
  </si>
  <si>
    <t>7,5*30</t>
  </si>
  <si>
    <t>985121122</t>
  </si>
  <si>
    <t>Tryskání degradovaného betonu stěn a rubu kleneb vodou pod tlakem do 1250 barů</t>
  </si>
  <si>
    <t>822995449</t>
  </si>
  <si>
    <t>10*30*2*1,2</t>
  </si>
  <si>
    <t>985232113</t>
  </si>
  <si>
    <t>Hloubkové spárování zdiva aktivovanou maltou spára hl do 80 mm dl přes 12 m/m2</t>
  </si>
  <si>
    <t>459126223</t>
  </si>
  <si>
    <t>600</t>
  </si>
  <si>
    <t>985233112</t>
  </si>
  <si>
    <t>Úprava spár po spárování zdiva zdrsněním spára dl do 6 m/m2</t>
  </si>
  <si>
    <t>1319275224</t>
  </si>
  <si>
    <t>300</t>
  </si>
  <si>
    <t>985241111</t>
  </si>
  <si>
    <t>Plombování zdiva betonem s upěchováním včetně vybourání narušeného zdiva do 3 m3</t>
  </si>
  <si>
    <t>1342366423</t>
  </si>
  <si>
    <t>985311112</t>
  </si>
  <si>
    <t>Reprofilace stěn cementovými sanačními maltami tl 20 mm</t>
  </si>
  <si>
    <t>-548997037</t>
  </si>
  <si>
    <t>720*0,8</t>
  </si>
  <si>
    <t>985311116</t>
  </si>
  <si>
    <t>Reprofilace stěn cementovými sanačními maltami tl 60 mm</t>
  </si>
  <si>
    <t>1715453740</t>
  </si>
  <si>
    <t>780*0,2</t>
  </si>
  <si>
    <t>985323112</t>
  </si>
  <si>
    <t>Spojovací můstek reprofilovaného betonu na cementové bázi tl 2 mm</t>
  </si>
  <si>
    <t>-978299290</t>
  </si>
  <si>
    <t>309856300</t>
  </si>
  <si>
    <t>šroub nerezový se šestihrannou hlavou M 12 x 180 mm</t>
  </si>
  <si>
    <t>1609760871</t>
  </si>
  <si>
    <t>628322720</t>
  </si>
  <si>
    <t>pás těžký asfaltovaný BITUBITAGIT DESIGN</t>
  </si>
  <si>
    <t>-1583221855</t>
  </si>
  <si>
    <t>10*30*2</t>
  </si>
  <si>
    <t>246731300</t>
  </si>
  <si>
    <t>nátěr penetrační Tiefgrund LF, D14 1 litr</t>
  </si>
  <si>
    <t>litr</t>
  </si>
  <si>
    <t>-1868931115</t>
  </si>
  <si>
    <t>Poznámka k položce:
Spotřeba: 0,125 litr/m2</t>
  </si>
  <si>
    <t>628526740</t>
  </si>
  <si>
    <t>pás modifikovaný SBS BITUELAST</t>
  </si>
  <si>
    <t>-1925689913</t>
  </si>
  <si>
    <t>9*30*2</t>
  </si>
  <si>
    <t>985324111</t>
  </si>
  <si>
    <t>Impregnační nátěr betonu dvojnásobný (OS-A)</t>
  </si>
  <si>
    <t>505476501</t>
  </si>
  <si>
    <t>985331115</t>
  </si>
  <si>
    <t>Dodatečné vlepování betonářské výztuže D 16 mm do cementové aktivované malty včetně vyvrtání otvoru</t>
  </si>
  <si>
    <t>-812785694</t>
  </si>
  <si>
    <t>0,2*400</t>
  </si>
  <si>
    <t>985421112</t>
  </si>
  <si>
    <t>Injektáž trhlin š 2 mm v cihelném zdivu tl do 450 mm aktivovanou cementovou maltou včetně vrtů</t>
  </si>
  <si>
    <t>-1696483573</t>
  </si>
  <si>
    <t>985422131</t>
  </si>
  <si>
    <t>Injektáž trhlin š do 2 mm v ŽB kcích tl do 100 mm epoxidem včetně vrtů</t>
  </si>
  <si>
    <t>-105325298</t>
  </si>
  <si>
    <t>585620150</t>
  </si>
  <si>
    <t>malta opravná Sika MonoTop 412 NFG bal. 25 kg</t>
  </si>
  <si>
    <t>1398937004</t>
  </si>
  <si>
    <t>585850200</t>
  </si>
  <si>
    <t>nátěr impregnační silikonový redisan SHC bal. 5 kg</t>
  </si>
  <si>
    <t>-142750325</t>
  </si>
  <si>
    <t>Poznámka k položce:
Spotřeba: 0,25 kg/m2</t>
  </si>
  <si>
    <t>130210150</t>
  </si>
  <si>
    <t>tyč ocelová žebírková, výztuž do betonu, zn.oceli BSt 500S, v tyčích, D 16 mm</t>
  </si>
  <si>
    <t>-1806560468</t>
  </si>
  <si>
    <t>Poznámka k položce:
Hmotnost: 1,58 kg/m</t>
  </si>
  <si>
    <t>1052492178</t>
  </si>
  <si>
    <t>-565038617</t>
  </si>
  <si>
    <t>-1895606171</t>
  </si>
  <si>
    <t>Poplatek za uložení na skládce (skládkovné) odpadu asfaltového bez dehtu kód odpadu 170 302</t>
  </si>
  <si>
    <t>-2136039593</t>
  </si>
  <si>
    <t>Poplatek za uložení stavebního odpadu na skládce (skládkovné) asfaltového bez obsahu dehtu zatříděného do Katalogu odpadů pod kódem 170 302</t>
  </si>
  <si>
    <t>998212111</t>
  </si>
  <si>
    <t>Přesun hmot pro mosty zděné, monolitické betonové nebo ocelové v do 20 m</t>
  </si>
  <si>
    <t>1487317640</t>
  </si>
  <si>
    <t>Přesun hmot pro mosty zděné, betonové monolitické, spřažené ocelobetonové nebo kovové vodorovná dopravní vzdálenost do 100 m výška mostu do 20 m</t>
  </si>
  <si>
    <t xml:space="preserve">Poznámka k souboru cen:
1. Ceny nelze použít pro oceňování přesunu hmot ocelových mostních konstrukcí oceňovaných cenami katalogů montážních prací; tento přesun se oceňuje individuálně.
2. Přesun betonu do mostní konstrukce je zahrnut v cenách betonáže, které obsahují i ukládku betonu do konstrukce (čerpadlem betonu nebo jeřábem s kontejnerem). U betonů je proto uvedena nulová hmotnost, tzn. že hmotnost betonů nevstupuje do výpočtu přesunu hmot.
</t>
  </si>
  <si>
    <t>998212195</t>
  </si>
  <si>
    <t>Příplatek k přesunu hmot pro mosty zděné nebo monolitické za zvětšený přesun do 5000 m</t>
  </si>
  <si>
    <t>-279520731</t>
  </si>
  <si>
    <t>Přesun hmot pro mosty zděné, betonové monolitické, spřažené ocelobetonové nebo kovové Příplatek k cenám za zvětšený přesun přes přes vymezenou největší dopravní vzdálenost do 5000 m</t>
  </si>
  <si>
    <t>PSV</t>
  </si>
  <si>
    <t>Práce a dodávky PSV</t>
  </si>
  <si>
    <t>711</t>
  </si>
  <si>
    <t>Izolace proti vodě, vlhkosti a plynům</t>
  </si>
  <si>
    <t>711131811</t>
  </si>
  <si>
    <t>Odstranění izolace proti zemní vlhkosti vodorovné</t>
  </si>
  <si>
    <t>1775955288</t>
  </si>
  <si>
    <t>998711103</t>
  </si>
  <si>
    <t>Přesun hmot tonážní pro izolace proti vodě, vlhkosti a plynům v objektech výšky do 60 m</t>
  </si>
  <si>
    <t>1639198060</t>
  </si>
  <si>
    <t>301 - VODOVOD A KANALIZACE</t>
  </si>
  <si>
    <t xml:space="preserve">    3 - Svislé a kompletní konstrukce</t>
  </si>
  <si>
    <t>-86508882</t>
  </si>
  <si>
    <t>-421468806</t>
  </si>
  <si>
    <t>119001421</t>
  </si>
  <si>
    <t>Dočasné zajištění kabelů a kabelových tratí ze 3 volně ložených kabelů</t>
  </si>
  <si>
    <t>39924275</t>
  </si>
  <si>
    <t>Dočasné zajištění podzemního potrubí nebo vedení ve výkopišti ve stavu i poloze , ve kterých byla na začátku zemních prací a to s podepřením, vzepřením nebo vyvěšením, příp. s ochranným bedněním, se zřízením a odstraněním za jišťovací konstrukce, s opotřebením hmot kabelů a kabelových tratí z volně ložených kabelů a to do 3 kabelů</t>
  </si>
  <si>
    <t xml:space="preserve">Poznámka k souboru cen:
1. Ceny nelze použít pro dočasné zajištění potrubí v provozu pod tlakem přes 1 MPa a potrubí nebo jiných vedení v provozu u nichž investor zakazuje použít při vykopávce kovové nástroje nebo nářadí.
2. Ztížení vykopávky v blízkosti vedení, potrubí a stok ve výkopišti nebo podél jeho stěn se oceňuje cenami souboru cen 120 00- . . a 130 00- . . Příplatky za ztížení vykopávky. Dočasné zajištění potrubí větších rozměrů než DN 500 se oceňuje individuálně.
</t>
  </si>
  <si>
    <t>120001101</t>
  </si>
  <si>
    <t>Příplatek za ztížení odkopávky nebo prokkopávky v blízkosti inženýrských sítí</t>
  </si>
  <si>
    <t>1787905201</t>
  </si>
  <si>
    <t>Příplatek k cenám vykopávek za ztížení vykopávky v blízkosti inženýrských sítí nebo výbušnin v horninách jakékoliv třídy</t>
  </si>
  <si>
    <t xml:space="preserve">Poznámka k souboru cen:
1. Cena je určena pro:
a) podzemní vedení procházející odkopávkou nebo prokopávkou, korytem vodoteče, melioračním kanálem nebo uložené ve stěně výkopu při jakékoliv hloubce vedení pod původním terénem nebo jeho výšce nade dnem výkopu a jakémkoliv jeho směru ke stranám výkopu;
b) výbušniny nezaložené dodavatelem.
2. Cenu lze použít i tehdy, narazí-li se na vedení nebo výbušninu až při vykopávce, a to pro objem výkopu, který je projektantem nebo investorem označen, v němž by toto nebo jiné nepředvídané vedení nebo výbušnina mohlo být uloženo. Toto ustanovení neplatí pro objem tř. 6 a 7.
3. Cenu nelze použít pro ztížení vykopávky v blízkosti podzemních vedení nebo výbušnin, u nichž je projektem zakázáno použít při vykopávce kovové nástroje nebo nářadí. Tyto práce se ocení individuálně.
4. Množství ztížení vykopávky v blízkosti:
a) podzemního vedení, jehož půdorysná a výšková plocha:
- je v projektu uvedena, určí se jako objem myšleného hranolu, jehož průřezem je obdélník, jehož horní vodorovná a obě svislé strany jsou ve vzdálenosti 0,5 m a dolní vodorovná strana je ve vzdálenosti 1 m od přilehlého vnějšího líce vedení, příp. jeho obalu a délka se rovná osové délce vedení ve výkopišti nebo délce vedení ve stěně výkopu. Vymezí-li projekt prostor, v němž je nutno při vykopávce postupovat opatrně větší, platí cena pro celý objem výkopku v tomto prostoru. Od takto zjištěného množství se odečítá objem vedení i s příp. se vyskytujícím obalem.
- není v projektu uvedena, avšak která podle projektu nebo podle sdělení investora jsou pravděpodobně ve výkopišti uložena, se rovná objemu výkopu, který je projektem nebo investorem takto označen.
b) výbušniny určí vždy projektant nebo investor, ať je v projektu uvedeno či neuvedeno.
5. Je-li vedení položeno ve výkopišti tak, že se vykopávka v celém výše popsaném objemu nevykopává, např. blízko stěn nebo dna výkopu, oceňuje se ztížení vykopávky jen pro tu část objemu, v níž se vykopávka provádí.
6. Jsou-li ve výkopišti dvě vedení položena tak blízko sebe, že se výše uvedené objemy pro obě vedení pronikají, určí se množství ztížení vykopávky tak, aby se pronik započetl jen jednou.
7. Objem ztížení vykopávky se od celkového objemu výkopu neodečítá.
8. Dočasné zajištění různých podzemních vedení ve výkopišti se oceňuje cenami souboru cen 119 00-14 Dočasné zajištění podzemního potrubí nebo vedení ve výkopišti.
9. Množství jednotek ztížení vykopávky v blízkosti výbušnin nezaložených dodavatelem se určí přiměřeně podle poznámek č. 2 a 4.
</t>
  </si>
  <si>
    <t>132201202</t>
  </si>
  <si>
    <t>Hloubení rýh š do 2000 mm v hornině tř. 3 objemu do 1000 m3</t>
  </si>
  <si>
    <t>-1382645186</t>
  </si>
  <si>
    <t>Hloubení zapažených i nezapažených rýh šířky přes 600 do 2 000 mm s urovnáním dna do předepsaného profilu a spádu v hornině tř. 3 přes 100 do 1 000 m3</t>
  </si>
  <si>
    <t>kanalizace</t>
  </si>
  <si>
    <t>0,9*175*1,53</t>
  </si>
  <si>
    <t>kanalizační přípojky</t>
  </si>
  <si>
    <t>0,8*12*1,5</t>
  </si>
  <si>
    <t>vodovod</t>
  </si>
  <si>
    <t>0,9*(250*1,6+5*2+25*1,6+5*1,8+267*1,6)</t>
  </si>
  <si>
    <t>vodovodní přípojky</t>
  </si>
  <si>
    <t>0,8*136*1,5</t>
  </si>
  <si>
    <t>151811131</t>
  </si>
  <si>
    <t>Osazení pažicího boxu hl výkopu do 4 m š do 1,2 m</t>
  </si>
  <si>
    <t>420733707</t>
  </si>
  <si>
    <t>Zřízení pažicích boxů pro pažení a rozepření stěn rýh podzemního vedení hloubka výkopu do 4 m, šířka do 1,2 m</t>
  </si>
  <si>
    <t xml:space="preserve">Poznámka k souboru cen:
1. Množství měrných jednotek pažicích boxů se určuje v m2 celkové zapažené plochy (započítávají se obě strany výkopu).
</t>
  </si>
  <si>
    <t>2*175*1,53</t>
  </si>
  <si>
    <t>vodovod-50%</t>
  </si>
  <si>
    <t>250*1,6+5*2+25*1,6+5*1,8+267*1,6</t>
  </si>
  <si>
    <t>1109418824</t>
  </si>
  <si>
    <t>1216,155-155,925-138,51-72,96-2,04</t>
  </si>
  <si>
    <t>310880696</t>
  </si>
  <si>
    <t>1,8*846,72</t>
  </si>
  <si>
    <t>1011421950</t>
  </si>
  <si>
    <t>kanalizace - výkopový materiál</t>
  </si>
  <si>
    <t>240,975-0,9*175*(0,1+0,44)</t>
  </si>
  <si>
    <t>kanalizační přípojky - výkopový materiál</t>
  </si>
  <si>
    <t>0,8*3*(1,5-0,1-0,45-0,1)</t>
  </si>
  <si>
    <t>kanalizační přípojky -  nahrazení výkopového materiálu štěrkodrtí 0/63 (úsek ve vozovce)</t>
  </si>
  <si>
    <t>0,8*9*(1,5-0,1-0,45-0,5)</t>
  </si>
  <si>
    <t>vodovod - výkopový materiál</t>
  </si>
  <si>
    <t>0,9*(105*(1,6-0,1-0,45-0,1)+57*(1,6-0,1-0,45-0,1))</t>
  </si>
  <si>
    <t>vodovod - nahrazení výkopového materiálu štěrkodrtí 0/63 (úsek ve vozovce)</t>
  </si>
  <si>
    <t>0,9*(150*(1,6-0,1-0,45-0,5)+25*(1,6-0,1-0,4-0,45)+215*(1,6-0,1-0,45-0,5))</t>
  </si>
  <si>
    <t>vodovodní přípojky - výkopový materiál</t>
  </si>
  <si>
    <t>0,8*96*(1,5-0,1-0,35-0,1)</t>
  </si>
  <si>
    <t>vodovodní přípojky - nahrazení výkopového materiálu štěrkodrtí 0/63 (úsek ve vozovce)</t>
  </si>
  <si>
    <t>0,8*40*(1,5-0,1-0,35-0,5)</t>
  </si>
  <si>
    <t>1815623761</t>
  </si>
  <si>
    <t>2*(195,3+17,6+3,24)</t>
  </si>
  <si>
    <t>169093655</t>
  </si>
  <si>
    <t>0,9*175*0,44-175*3,14*0,17*0,17</t>
  </si>
  <si>
    <t>0,8*12*0,45</t>
  </si>
  <si>
    <t>0,9*(255*0,45+25*0,4+272*0,45)</t>
  </si>
  <si>
    <t>0,8*136*0,35</t>
  </si>
  <si>
    <t>-872454627</t>
  </si>
  <si>
    <t>318,254*2 'Přepočtené koeficientem množství</t>
  </si>
  <si>
    <t>Svislé a kompletní konstrukce</t>
  </si>
  <si>
    <t>358315114</t>
  </si>
  <si>
    <t>Bourání šachty, stoky kompletní nebo otvorů z prostého betonu plochy do 4 m2</t>
  </si>
  <si>
    <t>301970489</t>
  </si>
  <si>
    <t>Bourání šachty, stoky kompletní nebo vybourání otvorů průřezové plochy do 4 m2 ve stokách ze zdiva z prostého betonu</t>
  </si>
  <si>
    <t>Poznámka k položce:
napojení kanalizace do stáv. šachty, kompletní práce (vybourání otvoru, napojení potrubí včetně úpravy žlábku a dna šachty, zabetonování otvoru kolem potrubí</t>
  </si>
  <si>
    <t>1550220737</t>
  </si>
  <si>
    <t>0,9*175*0,1</t>
  </si>
  <si>
    <t>0,9*(255*0,1+25*0,1+272*0,1)</t>
  </si>
  <si>
    <t>vodovodní a kanalizační přípojky</t>
  </si>
  <si>
    <t>0,8*(136+12)*0,1</t>
  </si>
  <si>
    <t>452313131</t>
  </si>
  <si>
    <t>Podkladní bloky z betonu prostého tř. C 12/15 otevřený výkop</t>
  </si>
  <si>
    <t>1512818524</t>
  </si>
  <si>
    <t>Podkladní a zajišťovací konstrukce z betonu prostého v otevřeném výkopu bloky pro potrubí z betonu tř. C 12/15</t>
  </si>
  <si>
    <t xml:space="preserve">Poznámka k souboru cen:
1. Ceny -1121 až -1181 a -1192 lze použít i pro ochrannou vrstvu pod železobetonové konstrukce.
2. Ceny -2121 až -2181 a -2192 jsou určeny pro jakékoliv úkosy sedel.
</t>
  </si>
  <si>
    <t>12*0,5*0,4*0,4</t>
  </si>
  <si>
    <t>452353101</t>
  </si>
  <si>
    <t>Bednění podkladních bloků otevřený výkop</t>
  </si>
  <si>
    <t>122292643</t>
  </si>
  <si>
    <t>Bednění podkladních a zajišťovacích konstrukcí v otevřeném výkopu bloků pro potrubí</t>
  </si>
  <si>
    <t>566901234</t>
  </si>
  <si>
    <t>Vyspravení podkladu po překopech ing sítí plochy přes 15 m2 štěrkodrtí tl. 250 mm</t>
  </si>
  <si>
    <t>894827281</t>
  </si>
  <si>
    <t>Vyspravení podkladu po překopech inženýrských sítí plochy přes 15 m2 s rozprostřením a zhutněním štěrkodrtí tl. 250 mm</t>
  </si>
  <si>
    <t xml:space="preserve">Poznámka k souboru cen:
1. Ceny jsou určeny pro vyspravení podkladů po překopech pro inženýrské sítětrvalé i dočasné (předepíše-li je projekt).
2. Ceny jsou určeny pouze pro případy havárií, přeložek nebo běžných oprav inženýrských sítí.
3. Ceny nelze použít v rámci výstavby nových inženýrských sítí.
4. V cenách nejsou započteny náklady na příp. nutný spojovací postřik, který se oceňuje cenami souboru cen 573 2.-11 Postřik živičný spojovací části A01 tohoto katalogu.
</t>
  </si>
  <si>
    <t>0,8*(5,5+5,5+5,5+5,5)+0,9*129+1,0*20</t>
  </si>
  <si>
    <t>566901243</t>
  </si>
  <si>
    <t>Vyspravení podkladu po překopech ing sítí plochy přes 15 m2 kamenivem hrubým drceným tl. 200 mm</t>
  </si>
  <si>
    <t>389886803</t>
  </si>
  <si>
    <t>Vyspravení podkladu po překopech inženýrských sítí plochy přes 15 m2 s rozprostřením a zhutněním kamenivem hrubým drceným tl. 200 mm</t>
  </si>
  <si>
    <t>566901261</t>
  </si>
  <si>
    <t>Vyspravení podkladu po překopech ing sítí plochy přes 15 m2 obalovaným kamenivem ACP (OK) tl. 100 mm</t>
  </si>
  <si>
    <t>-1830512913</t>
  </si>
  <si>
    <t>Vyspravení podkladu po překopech inženýrských sítí plochy přes 15 m2 s rozprostřením a zhutněním obalovaným kamenivem ACP (OK) tl. 100 mm</t>
  </si>
  <si>
    <t>596211112</t>
  </si>
  <si>
    <t>Kladení zámkové dlažby komunikací pro pěší tl 60 mm skupiny A pl do 300 m2</t>
  </si>
  <si>
    <t>-331007498</t>
  </si>
  <si>
    <t>Kladení dlažby z betonových zámkových dlaždic komunikací pro pěší s ložem z kameniva těženého nebo drceného tl. do 40 mm, s vyplněním spár s dvojitým hutněním, vibrováním a se smetením přebytečného materiálu na krajnici tl. 60 mm skupiny A, pro plochy přes 100 do 300 m2</t>
  </si>
  <si>
    <t>Poznámka k položce:
stávající chodník</t>
  </si>
  <si>
    <t>857242122</t>
  </si>
  <si>
    <t>Montáž litinových tvarovek jednoosých přírubových otevřený výkop DN 80</t>
  </si>
  <si>
    <t>589107806</t>
  </si>
  <si>
    <t>Montáž litinových tvarovek na potrubí litinovém tlakovém jednoosých na potrubí z trub přírubových v otevřeném výkopu, kanálu nebo v šachtě DN 80</t>
  </si>
  <si>
    <t xml:space="preserve">Poznámka k souboru cen:
1. V cenách souboru cen nejsou započteny náklady na:
a) dodání tvarovek; tyto se oceňují ve specifikaci,
b) podkladní konstrukci ze štěrkopísku - podkladní vrstva ze štěrkopísku se oceňuje cenou 564 28-111 Podklad ze štěrkopísku.
2. V cenách 857 ..-1141, -1151, -3141 a -3151 nejsou započteny náklady nadodání těsnících nebo zámkových kroužků; tyto se oceňují ve specifikaci.
</t>
  </si>
  <si>
    <t>55254047</t>
  </si>
  <si>
    <t>koleno 90° s patkou přírubové litinové vodovodní N-kus PN 10/40 DN 80</t>
  </si>
  <si>
    <t>-1717046054</t>
  </si>
  <si>
    <t>55253091</t>
  </si>
  <si>
    <t>trouba přírubová litinová vodovodní  PN 10/16 DN 80 dl 400mm</t>
  </si>
  <si>
    <t>-639693895</t>
  </si>
  <si>
    <t>4000800901</t>
  </si>
  <si>
    <t>PŘÍRUBA spoj pro PE potrubí, jištěné proti posunu 80/90</t>
  </si>
  <si>
    <t>1204245011</t>
  </si>
  <si>
    <t>857262122</t>
  </si>
  <si>
    <t>Montáž litinových tvarovek jednoosých přírubových otevřený výkop DN 100</t>
  </si>
  <si>
    <t>-921961314</t>
  </si>
  <si>
    <t>Montáž litinových tvarovek na potrubí litinovém tlakovém jednoosých na potrubí z trub přírubových v otevřeném výkopu, kanálu nebo v šachtě DN 100</t>
  </si>
  <si>
    <t>4000800902</t>
  </si>
  <si>
    <t>PŘÍRUBA spoj pro PE potrubí, jištěné proti posunu 100/110</t>
  </si>
  <si>
    <t>-203168950</t>
  </si>
  <si>
    <t>55253982</t>
  </si>
  <si>
    <t>koleno přírubové z tvárné litiny,práškový epoxid tl250µm FFK-kus DN 100-22,5°</t>
  </si>
  <si>
    <t>-862577411</t>
  </si>
  <si>
    <t>55254012</t>
  </si>
  <si>
    <t>koleno přírubové z tvárné litiny,práškový epoxid tl250µm FFK-kus DN 100- 45°</t>
  </si>
  <si>
    <t>1806632162</t>
  </si>
  <si>
    <t>857312122</t>
  </si>
  <si>
    <t>Montáž litinových tvarovek jednoosých přírubových otevřený výkop DN 150</t>
  </si>
  <si>
    <t>1671968571</t>
  </si>
  <si>
    <t>Montáž litinových tvarovek na potrubí litinovém tlakovém jednoosých na potrubí z trub přírubových v otevřeném výkopu, kanálu nebo v šachtě DN 150</t>
  </si>
  <si>
    <t>4000800903</t>
  </si>
  <si>
    <t>PŘÍRUBA spoj pro PE potrubí, jištěné proti posunu 150/160</t>
  </si>
  <si>
    <t>1965281707</t>
  </si>
  <si>
    <t>55259985</t>
  </si>
  <si>
    <t>koleno přírubové Q tvárná litina DN150-90°</t>
  </si>
  <si>
    <t>-324877382</t>
  </si>
  <si>
    <t>55253616</t>
  </si>
  <si>
    <t>přechod přírubový,práškový epoxid tl250µm FFR-kus litinový dl 200mm DN 150/80mm</t>
  </si>
  <si>
    <t>1705601351</t>
  </si>
  <si>
    <t>55253617</t>
  </si>
  <si>
    <t>přechod přírubový litinový PN 10/16 FFR-kus dl 200mm DN 150/100</t>
  </si>
  <si>
    <t>-128534856</t>
  </si>
  <si>
    <t>857314122</t>
  </si>
  <si>
    <t>Montáž litinových tvarovek odbočných přírubových otevřený výkop DN 150</t>
  </si>
  <si>
    <t>1142785775</t>
  </si>
  <si>
    <t>Montáž litinových tvarovek na potrubí litinovém tlakovém odbočných na potrubí z trub přírubových v otevřeném výkopu, kanálu nebo v šachtě DN 150</t>
  </si>
  <si>
    <t>55253527</t>
  </si>
  <si>
    <t>tvarovka přírubová litinová s přírubovou odbočkou,práškový epoxid tl250µm T-kus DN 150/80mm</t>
  </si>
  <si>
    <t>-1404855170</t>
  </si>
  <si>
    <t>55253530</t>
  </si>
  <si>
    <t>tvarovka přírubová litinová vodovodní s přírubovou odbočkou PN 10/16 T-kus DN 150/150</t>
  </si>
  <si>
    <t>-433299504</t>
  </si>
  <si>
    <t>857352122</t>
  </si>
  <si>
    <t>Montáž litinových tvarovek jednoosých přírubových otevřený výkop DN 200</t>
  </si>
  <si>
    <t>-307403070</t>
  </si>
  <si>
    <t>Montáž litinových tvarovek na potrubí litinovém tlakovém jednoosých na potrubí z trub přírubových v otevřeném výkopu, kanálu nebo v šachtě DN 200</t>
  </si>
  <si>
    <t>4000800904</t>
  </si>
  <si>
    <t>PŘÍRUBA spoj pro PE potrubí, jištěné proti posunu dn 200</t>
  </si>
  <si>
    <t>-453151572</t>
  </si>
  <si>
    <t>55259826</t>
  </si>
  <si>
    <t>přechod přírubový tvárná litina DN200/150 L200 mm</t>
  </si>
  <si>
    <t>-5827999</t>
  </si>
  <si>
    <t>871161141</t>
  </si>
  <si>
    <t>Montáž potrubí z PE100 SDR 11 otevřený výkop svařovaných na tupo D 32 x 3,0 mm</t>
  </si>
  <si>
    <t>310025214</t>
  </si>
  <si>
    <t>Montáž vodovodního potrubí z plastů v otevřeném výkopu z polyetylenu PE 100 svařovaných na tupo SDR 11/PN16 D 32 x 3,0 mm</t>
  </si>
  <si>
    <t xml:space="preserve">Poznámka k souboru cen:
1. V cenách potrubí nejsou započteny náklady na:
a) dodání potrubí; potrubí se oceňuje ve specifikaci; ztratné lze dohodnout u trub polyetylénových ve výši 1,5 %; u trub z tvrdého PVC ve výši 3 %,
b) dodání tvarovek; tvarovky se oceňují ve specifikaci.
2. Ceny -2111 jsou určeny i pro plošné kolektory primárních okruhů tepelných čerpadel.
</t>
  </si>
  <si>
    <t>28613595</t>
  </si>
  <si>
    <t>potrubí dvouvrstvé PE100 s 10% signalizační vrstvou SDR 11 32x3,0 dl 12m</t>
  </si>
  <si>
    <t>971029760</t>
  </si>
  <si>
    <t>871241141</t>
  </si>
  <si>
    <t>Montáž potrubí z PE100 SDR 11 otevřený výkop svařovaných na tupo D 90 x 8,2 mm</t>
  </si>
  <si>
    <t>-337114487</t>
  </si>
  <si>
    <t>Montáž vodovodního potrubí z plastů v otevřeném výkopu z polyetylenu PE 100 svařovaných na tupo SDR 11/PN16 D 90 x 8,2 mm</t>
  </si>
  <si>
    <t>28613530</t>
  </si>
  <si>
    <t>potrubí třívrstvé PE100 RC SDR11 90x8,2 dl 12 m</t>
  </si>
  <si>
    <t>1595160926</t>
  </si>
  <si>
    <t>1583639240</t>
  </si>
  <si>
    <t>-992024831</t>
  </si>
  <si>
    <t>871321141</t>
  </si>
  <si>
    <t>Montáž potrubí z PE100 SDR 11 otevřený výkop svařovaných na tupo D 160 x 14,6 mm</t>
  </si>
  <si>
    <t>1717622850</t>
  </si>
  <si>
    <t>Montáž vodovodního potrubí z plastů v otevřeném výkopu z polyetylenu PE 100 svařovaných na tupo SDR 11/PN16 D 160 x 14,6 mm</t>
  </si>
  <si>
    <t>255+272</t>
  </si>
  <si>
    <t>28613534</t>
  </si>
  <si>
    <t>potrubí třívrstvé PE100 RC SDR11, 160x14,6 dl 12 m</t>
  </si>
  <si>
    <t>1418256030</t>
  </si>
  <si>
    <t>871370410</t>
  </si>
  <si>
    <t>Montáž kanalizačního potrubí korugovaného SN 10 z polypropylenu DN 300</t>
  </si>
  <si>
    <t>-1316591626</t>
  </si>
  <si>
    <t>Montáž kanalizačního potrubí z plastů z polypropylenu PP korugovaného SN 10 DN 300</t>
  </si>
  <si>
    <t>28617046</t>
  </si>
  <si>
    <t>trubka kanalizační PP korugovaná DN 300x6000 mm SN 10</t>
  </si>
  <si>
    <t>250468872</t>
  </si>
  <si>
    <t>877241101</t>
  </si>
  <si>
    <t>Montáž elektrospojek na vodovodním potrubí z PE trub d 90</t>
  </si>
  <si>
    <t>1662650417</t>
  </si>
  <si>
    <t>Montáž tvarovek na vodovodním plastovém potrubí z polyetylenu PE 100 elektrotvarovek SDR 11/PN16 spojek, oblouků nebo redukcí d 90</t>
  </si>
  <si>
    <t xml:space="preserve">Poznámka k souboru cen:
1. V cenách montáže tvarovek nejsou započteny náklady na dodání tvarovek. Tyto náklady se oceňují ve specifikaci.
</t>
  </si>
  <si>
    <t>28615974</t>
  </si>
  <si>
    <t>elektrospojka SDR 11 PE 100 PN 16 d 90</t>
  </si>
  <si>
    <t>-1541239617</t>
  </si>
  <si>
    <t>1663766059</t>
  </si>
  <si>
    <t>398924596</t>
  </si>
  <si>
    <t>877321101</t>
  </si>
  <si>
    <t>Montáž elektrospojek na vodovodním potrubí z PE trub d 160</t>
  </si>
  <si>
    <t>-1674876357</t>
  </si>
  <si>
    <t>Montáž tvarovek na vodovodním plastovém potrubí z polyetylenu PE 100 elektrotvarovek SDR 11/PN16 spojek, oblouků nebo redukcí d 160</t>
  </si>
  <si>
    <t>28615978</t>
  </si>
  <si>
    <t>elektrospojka SDR 11 PE 100 PN 16 d 160</t>
  </si>
  <si>
    <t>1019143452</t>
  </si>
  <si>
    <t>28614884</t>
  </si>
  <si>
    <t>oblouk 90° SDR 17 PE 100 RC PN 10 D 160mm</t>
  </si>
  <si>
    <t>-559403357</t>
  </si>
  <si>
    <t>28614914</t>
  </si>
  <si>
    <t>oblouk 45° SDR 17 PE 100 RC PN 10 D 160mm</t>
  </si>
  <si>
    <t>-994180040</t>
  </si>
  <si>
    <t>Poznámka k položce:
cena platí i pro oblouky 22° a 30°</t>
  </si>
  <si>
    <t>877370420</t>
  </si>
  <si>
    <t>Montáž odboček na kanalizačním potrubí z PP trub korugovaných DN 300</t>
  </si>
  <si>
    <t>-1626894080</t>
  </si>
  <si>
    <t>Montáž tvarovek na kanalizačním plastovém potrubí z polypropylenu PP korugovaného odboček DN 300</t>
  </si>
  <si>
    <t xml:space="preserve">Poznámka k souboru cen:
1. V cenách montáže tvarovek nejsou započteny náklady na dodání tvarovek. Tyto náklady se oceňují ve specifikaci.
2. V cenách montáže tvarovek jsou započteny náklady na dodání těsnicích kroužků, pokud tyto nejsou součástí dodávky tvarovek.
</t>
  </si>
  <si>
    <t>28617362</t>
  </si>
  <si>
    <t>odbočka kanalizace PP korugované DN 300/160, pro KG 45°</t>
  </si>
  <si>
    <t>-210972837</t>
  </si>
  <si>
    <t>891173111</t>
  </si>
  <si>
    <t>Montáž vodovodního ventilu hlavního pro přípojky DN 32</t>
  </si>
  <si>
    <t>2049812943</t>
  </si>
  <si>
    <t>Montáž vodovodních armatur na potrubí ventilů hlavních pro přípojky DN 32</t>
  </si>
  <si>
    <t xml:space="preserve">Poznámka k souboru cen:
1. V cenách jsou započteny i náklady:
a) u šoupátek ceny -1112 na vytvoření otvorů ve stropech šachet pro prostup zemních souprav šoupátek,
b) u hlavních ventilů ceny -3111 na osazení zemních souprav,
c) u navrtávacích pasů ceny -9111 na výkop montážních jamek, opravu izolace ocelových trubek a na osazení zemních souprav.
2. V cenách nejsou započteny náklady na:
a) dodání vodoměrů, šoupátek, uzavíracích klapek, ventilů, montážních vložek, kompenzátorů, koncových nebo zpětných klapek, hydrantů, zemních souprav, šoupátkových koleček, šoupátkových a hydrantových klíčů, navrtávacích pasů, tvarovek a kompenzačních nástavců; tyto armatury se oceňují ve specifikaci,
b) podkladní bloky pod armatury; bloky se oceňují příslušnými cenami souborů cen 452 2 . - . 1 Podkladní a zajišťovací konstrukce zděné na maltu cementovou, 452 3*- . 1 Podkladní a zajišťovací konstrukce z betonu, 452 35- . 1 Bednění podkladních a zajišťovacích konstrukcí části A 01 tohoto ceníku,
c) obsyp odvodňovacího zařízení hydrantů ze štěrku nebo štěrkopísku; obsyp se oceňuje příslušnými cenami souboru cen 451 5 . - . 1 Lože pod potrubí, stoky a drobné objekty části A 01 tohoto katalogu,
d) osazení hydrantových, šoupátkových a ventilových poklopů; osazení poklopů se oceňuje příslušnými cenami souboru cen 899 40-11 Osazení poklopů litinových části A 01 tohoto katalogu.
3. V cenách 891 52-4121 a -5211 nejsou započteny náklady na dodání těsnících pryžových kroužků. Tyto se oceňují ve specifikaci, nejsou-li zahrnuty v ceně trub.
4. V cenách 891 ..-5313 nejsou započteny náklady na dodání potrubní spojky. Tyto jsou zahrnuty v ceně trub.
</t>
  </si>
  <si>
    <t>263000103216</t>
  </si>
  <si>
    <t>ŠOUPÁTKO ISO DOMOVNÍ PŘÍPOJKY 32</t>
  </si>
  <si>
    <t>KS</t>
  </si>
  <si>
    <t>1285300926</t>
  </si>
  <si>
    <t>42291053</t>
  </si>
  <si>
    <t>souprava zemní pro navrtávací pas se šoupátkem Rd 1,5 m</t>
  </si>
  <si>
    <t>-1892154248</t>
  </si>
  <si>
    <t>891241112</t>
  </si>
  <si>
    <t>Montáž vodovodních šoupátek otevřený výkop DN 80</t>
  </si>
  <si>
    <t>-1967809576</t>
  </si>
  <si>
    <t>Montáž vodovodních armatur na potrubí šoupátek nebo klapek uzavíracích v otevřeném výkopu nebo v šachtách s osazením zemní soupravy (bez poklopů) DN 80</t>
  </si>
  <si>
    <t>42221303</t>
  </si>
  <si>
    <t>šoupátko pitná voda, litina GGG 50, krátká stavební délka, PN10/16 DN 80 x 180 mm</t>
  </si>
  <si>
    <t>1353115228</t>
  </si>
  <si>
    <t>42291073</t>
  </si>
  <si>
    <t>souprava zemní pro šoupátka DN 65-80mm Rd 1,5 m</t>
  </si>
  <si>
    <t>-2084428013</t>
  </si>
  <si>
    <t>891247111</t>
  </si>
  <si>
    <t>Montáž hydrantů podzemních DN 80</t>
  </si>
  <si>
    <t>-1973040371</t>
  </si>
  <si>
    <t>Montáž vodovodních armatur na potrubí hydrantů podzemních (bez osazení poklopů) DN 80</t>
  </si>
  <si>
    <t>42273590</t>
  </si>
  <si>
    <t>hydrant podzemní DN80 PN16 jednoduchý uzávěr, krycí výška 1250 mm</t>
  </si>
  <si>
    <t>54839692</t>
  </si>
  <si>
    <t>891249111</t>
  </si>
  <si>
    <t>Montáž navrtávacích pasů na potrubí z jakýchkoli trub DN 80</t>
  </si>
  <si>
    <t>1475758517</t>
  </si>
  <si>
    <t>Montáž vodovodních armatur na potrubí navrtávacích pasů s ventilem Jt 1 MPa, na potrubí z trub litinových, ocelových nebo plastických hmot DN 80</t>
  </si>
  <si>
    <t>42271412</t>
  </si>
  <si>
    <t>pas navrtávací z tvárné litiny DN 80, rozsah (88-99), odbočky 1",5/4",6/4"</t>
  </si>
  <si>
    <t>1481102976</t>
  </si>
  <si>
    <t>891311112</t>
  </si>
  <si>
    <t>Montáž vodovodních šoupátek otevřený výkop DN 150</t>
  </si>
  <si>
    <t>225348137</t>
  </si>
  <si>
    <t>Montáž vodovodních armatur na potrubí šoupátek nebo klapek uzavíracích v otevřeném výkopu nebo v šachtách s osazením zemní soupravy (bez poklopů) DN 150</t>
  </si>
  <si>
    <t>42221306</t>
  </si>
  <si>
    <t>šoupátko pitná voda, litina GGG 50, krátká stavební délka, PN10/16 DN 150 x 210 mm</t>
  </si>
  <si>
    <t>-1673477158</t>
  </si>
  <si>
    <t>72</t>
  </si>
  <si>
    <t>42291074</t>
  </si>
  <si>
    <t>souprava zemní pro šoupátka DN 100-150mm Rd 1,5 m</t>
  </si>
  <si>
    <t>-1719356</t>
  </si>
  <si>
    <t>73</t>
  </si>
  <si>
    <t>891319111</t>
  </si>
  <si>
    <t>Montáž navrtávacích pasů na potrubí z jakýchkoli trub DN 150</t>
  </si>
  <si>
    <t>-170549650</t>
  </si>
  <si>
    <t>Montáž vodovodních armatur na potrubí navrtávacích pasů s ventilem Jt 1 MPa, na potrubí z trub litinových, ocelových nebo plastických hmot DN 150</t>
  </si>
  <si>
    <t>74</t>
  </si>
  <si>
    <t>42271415</t>
  </si>
  <si>
    <t>pas navrtávací z tvárné litiny DN 150, rozsah (168-271), odbočky 1",5/4",6/4",2"</t>
  </si>
  <si>
    <t>-777754050</t>
  </si>
  <si>
    <t>75</t>
  </si>
  <si>
    <t>892241111</t>
  </si>
  <si>
    <t>Tlaková zkouška vodou potrubí do 80</t>
  </si>
  <si>
    <t>-1260742131</t>
  </si>
  <si>
    <t>Tlakové zkoušky vodou na potrubí DN do 80</t>
  </si>
  <si>
    <t xml:space="preserve">Poznámka k souboru cen:
1. Ceny -2111 jsou určeny pro zabezpečení jednoho konce zkoušeného úseku jakéhokoliv druhu potrubí.
2. V cenách jsou započteny náklady:
a) u cen -1111 - na přísun, montáž, demontáž a odsun zkoušecího čerpadla, napuštění tlakovou vodou a dodání vody pro tlakovou zkoušku,
b) u cen -2111 - na montáž a demontáž výrobků nebo dílců pro zabezpečení konce zkoušeného úseku potrubí, na montáž a demontáž koncových tvarovek, na montáž zaslepovací příruby, na zaslepení odboček pro hydranty, vzdušníky a jiné armatury a odbočky pro odbočující řady,
</t>
  </si>
  <si>
    <t>76</t>
  </si>
  <si>
    <t>892273122</t>
  </si>
  <si>
    <t>Proplach a dezinfekce vodovodního potrubí DN od 80 do 125</t>
  </si>
  <si>
    <t>317483045</t>
  </si>
  <si>
    <t xml:space="preserve">Poznámka k souboru cen:
1. V cenách jsou započteny náklady na napuštění a vypuštění vody, dodání vody a dezinfekčního prostředku.
</t>
  </si>
  <si>
    <t>77</t>
  </si>
  <si>
    <t>892351111</t>
  </si>
  <si>
    <t>Tlaková zkouška vodou potrubí DN 150 nebo 200</t>
  </si>
  <si>
    <t>1018588156</t>
  </si>
  <si>
    <t>Tlakové zkoušky vodou na potrubí DN 150 nebo 200</t>
  </si>
  <si>
    <t>78</t>
  </si>
  <si>
    <t>892353122</t>
  </si>
  <si>
    <t>Proplach a dezinfekce vodovodního potrubí DN 150 nebo 200</t>
  </si>
  <si>
    <t>290357716</t>
  </si>
  <si>
    <t>79</t>
  </si>
  <si>
    <t>892372111</t>
  </si>
  <si>
    <t>Zabezpečení konců potrubí DN do 300 při tlakových zkouškách vodou</t>
  </si>
  <si>
    <t>-1848132228</t>
  </si>
  <si>
    <t>Tlakové zkoušky vodou zabezpečení konců potrubí při tlakových zkouškách DN do 300</t>
  </si>
  <si>
    <t>80</t>
  </si>
  <si>
    <t>894812325</t>
  </si>
  <si>
    <t>Revizní a čistící šachta z PP typ DN 600/315 šachtové dno průtočné</t>
  </si>
  <si>
    <t>-923341037</t>
  </si>
  <si>
    <t>Revizní a čistící šachta z polypropylenu PP pro hladké trouby DN 600 šachtové dno (DN šachty / DN trubního vedení) DN 600/315 průtočné</t>
  </si>
  <si>
    <t xml:space="preserve">Poznámka k souboru cen:
1. V příslušných cenách jsou započteny i náklady na:
a) vyrovnávací násypnou vrstvu ze štěrkopísku tl. 100 mm,
b) dodání a montáž šachtového dna, trouby šachty, teleskopu a poklopu, příslušného dílu šachty,
c) napojení stávajícího kanalizačního potrubí.
2. V cenách nejsou započteny náklady na:
a) fixování šachty obsypem, který se oceňuje cenami souboru 174 . 0-11 Zásyp sypaninou z jakékoliv horniny, katalogu 800-1 Zemní práce části A 01.
</t>
  </si>
  <si>
    <t>81</t>
  </si>
  <si>
    <t>894812326</t>
  </si>
  <si>
    <t>Revizní a čistící šachta z PP typ DN 600/315 šachtové dno průtočné 30°, 60°, 90°</t>
  </si>
  <si>
    <t>-2088784196</t>
  </si>
  <si>
    <t>Revizní a čistící šachta z polypropylenu PP pro hladké trouby DN 600 šachtové dno (DN šachty / DN trubního vedení) DN 600/315 průtočné 30°,60°,90°</t>
  </si>
  <si>
    <t>82</t>
  </si>
  <si>
    <t>894812331</t>
  </si>
  <si>
    <t>Revizní a čistící šachta z PP DN 600 šachtová roura korugovaná světlé hloubky 1000 mm</t>
  </si>
  <si>
    <t>-1011086338</t>
  </si>
  <si>
    <t>Revizní a čistící šachta z polypropylenu PP pro hladké trouby DN 600 roura šachtová korugovaná, světlé hloubky 1 000 mm</t>
  </si>
  <si>
    <t>83</t>
  </si>
  <si>
    <t>894812339</t>
  </si>
  <si>
    <t>Příplatek k rourám revizní a čistící šachty z PP DN 600 za uříznutí šachtové roury</t>
  </si>
  <si>
    <t>-1464919917</t>
  </si>
  <si>
    <t>Revizní a čistící šachta z polypropylenu PP pro hladké trouby DN 600 Příplatek k cenám 2331 - 2334 za uříznutí šachtové roury</t>
  </si>
  <si>
    <t>84</t>
  </si>
  <si>
    <t>894812356</t>
  </si>
  <si>
    <t>Revizní a čistící šachta z PP DN 600 poklop litinový do 12,5 t s betonovým prstencem</t>
  </si>
  <si>
    <t>-1419986463</t>
  </si>
  <si>
    <t>Revizní a čistící šachta z polypropylenu PP pro hladké trouby DN 600 poklop (mříž) litinový pro zatížení od 1,5 t do 12,5 t s betonovým prstencem</t>
  </si>
  <si>
    <t>85</t>
  </si>
  <si>
    <t>894812376</t>
  </si>
  <si>
    <t>Revizní a čistící šachta z PP DN 600 poklop litinový do 40 t s betonovým prstencem</t>
  </si>
  <si>
    <t>2003064411</t>
  </si>
  <si>
    <t>Revizní a čistící šachta z polypropylenu PP pro hladké trouby DN 600 poklop (mříž) litinový pro zatížení od 25 t do 40 t s betonovým prstencem</t>
  </si>
  <si>
    <t>86</t>
  </si>
  <si>
    <t>899401111</t>
  </si>
  <si>
    <t>Osazení poklopů litinových ventilových</t>
  </si>
  <si>
    <t>-1822075772</t>
  </si>
  <si>
    <t xml:space="preserve">Poznámka k souboru cen:
1. V cenách osazení poklopů jsou započteny i náklady na jejich podezdění.
2. V cenách nejsou započteny náklady na dodání poklopů; tyto se oceňují ve specifikaci. Ztratné se nestanoví.
</t>
  </si>
  <si>
    <t>87</t>
  </si>
  <si>
    <t>42291402</t>
  </si>
  <si>
    <t>poklop litinový - ventilový</t>
  </si>
  <si>
    <t>2079788409</t>
  </si>
  <si>
    <t>88</t>
  </si>
  <si>
    <t>899401112</t>
  </si>
  <si>
    <t>Osazení poklopů litinových šoupátkových</t>
  </si>
  <si>
    <t>1343451378</t>
  </si>
  <si>
    <t>89</t>
  </si>
  <si>
    <t>42291352</t>
  </si>
  <si>
    <t>poklop litinový šoupátkový pro zemní soupravy osazení do terénu a do vozovky</t>
  </si>
  <si>
    <t>460239273</t>
  </si>
  <si>
    <t>90</t>
  </si>
  <si>
    <t>899401113</t>
  </si>
  <si>
    <t>Osazení poklopů litinových hydrantových</t>
  </si>
  <si>
    <t>-498239936</t>
  </si>
  <si>
    <t>91</t>
  </si>
  <si>
    <t>42291452</t>
  </si>
  <si>
    <t>poklop litinový - hydrantový DN 80</t>
  </si>
  <si>
    <t>-918266450</t>
  </si>
  <si>
    <t>92</t>
  </si>
  <si>
    <t>899721111</t>
  </si>
  <si>
    <t>Signalizační vodič DN do 150 mm na potrubí PVC</t>
  </si>
  <si>
    <t>428419622</t>
  </si>
  <si>
    <t>Signalizační vodič na potrubí PVC DN do 150 mm</t>
  </si>
  <si>
    <t>255+25+272</t>
  </si>
  <si>
    <t>93</t>
  </si>
  <si>
    <t>899722112</t>
  </si>
  <si>
    <t>Krytí potrubí z plastů výstražnou fólií z PVC 25 cm</t>
  </si>
  <si>
    <t>-1494643406</t>
  </si>
  <si>
    <t>Krytí potrubí z plastů výstražnou fólií z PVC šířky 25 cm</t>
  </si>
  <si>
    <t>94</t>
  </si>
  <si>
    <t>916131213</t>
  </si>
  <si>
    <t>Osazení silničního obrubníku betonového stojatého s boční opěrou do lože z betonu prostého</t>
  </si>
  <si>
    <t>436025837</t>
  </si>
  <si>
    <t>Osazení silničního obrubníku betonového se zřízením lože, s vyplněním a zatřením spár cementovou maltou stojatého s boční opěrou z betonu prostého, do lože z betonu prostého</t>
  </si>
  <si>
    <t xml:space="preserve">Poznámka k souboru cen:
1. V cenách silničních obrubníků ležatých i stojatých jsou započteny:
a) pro osazení do lože z kameniva těženého i náklady na dodání hmot pro lože tl. 80 až 100 mm,
b) pro osazení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t>
  </si>
  <si>
    <t>95</t>
  </si>
  <si>
    <t>59217031</t>
  </si>
  <si>
    <t>obrubník betonový silniční 100 x 15 x 25 cm</t>
  </si>
  <si>
    <t>-651609965</t>
  </si>
  <si>
    <t>96</t>
  </si>
  <si>
    <t>998276101</t>
  </si>
  <si>
    <t>Přesun hmot pro trubní vedení z trub z plastických hmot otevřený výkop</t>
  </si>
  <si>
    <t>-1941964773</t>
  </si>
  <si>
    <t>Přesun hmot pro trubní vedení hloubené z trub z plastických hmot nebo sklolaminátových pro vodovody nebo kanalizace v otevřeném výkopu dopravní vzdálenost do 15 m</t>
  </si>
  <si>
    <t xml:space="preserve">Poznámka k souboru cen:
1. Položky přesunu hmot nelze užít pro zeminu, sypaniny, štěrkopísek, kamenivo ap. Případná manipulace s tímto materiálem se oceňuje souborem cen 162 .0-11 Vodorovné přemístění výkopku nebo sypaniny katalogu 800-1 Zemní práce.
</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</si>
  <si>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</si>
  <si>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</si>
  <si>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</si>
  <si>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</si>
  <si>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</si>
  <si>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</si>
  <si>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</si>
  <si>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</si>
  <si>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</si>
  <si>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</si>
  <si>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</si>
  <si>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</si>
  <si>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</si>
  <si>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</si>
  <si>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</si>
  <si>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</si>
  <si>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</si>
  <si>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</si>
  <si>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</si>
  <si>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</si>
  <si>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</si>
  <si>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prací,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</si>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</sst>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8">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800080"/>
      <name val="Arial CE"/>
      <family val="2"/>
    </font>
    <font>
      <sz val="8"/>
      <color rgb="FFFF0000"/>
      <name val="Arial CE"/>
      <family val="2"/>
    </font>
    <font>
      <sz val="8"/>
      <name val="Trebuchet MS"/>
      <family val="0"/>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sz val="7"/>
      <name val="Arial CE"/>
      <family val="2"/>
    </font>
    <font>
      <i/>
      <sz val="7"/>
      <color rgb="FF969696"/>
      <name val="Arial CE"/>
      <family val="2"/>
    </font>
    <font>
      <i/>
      <sz val="9"/>
      <color rgb="FF0000FF"/>
      <name val="Arial CE"/>
      <family val="2"/>
    </font>
    <font>
      <i/>
      <sz val="8"/>
      <color rgb="FF0000FF"/>
      <name val="Arial CE"/>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9"/>
      <name val="Trebuchet MS"/>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6" fillId="0" borderId="0" applyNumberFormat="0" applyFill="0" applyBorder="0" applyAlignment="0" applyProtection="0"/>
  </cellStyleXfs>
  <cellXfs count="355">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Font="1"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Font="1"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0" fillId="0" borderId="0" xfId="0" applyAlignment="1">
      <alignment horizontal="center" vertical="center"/>
    </xf>
    <xf numFmtId="0" fontId="14"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5" fillId="0" borderId="0" xfId="0" applyFont="1" applyAlignment="1" applyProtection="1">
      <alignment horizontal="left" vertical="center"/>
      <protection/>
    </xf>
    <xf numFmtId="0" fontId="16" fillId="0" borderId="0" xfId="0" applyFont="1" applyAlignment="1">
      <alignment horizontal="left" vertical="center"/>
    </xf>
    <xf numFmtId="0" fontId="17"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18" fillId="0" borderId="0" xfId="0" applyFont="1" applyAlignment="1">
      <alignment horizontal="left" vertical="top" wrapText="1"/>
    </xf>
    <xf numFmtId="0" fontId="4"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18" fillId="0" borderId="0" xfId="0" applyFont="1" applyAlignment="1">
      <alignment horizontal="left" vertical="center"/>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9"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19"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20" fillId="0" borderId="0" xfId="0" applyNumberFormat="1" applyFont="1" applyAlignment="1" applyProtection="1">
      <alignment vertical="center"/>
      <protection/>
    </xf>
    <xf numFmtId="0" fontId="2" fillId="0" borderId="3" xfId="0" applyFont="1" applyBorder="1" applyAlignment="1">
      <alignment vertical="center"/>
    </xf>
    <xf numFmtId="0" fontId="20" fillId="0" borderId="0" xfId="0" applyFont="1" applyAlignment="1">
      <alignment horizontal="lef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5" fillId="3" borderId="7" xfId="0" applyFont="1" applyFill="1" applyBorder="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3" xfId="0" applyFont="1" applyBorder="1" applyAlignment="1">
      <alignment vertical="center"/>
    </xf>
    <xf numFmtId="0" fontId="19"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21" fillId="0" borderId="11" xfId="0" applyFont="1" applyBorder="1" applyAlignment="1">
      <alignment horizontal="center" vertical="center"/>
    </xf>
    <xf numFmtId="0" fontId="21" fillId="0" borderId="12" xfId="0" applyFont="1" applyBorder="1" applyAlignment="1">
      <alignment horizontal="left" vertical="center"/>
    </xf>
    <xf numFmtId="0" fontId="0" fillId="0" borderId="12" xfId="0" applyFont="1" applyBorder="1" applyAlignment="1">
      <alignment vertical="center"/>
    </xf>
    <xf numFmtId="0" fontId="0" fillId="0" borderId="13" xfId="0" applyFont="1" applyBorder="1" applyAlignment="1">
      <alignment vertical="center"/>
    </xf>
    <xf numFmtId="0" fontId="22" fillId="0" borderId="14" xfId="0" applyFont="1" applyBorder="1" applyAlignment="1">
      <alignment horizontal="left" vertical="center"/>
    </xf>
    <xf numFmtId="0" fontId="22"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2" fillId="0" borderId="14" xfId="0" applyFont="1" applyBorder="1" applyAlignment="1" applyProtection="1">
      <alignment horizontal="left" vertical="center"/>
      <protection/>
    </xf>
    <xf numFmtId="0" fontId="22"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3" fillId="4" borderId="6" xfId="0" applyFont="1" applyFill="1" applyBorder="1" applyAlignment="1" applyProtection="1">
      <alignment horizontal="center" vertical="center"/>
      <protection/>
    </xf>
    <xf numFmtId="0" fontId="23"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3" fillId="4" borderId="7" xfId="0" applyFont="1" applyFill="1" applyBorder="1" applyAlignment="1" applyProtection="1">
      <alignment horizontal="center" vertical="center"/>
      <protection/>
    </xf>
    <xf numFmtId="0" fontId="23" fillId="4" borderId="7" xfId="0" applyFont="1" applyFill="1" applyBorder="1" applyAlignment="1" applyProtection="1">
      <alignment horizontal="right" vertical="center"/>
      <protection/>
    </xf>
    <xf numFmtId="0" fontId="23" fillId="4" borderId="8" xfId="0" applyFont="1" applyFill="1" applyBorder="1" applyAlignment="1" applyProtection="1">
      <alignment horizontal="center" vertical="center"/>
      <protection/>
    </xf>
    <xf numFmtId="0" fontId="24" fillId="0" borderId="16" xfId="0" applyFont="1" applyBorder="1" applyAlignment="1" applyProtection="1">
      <alignment horizontal="center" vertical="center" wrapText="1"/>
      <protection/>
    </xf>
    <xf numFmtId="0" fontId="24" fillId="0" borderId="17" xfId="0" applyFont="1" applyBorder="1" applyAlignment="1" applyProtection="1">
      <alignment horizontal="center" vertical="center" wrapText="1"/>
      <protection/>
    </xf>
    <xf numFmtId="0" fontId="24"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5" fillId="0" borderId="3" xfId="0" applyFont="1" applyBorder="1" applyAlignment="1" applyProtection="1">
      <alignment vertical="center"/>
      <protection/>
    </xf>
    <xf numFmtId="0" fontId="25" fillId="0" borderId="0" xfId="0" applyFont="1" applyAlignment="1" applyProtection="1">
      <alignment horizontal="left" vertical="center"/>
      <protection/>
    </xf>
    <xf numFmtId="0" fontId="25" fillId="0" borderId="0" xfId="0" applyFont="1" applyAlignment="1" applyProtection="1">
      <alignment vertical="center"/>
      <protection/>
    </xf>
    <xf numFmtId="4" fontId="25" fillId="0" borderId="0" xfId="0" applyNumberFormat="1" applyFont="1" applyAlignment="1" applyProtection="1">
      <alignment horizontal="right" vertical="center"/>
      <protection/>
    </xf>
    <xf numFmtId="4" fontId="25"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1" fillId="0" borderId="14" xfId="0" applyNumberFormat="1" applyFont="1" applyBorder="1" applyAlignment="1" applyProtection="1">
      <alignment vertical="center"/>
      <protection/>
    </xf>
    <xf numFmtId="4" fontId="21" fillId="0" borderId="0" xfId="0" applyNumberFormat="1" applyFont="1" applyBorder="1" applyAlignment="1" applyProtection="1">
      <alignment vertical="center"/>
      <protection/>
    </xf>
    <xf numFmtId="166" fontId="21" fillId="0" borderId="0" xfId="0" applyNumberFormat="1" applyFont="1" applyBorder="1" applyAlignment="1" applyProtection="1">
      <alignment vertical="center"/>
      <protection/>
    </xf>
    <xf numFmtId="4" fontId="21" fillId="0" borderId="15" xfId="0" applyNumberFormat="1" applyFont="1" applyBorder="1" applyAlignment="1" applyProtection="1">
      <alignment vertical="center"/>
      <protection/>
    </xf>
    <xf numFmtId="0" fontId="5" fillId="0" borderId="0" xfId="0" applyFont="1" applyAlignment="1">
      <alignment horizontal="left" vertical="center"/>
    </xf>
    <xf numFmtId="0" fontId="26" fillId="0" borderId="0" xfId="0" applyFont="1" applyAlignment="1">
      <alignment horizontal="left" vertical="center"/>
    </xf>
    <xf numFmtId="0" fontId="27" fillId="0" borderId="0" xfId="20" applyFont="1" applyAlignment="1">
      <alignment horizontal="center" vertical="center"/>
    </xf>
    <xf numFmtId="0" fontId="6" fillId="0" borderId="3" xfId="0" applyFont="1" applyBorder="1" applyAlignment="1" applyProtection="1">
      <alignment vertical="center"/>
      <protection/>
    </xf>
    <xf numFmtId="0" fontId="28" fillId="0" borderId="0" xfId="0" applyFont="1" applyAlignment="1" applyProtection="1">
      <alignment vertical="center"/>
      <protection/>
    </xf>
    <xf numFmtId="0" fontId="28" fillId="0" borderId="0" xfId="0" applyFont="1" applyAlignment="1" applyProtection="1">
      <alignment horizontal="left" vertical="center" wrapText="1"/>
      <protection/>
    </xf>
    <xf numFmtId="0" fontId="29" fillId="0" borderId="0" xfId="0" applyFont="1" applyAlignment="1" applyProtection="1">
      <alignment vertical="center"/>
      <protection/>
    </xf>
    <xf numFmtId="4" fontId="29"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30" fillId="0" borderId="14" xfId="0" applyNumberFormat="1" applyFont="1" applyBorder="1" applyAlignment="1" applyProtection="1">
      <alignment vertical="center"/>
      <protection/>
    </xf>
    <xf numFmtId="4" fontId="30" fillId="0" borderId="0" xfId="0" applyNumberFormat="1" applyFont="1" applyBorder="1" applyAlignment="1" applyProtection="1">
      <alignment vertical="center"/>
      <protection/>
    </xf>
    <xf numFmtId="166" fontId="30" fillId="0" borderId="0" xfId="0" applyNumberFormat="1" applyFont="1" applyBorder="1" applyAlignment="1" applyProtection="1">
      <alignment vertical="center"/>
      <protection/>
    </xf>
    <xf numFmtId="4" fontId="30" fillId="0" borderId="15" xfId="0" applyNumberFormat="1" applyFont="1" applyBorder="1" applyAlignment="1" applyProtection="1">
      <alignment vertical="center"/>
      <protection/>
    </xf>
    <xf numFmtId="0" fontId="6" fillId="0" borderId="0" xfId="0" applyFont="1" applyAlignment="1">
      <alignment horizontal="left" vertical="center"/>
    </xf>
    <xf numFmtId="4" fontId="30" fillId="0" borderId="19" xfId="0" applyNumberFormat="1" applyFont="1" applyBorder="1" applyAlignment="1" applyProtection="1">
      <alignment vertical="center"/>
      <protection/>
    </xf>
    <xf numFmtId="4" fontId="30" fillId="0" borderId="20" xfId="0" applyNumberFormat="1" applyFont="1" applyBorder="1" applyAlignment="1" applyProtection="1">
      <alignment vertical="center"/>
      <protection/>
    </xf>
    <xf numFmtId="166" fontId="30" fillId="0" borderId="20" xfId="0" applyNumberFormat="1" applyFont="1" applyBorder="1" applyAlignment="1" applyProtection="1">
      <alignment vertical="center"/>
      <protection/>
    </xf>
    <xf numFmtId="4" fontId="30" fillId="0" borderId="21" xfId="0" applyNumberFormat="1" applyFont="1" applyBorder="1" applyAlignment="1" applyProtection="1">
      <alignment vertical="center"/>
      <protection/>
    </xf>
    <xf numFmtId="0" fontId="0" fillId="0" borderId="0" xfId="0" applyProtection="1">
      <protection locked="0"/>
    </xf>
    <xf numFmtId="0" fontId="0" fillId="0" borderId="1" xfId="0" applyBorder="1"/>
    <xf numFmtId="0" fontId="0" fillId="0" borderId="2" xfId="0" applyBorder="1"/>
    <xf numFmtId="0" fontId="0" fillId="0" borderId="2" xfId="0" applyBorder="1" applyProtection="1">
      <protection locked="0"/>
    </xf>
    <xf numFmtId="0" fontId="15" fillId="0" borderId="0" xfId="0" applyFont="1" applyAlignment="1">
      <alignment horizontal="left" vertical="center"/>
    </xf>
    <xf numFmtId="0" fontId="31"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0" fillId="0" borderId="0" xfId="0" applyFont="1" applyAlignment="1" applyProtection="1">
      <alignment vertical="center"/>
      <protection locked="0"/>
    </xf>
    <xf numFmtId="0" fontId="4" fillId="0" borderId="0" xfId="0" applyFont="1" applyAlignment="1">
      <alignment horizontal="left" vertical="center" wrapText="1"/>
    </xf>
    <xf numFmtId="0" fontId="3" fillId="0" borderId="0" xfId="0" applyFont="1" applyAlignment="1">
      <alignment horizontal="left" vertical="center"/>
    </xf>
    <xf numFmtId="0" fontId="2" fillId="0" borderId="0" xfId="0" applyFont="1" applyAlignment="1" applyProtection="1">
      <alignment horizontal="left" vertical="center"/>
      <protection locked="0"/>
    </xf>
    <xf numFmtId="165" fontId="3" fillId="0" borderId="0" xfId="0" applyNumberFormat="1" applyFont="1" applyAlignment="1">
      <alignment horizontal="left" vertical="center"/>
    </xf>
    <xf numFmtId="0" fontId="0" fillId="0" borderId="3" xfId="0" applyFont="1" applyBorder="1" applyAlignment="1">
      <alignment vertical="center" wrapText="1"/>
    </xf>
    <xf numFmtId="0" fontId="3" fillId="0" borderId="0" xfId="0" applyFont="1" applyAlignment="1">
      <alignment horizontal="left" vertical="center" wrapText="1"/>
    </xf>
    <xf numFmtId="0" fontId="0" fillId="0" borderId="0" xfId="0" applyFont="1" applyAlignment="1" applyProtection="1">
      <alignment vertical="center" wrapText="1"/>
      <protection locked="0"/>
    </xf>
    <xf numFmtId="0" fontId="0" fillId="0" borderId="12" xfId="0" applyFont="1" applyBorder="1" applyAlignment="1" applyProtection="1">
      <alignment vertical="center"/>
      <protection locked="0"/>
    </xf>
    <xf numFmtId="0" fontId="19" fillId="0" borderId="0" xfId="0" applyFont="1" applyAlignment="1">
      <alignment horizontal="left" vertical="center"/>
    </xf>
    <xf numFmtId="4" fontId="25" fillId="0" borderId="0" xfId="0" applyNumberFormat="1" applyFont="1" applyAlignment="1">
      <alignment vertical="center"/>
    </xf>
    <xf numFmtId="0" fontId="2" fillId="0" borderId="0" xfId="0" applyFont="1" applyAlignment="1">
      <alignment horizontal="right" vertical="center"/>
    </xf>
    <xf numFmtId="0" fontId="2" fillId="0" borderId="0" xfId="0" applyFont="1" applyAlignment="1" applyProtection="1">
      <alignment horizontal="right" vertical="center"/>
      <protection locked="0"/>
    </xf>
    <xf numFmtId="0" fontId="22"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0"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2" fillId="0" borderId="0" xfId="0" applyFont="1" applyAlignment="1" applyProtection="1">
      <alignment horizontal="left" vertical="center" wrapText="1"/>
      <protection/>
    </xf>
    <xf numFmtId="0" fontId="23"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0" fillId="4" borderId="0" xfId="0" applyFont="1" applyFill="1" applyAlignment="1" applyProtection="1">
      <alignment vertical="center"/>
      <protection locked="0"/>
    </xf>
    <xf numFmtId="0" fontId="23" fillId="4" borderId="0" xfId="0" applyFont="1" applyFill="1" applyAlignment="1" applyProtection="1">
      <alignment horizontal="right" vertical="center"/>
      <protection/>
    </xf>
    <xf numFmtId="0" fontId="32"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0" fontId="7" fillId="0" borderId="20" xfId="0" applyFont="1" applyBorder="1" applyAlignment="1" applyProtection="1">
      <alignment vertical="center"/>
      <protection locked="0"/>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0" fontId="8" fillId="0" borderId="20" xfId="0" applyFont="1" applyBorder="1" applyAlignment="1" applyProtection="1">
      <alignment vertical="center"/>
      <protection locked="0"/>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3" xfId="0" applyFont="1" applyBorder="1" applyAlignment="1" applyProtection="1">
      <alignment horizontal="center" vertical="center" wrapText="1"/>
      <protection/>
    </xf>
    <xf numFmtId="0" fontId="23" fillId="4" borderId="16" xfId="0" applyFont="1" applyFill="1" applyBorder="1" applyAlignment="1" applyProtection="1">
      <alignment horizontal="center" vertical="center" wrapText="1"/>
      <protection/>
    </xf>
    <xf numFmtId="0" fontId="23" fillId="4" borderId="17" xfId="0" applyFont="1" applyFill="1" applyBorder="1" applyAlignment="1" applyProtection="1">
      <alignment horizontal="center" vertical="center" wrapText="1"/>
      <protection/>
    </xf>
    <xf numFmtId="0" fontId="23" fillId="4" borderId="17" xfId="0" applyFont="1" applyFill="1" applyBorder="1" applyAlignment="1" applyProtection="1">
      <alignment horizontal="center" vertical="center" wrapText="1"/>
      <protection locked="0"/>
    </xf>
    <xf numFmtId="0" fontId="23" fillId="4" borderId="18" xfId="0" applyFont="1" applyFill="1" applyBorder="1" applyAlignment="1" applyProtection="1">
      <alignment horizontal="center" vertical="center" wrapText="1"/>
      <protection/>
    </xf>
    <xf numFmtId="0" fontId="0" fillId="0" borderId="3" xfId="0" applyFont="1" applyBorder="1" applyAlignment="1">
      <alignment horizontal="center" vertical="center" wrapText="1"/>
    </xf>
    <xf numFmtId="4" fontId="25" fillId="0" borderId="0" xfId="0" applyNumberFormat="1" applyFont="1" applyAlignment="1" applyProtection="1">
      <alignment/>
      <protection/>
    </xf>
    <xf numFmtId="166" fontId="33" fillId="0" borderId="12" xfId="0" applyNumberFormat="1" applyFont="1" applyBorder="1" applyAlignment="1" applyProtection="1">
      <alignment/>
      <protection/>
    </xf>
    <xf numFmtId="166" fontId="33" fillId="0" borderId="13" xfId="0" applyNumberFormat="1" applyFont="1" applyBorder="1" applyAlignment="1" applyProtection="1">
      <alignment/>
      <protection/>
    </xf>
    <xf numFmtId="4" fontId="34"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4"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3" fillId="0" borderId="22" xfId="0" applyFont="1" applyBorder="1" applyAlignment="1" applyProtection="1">
      <alignment horizontal="center" vertical="center"/>
      <protection/>
    </xf>
    <xf numFmtId="49" fontId="23" fillId="0" borderId="22" xfId="0" applyNumberFormat="1" applyFont="1" applyBorder="1" applyAlignment="1" applyProtection="1">
      <alignment horizontal="left" vertical="center" wrapText="1"/>
      <protection/>
    </xf>
    <xf numFmtId="0" fontId="23" fillId="0" borderId="22" xfId="0" applyFont="1" applyBorder="1" applyAlignment="1" applyProtection="1">
      <alignment horizontal="left" vertical="center" wrapText="1"/>
      <protection/>
    </xf>
    <xf numFmtId="0" fontId="23" fillId="0" borderId="22" xfId="0" applyFont="1" applyBorder="1" applyAlignment="1" applyProtection="1">
      <alignment horizontal="center" vertical="center" wrapText="1"/>
      <protection/>
    </xf>
    <xf numFmtId="167" fontId="23" fillId="0" borderId="22" xfId="0" applyNumberFormat="1" applyFont="1" applyBorder="1" applyAlignment="1" applyProtection="1">
      <alignment vertical="center"/>
      <protection/>
    </xf>
    <xf numFmtId="4" fontId="23" fillId="2" borderId="22" xfId="0" applyNumberFormat="1" applyFont="1" applyFill="1" applyBorder="1" applyAlignment="1" applyProtection="1">
      <alignment vertical="center"/>
      <protection locked="0"/>
    </xf>
    <xf numFmtId="4" fontId="23" fillId="0" borderId="22" xfId="0" applyNumberFormat="1" applyFont="1" applyBorder="1" applyAlignment="1" applyProtection="1">
      <alignment vertical="center"/>
      <protection/>
    </xf>
    <xf numFmtId="0" fontId="24" fillId="2" borderId="14" xfId="0" applyFont="1" applyFill="1" applyBorder="1" applyAlignment="1" applyProtection="1">
      <alignment horizontal="left" vertical="center"/>
      <protection locked="0"/>
    </xf>
    <xf numFmtId="0" fontId="24" fillId="0" borderId="0" xfId="0" applyFont="1" applyBorder="1" applyAlignment="1" applyProtection="1">
      <alignment horizontal="center" vertical="center"/>
      <protection/>
    </xf>
    <xf numFmtId="166" fontId="24" fillId="0" borderId="0" xfId="0" applyNumberFormat="1" applyFont="1" applyBorder="1" applyAlignment="1" applyProtection="1">
      <alignment vertical="center"/>
      <protection/>
    </xf>
    <xf numFmtId="166" fontId="24" fillId="0" borderId="15" xfId="0" applyNumberFormat="1" applyFont="1" applyBorder="1" applyAlignment="1" applyProtection="1">
      <alignment vertical="center"/>
      <protection/>
    </xf>
    <xf numFmtId="0" fontId="23" fillId="0" borderId="0" xfId="0" applyFont="1" applyAlignment="1">
      <alignment horizontal="left" vertical="center"/>
    </xf>
    <xf numFmtId="4" fontId="0" fillId="0" borderId="0" xfId="0" applyNumberFormat="1" applyFont="1" applyAlignment="1">
      <alignment vertical="center"/>
    </xf>
    <xf numFmtId="0" fontId="35" fillId="0" borderId="0" xfId="0" applyFont="1" applyAlignment="1" applyProtection="1">
      <alignment horizontal="left" vertical="center"/>
      <protection/>
    </xf>
    <xf numFmtId="0" fontId="36" fillId="0" borderId="0" xfId="0" applyFont="1" applyAlignment="1" applyProtection="1">
      <alignment horizontal="left" vertical="center" wrapText="1"/>
      <protection/>
    </xf>
    <xf numFmtId="0" fontId="0" fillId="0" borderId="14" xfId="0" applyFont="1" applyBorder="1" applyAlignment="1" applyProtection="1">
      <alignment vertical="center"/>
      <protection/>
    </xf>
    <xf numFmtId="0" fontId="37" fillId="0" borderId="0" xfId="0" applyFont="1" applyAlignment="1" applyProtection="1">
      <alignment vertical="center" wrapText="1"/>
      <protection/>
    </xf>
    <xf numFmtId="0" fontId="0" fillId="0" borderId="19" xfId="0" applyFont="1"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4"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12" fillId="0" borderId="0" xfId="0" applyFont="1" applyAlignment="1">
      <alignment horizontal="left" vertical="center"/>
    </xf>
    <xf numFmtId="0" fontId="38" fillId="0" borderId="22" xfId="0" applyFont="1" applyBorder="1" applyAlignment="1" applyProtection="1">
      <alignment horizontal="center" vertical="center"/>
      <protection/>
    </xf>
    <xf numFmtId="49" fontId="38" fillId="0" borderId="22" xfId="0" applyNumberFormat="1" applyFont="1" applyBorder="1" applyAlignment="1" applyProtection="1">
      <alignment horizontal="left" vertical="center" wrapText="1"/>
      <protection/>
    </xf>
    <xf numFmtId="0" fontId="38" fillId="0" borderId="22" xfId="0" applyFont="1" applyBorder="1" applyAlignment="1" applyProtection="1">
      <alignment horizontal="left" vertical="center" wrapText="1"/>
      <protection/>
    </xf>
    <xf numFmtId="0" fontId="38" fillId="0" borderId="22" xfId="0" applyFont="1" applyBorder="1" applyAlignment="1" applyProtection="1">
      <alignment horizontal="center" vertical="center" wrapText="1"/>
      <protection/>
    </xf>
    <xf numFmtId="167" fontId="38" fillId="0" borderId="22" xfId="0" applyNumberFormat="1" applyFont="1" applyBorder="1" applyAlignment="1" applyProtection="1">
      <alignment vertical="center"/>
      <protection/>
    </xf>
    <xf numFmtId="4" fontId="38" fillId="2" borderId="22" xfId="0" applyNumberFormat="1" applyFont="1" applyFill="1" applyBorder="1" applyAlignment="1" applyProtection="1">
      <alignment vertical="center"/>
      <protection locked="0"/>
    </xf>
    <xf numFmtId="4" fontId="38" fillId="0" borderId="22" xfId="0" applyNumberFormat="1" applyFont="1" applyBorder="1" applyAlignment="1" applyProtection="1">
      <alignment vertical="center"/>
      <protection/>
    </xf>
    <xf numFmtId="0" fontId="39" fillId="0" borderId="3" xfId="0" applyFont="1" applyBorder="1" applyAlignment="1">
      <alignment vertical="center"/>
    </xf>
    <xf numFmtId="0" fontId="38" fillId="2" borderId="14" xfId="0" applyFont="1" applyFill="1" applyBorder="1" applyAlignment="1" applyProtection="1">
      <alignment horizontal="left" vertical="center"/>
      <protection locked="0"/>
    </xf>
    <xf numFmtId="0" fontId="38" fillId="0" borderId="0" xfId="0" applyFont="1" applyBorder="1" applyAlignment="1" applyProtection="1">
      <alignment horizontal="center" vertical="center"/>
      <protection/>
    </xf>
    <xf numFmtId="0" fontId="0" fillId="0" borderId="0" xfId="0" applyAlignment="1">
      <alignment vertical="top"/>
    </xf>
    <xf numFmtId="0" fontId="13" fillId="0" borderId="23" xfId="0" applyFont="1" applyBorder="1" applyAlignment="1">
      <alignment vertical="center" wrapText="1"/>
    </xf>
    <xf numFmtId="0" fontId="13" fillId="0" borderId="24" xfId="0" applyFont="1" applyBorder="1" applyAlignment="1">
      <alignment vertical="center" wrapText="1"/>
    </xf>
    <xf numFmtId="0" fontId="13" fillId="0" borderId="25" xfId="0" applyFont="1" applyBorder="1" applyAlignment="1">
      <alignment vertical="center" wrapText="1"/>
    </xf>
    <xf numFmtId="0" fontId="13" fillId="0" borderId="26" xfId="0" applyFont="1" applyBorder="1" applyAlignment="1">
      <alignment horizontal="center" vertical="center" wrapText="1"/>
    </xf>
    <xf numFmtId="0" fontId="40" fillId="0" borderId="0" xfId="0" applyFont="1" applyBorder="1" applyAlignment="1">
      <alignment horizontal="center" vertical="center" wrapText="1"/>
    </xf>
    <xf numFmtId="0" fontId="13" fillId="0" borderId="27" xfId="0" applyFont="1" applyBorder="1" applyAlignment="1">
      <alignment horizontal="center" vertical="center" wrapText="1"/>
    </xf>
    <xf numFmtId="0" fontId="13" fillId="0" borderId="26" xfId="0" applyFont="1" applyBorder="1" applyAlignment="1">
      <alignment vertical="center" wrapText="1"/>
    </xf>
    <xf numFmtId="0" fontId="41" fillId="0" borderId="28" xfId="0" applyFont="1" applyBorder="1" applyAlignment="1">
      <alignment horizontal="left" wrapText="1"/>
    </xf>
    <xf numFmtId="0" fontId="13" fillId="0" borderId="27" xfId="0" applyFont="1" applyBorder="1" applyAlignment="1">
      <alignment vertical="center" wrapText="1"/>
    </xf>
    <xf numFmtId="0" fontId="41" fillId="0" borderId="0" xfId="0" applyFont="1" applyBorder="1" applyAlignment="1">
      <alignment horizontal="left" vertical="center" wrapText="1"/>
    </xf>
    <xf numFmtId="0" fontId="42" fillId="0" borderId="0" xfId="0" applyFont="1" applyBorder="1" applyAlignment="1">
      <alignment horizontal="left" vertical="center" wrapText="1"/>
    </xf>
    <xf numFmtId="0" fontId="42" fillId="0" borderId="26" xfId="0" applyFont="1" applyBorder="1" applyAlignment="1">
      <alignment vertical="center" wrapText="1"/>
    </xf>
    <xf numFmtId="0" fontId="42" fillId="0" borderId="0" xfId="0" applyFont="1" applyBorder="1" applyAlignment="1">
      <alignment vertical="center" wrapText="1"/>
    </xf>
    <xf numFmtId="0" fontId="42" fillId="0" borderId="0" xfId="0" applyFont="1" applyBorder="1" applyAlignment="1">
      <alignment horizontal="left" vertical="center"/>
    </xf>
    <xf numFmtId="0" fontId="42" fillId="0" borderId="0" xfId="0" applyFont="1" applyBorder="1" applyAlignment="1">
      <alignment vertical="center"/>
    </xf>
    <xf numFmtId="49" fontId="42" fillId="0" borderId="0" xfId="0" applyNumberFormat="1" applyFont="1" applyBorder="1" applyAlignment="1">
      <alignment horizontal="left" vertical="center" wrapText="1"/>
    </xf>
    <xf numFmtId="49" fontId="42" fillId="0" borderId="0" xfId="0" applyNumberFormat="1" applyFont="1" applyBorder="1" applyAlignment="1">
      <alignment vertical="center" wrapText="1"/>
    </xf>
    <xf numFmtId="0" fontId="13" fillId="0" borderId="29" xfId="0" applyFont="1" applyBorder="1" applyAlignment="1">
      <alignment vertical="center" wrapText="1"/>
    </xf>
    <xf numFmtId="0" fontId="43" fillId="0" borderId="28" xfId="0" applyFont="1" applyBorder="1" applyAlignment="1">
      <alignment vertical="center" wrapText="1"/>
    </xf>
    <xf numFmtId="0" fontId="13" fillId="0" borderId="30" xfId="0" applyFont="1" applyBorder="1" applyAlignment="1">
      <alignment vertical="center" wrapText="1"/>
    </xf>
    <xf numFmtId="0" fontId="13" fillId="0" borderId="0" xfId="0" applyFont="1" applyBorder="1" applyAlignment="1">
      <alignment vertical="top"/>
    </xf>
    <xf numFmtId="0" fontId="13" fillId="0" borderId="0" xfId="0" applyFont="1" applyAlignment="1">
      <alignment vertical="top"/>
    </xf>
    <xf numFmtId="0" fontId="13" fillId="0" borderId="23" xfId="0" applyFont="1" applyBorder="1" applyAlignment="1">
      <alignment horizontal="left" vertical="center"/>
    </xf>
    <xf numFmtId="0" fontId="13" fillId="0" borderId="24" xfId="0" applyFont="1" applyBorder="1" applyAlignment="1">
      <alignment horizontal="left" vertical="center"/>
    </xf>
    <xf numFmtId="0" fontId="13" fillId="0" borderId="25" xfId="0" applyFont="1" applyBorder="1" applyAlignment="1">
      <alignment horizontal="left" vertical="center"/>
    </xf>
    <xf numFmtId="0" fontId="13" fillId="0" borderId="26" xfId="0" applyFont="1" applyBorder="1" applyAlignment="1">
      <alignment horizontal="left" vertical="center"/>
    </xf>
    <xf numFmtId="0" fontId="40" fillId="0" borderId="0" xfId="0" applyFont="1" applyBorder="1" applyAlignment="1">
      <alignment horizontal="center" vertical="center"/>
    </xf>
    <xf numFmtId="0" fontId="13" fillId="0" borderId="27" xfId="0" applyFont="1" applyBorder="1" applyAlignment="1">
      <alignment horizontal="left" vertical="center"/>
    </xf>
    <xf numFmtId="0" fontId="41" fillId="0" borderId="0" xfId="0" applyFont="1" applyBorder="1" applyAlignment="1">
      <alignment horizontal="left" vertical="center"/>
    </xf>
    <xf numFmtId="0" fontId="44" fillId="0" borderId="0" xfId="0" applyFont="1" applyAlignment="1">
      <alignment horizontal="left" vertical="center"/>
    </xf>
    <xf numFmtId="0" fontId="41" fillId="0" borderId="28" xfId="0" applyFont="1" applyBorder="1" applyAlignment="1">
      <alignment horizontal="left" vertical="center"/>
    </xf>
    <xf numFmtId="0" fontId="41" fillId="0" borderId="28" xfId="0" applyFont="1" applyBorder="1" applyAlignment="1">
      <alignment horizontal="center" vertical="center"/>
    </xf>
    <xf numFmtId="0" fontId="44" fillId="0" borderId="28" xfId="0" applyFont="1" applyBorder="1" applyAlignment="1">
      <alignment horizontal="left" vertical="center"/>
    </xf>
    <xf numFmtId="0" fontId="45" fillId="0" borderId="0" xfId="0" applyFont="1" applyBorder="1" applyAlignment="1">
      <alignment horizontal="left" vertical="center"/>
    </xf>
    <xf numFmtId="0" fontId="42" fillId="0" borderId="0" xfId="0" applyFont="1" applyAlignment="1">
      <alignment horizontal="left" vertical="center"/>
    </xf>
    <xf numFmtId="0" fontId="42" fillId="0" borderId="0" xfId="0" applyFont="1" applyBorder="1" applyAlignment="1">
      <alignment horizontal="center" vertical="center"/>
    </xf>
    <xf numFmtId="0" fontId="42" fillId="0" borderId="26" xfId="0" applyFont="1" applyBorder="1" applyAlignment="1">
      <alignment horizontal="left" vertical="center"/>
    </xf>
    <xf numFmtId="0" fontId="42" fillId="0" borderId="0" xfId="0" applyFont="1" applyFill="1" applyBorder="1" applyAlignment="1">
      <alignment horizontal="left" vertical="center"/>
    </xf>
    <xf numFmtId="0" fontId="42" fillId="0" borderId="0" xfId="0" applyFont="1" applyFill="1" applyBorder="1" applyAlignment="1">
      <alignment horizontal="center" vertical="center"/>
    </xf>
    <xf numFmtId="0" fontId="13" fillId="0" borderId="29" xfId="0" applyFont="1" applyBorder="1" applyAlignment="1">
      <alignment horizontal="left" vertical="center"/>
    </xf>
    <xf numFmtId="0" fontId="43" fillId="0" borderId="28" xfId="0" applyFont="1" applyBorder="1" applyAlignment="1">
      <alignment horizontal="left" vertical="center"/>
    </xf>
    <xf numFmtId="0" fontId="13" fillId="0" borderId="30" xfId="0" applyFont="1" applyBorder="1" applyAlignment="1">
      <alignment horizontal="left" vertical="center"/>
    </xf>
    <xf numFmtId="0" fontId="13" fillId="0" borderId="0" xfId="0" applyFont="1" applyBorder="1" applyAlignment="1">
      <alignment horizontal="left" vertical="center"/>
    </xf>
    <xf numFmtId="0" fontId="43" fillId="0" borderId="0" xfId="0" applyFont="1" applyBorder="1" applyAlignment="1">
      <alignment horizontal="left" vertical="center"/>
    </xf>
    <xf numFmtId="0" fontId="44" fillId="0" borderId="0" xfId="0" applyFont="1" applyBorder="1" applyAlignment="1">
      <alignment horizontal="left" vertical="center"/>
    </xf>
    <xf numFmtId="0" fontId="42" fillId="0" borderId="28" xfId="0" applyFont="1" applyBorder="1" applyAlignment="1">
      <alignment horizontal="left" vertical="center"/>
    </xf>
    <xf numFmtId="0" fontId="13" fillId="0" borderId="0" xfId="0" applyFont="1" applyBorder="1" applyAlignment="1">
      <alignment horizontal="left" vertical="center" wrapText="1"/>
    </xf>
    <xf numFmtId="0" fontId="42" fillId="0" borderId="0" xfId="0" applyFont="1" applyBorder="1" applyAlignment="1">
      <alignment horizontal="center" vertical="center" wrapText="1"/>
    </xf>
    <xf numFmtId="0" fontId="13" fillId="0" borderId="23" xfId="0" applyFont="1" applyBorder="1" applyAlignment="1">
      <alignment horizontal="left" vertical="center" wrapText="1"/>
    </xf>
    <xf numFmtId="0" fontId="13" fillId="0" borderId="24" xfId="0" applyFont="1" applyBorder="1" applyAlignment="1">
      <alignment horizontal="left" vertical="center" wrapText="1"/>
    </xf>
    <xf numFmtId="0" fontId="13" fillId="0" borderId="25" xfId="0" applyFont="1" applyBorder="1" applyAlignment="1">
      <alignment horizontal="left" vertical="center" wrapText="1"/>
    </xf>
    <xf numFmtId="0" fontId="13" fillId="0" borderId="26" xfId="0" applyFont="1" applyBorder="1" applyAlignment="1">
      <alignment horizontal="left" vertical="center" wrapText="1"/>
    </xf>
    <xf numFmtId="0" fontId="13" fillId="0" borderId="27" xfId="0" applyFont="1" applyBorder="1" applyAlignment="1">
      <alignment horizontal="left" vertical="center" wrapText="1"/>
    </xf>
    <xf numFmtId="0" fontId="44" fillId="0" borderId="26" xfId="0" applyFont="1" applyBorder="1" applyAlignment="1">
      <alignment horizontal="left" vertical="center" wrapText="1"/>
    </xf>
    <xf numFmtId="0" fontId="44" fillId="0" borderId="27" xfId="0" applyFont="1" applyBorder="1" applyAlignment="1">
      <alignment horizontal="left" vertical="center" wrapText="1"/>
    </xf>
    <xf numFmtId="0" fontId="42" fillId="0" borderId="26" xfId="0" applyFont="1" applyBorder="1" applyAlignment="1">
      <alignment horizontal="left" vertical="center" wrapText="1"/>
    </xf>
    <xf numFmtId="0" fontId="42" fillId="0" borderId="27" xfId="0" applyFont="1" applyBorder="1" applyAlignment="1">
      <alignment horizontal="left" vertical="center" wrapText="1"/>
    </xf>
    <xf numFmtId="0" fontId="42" fillId="0" borderId="27" xfId="0" applyFont="1" applyBorder="1" applyAlignment="1">
      <alignment horizontal="left" vertical="center"/>
    </xf>
    <xf numFmtId="0" fontId="42" fillId="0" borderId="29" xfId="0" applyFont="1" applyBorder="1" applyAlignment="1">
      <alignment horizontal="left" vertical="center" wrapText="1"/>
    </xf>
    <xf numFmtId="0" fontId="42" fillId="0" borderId="28" xfId="0" applyFont="1" applyBorder="1" applyAlignment="1">
      <alignment horizontal="left" vertical="center" wrapText="1"/>
    </xf>
    <xf numFmtId="0" fontId="42" fillId="0" borderId="30" xfId="0" applyFont="1" applyBorder="1" applyAlignment="1">
      <alignment horizontal="left" vertical="center" wrapText="1"/>
    </xf>
    <xf numFmtId="0" fontId="42" fillId="0" borderId="0" xfId="0" applyFont="1" applyBorder="1" applyAlignment="1">
      <alignment horizontal="left" vertical="top"/>
    </xf>
    <xf numFmtId="0" fontId="42" fillId="0" borderId="0" xfId="0" applyFont="1" applyBorder="1" applyAlignment="1">
      <alignment horizontal="center" vertical="top"/>
    </xf>
    <xf numFmtId="0" fontId="42" fillId="0" borderId="29" xfId="0" applyFont="1" applyBorder="1" applyAlignment="1">
      <alignment horizontal="left" vertical="center"/>
    </xf>
    <xf numFmtId="0" fontId="42" fillId="0" borderId="30" xfId="0" applyFont="1" applyBorder="1" applyAlignment="1">
      <alignment horizontal="left" vertical="center"/>
    </xf>
    <xf numFmtId="0" fontId="44" fillId="0" borderId="0" xfId="0" applyFont="1" applyAlignment="1">
      <alignment vertical="center"/>
    </xf>
    <xf numFmtId="0" fontId="41" fillId="0" borderId="0" xfId="0" applyFont="1" applyBorder="1" applyAlignment="1">
      <alignment vertical="center"/>
    </xf>
    <xf numFmtId="0" fontId="44" fillId="0" borderId="28" xfId="0" applyFont="1" applyBorder="1" applyAlignment="1">
      <alignment vertical="center"/>
    </xf>
    <xf numFmtId="0" fontId="41" fillId="0" borderId="28" xfId="0" applyFont="1" applyBorder="1" applyAlignment="1">
      <alignment vertical="center"/>
    </xf>
    <xf numFmtId="0" fontId="0" fillId="0" borderId="0" xfId="0" applyBorder="1" applyAlignment="1">
      <alignment vertical="top"/>
    </xf>
    <xf numFmtId="49" fontId="42" fillId="0" borderId="0" xfId="0" applyNumberFormat="1" applyFont="1" applyBorder="1" applyAlignment="1">
      <alignment horizontal="left" vertical="center"/>
    </xf>
    <xf numFmtId="0" fontId="0" fillId="0" borderId="28" xfId="0" applyBorder="1" applyAlignment="1">
      <alignment vertical="top"/>
    </xf>
    <xf numFmtId="0" fontId="41" fillId="0" borderId="28" xfId="0" applyFont="1" applyBorder="1" applyAlignment="1">
      <alignment horizontal="left"/>
    </xf>
    <xf numFmtId="0" fontId="44" fillId="0" borderId="28" xfId="0" applyFont="1" applyBorder="1" applyAlignment="1">
      <alignment/>
    </xf>
    <xf numFmtId="0" fontId="13" fillId="0" borderId="26" xfId="0" applyFont="1" applyBorder="1" applyAlignment="1">
      <alignment vertical="top"/>
    </xf>
    <xf numFmtId="0" fontId="13" fillId="0" borderId="27" xfId="0" applyFont="1" applyBorder="1" applyAlignment="1">
      <alignment vertical="top"/>
    </xf>
    <xf numFmtId="0" fontId="13" fillId="0" borderId="0" xfId="0" applyFont="1" applyBorder="1" applyAlignment="1">
      <alignment horizontal="center" vertical="center"/>
    </xf>
    <xf numFmtId="0" fontId="13" fillId="0" borderId="0" xfId="0" applyFont="1" applyBorder="1" applyAlignment="1">
      <alignment horizontal="left" vertical="top"/>
    </xf>
    <xf numFmtId="0" fontId="13" fillId="0" borderId="29" xfId="0" applyFont="1" applyBorder="1" applyAlignment="1">
      <alignment vertical="top"/>
    </xf>
    <xf numFmtId="0" fontId="13" fillId="0" borderId="28" xfId="0" applyFont="1" applyBorder="1" applyAlignment="1">
      <alignment vertical="top"/>
    </xf>
    <xf numFmtId="0" fontId="13" fillId="0" borderId="30" xfId="0" applyFont="1" applyBorder="1" applyAlignment="1">
      <alignment vertical="top"/>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M62"/>
  <sheetViews>
    <sheetView showGridLines="0" tabSelected="1" workbookViewId="0" topLeftCell="A1"/>
  </sheetViews>
  <sheetFormatPr defaultColWidth="9.140625" defaultRowHeight="12"/>
  <cols>
    <col min="1" max="1" width="8.28125" style="0" customWidth="1"/>
    <col min="2" max="2" width="1.7109375" style="0" customWidth="1"/>
    <col min="3" max="3" width="4.140625" style="0" customWidth="1"/>
    <col min="4" max="33" width="2.7109375" style="0" customWidth="1"/>
    <col min="34" max="34" width="3.28125" style="0" customWidth="1"/>
    <col min="35" max="35" width="31.7109375" style="0" customWidth="1"/>
    <col min="36" max="37" width="2.421875" style="0" customWidth="1"/>
    <col min="38" max="38" width="8.28125" style="0" customWidth="1"/>
    <col min="39" max="39" width="3.28125" style="0" customWidth="1"/>
    <col min="40" max="40" width="13.28125" style="0" customWidth="1"/>
    <col min="41" max="41" width="7.421875" style="0" customWidth="1"/>
    <col min="42" max="42" width="4.140625" style="0" customWidth="1"/>
    <col min="43" max="43" width="15.7109375" style="0" customWidth="1"/>
    <col min="44" max="44" width="13.7109375" style="0" customWidth="1"/>
    <col min="45" max="47" width="25.8515625" style="0" hidden="1" customWidth="1"/>
    <col min="48" max="49" width="21.7109375" style="0" hidden="1" customWidth="1"/>
    <col min="50" max="51" width="25.00390625" style="0" hidden="1" customWidth="1"/>
    <col min="52" max="52" width="21.7109375" style="0" hidden="1" customWidth="1"/>
    <col min="53" max="53" width="19.140625" style="0" hidden="1" customWidth="1"/>
    <col min="54" max="54" width="25.00390625" style="0" hidden="1" customWidth="1"/>
    <col min="55" max="55" width="21.7109375" style="0" hidden="1" customWidth="1"/>
    <col min="56" max="56" width="19.140625" style="0" hidden="1" customWidth="1"/>
    <col min="57" max="57" width="66.421875" style="0" customWidth="1"/>
    <col min="71" max="91" width="9.28125" style="0" hidden="1" customWidth="1"/>
  </cols>
  <sheetData>
    <row r="1" spans="1:74" ht="12">
      <c r="A1" s="16" t="s">
        <v>0</v>
      </c>
      <c r="AZ1" s="16" t="s">
        <v>1</v>
      </c>
      <c r="BA1" s="16" t="s">
        <v>2</v>
      </c>
      <c r="BB1" s="16" t="s">
        <v>3</v>
      </c>
      <c r="BT1" s="16" t="s">
        <v>4</v>
      </c>
      <c r="BU1" s="16" t="s">
        <v>4</v>
      </c>
      <c r="BV1" s="16" t="s">
        <v>5</v>
      </c>
    </row>
    <row r="2" spans="44:72" ht="36.95" customHeight="1">
      <c r="BS2" s="17" t="s">
        <v>6</v>
      </c>
      <c r="BT2" s="17" t="s">
        <v>7</v>
      </c>
    </row>
    <row r="3" spans="2:72" ht="6.95" customHeight="1">
      <c r="B3" s="18"/>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20"/>
      <c r="BS3" s="17" t="s">
        <v>6</v>
      </c>
      <c r="BT3" s="17" t="s">
        <v>8</v>
      </c>
    </row>
    <row r="4" spans="2:71" ht="24.95" customHeight="1">
      <c r="B4" s="21"/>
      <c r="C4" s="22"/>
      <c r="D4" s="23" t="s">
        <v>9</v>
      </c>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0"/>
      <c r="AS4" s="24" t="s">
        <v>10</v>
      </c>
      <c r="BE4" s="25" t="s">
        <v>11</v>
      </c>
      <c r="BS4" s="17" t="s">
        <v>12</v>
      </c>
    </row>
    <row r="5" spans="2:71" ht="12" customHeight="1">
      <c r="B5" s="21"/>
      <c r="C5" s="22"/>
      <c r="D5" s="26" t="s">
        <v>13</v>
      </c>
      <c r="E5" s="22"/>
      <c r="F5" s="22"/>
      <c r="G5" s="22"/>
      <c r="H5" s="22"/>
      <c r="I5" s="22"/>
      <c r="J5" s="22"/>
      <c r="K5" s="27" t="s">
        <v>14</v>
      </c>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0"/>
      <c r="BE5" s="28" t="s">
        <v>15</v>
      </c>
      <c r="BS5" s="17" t="s">
        <v>6</v>
      </c>
    </row>
    <row r="6" spans="2:71" ht="36.95" customHeight="1">
      <c r="B6" s="21"/>
      <c r="C6" s="22"/>
      <c r="D6" s="29" t="s">
        <v>16</v>
      </c>
      <c r="E6" s="22"/>
      <c r="F6" s="22"/>
      <c r="G6" s="22"/>
      <c r="H6" s="22"/>
      <c r="I6" s="22"/>
      <c r="J6" s="22"/>
      <c r="K6" s="30" t="s">
        <v>17</v>
      </c>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0"/>
      <c r="BE6" s="31"/>
      <c r="BS6" s="17" t="s">
        <v>6</v>
      </c>
    </row>
    <row r="7" spans="2:71" ht="12" customHeight="1">
      <c r="B7" s="21"/>
      <c r="C7" s="22"/>
      <c r="D7" s="32" t="s">
        <v>18</v>
      </c>
      <c r="E7" s="22"/>
      <c r="F7" s="22"/>
      <c r="G7" s="22"/>
      <c r="H7" s="22"/>
      <c r="I7" s="22"/>
      <c r="J7" s="22"/>
      <c r="K7" s="27" t="s">
        <v>19</v>
      </c>
      <c r="L7" s="22"/>
      <c r="M7" s="22"/>
      <c r="N7" s="22"/>
      <c r="O7" s="22"/>
      <c r="P7" s="22"/>
      <c r="Q7" s="22"/>
      <c r="R7" s="22"/>
      <c r="S7" s="22"/>
      <c r="T7" s="22"/>
      <c r="U7" s="22"/>
      <c r="V7" s="22"/>
      <c r="W7" s="22"/>
      <c r="X7" s="22"/>
      <c r="Y7" s="22"/>
      <c r="Z7" s="22"/>
      <c r="AA7" s="22"/>
      <c r="AB7" s="22"/>
      <c r="AC7" s="22"/>
      <c r="AD7" s="22"/>
      <c r="AE7" s="22"/>
      <c r="AF7" s="22"/>
      <c r="AG7" s="22"/>
      <c r="AH7" s="22"/>
      <c r="AI7" s="22"/>
      <c r="AJ7" s="22"/>
      <c r="AK7" s="32" t="s">
        <v>20</v>
      </c>
      <c r="AL7" s="22"/>
      <c r="AM7" s="22"/>
      <c r="AN7" s="27" t="s">
        <v>19</v>
      </c>
      <c r="AO7" s="22"/>
      <c r="AP7" s="22"/>
      <c r="AQ7" s="22"/>
      <c r="AR7" s="20"/>
      <c r="BE7" s="31"/>
      <c r="BS7" s="17" t="s">
        <v>6</v>
      </c>
    </row>
    <row r="8" spans="2:71" ht="12" customHeight="1">
      <c r="B8" s="21"/>
      <c r="C8" s="22"/>
      <c r="D8" s="32" t="s">
        <v>21</v>
      </c>
      <c r="E8" s="22"/>
      <c r="F8" s="22"/>
      <c r="G8" s="22"/>
      <c r="H8" s="22"/>
      <c r="I8" s="22"/>
      <c r="J8" s="22"/>
      <c r="K8" s="27" t="s">
        <v>22</v>
      </c>
      <c r="L8" s="22"/>
      <c r="M8" s="22"/>
      <c r="N8" s="22"/>
      <c r="O8" s="22"/>
      <c r="P8" s="22"/>
      <c r="Q8" s="22"/>
      <c r="R8" s="22"/>
      <c r="S8" s="22"/>
      <c r="T8" s="22"/>
      <c r="U8" s="22"/>
      <c r="V8" s="22"/>
      <c r="W8" s="22"/>
      <c r="X8" s="22"/>
      <c r="Y8" s="22"/>
      <c r="Z8" s="22"/>
      <c r="AA8" s="22"/>
      <c r="AB8" s="22"/>
      <c r="AC8" s="22"/>
      <c r="AD8" s="22"/>
      <c r="AE8" s="22"/>
      <c r="AF8" s="22"/>
      <c r="AG8" s="22"/>
      <c r="AH8" s="22"/>
      <c r="AI8" s="22"/>
      <c r="AJ8" s="22"/>
      <c r="AK8" s="32" t="s">
        <v>23</v>
      </c>
      <c r="AL8" s="22"/>
      <c r="AM8" s="22"/>
      <c r="AN8" s="33" t="s">
        <v>24</v>
      </c>
      <c r="AO8" s="22"/>
      <c r="AP8" s="22"/>
      <c r="AQ8" s="22"/>
      <c r="AR8" s="20"/>
      <c r="BE8" s="31"/>
      <c r="BS8" s="17" t="s">
        <v>6</v>
      </c>
    </row>
    <row r="9" spans="2:71" ht="14.4" customHeight="1">
      <c r="B9" s="21"/>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0"/>
      <c r="BE9" s="31"/>
      <c r="BS9" s="17" t="s">
        <v>6</v>
      </c>
    </row>
    <row r="10" spans="2:71" ht="12" customHeight="1">
      <c r="B10" s="21"/>
      <c r="C10" s="22"/>
      <c r="D10" s="32" t="s">
        <v>25</v>
      </c>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32" t="s">
        <v>26</v>
      </c>
      <c r="AL10" s="22"/>
      <c r="AM10" s="22"/>
      <c r="AN10" s="27" t="s">
        <v>19</v>
      </c>
      <c r="AO10" s="22"/>
      <c r="AP10" s="22"/>
      <c r="AQ10" s="22"/>
      <c r="AR10" s="20"/>
      <c r="BE10" s="31"/>
      <c r="BS10" s="17" t="s">
        <v>6</v>
      </c>
    </row>
    <row r="11" spans="2:71" ht="18.45" customHeight="1">
      <c r="B11" s="21"/>
      <c r="C11" s="22"/>
      <c r="D11" s="22"/>
      <c r="E11" s="27" t="s">
        <v>27</v>
      </c>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32" t="s">
        <v>28</v>
      </c>
      <c r="AL11" s="22"/>
      <c r="AM11" s="22"/>
      <c r="AN11" s="27" t="s">
        <v>19</v>
      </c>
      <c r="AO11" s="22"/>
      <c r="AP11" s="22"/>
      <c r="AQ11" s="22"/>
      <c r="AR11" s="20"/>
      <c r="BE11" s="31"/>
      <c r="BS11" s="17" t="s">
        <v>6</v>
      </c>
    </row>
    <row r="12" spans="2:71" ht="6.95" customHeight="1">
      <c r="B12" s="21"/>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0"/>
      <c r="BE12" s="31"/>
      <c r="BS12" s="17" t="s">
        <v>6</v>
      </c>
    </row>
    <row r="13" spans="2:71" ht="12" customHeight="1">
      <c r="B13" s="21"/>
      <c r="C13" s="22"/>
      <c r="D13" s="32" t="s">
        <v>29</v>
      </c>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32" t="s">
        <v>26</v>
      </c>
      <c r="AL13" s="22"/>
      <c r="AM13" s="22"/>
      <c r="AN13" s="34" t="s">
        <v>30</v>
      </c>
      <c r="AO13" s="22"/>
      <c r="AP13" s="22"/>
      <c r="AQ13" s="22"/>
      <c r="AR13" s="20"/>
      <c r="BE13" s="31"/>
      <c r="BS13" s="17" t="s">
        <v>6</v>
      </c>
    </row>
    <row r="14" spans="2:71" ht="12">
      <c r="B14" s="21"/>
      <c r="C14" s="22"/>
      <c r="D14" s="22"/>
      <c r="E14" s="34" t="s">
        <v>30</v>
      </c>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2" t="s">
        <v>28</v>
      </c>
      <c r="AL14" s="22"/>
      <c r="AM14" s="22"/>
      <c r="AN14" s="34" t="s">
        <v>30</v>
      </c>
      <c r="AO14" s="22"/>
      <c r="AP14" s="22"/>
      <c r="AQ14" s="22"/>
      <c r="AR14" s="20"/>
      <c r="BE14" s="31"/>
      <c r="BS14" s="17" t="s">
        <v>6</v>
      </c>
    </row>
    <row r="15" spans="2:71" ht="6.95" customHeight="1">
      <c r="B15" s="21"/>
      <c r="C15" s="22"/>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0"/>
      <c r="BE15" s="31"/>
      <c r="BS15" s="17" t="s">
        <v>4</v>
      </c>
    </row>
    <row r="16" spans="2:71" ht="12" customHeight="1">
      <c r="B16" s="21"/>
      <c r="C16" s="22"/>
      <c r="D16" s="32" t="s">
        <v>31</v>
      </c>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32" t="s">
        <v>26</v>
      </c>
      <c r="AL16" s="22"/>
      <c r="AM16" s="22"/>
      <c r="AN16" s="27" t="s">
        <v>19</v>
      </c>
      <c r="AO16" s="22"/>
      <c r="AP16" s="22"/>
      <c r="AQ16" s="22"/>
      <c r="AR16" s="20"/>
      <c r="BE16" s="31"/>
      <c r="BS16" s="17" t="s">
        <v>4</v>
      </c>
    </row>
    <row r="17" spans="2:71" ht="18.45" customHeight="1">
      <c r="B17" s="21"/>
      <c r="C17" s="22"/>
      <c r="D17" s="22"/>
      <c r="E17" s="27" t="s">
        <v>22</v>
      </c>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32" t="s">
        <v>28</v>
      </c>
      <c r="AL17" s="22"/>
      <c r="AM17" s="22"/>
      <c r="AN17" s="27" t="s">
        <v>19</v>
      </c>
      <c r="AO17" s="22"/>
      <c r="AP17" s="22"/>
      <c r="AQ17" s="22"/>
      <c r="AR17" s="20"/>
      <c r="BE17" s="31"/>
      <c r="BS17" s="17" t="s">
        <v>32</v>
      </c>
    </row>
    <row r="18" spans="2:71" ht="6.95" customHeight="1">
      <c r="B18" s="21"/>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0"/>
      <c r="BE18" s="31"/>
      <c r="BS18" s="17" t="s">
        <v>6</v>
      </c>
    </row>
    <row r="19" spans="2:71" ht="12" customHeight="1">
      <c r="B19" s="21"/>
      <c r="C19" s="22"/>
      <c r="D19" s="32" t="s">
        <v>33</v>
      </c>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32" t="s">
        <v>26</v>
      </c>
      <c r="AL19" s="22"/>
      <c r="AM19" s="22"/>
      <c r="AN19" s="27" t="s">
        <v>19</v>
      </c>
      <c r="AO19" s="22"/>
      <c r="AP19" s="22"/>
      <c r="AQ19" s="22"/>
      <c r="AR19" s="20"/>
      <c r="BE19" s="31"/>
      <c r="BS19" s="17" t="s">
        <v>6</v>
      </c>
    </row>
    <row r="20" spans="2:71" ht="18.45" customHeight="1">
      <c r="B20" s="21"/>
      <c r="C20" s="22"/>
      <c r="D20" s="22"/>
      <c r="E20" s="27" t="s">
        <v>34</v>
      </c>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32" t="s">
        <v>28</v>
      </c>
      <c r="AL20" s="22"/>
      <c r="AM20" s="22"/>
      <c r="AN20" s="27" t="s">
        <v>19</v>
      </c>
      <c r="AO20" s="22"/>
      <c r="AP20" s="22"/>
      <c r="AQ20" s="22"/>
      <c r="AR20" s="20"/>
      <c r="BE20" s="31"/>
      <c r="BS20" s="17" t="s">
        <v>32</v>
      </c>
    </row>
    <row r="21" spans="2:57" ht="6.95" customHeight="1">
      <c r="B21" s="21"/>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0"/>
      <c r="BE21" s="31"/>
    </row>
    <row r="22" spans="2:57" ht="12" customHeight="1">
      <c r="B22" s="21"/>
      <c r="C22" s="22"/>
      <c r="D22" s="32" t="s">
        <v>35</v>
      </c>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0"/>
      <c r="BE22" s="31"/>
    </row>
    <row r="23" spans="2:57" ht="51" customHeight="1">
      <c r="B23" s="21"/>
      <c r="C23" s="22"/>
      <c r="D23" s="22"/>
      <c r="E23" s="36" t="s">
        <v>36</v>
      </c>
      <c r="F23" s="36"/>
      <c r="G23" s="36"/>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O23" s="22"/>
      <c r="AP23" s="22"/>
      <c r="AQ23" s="22"/>
      <c r="AR23" s="20"/>
      <c r="BE23" s="31"/>
    </row>
    <row r="24" spans="2:57" ht="6.95" customHeight="1">
      <c r="B24" s="21"/>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0"/>
      <c r="BE24" s="31"/>
    </row>
    <row r="25" spans="2:57" ht="6.95" customHeight="1">
      <c r="B25" s="21"/>
      <c r="C25" s="22"/>
      <c r="D25" s="37"/>
      <c r="E25" s="37"/>
      <c r="F25" s="37"/>
      <c r="G25" s="37"/>
      <c r="H25" s="37"/>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P25" s="22"/>
      <c r="AQ25" s="22"/>
      <c r="AR25" s="20"/>
      <c r="BE25" s="31"/>
    </row>
    <row r="26" spans="2:57" s="1" customFormat="1" ht="25.9" customHeight="1">
      <c r="B26" s="38"/>
      <c r="C26" s="39"/>
      <c r="D26" s="40" t="s">
        <v>37</v>
      </c>
      <c r="E26" s="41"/>
      <c r="F26" s="41"/>
      <c r="G26" s="41"/>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42">
        <f>ROUND(AG54,2)</f>
        <v>0</v>
      </c>
      <c r="AL26" s="41"/>
      <c r="AM26" s="41"/>
      <c r="AN26" s="41"/>
      <c r="AO26" s="41"/>
      <c r="AP26" s="39"/>
      <c r="AQ26" s="39"/>
      <c r="AR26" s="43"/>
      <c r="BE26" s="31"/>
    </row>
    <row r="27" spans="2:57" s="1" customFormat="1" ht="6.95" customHeight="1">
      <c r="B27" s="38"/>
      <c r="C27" s="39"/>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43"/>
      <c r="BE27" s="31"/>
    </row>
    <row r="28" spans="2:57" s="1" customFormat="1" ht="12">
      <c r="B28" s="38"/>
      <c r="C28" s="39"/>
      <c r="D28" s="39"/>
      <c r="E28" s="39"/>
      <c r="F28" s="39"/>
      <c r="G28" s="39"/>
      <c r="H28" s="39"/>
      <c r="I28" s="39"/>
      <c r="J28" s="39"/>
      <c r="K28" s="39"/>
      <c r="L28" s="44" t="s">
        <v>38</v>
      </c>
      <c r="M28" s="44"/>
      <c r="N28" s="44"/>
      <c r="O28" s="44"/>
      <c r="P28" s="44"/>
      <c r="Q28" s="39"/>
      <c r="R28" s="39"/>
      <c r="S28" s="39"/>
      <c r="T28" s="39"/>
      <c r="U28" s="39"/>
      <c r="V28" s="39"/>
      <c r="W28" s="44" t="s">
        <v>39</v>
      </c>
      <c r="X28" s="44"/>
      <c r="Y28" s="44"/>
      <c r="Z28" s="44"/>
      <c r="AA28" s="44"/>
      <c r="AB28" s="44"/>
      <c r="AC28" s="44"/>
      <c r="AD28" s="44"/>
      <c r="AE28" s="44"/>
      <c r="AF28" s="39"/>
      <c r="AG28" s="39"/>
      <c r="AH28" s="39"/>
      <c r="AI28" s="39"/>
      <c r="AJ28" s="39"/>
      <c r="AK28" s="44" t="s">
        <v>40</v>
      </c>
      <c r="AL28" s="44"/>
      <c r="AM28" s="44"/>
      <c r="AN28" s="44"/>
      <c r="AO28" s="44"/>
      <c r="AP28" s="39"/>
      <c r="AQ28" s="39"/>
      <c r="AR28" s="43"/>
      <c r="BE28" s="31"/>
    </row>
    <row r="29" spans="2:57" s="2" customFormat="1" ht="14.4" customHeight="1">
      <c r="B29" s="45"/>
      <c r="C29" s="46"/>
      <c r="D29" s="32" t="s">
        <v>41</v>
      </c>
      <c r="E29" s="46"/>
      <c r="F29" s="32" t="s">
        <v>42</v>
      </c>
      <c r="G29" s="46"/>
      <c r="H29" s="46"/>
      <c r="I29" s="46"/>
      <c r="J29" s="46"/>
      <c r="K29" s="46"/>
      <c r="L29" s="47">
        <v>0.21</v>
      </c>
      <c r="M29" s="46"/>
      <c r="N29" s="46"/>
      <c r="O29" s="46"/>
      <c r="P29" s="46"/>
      <c r="Q29" s="46"/>
      <c r="R29" s="46"/>
      <c r="S29" s="46"/>
      <c r="T29" s="46"/>
      <c r="U29" s="46"/>
      <c r="V29" s="46"/>
      <c r="W29" s="48">
        <f>ROUND(AZ54,2)</f>
        <v>0</v>
      </c>
      <c r="X29" s="46"/>
      <c r="Y29" s="46"/>
      <c r="Z29" s="46"/>
      <c r="AA29" s="46"/>
      <c r="AB29" s="46"/>
      <c r="AC29" s="46"/>
      <c r="AD29" s="46"/>
      <c r="AE29" s="46"/>
      <c r="AF29" s="46"/>
      <c r="AG29" s="46"/>
      <c r="AH29" s="46"/>
      <c r="AI29" s="46"/>
      <c r="AJ29" s="46"/>
      <c r="AK29" s="48">
        <f>ROUND(AV54,2)</f>
        <v>0</v>
      </c>
      <c r="AL29" s="46"/>
      <c r="AM29" s="46"/>
      <c r="AN29" s="46"/>
      <c r="AO29" s="46"/>
      <c r="AP29" s="46"/>
      <c r="AQ29" s="46"/>
      <c r="AR29" s="49"/>
      <c r="BE29" s="50"/>
    </row>
    <row r="30" spans="2:57" s="2" customFormat="1" ht="14.4" customHeight="1">
      <c r="B30" s="45"/>
      <c r="C30" s="46"/>
      <c r="D30" s="46"/>
      <c r="E30" s="46"/>
      <c r="F30" s="32" t="s">
        <v>43</v>
      </c>
      <c r="G30" s="46"/>
      <c r="H30" s="46"/>
      <c r="I30" s="46"/>
      <c r="J30" s="46"/>
      <c r="K30" s="46"/>
      <c r="L30" s="47">
        <v>0.15</v>
      </c>
      <c r="M30" s="46"/>
      <c r="N30" s="46"/>
      <c r="O30" s="46"/>
      <c r="P30" s="46"/>
      <c r="Q30" s="46"/>
      <c r="R30" s="46"/>
      <c r="S30" s="46"/>
      <c r="T30" s="46"/>
      <c r="U30" s="46"/>
      <c r="V30" s="46"/>
      <c r="W30" s="48">
        <f>ROUND(BA54,2)</f>
        <v>0</v>
      </c>
      <c r="X30" s="46"/>
      <c r="Y30" s="46"/>
      <c r="Z30" s="46"/>
      <c r="AA30" s="46"/>
      <c r="AB30" s="46"/>
      <c r="AC30" s="46"/>
      <c r="AD30" s="46"/>
      <c r="AE30" s="46"/>
      <c r="AF30" s="46"/>
      <c r="AG30" s="46"/>
      <c r="AH30" s="46"/>
      <c r="AI30" s="46"/>
      <c r="AJ30" s="46"/>
      <c r="AK30" s="48">
        <f>ROUND(AW54,2)</f>
        <v>0</v>
      </c>
      <c r="AL30" s="46"/>
      <c r="AM30" s="46"/>
      <c r="AN30" s="46"/>
      <c r="AO30" s="46"/>
      <c r="AP30" s="46"/>
      <c r="AQ30" s="46"/>
      <c r="AR30" s="49"/>
      <c r="BE30" s="50"/>
    </row>
    <row r="31" spans="2:57" s="2" customFormat="1" ht="14.4" customHeight="1" hidden="1">
      <c r="B31" s="45"/>
      <c r="C31" s="46"/>
      <c r="D31" s="46"/>
      <c r="E31" s="46"/>
      <c r="F31" s="32" t="s">
        <v>44</v>
      </c>
      <c r="G31" s="46"/>
      <c r="H31" s="46"/>
      <c r="I31" s="46"/>
      <c r="J31" s="46"/>
      <c r="K31" s="46"/>
      <c r="L31" s="47">
        <v>0.21</v>
      </c>
      <c r="M31" s="46"/>
      <c r="N31" s="46"/>
      <c r="O31" s="46"/>
      <c r="P31" s="46"/>
      <c r="Q31" s="46"/>
      <c r="R31" s="46"/>
      <c r="S31" s="46"/>
      <c r="T31" s="46"/>
      <c r="U31" s="46"/>
      <c r="V31" s="46"/>
      <c r="W31" s="48">
        <f>ROUND(BB54,2)</f>
        <v>0</v>
      </c>
      <c r="X31" s="46"/>
      <c r="Y31" s="46"/>
      <c r="Z31" s="46"/>
      <c r="AA31" s="46"/>
      <c r="AB31" s="46"/>
      <c r="AC31" s="46"/>
      <c r="AD31" s="46"/>
      <c r="AE31" s="46"/>
      <c r="AF31" s="46"/>
      <c r="AG31" s="46"/>
      <c r="AH31" s="46"/>
      <c r="AI31" s="46"/>
      <c r="AJ31" s="46"/>
      <c r="AK31" s="48">
        <v>0</v>
      </c>
      <c r="AL31" s="46"/>
      <c r="AM31" s="46"/>
      <c r="AN31" s="46"/>
      <c r="AO31" s="46"/>
      <c r="AP31" s="46"/>
      <c r="AQ31" s="46"/>
      <c r="AR31" s="49"/>
      <c r="BE31" s="50"/>
    </row>
    <row r="32" spans="2:57" s="2" customFormat="1" ht="14.4" customHeight="1" hidden="1">
      <c r="B32" s="45"/>
      <c r="C32" s="46"/>
      <c r="D32" s="46"/>
      <c r="E32" s="46"/>
      <c r="F32" s="32" t="s">
        <v>45</v>
      </c>
      <c r="G32" s="46"/>
      <c r="H32" s="46"/>
      <c r="I32" s="46"/>
      <c r="J32" s="46"/>
      <c r="K32" s="46"/>
      <c r="L32" s="47">
        <v>0.15</v>
      </c>
      <c r="M32" s="46"/>
      <c r="N32" s="46"/>
      <c r="O32" s="46"/>
      <c r="P32" s="46"/>
      <c r="Q32" s="46"/>
      <c r="R32" s="46"/>
      <c r="S32" s="46"/>
      <c r="T32" s="46"/>
      <c r="U32" s="46"/>
      <c r="V32" s="46"/>
      <c r="W32" s="48">
        <f>ROUND(BC54,2)</f>
        <v>0</v>
      </c>
      <c r="X32" s="46"/>
      <c r="Y32" s="46"/>
      <c r="Z32" s="46"/>
      <c r="AA32" s="46"/>
      <c r="AB32" s="46"/>
      <c r="AC32" s="46"/>
      <c r="AD32" s="46"/>
      <c r="AE32" s="46"/>
      <c r="AF32" s="46"/>
      <c r="AG32" s="46"/>
      <c r="AH32" s="46"/>
      <c r="AI32" s="46"/>
      <c r="AJ32" s="46"/>
      <c r="AK32" s="48">
        <v>0</v>
      </c>
      <c r="AL32" s="46"/>
      <c r="AM32" s="46"/>
      <c r="AN32" s="46"/>
      <c r="AO32" s="46"/>
      <c r="AP32" s="46"/>
      <c r="AQ32" s="46"/>
      <c r="AR32" s="49"/>
      <c r="BE32" s="50"/>
    </row>
    <row r="33" spans="2:44" s="2" customFormat="1" ht="14.4" customHeight="1" hidden="1">
      <c r="B33" s="45"/>
      <c r="C33" s="46"/>
      <c r="D33" s="46"/>
      <c r="E33" s="46"/>
      <c r="F33" s="32" t="s">
        <v>46</v>
      </c>
      <c r="G33" s="46"/>
      <c r="H33" s="46"/>
      <c r="I33" s="46"/>
      <c r="J33" s="46"/>
      <c r="K33" s="46"/>
      <c r="L33" s="47">
        <v>0</v>
      </c>
      <c r="M33" s="46"/>
      <c r="N33" s="46"/>
      <c r="O33" s="46"/>
      <c r="P33" s="46"/>
      <c r="Q33" s="46"/>
      <c r="R33" s="46"/>
      <c r="S33" s="46"/>
      <c r="T33" s="46"/>
      <c r="U33" s="46"/>
      <c r="V33" s="46"/>
      <c r="W33" s="48">
        <f>ROUND(BD54,2)</f>
        <v>0</v>
      </c>
      <c r="X33" s="46"/>
      <c r="Y33" s="46"/>
      <c r="Z33" s="46"/>
      <c r="AA33" s="46"/>
      <c r="AB33" s="46"/>
      <c r="AC33" s="46"/>
      <c r="AD33" s="46"/>
      <c r="AE33" s="46"/>
      <c r="AF33" s="46"/>
      <c r="AG33" s="46"/>
      <c r="AH33" s="46"/>
      <c r="AI33" s="46"/>
      <c r="AJ33" s="46"/>
      <c r="AK33" s="48">
        <v>0</v>
      </c>
      <c r="AL33" s="46"/>
      <c r="AM33" s="46"/>
      <c r="AN33" s="46"/>
      <c r="AO33" s="46"/>
      <c r="AP33" s="46"/>
      <c r="AQ33" s="46"/>
      <c r="AR33" s="49"/>
    </row>
    <row r="34" spans="2:44" s="1" customFormat="1" ht="6.95" customHeight="1">
      <c r="B34" s="38"/>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43"/>
    </row>
    <row r="35" spans="2:44" s="1" customFormat="1" ht="25.9" customHeight="1">
      <c r="B35" s="38"/>
      <c r="C35" s="51"/>
      <c r="D35" s="52" t="s">
        <v>47</v>
      </c>
      <c r="E35" s="53"/>
      <c r="F35" s="53"/>
      <c r="G35" s="53"/>
      <c r="H35" s="53"/>
      <c r="I35" s="53"/>
      <c r="J35" s="53"/>
      <c r="K35" s="53"/>
      <c r="L35" s="53"/>
      <c r="M35" s="53"/>
      <c r="N35" s="53"/>
      <c r="O35" s="53"/>
      <c r="P35" s="53"/>
      <c r="Q35" s="53"/>
      <c r="R35" s="53"/>
      <c r="S35" s="53"/>
      <c r="T35" s="54" t="s">
        <v>48</v>
      </c>
      <c r="U35" s="53"/>
      <c r="V35" s="53"/>
      <c r="W35" s="53"/>
      <c r="X35" s="55" t="s">
        <v>49</v>
      </c>
      <c r="Y35" s="53"/>
      <c r="Z35" s="53"/>
      <c r="AA35" s="53"/>
      <c r="AB35" s="53"/>
      <c r="AC35" s="53"/>
      <c r="AD35" s="53"/>
      <c r="AE35" s="53"/>
      <c r="AF35" s="53"/>
      <c r="AG35" s="53"/>
      <c r="AH35" s="53"/>
      <c r="AI35" s="53"/>
      <c r="AJ35" s="53"/>
      <c r="AK35" s="56">
        <f>SUM(AK26:AK33)</f>
        <v>0</v>
      </c>
      <c r="AL35" s="53"/>
      <c r="AM35" s="53"/>
      <c r="AN35" s="53"/>
      <c r="AO35" s="57"/>
      <c r="AP35" s="51"/>
      <c r="AQ35" s="51"/>
      <c r="AR35" s="43"/>
    </row>
    <row r="36" spans="2:44" s="1" customFormat="1" ht="6.95" customHeight="1">
      <c r="B36" s="38"/>
      <c r="C36" s="39"/>
      <c r="D36" s="39"/>
      <c r="E36" s="39"/>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43"/>
    </row>
    <row r="37" spans="2:44" s="1" customFormat="1" ht="6.95" customHeight="1">
      <c r="B37" s="58"/>
      <c r="C37" s="59"/>
      <c r="D37" s="59"/>
      <c r="E37" s="59"/>
      <c r="F37" s="59"/>
      <c r="G37" s="59"/>
      <c r="H37" s="59"/>
      <c r="I37" s="59"/>
      <c r="J37" s="59"/>
      <c r="K37" s="59"/>
      <c r="L37" s="59"/>
      <c r="M37" s="59"/>
      <c r="N37" s="59"/>
      <c r="O37" s="59"/>
      <c r="P37" s="59"/>
      <c r="Q37" s="59"/>
      <c r="R37" s="59"/>
      <c r="S37" s="59"/>
      <c r="T37" s="59"/>
      <c r="U37" s="59"/>
      <c r="V37" s="59"/>
      <c r="W37" s="59"/>
      <c r="X37" s="59"/>
      <c r="Y37" s="59"/>
      <c r="Z37" s="59"/>
      <c r="AA37" s="59"/>
      <c r="AB37" s="59"/>
      <c r="AC37" s="59"/>
      <c r="AD37" s="59"/>
      <c r="AE37" s="59"/>
      <c r="AF37" s="59"/>
      <c r="AG37" s="59"/>
      <c r="AH37" s="59"/>
      <c r="AI37" s="59"/>
      <c r="AJ37" s="59"/>
      <c r="AK37" s="59"/>
      <c r="AL37" s="59"/>
      <c r="AM37" s="59"/>
      <c r="AN37" s="59"/>
      <c r="AO37" s="59"/>
      <c r="AP37" s="59"/>
      <c r="AQ37" s="59"/>
      <c r="AR37" s="43"/>
    </row>
    <row r="41" spans="2:44" s="1" customFormat="1" ht="6.95" customHeight="1">
      <c r="B41" s="60"/>
      <c r="C41" s="61"/>
      <c r="D41" s="61"/>
      <c r="E41" s="61"/>
      <c r="F41" s="61"/>
      <c r="G41" s="61"/>
      <c r="H41" s="61"/>
      <c r="I41" s="61"/>
      <c r="J41" s="61"/>
      <c r="K41" s="61"/>
      <c r="L41" s="61"/>
      <c r="M41" s="61"/>
      <c r="N41" s="61"/>
      <c r="O41" s="61"/>
      <c r="P41" s="61"/>
      <c r="Q41" s="61"/>
      <c r="R41" s="61"/>
      <c r="S41" s="61"/>
      <c r="T41" s="61"/>
      <c r="U41" s="61"/>
      <c r="V41" s="61"/>
      <c r="W41" s="61"/>
      <c r="X41" s="61"/>
      <c r="Y41" s="61"/>
      <c r="Z41" s="61"/>
      <c r="AA41" s="61"/>
      <c r="AB41" s="61"/>
      <c r="AC41" s="61"/>
      <c r="AD41" s="61"/>
      <c r="AE41" s="61"/>
      <c r="AF41" s="61"/>
      <c r="AG41" s="61"/>
      <c r="AH41" s="61"/>
      <c r="AI41" s="61"/>
      <c r="AJ41" s="61"/>
      <c r="AK41" s="61"/>
      <c r="AL41" s="61"/>
      <c r="AM41" s="61"/>
      <c r="AN41" s="61"/>
      <c r="AO41" s="61"/>
      <c r="AP41" s="61"/>
      <c r="AQ41" s="61"/>
      <c r="AR41" s="43"/>
    </row>
    <row r="42" spans="2:44" s="1" customFormat="1" ht="24.95" customHeight="1">
      <c r="B42" s="38"/>
      <c r="C42" s="23" t="s">
        <v>50</v>
      </c>
      <c r="D42" s="39"/>
      <c r="E42" s="39"/>
      <c r="F42" s="39"/>
      <c r="G42" s="39"/>
      <c r="H42" s="39"/>
      <c r="I42" s="39"/>
      <c r="J42" s="39"/>
      <c r="K42" s="39"/>
      <c r="L42" s="39"/>
      <c r="M42" s="39"/>
      <c r="N42" s="39"/>
      <c r="O42" s="39"/>
      <c r="P42" s="39"/>
      <c r="Q42" s="39"/>
      <c r="R42" s="39"/>
      <c r="S42" s="39"/>
      <c r="T42" s="39"/>
      <c r="U42" s="39"/>
      <c r="V42" s="39"/>
      <c r="W42" s="39"/>
      <c r="X42" s="39"/>
      <c r="Y42" s="39"/>
      <c r="Z42" s="39"/>
      <c r="AA42" s="39"/>
      <c r="AB42" s="39"/>
      <c r="AC42" s="39"/>
      <c r="AD42" s="39"/>
      <c r="AE42" s="39"/>
      <c r="AF42" s="39"/>
      <c r="AG42" s="39"/>
      <c r="AH42" s="39"/>
      <c r="AI42" s="39"/>
      <c r="AJ42" s="39"/>
      <c r="AK42" s="39"/>
      <c r="AL42" s="39"/>
      <c r="AM42" s="39"/>
      <c r="AN42" s="39"/>
      <c r="AO42" s="39"/>
      <c r="AP42" s="39"/>
      <c r="AQ42" s="39"/>
      <c r="AR42" s="43"/>
    </row>
    <row r="43" spans="2:44" s="1" customFormat="1" ht="6.95" customHeight="1">
      <c r="B43" s="38"/>
      <c r="C43" s="39"/>
      <c r="D43" s="39"/>
      <c r="E43" s="39"/>
      <c r="F43" s="39"/>
      <c r="G43" s="39"/>
      <c r="H43" s="39"/>
      <c r="I43" s="39"/>
      <c r="J43" s="39"/>
      <c r="K43" s="39"/>
      <c r="L43" s="39"/>
      <c r="M43" s="39"/>
      <c r="N43" s="39"/>
      <c r="O43" s="39"/>
      <c r="P43" s="39"/>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43"/>
    </row>
    <row r="44" spans="2:44" s="3" customFormat="1" ht="12" customHeight="1">
      <c r="B44" s="62"/>
      <c r="C44" s="32" t="s">
        <v>13</v>
      </c>
      <c r="D44" s="63"/>
      <c r="E44" s="63"/>
      <c r="F44" s="63"/>
      <c r="G44" s="63"/>
      <c r="H44" s="63"/>
      <c r="I44" s="63"/>
      <c r="J44" s="63"/>
      <c r="K44" s="63"/>
      <c r="L44" s="63" t="str">
        <f>K5</f>
        <v>DOBRIV</v>
      </c>
      <c r="M44" s="63"/>
      <c r="N44" s="63"/>
      <c r="O44" s="63"/>
      <c r="P44" s="63"/>
      <c r="Q44" s="63"/>
      <c r="R44" s="63"/>
      <c r="S44" s="63"/>
      <c r="T44" s="63"/>
      <c r="U44" s="63"/>
      <c r="V44" s="63"/>
      <c r="W44" s="63"/>
      <c r="X44" s="63"/>
      <c r="Y44" s="63"/>
      <c r="Z44" s="63"/>
      <c r="AA44" s="63"/>
      <c r="AB44" s="63"/>
      <c r="AC44" s="63"/>
      <c r="AD44" s="63"/>
      <c r="AE44" s="63"/>
      <c r="AF44" s="63"/>
      <c r="AG44" s="63"/>
      <c r="AH44" s="63"/>
      <c r="AI44" s="63"/>
      <c r="AJ44" s="63"/>
      <c r="AK44" s="63"/>
      <c r="AL44" s="63"/>
      <c r="AM44" s="63"/>
      <c r="AN44" s="63"/>
      <c r="AO44" s="63"/>
      <c r="AP44" s="63"/>
      <c r="AQ44" s="63"/>
      <c r="AR44" s="64"/>
    </row>
    <row r="45" spans="2:44" s="4" customFormat="1" ht="36.95" customHeight="1">
      <c r="B45" s="65"/>
      <c r="C45" s="66" t="s">
        <v>16</v>
      </c>
      <c r="D45" s="67"/>
      <c r="E45" s="67"/>
      <c r="F45" s="67"/>
      <c r="G45" s="67"/>
      <c r="H45" s="67"/>
      <c r="I45" s="67"/>
      <c r="J45" s="67"/>
      <c r="K45" s="67"/>
      <c r="L45" s="68" t="str">
        <f>K6</f>
        <v>SILNICE III/11727 - PRŮTAH DOBŘÍV</v>
      </c>
      <c r="M45" s="67"/>
      <c r="N45" s="67"/>
      <c r="O45" s="67"/>
      <c r="P45" s="67"/>
      <c r="Q45" s="67"/>
      <c r="R45" s="67"/>
      <c r="S45" s="67"/>
      <c r="T45" s="67"/>
      <c r="U45" s="67"/>
      <c r="V45" s="67"/>
      <c r="W45" s="67"/>
      <c r="X45" s="67"/>
      <c r="Y45" s="67"/>
      <c r="Z45" s="67"/>
      <c r="AA45" s="67"/>
      <c r="AB45" s="67"/>
      <c r="AC45" s="67"/>
      <c r="AD45" s="67"/>
      <c r="AE45" s="67"/>
      <c r="AF45" s="67"/>
      <c r="AG45" s="67"/>
      <c r="AH45" s="67"/>
      <c r="AI45" s="67"/>
      <c r="AJ45" s="67"/>
      <c r="AK45" s="67"/>
      <c r="AL45" s="67"/>
      <c r="AM45" s="67"/>
      <c r="AN45" s="67"/>
      <c r="AO45" s="67"/>
      <c r="AP45" s="67"/>
      <c r="AQ45" s="67"/>
      <c r="AR45" s="69"/>
    </row>
    <row r="46" spans="2:44" s="1" customFormat="1" ht="6.95" customHeight="1">
      <c r="B46" s="38"/>
      <c r="C46" s="39"/>
      <c r="D46" s="39"/>
      <c r="E46" s="39"/>
      <c r="F46" s="39"/>
      <c r="G46" s="39"/>
      <c r="H46" s="39"/>
      <c r="I46" s="39"/>
      <c r="J46" s="39"/>
      <c r="K46" s="39"/>
      <c r="L46" s="39"/>
      <c r="M46" s="39"/>
      <c r="N46" s="39"/>
      <c r="O46" s="39"/>
      <c r="P46" s="39"/>
      <c r="Q46" s="39"/>
      <c r="R46" s="39"/>
      <c r="S46" s="39"/>
      <c r="T46" s="39"/>
      <c r="U46" s="39"/>
      <c r="V46" s="39"/>
      <c r="W46" s="39"/>
      <c r="X46" s="39"/>
      <c r="Y46" s="39"/>
      <c r="Z46" s="39"/>
      <c r="AA46" s="39"/>
      <c r="AB46" s="39"/>
      <c r="AC46" s="39"/>
      <c r="AD46" s="39"/>
      <c r="AE46" s="39"/>
      <c r="AF46" s="39"/>
      <c r="AG46" s="39"/>
      <c r="AH46" s="39"/>
      <c r="AI46" s="39"/>
      <c r="AJ46" s="39"/>
      <c r="AK46" s="39"/>
      <c r="AL46" s="39"/>
      <c r="AM46" s="39"/>
      <c r="AN46" s="39"/>
      <c r="AO46" s="39"/>
      <c r="AP46" s="39"/>
      <c r="AQ46" s="39"/>
      <c r="AR46" s="43"/>
    </row>
    <row r="47" spans="2:44" s="1" customFormat="1" ht="12" customHeight="1">
      <c r="B47" s="38"/>
      <c r="C47" s="32" t="s">
        <v>21</v>
      </c>
      <c r="D47" s="39"/>
      <c r="E47" s="39"/>
      <c r="F47" s="39"/>
      <c r="G47" s="39"/>
      <c r="H47" s="39"/>
      <c r="I47" s="39"/>
      <c r="J47" s="39"/>
      <c r="K47" s="39"/>
      <c r="L47" s="70" t="str">
        <f>IF(K8="","",K8)</f>
        <v xml:space="preserve"> </v>
      </c>
      <c r="M47" s="39"/>
      <c r="N47" s="39"/>
      <c r="O47" s="39"/>
      <c r="P47" s="39"/>
      <c r="Q47" s="39"/>
      <c r="R47" s="39"/>
      <c r="S47" s="39"/>
      <c r="T47" s="39"/>
      <c r="U47" s="39"/>
      <c r="V47" s="39"/>
      <c r="W47" s="39"/>
      <c r="X47" s="39"/>
      <c r="Y47" s="39"/>
      <c r="Z47" s="39"/>
      <c r="AA47" s="39"/>
      <c r="AB47" s="39"/>
      <c r="AC47" s="39"/>
      <c r="AD47" s="39"/>
      <c r="AE47" s="39"/>
      <c r="AF47" s="39"/>
      <c r="AG47" s="39"/>
      <c r="AH47" s="39"/>
      <c r="AI47" s="32" t="s">
        <v>23</v>
      </c>
      <c r="AJ47" s="39"/>
      <c r="AK47" s="39"/>
      <c r="AL47" s="39"/>
      <c r="AM47" s="71" t="str">
        <f>IF(AN8="","",AN8)</f>
        <v>30. 4. 2018</v>
      </c>
      <c r="AN47" s="71"/>
      <c r="AO47" s="39"/>
      <c r="AP47" s="39"/>
      <c r="AQ47" s="39"/>
      <c r="AR47" s="43"/>
    </row>
    <row r="48" spans="2:44" s="1" customFormat="1" ht="6.95" customHeight="1">
      <c r="B48" s="38"/>
      <c r="C48" s="39"/>
      <c r="D48" s="39"/>
      <c r="E48" s="39"/>
      <c r="F48" s="39"/>
      <c r="G48" s="39"/>
      <c r="H48" s="39"/>
      <c r="I48" s="39"/>
      <c r="J48" s="39"/>
      <c r="K48" s="39"/>
      <c r="L48" s="39"/>
      <c r="M48" s="39"/>
      <c r="N48" s="39"/>
      <c r="O48" s="39"/>
      <c r="P48" s="39"/>
      <c r="Q48" s="39"/>
      <c r="R48" s="39"/>
      <c r="S48" s="39"/>
      <c r="T48" s="39"/>
      <c r="U48" s="39"/>
      <c r="V48" s="39"/>
      <c r="W48" s="39"/>
      <c r="X48" s="39"/>
      <c r="Y48" s="39"/>
      <c r="Z48" s="39"/>
      <c r="AA48" s="39"/>
      <c r="AB48" s="39"/>
      <c r="AC48" s="39"/>
      <c r="AD48" s="39"/>
      <c r="AE48" s="39"/>
      <c r="AF48" s="39"/>
      <c r="AG48" s="39"/>
      <c r="AH48" s="39"/>
      <c r="AI48" s="39"/>
      <c r="AJ48" s="39"/>
      <c r="AK48" s="39"/>
      <c r="AL48" s="39"/>
      <c r="AM48" s="39"/>
      <c r="AN48" s="39"/>
      <c r="AO48" s="39"/>
      <c r="AP48" s="39"/>
      <c r="AQ48" s="39"/>
      <c r="AR48" s="43"/>
    </row>
    <row r="49" spans="2:56" s="1" customFormat="1" ht="15.15" customHeight="1">
      <c r="B49" s="38"/>
      <c r="C49" s="32" t="s">
        <v>25</v>
      </c>
      <c r="D49" s="39"/>
      <c r="E49" s="39"/>
      <c r="F49" s="39"/>
      <c r="G49" s="39"/>
      <c r="H49" s="39"/>
      <c r="I49" s="39"/>
      <c r="J49" s="39"/>
      <c r="K49" s="39"/>
      <c r="L49" s="63" t="str">
        <f>IF(E11="","",E11)</f>
        <v>SÚSPK a Obec Dobřív</v>
      </c>
      <c r="M49" s="39"/>
      <c r="N49" s="39"/>
      <c r="O49" s="39"/>
      <c r="P49" s="39"/>
      <c r="Q49" s="39"/>
      <c r="R49" s="39"/>
      <c r="S49" s="39"/>
      <c r="T49" s="39"/>
      <c r="U49" s="39"/>
      <c r="V49" s="39"/>
      <c r="W49" s="39"/>
      <c r="X49" s="39"/>
      <c r="Y49" s="39"/>
      <c r="Z49" s="39"/>
      <c r="AA49" s="39"/>
      <c r="AB49" s="39"/>
      <c r="AC49" s="39"/>
      <c r="AD49" s="39"/>
      <c r="AE49" s="39"/>
      <c r="AF49" s="39"/>
      <c r="AG49" s="39"/>
      <c r="AH49" s="39"/>
      <c r="AI49" s="32" t="s">
        <v>31</v>
      </c>
      <c r="AJ49" s="39"/>
      <c r="AK49" s="39"/>
      <c r="AL49" s="39"/>
      <c r="AM49" s="72" t="str">
        <f>IF(E17="","",E17)</f>
        <v xml:space="preserve"> </v>
      </c>
      <c r="AN49" s="63"/>
      <c r="AO49" s="63"/>
      <c r="AP49" s="63"/>
      <c r="AQ49" s="39"/>
      <c r="AR49" s="43"/>
      <c r="AS49" s="73" t="s">
        <v>51</v>
      </c>
      <c r="AT49" s="74"/>
      <c r="AU49" s="75"/>
      <c r="AV49" s="75"/>
      <c r="AW49" s="75"/>
      <c r="AX49" s="75"/>
      <c r="AY49" s="75"/>
      <c r="AZ49" s="75"/>
      <c r="BA49" s="75"/>
      <c r="BB49" s="75"/>
      <c r="BC49" s="75"/>
      <c r="BD49" s="76"/>
    </row>
    <row r="50" spans="2:56" s="1" customFormat="1" ht="15.15" customHeight="1">
      <c r="B50" s="38"/>
      <c r="C50" s="32" t="s">
        <v>29</v>
      </c>
      <c r="D50" s="39"/>
      <c r="E50" s="39"/>
      <c r="F50" s="39"/>
      <c r="G50" s="39"/>
      <c r="H50" s="39"/>
      <c r="I50" s="39"/>
      <c r="J50" s="39"/>
      <c r="K50" s="39"/>
      <c r="L50" s="63" t="str">
        <f>IF(E14="Vyplň údaj","",E14)</f>
        <v/>
      </c>
      <c r="M50" s="39"/>
      <c r="N50" s="39"/>
      <c r="O50" s="39"/>
      <c r="P50" s="39"/>
      <c r="Q50" s="39"/>
      <c r="R50" s="39"/>
      <c r="S50" s="39"/>
      <c r="T50" s="39"/>
      <c r="U50" s="39"/>
      <c r="V50" s="39"/>
      <c r="W50" s="39"/>
      <c r="X50" s="39"/>
      <c r="Y50" s="39"/>
      <c r="Z50" s="39"/>
      <c r="AA50" s="39"/>
      <c r="AB50" s="39"/>
      <c r="AC50" s="39"/>
      <c r="AD50" s="39"/>
      <c r="AE50" s="39"/>
      <c r="AF50" s="39"/>
      <c r="AG50" s="39"/>
      <c r="AH50" s="39"/>
      <c r="AI50" s="32" t="s">
        <v>33</v>
      </c>
      <c r="AJ50" s="39"/>
      <c r="AK50" s="39"/>
      <c r="AL50" s="39"/>
      <c r="AM50" s="72" t="str">
        <f>IF(E20="","",E20)</f>
        <v>Zítek</v>
      </c>
      <c r="AN50" s="63"/>
      <c r="AO50" s="63"/>
      <c r="AP50" s="63"/>
      <c r="AQ50" s="39"/>
      <c r="AR50" s="43"/>
      <c r="AS50" s="77"/>
      <c r="AT50" s="78"/>
      <c r="AU50" s="79"/>
      <c r="AV50" s="79"/>
      <c r="AW50" s="79"/>
      <c r="AX50" s="79"/>
      <c r="AY50" s="79"/>
      <c r="AZ50" s="79"/>
      <c r="BA50" s="79"/>
      <c r="BB50" s="79"/>
      <c r="BC50" s="79"/>
      <c r="BD50" s="80"/>
    </row>
    <row r="51" spans="2:56" s="1" customFormat="1" ht="10.8" customHeight="1">
      <c r="B51" s="38"/>
      <c r="C51" s="39"/>
      <c r="D51" s="39"/>
      <c r="E51" s="39"/>
      <c r="F51" s="39"/>
      <c r="G51" s="39"/>
      <c r="H51" s="39"/>
      <c r="I51" s="39"/>
      <c r="J51" s="39"/>
      <c r="K51" s="39"/>
      <c r="L51" s="39"/>
      <c r="M51" s="39"/>
      <c r="N51" s="39"/>
      <c r="O51" s="39"/>
      <c r="P51" s="39"/>
      <c r="Q51" s="39"/>
      <c r="R51" s="39"/>
      <c r="S51" s="39"/>
      <c r="T51" s="39"/>
      <c r="U51" s="39"/>
      <c r="V51" s="39"/>
      <c r="W51" s="39"/>
      <c r="X51" s="39"/>
      <c r="Y51" s="39"/>
      <c r="Z51" s="39"/>
      <c r="AA51" s="39"/>
      <c r="AB51" s="39"/>
      <c r="AC51" s="39"/>
      <c r="AD51" s="39"/>
      <c r="AE51" s="39"/>
      <c r="AF51" s="39"/>
      <c r="AG51" s="39"/>
      <c r="AH51" s="39"/>
      <c r="AI51" s="39"/>
      <c r="AJ51" s="39"/>
      <c r="AK51" s="39"/>
      <c r="AL51" s="39"/>
      <c r="AM51" s="39"/>
      <c r="AN51" s="39"/>
      <c r="AO51" s="39"/>
      <c r="AP51" s="39"/>
      <c r="AQ51" s="39"/>
      <c r="AR51" s="43"/>
      <c r="AS51" s="81"/>
      <c r="AT51" s="82"/>
      <c r="AU51" s="83"/>
      <c r="AV51" s="83"/>
      <c r="AW51" s="83"/>
      <c r="AX51" s="83"/>
      <c r="AY51" s="83"/>
      <c r="AZ51" s="83"/>
      <c r="BA51" s="83"/>
      <c r="BB51" s="83"/>
      <c r="BC51" s="83"/>
      <c r="BD51" s="84"/>
    </row>
    <row r="52" spans="2:56" s="1" customFormat="1" ht="29.25" customHeight="1">
      <c r="B52" s="38"/>
      <c r="C52" s="85" t="s">
        <v>52</v>
      </c>
      <c r="D52" s="86"/>
      <c r="E52" s="86"/>
      <c r="F52" s="86"/>
      <c r="G52" s="86"/>
      <c r="H52" s="87"/>
      <c r="I52" s="88" t="s">
        <v>53</v>
      </c>
      <c r="J52" s="86"/>
      <c r="K52" s="86"/>
      <c r="L52" s="86"/>
      <c r="M52" s="86"/>
      <c r="N52" s="86"/>
      <c r="O52" s="86"/>
      <c r="P52" s="86"/>
      <c r="Q52" s="86"/>
      <c r="R52" s="86"/>
      <c r="S52" s="86"/>
      <c r="T52" s="86"/>
      <c r="U52" s="86"/>
      <c r="V52" s="86"/>
      <c r="W52" s="86"/>
      <c r="X52" s="86"/>
      <c r="Y52" s="86"/>
      <c r="Z52" s="86"/>
      <c r="AA52" s="86"/>
      <c r="AB52" s="86"/>
      <c r="AC52" s="86"/>
      <c r="AD52" s="86"/>
      <c r="AE52" s="86"/>
      <c r="AF52" s="86"/>
      <c r="AG52" s="89" t="s">
        <v>54</v>
      </c>
      <c r="AH52" s="86"/>
      <c r="AI52" s="86"/>
      <c r="AJ52" s="86"/>
      <c r="AK52" s="86"/>
      <c r="AL52" s="86"/>
      <c r="AM52" s="86"/>
      <c r="AN52" s="88" t="s">
        <v>55</v>
      </c>
      <c r="AO52" s="86"/>
      <c r="AP52" s="86"/>
      <c r="AQ52" s="90" t="s">
        <v>56</v>
      </c>
      <c r="AR52" s="43"/>
      <c r="AS52" s="91" t="s">
        <v>57</v>
      </c>
      <c r="AT52" s="92" t="s">
        <v>58</v>
      </c>
      <c r="AU52" s="92" t="s">
        <v>59</v>
      </c>
      <c r="AV52" s="92" t="s">
        <v>60</v>
      </c>
      <c r="AW52" s="92" t="s">
        <v>61</v>
      </c>
      <c r="AX52" s="92" t="s">
        <v>62</v>
      </c>
      <c r="AY52" s="92" t="s">
        <v>63</v>
      </c>
      <c r="AZ52" s="92" t="s">
        <v>64</v>
      </c>
      <c r="BA52" s="92" t="s">
        <v>65</v>
      </c>
      <c r="BB52" s="92" t="s">
        <v>66</v>
      </c>
      <c r="BC52" s="92" t="s">
        <v>67</v>
      </c>
      <c r="BD52" s="93" t="s">
        <v>68</v>
      </c>
    </row>
    <row r="53" spans="2:56" s="1" customFormat="1" ht="10.8" customHeight="1">
      <c r="B53" s="38"/>
      <c r="C53" s="39"/>
      <c r="D53" s="39"/>
      <c r="E53" s="39"/>
      <c r="F53" s="39"/>
      <c r="G53" s="39"/>
      <c r="H53" s="39"/>
      <c r="I53" s="39"/>
      <c r="J53" s="39"/>
      <c r="K53" s="39"/>
      <c r="L53" s="39"/>
      <c r="M53" s="39"/>
      <c r="N53" s="39"/>
      <c r="O53" s="39"/>
      <c r="P53" s="39"/>
      <c r="Q53" s="39"/>
      <c r="R53" s="39"/>
      <c r="S53" s="39"/>
      <c r="T53" s="39"/>
      <c r="U53" s="39"/>
      <c r="V53" s="39"/>
      <c r="W53" s="39"/>
      <c r="X53" s="39"/>
      <c r="Y53" s="39"/>
      <c r="Z53" s="39"/>
      <c r="AA53" s="39"/>
      <c r="AB53" s="39"/>
      <c r="AC53" s="39"/>
      <c r="AD53" s="39"/>
      <c r="AE53" s="39"/>
      <c r="AF53" s="39"/>
      <c r="AG53" s="39"/>
      <c r="AH53" s="39"/>
      <c r="AI53" s="39"/>
      <c r="AJ53" s="39"/>
      <c r="AK53" s="39"/>
      <c r="AL53" s="39"/>
      <c r="AM53" s="39"/>
      <c r="AN53" s="39"/>
      <c r="AO53" s="39"/>
      <c r="AP53" s="39"/>
      <c r="AQ53" s="39"/>
      <c r="AR53" s="43"/>
      <c r="AS53" s="94"/>
      <c r="AT53" s="95"/>
      <c r="AU53" s="95"/>
      <c r="AV53" s="95"/>
      <c r="AW53" s="95"/>
      <c r="AX53" s="95"/>
      <c r="AY53" s="95"/>
      <c r="AZ53" s="95"/>
      <c r="BA53" s="95"/>
      <c r="BB53" s="95"/>
      <c r="BC53" s="95"/>
      <c r="BD53" s="96"/>
    </row>
    <row r="54" spans="2:90" s="5" customFormat="1" ht="32.4" customHeight="1">
      <c r="B54" s="97"/>
      <c r="C54" s="98" t="s">
        <v>69</v>
      </c>
      <c r="D54" s="99"/>
      <c r="E54" s="99"/>
      <c r="F54" s="99"/>
      <c r="G54" s="99"/>
      <c r="H54" s="99"/>
      <c r="I54" s="99"/>
      <c r="J54" s="99"/>
      <c r="K54" s="99"/>
      <c r="L54" s="99"/>
      <c r="M54" s="99"/>
      <c r="N54" s="99"/>
      <c r="O54" s="99"/>
      <c r="P54" s="99"/>
      <c r="Q54" s="99"/>
      <c r="R54" s="99"/>
      <c r="S54" s="99"/>
      <c r="T54" s="99"/>
      <c r="U54" s="99"/>
      <c r="V54" s="99"/>
      <c r="W54" s="99"/>
      <c r="X54" s="99"/>
      <c r="Y54" s="99"/>
      <c r="Z54" s="99"/>
      <c r="AA54" s="99"/>
      <c r="AB54" s="99"/>
      <c r="AC54" s="99"/>
      <c r="AD54" s="99"/>
      <c r="AE54" s="99"/>
      <c r="AF54" s="99"/>
      <c r="AG54" s="100">
        <f>ROUND(SUM(AG55:AG60),2)</f>
        <v>0</v>
      </c>
      <c r="AH54" s="100"/>
      <c r="AI54" s="100"/>
      <c r="AJ54" s="100"/>
      <c r="AK54" s="100"/>
      <c r="AL54" s="100"/>
      <c r="AM54" s="100"/>
      <c r="AN54" s="101">
        <f>SUM(AG54,AT54)</f>
        <v>0</v>
      </c>
      <c r="AO54" s="101"/>
      <c r="AP54" s="101"/>
      <c r="AQ54" s="102" t="s">
        <v>19</v>
      </c>
      <c r="AR54" s="103"/>
      <c r="AS54" s="104">
        <f>ROUND(SUM(AS55:AS60),2)</f>
        <v>0</v>
      </c>
      <c r="AT54" s="105">
        <f>ROUND(SUM(AV54:AW54),2)</f>
        <v>0</v>
      </c>
      <c r="AU54" s="106">
        <f>ROUND(SUM(AU55:AU60),5)</f>
        <v>0</v>
      </c>
      <c r="AV54" s="105">
        <f>ROUND(AZ54*L29,2)</f>
        <v>0</v>
      </c>
      <c r="AW54" s="105">
        <f>ROUND(BA54*L30,2)</f>
        <v>0</v>
      </c>
      <c r="AX54" s="105">
        <f>ROUND(BB54*L29,2)</f>
        <v>0</v>
      </c>
      <c r="AY54" s="105">
        <f>ROUND(BC54*L30,2)</f>
        <v>0</v>
      </c>
      <c r="AZ54" s="105">
        <f>ROUND(SUM(AZ55:AZ60),2)</f>
        <v>0</v>
      </c>
      <c r="BA54" s="105">
        <f>ROUND(SUM(BA55:BA60),2)</f>
        <v>0</v>
      </c>
      <c r="BB54" s="105">
        <f>ROUND(SUM(BB55:BB60),2)</f>
        <v>0</v>
      </c>
      <c r="BC54" s="105">
        <f>ROUND(SUM(BC55:BC60),2)</f>
        <v>0</v>
      </c>
      <c r="BD54" s="107">
        <f>ROUND(SUM(BD55:BD60),2)</f>
        <v>0</v>
      </c>
      <c r="BS54" s="108" t="s">
        <v>70</v>
      </c>
      <c r="BT54" s="108" t="s">
        <v>71</v>
      </c>
      <c r="BU54" s="109" t="s">
        <v>72</v>
      </c>
      <c r="BV54" s="108" t="s">
        <v>73</v>
      </c>
      <c r="BW54" s="108" t="s">
        <v>5</v>
      </c>
      <c r="BX54" s="108" t="s">
        <v>74</v>
      </c>
      <c r="CL54" s="108" t="s">
        <v>19</v>
      </c>
    </row>
    <row r="55" spans="1:91" s="6" customFormat="1" ht="16.5" customHeight="1">
      <c r="A55" s="110" t="s">
        <v>75</v>
      </c>
      <c r="B55" s="111"/>
      <c r="C55" s="112"/>
      <c r="D55" s="113" t="s">
        <v>71</v>
      </c>
      <c r="E55" s="113"/>
      <c r="F55" s="113"/>
      <c r="G55" s="113"/>
      <c r="H55" s="113"/>
      <c r="I55" s="114"/>
      <c r="J55" s="113" t="s">
        <v>76</v>
      </c>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5">
        <f>'0 - Vedlejší a ostatní ná...'!J30</f>
        <v>0</v>
      </c>
      <c r="AH55" s="114"/>
      <c r="AI55" s="114"/>
      <c r="AJ55" s="114"/>
      <c r="AK55" s="114"/>
      <c r="AL55" s="114"/>
      <c r="AM55" s="114"/>
      <c r="AN55" s="115">
        <f>SUM(AG55,AT55)</f>
        <v>0</v>
      </c>
      <c r="AO55" s="114"/>
      <c r="AP55" s="114"/>
      <c r="AQ55" s="116" t="s">
        <v>77</v>
      </c>
      <c r="AR55" s="117"/>
      <c r="AS55" s="118">
        <v>0</v>
      </c>
      <c r="AT55" s="119">
        <f>ROUND(SUM(AV55:AW55),2)</f>
        <v>0</v>
      </c>
      <c r="AU55" s="120">
        <f>'0 - Vedlejší a ostatní ná...'!P86</f>
        <v>0</v>
      </c>
      <c r="AV55" s="119">
        <f>'0 - Vedlejší a ostatní ná...'!J33</f>
        <v>0</v>
      </c>
      <c r="AW55" s="119">
        <f>'0 - Vedlejší a ostatní ná...'!J34</f>
        <v>0</v>
      </c>
      <c r="AX55" s="119">
        <f>'0 - Vedlejší a ostatní ná...'!J35</f>
        <v>0</v>
      </c>
      <c r="AY55" s="119">
        <f>'0 - Vedlejší a ostatní ná...'!J36</f>
        <v>0</v>
      </c>
      <c r="AZ55" s="119">
        <f>'0 - Vedlejší a ostatní ná...'!F33</f>
        <v>0</v>
      </c>
      <c r="BA55" s="119">
        <f>'0 - Vedlejší a ostatní ná...'!F34</f>
        <v>0</v>
      </c>
      <c r="BB55" s="119">
        <f>'0 - Vedlejší a ostatní ná...'!F35</f>
        <v>0</v>
      </c>
      <c r="BC55" s="119">
        <f>'0 - Vedlejší a ostatní ná...'!F36</f>
        <v>0</v>
      </c>
      <c r="BD55" s="121">
        <f>'0 - Vedlejší a ostatní ná...'!F37</f>
        <v>0</v>
      </c>
      <c r="BT55" s="122" t="s">
        <v>78</v>
      </c>
      <c r="BV55" s="122" t="s">
        <v>73</v>
      </c>
      <c r="BW55" s="122" t="s">
        <v>79</v>
      </c>
      <c r="BX55" s="122" t="s">
        <v>5</v>
      </c>
      <c r="CL55" s="122" t="s">
        <v>19</v>
      </c>
      <c r="CM55" s="122" t="s">
        <v>80</v>
      </c>
    </row>
    <row r="56" spans="1:91" s="6" customFormat="1" ht="16.5" customHeight="1">
      <c r="A56" s="110" t="s">
        <v>75</v>
      </c>
      <c r="B56" s="111"/>
      <c r="C56" s="112"/>
      <c r="D56" s="113" t="s">
        <v>81</v>
      </c>
      <c r="E56" s="113"/>
      <c r="F56" s="113"/>
      <c r="G56" s="113"/>
      <c r="H56" s="113"/>
      <c r="I56" s="114"/>
      <c r="J56" s="113" t="s">
        <v>82</v>
      </c>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5">
        <f>'101 - SILNICE III-11727'!J30</f>
        <v>0</v>
      </c>
      <c r="AH56" s="114"/>
      <c r="AI56" s="114"/>
      <c r="AJ56" s="114"/>
      <c r="AK56" s="114"/>
      <c r="AL56" s="114"/>
      <c r="AM56" s="114"/>
      <c r="AN56" s="115">
        <f>SUM(AG56,AT56)</f>
        <v>0</v>
      </c>
      <c r="AO56" s="114"/>
      <c r="AP56" s="114"/>
      <c r="AQ56" s="116" t="s">
        <v>77</v>
      </c>
      <c r="AR56" s="117"/>
      <c r="AS56" s="118">
        <v>0</v>
      </c>
      <c r="AT56" s="119">
        <f>ROUND(SUM(AV56:AW56),2)</f>
        <v>0</v>
      </c>
      <c r="AU56" s="120">
        <f>'101 - SILNICE III-11727'!P88</f>
        <v>0</v>
      </c>
      <c r="AV56" s="119">
        <f>'101 - SILNICE III-11727'!J33</f>
        <v>0</v>
      </c>
      <c r="AW56" s="119">
        <f>'101 - SILNICE III-11727'!J34</f>
        <v>0</v>
      </c>
      <c r="AX56" s="119">
        <f>'101 - SILNICE III-11727'!J35</f>
        <v>0</v>
      </c>
      <c r="AY56" s="119">
        <f>'101 - SILNICE III-11727'!J36</f>
        <v>0</v>
      </c>
      <c r="AZ56" s="119">
        <f>'101 - SILNICE III-11727'!F33</f>
        <v>0</v>
      </c>
      <c r="BA56" s="119">
        <f>'101 - SILNICE III-11727'!F34</f>
        <v>0</v>
      </c>
      <c r="BB56" s="119">
        <f>'101 - SILNICE III-11727'!F35</f>
        <v>0</v>
      </c>
      <c r="BC56" s="119">
        <f>'101 - SILNICE III-11727'!F36</f>
        <v>0</v>
      </c>
      <c r="BD56" s="121">
        <f>'101 - SILNICE III-11727'!F37</f>
        <v>0</v>
      </c>
      <c r="BT56" s="122" t="s">
        <v>78</v>
      </c>
      <c r="BV56" s="122" t="s">
        <v>73</v>
      </c>
      <c r="BW56" s="122" t="s">
        <v>83</v>
      </c>
      <c r="BX56" s="122" t="s">
        <v>5</v>
      </c>
      <c r="CL56" s="122" t="s">
        <v>19</v>
      </c>
      <c r="CM56" s="122" t="s">
        <v>80</v>
      </c>
    </row>
    <row r="57" spans="1:91" s="6" customFormat="1" ht="27" customHeight="1">
      <c r="A57" s="110" t="s">
        <v>75</v>
      </c>
      <c r="B57" s="111"/>
      <c r="C57" s="112"/>
      <c r="D57" s="113" t="s">
        <v>84</v>
      </c>
      <c r="E57" s="113"/>
      <c r="F57" s="113"/>
      <c r="G57" s="113"/>
      <c r="H57" s="113"/>
      <c r="I57" s="114"/>
      <c r="J57" s="113" t="s">
        <v>85</v>
      </c>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5">
        <f>'102.1 - CHODNÍKY A MÍSTNÍ...'!J30</f>
        <v>0</v>
      </c>
      <c r="AH57" s="114"/>
      <c r="AI57" s="114"/>
      <c r="AJ57" s="114"/>
      <c r="AK57" s="114"/>
      <c r="AL57" s="114"/>
      <c r="AM57" s="114"/>
      <c r="AN57" s="115">
        <f>SUM(AG57,AT57)</f>
        <v>0</v>
      </c>
      <c r="AO57" s="114"/>
      <c r="AP57" s="114"/>
      <c r="AQ57" s="116" t="s">
        <v>77</v>
      </c>
      <c r="AR57" s="117"/>
      <c r="AS57" s="118">
        <v>0</v>
      </c>
      <c r="AT57" s="119">
        <f>ROUND(SUM(AV57:AW57),2)</f>
        <v>0</v>
      </c>
      <c r="AU57" s="120">
        <f>'102.1 - CHODNÍKY A MÍSTNÍ...'!P85</f>
        <v>0</v>
      </c>
      <c r="AV57" s="119">
        <f>'102.1 - CHODNÍKY A MÍSTNÍ...'!J33</f>
        <v>0</v>
      </c>
      <c r="AW57" s="119">
        <f>'102.1 - CHODNÍKY A MÍSTNÍ...'!J34</f>
        <v>0</v>
      </c>
      <c r="AX57" s="119">
        <f>'102.1 - CHODNÍKY A MÍSTNÍ...'!J35</f>
        <v>0</v>
      </c>
      <c r="AY57" s="119">
        <f>'102.1 - CHODNÍKY A MÍSTNÍ...'!J36</f>
        <v>0</v>
      </c>
      <c r="AZ57" s="119">
        <f>'102.1 - CHODNÍKY A MÍSTNÍ...'!F33</f>
        <v>0</v>
      </c>
      <c r="BA57" s="119">
        <f>'102.1 - CHODNÍKY A MÍSTNÍ...'!F34</f>
        <v>0</v>
      </c>
      <c r="BB57" s="119">
        <f>'102.1 - CHODNÍKY A MÍSTNÍ...'!F35</f>
        <v>0</v>
      </c>
      <c r="BC57" s="119">
        <f>'102.1 - CHODNÍKY A MÍSTNÍ...'!F36</f>
        <v>0</v>
      </c>
      <c r="BD57" s="121">
        <f>'102.1 - CHODNÍKY A MÍSTNÍ...'!F37</f>
        <v>0</v>
      </c>
      <c r="BT57" s="122" t="s">
        <v>78</v>
      </c>
      <c r="BV57" s="122" t="s">
        <v>73</v>
      </c>
      <c r="BW57" s="122" t="s">
        <v>86</v>
      </c>
      <c r="BX57" s="122" t="s">
        <v>5</v>
      </c>
      <c r="CL57" s="122" t="s">
        <v>19</v>
      </c>
      <c r="CM57" s="122" t="s">
        <v>80</v>
      </c>
    </row>
    <row r="58" spans="1:91" s="6" customFormat="1" ht="27" customHeight="1">
      <c r="A58" s="110" t="s">
        <v>75</v>
      </c>
      <c r="B58" s="111"/>
      <c r="C58" s="112"/>
      <c r="D58" s="113" t="s">
        <v>87</v>
      </c>
      <c r="E58" s="113"/>
      <c r="F58" s="113"/>
      <c r="G58" s="113"/>
      <c r="H58" s="113"/>
      <c r="I58" s="114"/>
      <c r="J58" s="113" t="s">
        <v>88</v>
      </c>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5">
        <f>'102.2 - CHODNÍKY A MÍSTNÍ...'!J30</f>
        <v>0</v>
      </c>
      <c r="AH58" s="114"/>
      <c r="AI58" s="114"/>
      <c r="AJ58" s="114"/>
      <c r="AK58" s="114"/>
      <c r="AL58" s="114"/>
      <c r="AM58" s="114"/>
      <c r="AN58" s="115">
        <f>SUM(AG58,AT58)</f>
        <v>0</v>
      </c>
      <c r="AO58" s="114"/>
      <c r="AP58" s="114"/>
      <c r="AQ58" s="116" t="s">
        <v>77</v>
      </c>
      <c r="AR58" s="117"/>
      <c r="AS58" s="118">
        <v>0</v>
      </c>
      <c r="AT58" s="119">
        <f>ROUND(SUM(AV58:AW58),2)</f>
        <v>0</v>
      </c>
      <c r="AU58" s="120">
        <f>'102.2 - CHODNÍKY A MÍSTNÍ...'!P87</f>
        <v>0</v>
      </c>
      <c r="AV58" s="119">
        <f>'102.2 - CHODNÍKY A MÍSTNÍ...'!J33</f>
        <v>0</v>
      </c>
      <c r="AW58" s="119">
        <f>'102.2 - CHODNÍKY A MÍSTNÍ...'!J34</f>
        <v>0</v>
      </c>
      <c r="AX58" s="119">
        <f>'102.2 - CHODNÍKY A MÍSTNÍ...'!J35</f>
        <v>0</v>
      </c>
      <c r="AY58" s="119">
        <f>'102.2 - CHODNÍKY A MÍSTNÍ...'!J36</f>
        <v>0</v>
      </c>
      <c r="AZ58" s="119">
        <f>'102.2 - CHODNÍKY A MÍSTNÍ...'!F33</f>
        <v>0</v>
      </c>
      <c r="BA58" s="119">
        <f>'102.2 - CHODNÍKY A MÍSTNÍ...'!F34</f>
        <v>0</v>
      </c>
      <c r="BB58" s="119">
        <f>'102.2 - CHODNÍKY A MÍSTNÍ...'!F35</f>
        <v>0</v>
      </c>
      <c r="BC58" s="119">
        <f>'102.2 - CHODNÍKY A MÍSTNÍ...'!F36</f>
        <v>0</v>
      </c>
      <c r="BD58" s="121">
        <f>'102.2 - CHODNÍKY A MÍSTNÍ...'!F37</f>
        <v>0</v>
      </c>
      <c r="BT58" s="122" t="s">
        <v>78</v>
      </c>
      <c r="BV58" s="122" t="s">
        <v>73</v>
      </c>
      <c r="BW58" s="122" t="s">
        <v>89</v>
      </c>
      <c r="BX58" s="122" t="s">
        <v>5</v>
      </c>
      <c r="CL58" s="122" t="s">
        <v>19</v>
      </c>
      <c r="CM58" s="122" t="s">
        <v>80</v>
      </c>
    </row>
    <row r="59" spans="1:91" s="6" customFormat="1" ht="27" customHeight="1">
      <c r="A59" s="110" t="s">
        <v>75</v>
      </c>
      <c r="B59" s="111"/>
      <c r="C59" s="112"/>
      <c r="D59" s="113" t="s">
        <v>90</v>
      </c>
      <c r="E59" s="113"/>
      <c r="F59" s="113"/>
      <c r="G59" s="113"/>
      <c r="H59" s="113"/>
      <c r="I59" s="114"/>
      <c r="J59" s="113" t="s">
        <v>91</v>
      </c>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5">
        <f>'201 - MOST ev.č. 11727-1 ...'!J30</f>
        <v>0</v>
      </c>
      <c r="AH59" s="114"/>
      <c r="AI59" s="114"/>
      <c r="AJ59" s="114"/>
      <c r="AK59" s="114"/>
      <c r="AL59" s="114"/>
      <c r="AM59" s="114"/>
      <c r="AN59" s="115">
        <f>SUM(AG59,AT59)</f>
        <v>0</v>
      </c>
      <c r="AO59" s="114"/>
      <c r="AP59" s="114"/>
      <c r="AQ59" s="116" t="s">
        <v>77</v>
      </c>
      <c r="AR59" s="117"/>
      <c r="AS59" s="118">
        <v>0</v>
      </c>
      <c r="AT59" s="119">
        <f>ROUND(SUM(AV59:AW59),2)</f>
        <v>0</v>
      </c>
      <c r="AU59" s="120">
        <f>'201 - MOST ev.č. 11727-1 ...'!P90</f>
        <v>0</v>
      </c>
      <c r="AV59" s="119">
        <f>'201 - MOST ev.č. 11727-1 ...'!J33</f>
        <v>0</v>
      </c>
      <c r="AW59" s="119">
        <f>'201 - MOST ev.č. 11727-1 ...'!J34</f>
        <v>0</v>
      </c>
      <c r="AX59" s="119">
        <f>'201 - MOST ev.č. 11727-1 ...'!J35</f>
        <v>0</v>
      </c>
      <c r="AY59" s="119">
        <f>'201 - MOST ev.č. 11727-1 ...'!J36</f>
        <v>0</v>
      </c>
      <c r="AZ59" s="119">
        <f>'201 - MOST ev.č. 11727-1 ...'!F33</f>
        <v>0</v>
      </c>
      <c r="BA59" s="119">
        <f>'201 - MOST ev.č. 11727-1 ...'!F34</f>
        <v>0</v>
      </c>
      <c r="BB59" s="119">
        <f>'201 - MOST ev.č. 11727-1 ...'!F35</f>
        <v>0</v>
      </c>
      <c r="BC59" s="119">
        <f>'201 - MOST ev.č. 11727-1 ...'!F36</f>
        <v>0</v>
      </c>
      <c r="BD59" s="121">
        <f>'201 - MOST ev.č. 11727-1 ...'!F37</f>
        <v>0</v>
      </c>
      <c r="BT59" s="122" t="s">
        <v>78</v>
      </c>
      <c r="BV59" s="122" t="s">
        <v>73</v>
      </c>
      <c r="BW59" s="122" t="s">
        <v>92</v>
      </c>
      <c r="BX59" s="122" t="s">
        <v>5</v>
      </c>
      <c r="CL59" s="122" t="s">
        <v>19</v>
      </c>
      <c r="CM59" s="122" t="s">
        <v>80</v>
      </c>
    </row>
    <row r="60" spans="1:91" s="6" customFormat="1" ht="16.5" customHeight="1">
      <c r="A60" s="110" t="s">
        <v>75</v>
      </c>
      <c r="B60" s="111"/>
      <c r="C60" s="112"/>
      <c r="D60" s="113" t="s">
        <v>93</v>
      </c>
      <c r="E60" s="113"/>
      <c r="F60" s="113"/>
      <c r="G60" s="113"/>
      <c r="H60" s="113"/>
      <c r="I60" s="114"/>
      <c r="J60" s="113" t="s">
        <v>94</v>
      </c>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5">
        <f>'301 - VODOVOD A KANALIZACE'!J30</f>
        <v>0</v>
      </c>
      <c r="AH60" s="114"/>
      <c r="AI60" s="114"/>
      <c r="AJ60" s="114"/>
      <c r="AK60" s="114"/>
      <c r="AL60" s="114"/>
      <c r="AM60" s="114"/>
      <c r="AN60" s="115">
        <f>SUM(AG60,AT60)</f>
        <v>0</v>
      </c>
      <c r="AO60" s="114"/>
      <c r="AP60" s="114"/>
      <c r="AQ60" s="116" t="s">
        <v>77</v>
      </c>
      <c r="AR60" s="117"/>
      <c r="AS60" s="123">
        <v>0</v>
      </c>
      <c r="AT60" s="124">
        <f>ROUND(SUM(AV60:AW60),2)</f>
        <v>0</v>
      </c>
      <c r="AU60" s="125">
        <f>'301 - VODOVOD A KANALIZACE'!P87</f>
        <v>0</v>
      </c>
      <c r="AV60" s="124">
        <f>'301 - VODOVOD A KANALIZACE'!J33</f>
        <v>0</v>
      </c>
      <c r="AW60" s="124">
        <f>'301 - VODOVOD A KANALIZACE'!J34</f>
        <v>0</v>
      </c>
      <c r="AX60" s="124">
        <f>'301 - VODOVOD A KANALIZACE'!J35</f>
        <v>0</v>
      </c>
      <c r="AY60" s="124">
        <f>'301 - VODOVOD A KANALIZACE'!J36</f>
        <v>0</v>
      </c>
      <c r="AZ60" s="124">
        <f>'301 - VODOVOD A KANALIZACE'!F33</f>
        <v>0</v>
      </c>
      <c r="BA60" s="124">
        <f>'301 - VODOVOD A KANALIZACE'!F34</f>
        <v>0</v>
      </c>
      <c r="BB60" s="124">
        <f>'301 - VODOVOD A KANALIZACE'!F35</f>
        <v>0</v>
      </c>
      <c r="BC60" s="124">
        <f>'301 - VODOVOD A KANALIZACE'!F36</f>
        <v>0</v>
      </c>
      <c r="BD60" s="126">
        <f>'301 - VODOVOD A KANALIZACE'!F37</f>
        <v>0</v>
      </c>
      <c r="BT60" s="122" t="s">
        <v>78</v>
      </c>
      <c r="BV60" s="122" t="s">
        <v>73</v>
      </c>
      <c r="BW60" s="122" t="s">
        <v>95</v>
      </c>
      <c r="BX60" s="122" t="s">
        <v>5</v>
      </c>
      <c r="CL60" s="122" t="s">
        <v>19</v>
      </c>
      <c r="CM60" s="122" t="s">
        <v>80</v>
      </c>
    </row>
    <row r="61" spans="2:44" s="1" customFormat="1" ht="30" customHeight="1">
      <c r="B61" s="38"/>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43"/>
    </row>
    <row r="62" spans="2:44" s="1" customFormat="1" ht="6.95" customHeight="1">
      <c r="B62" s="58"/>
      <c r="C62" s="59"/>
      <c r="D62" s="59"/>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c r="AJ62" s="59"/>
      <c r="AK62" s="59"/>
      <c r="AL62" s="59"/>
      <c r="AM62" s="59"/>
      <c r="AN62" s="59"/>
      <c r="AO62" s="59"/>
      <c r="AP62" s="59"/>
      <c r="AQ62" s="59"/>
      <c r="AR62" s="43"/>
    </row>
  </sheetData>
  <sheetProtection password="CC35" sheet="1" objects="1" scenarios="1" formatColumns="0" formatRows="0"/>
  <mergeCells count="62">
    <mergeCell ref="W31:AE31"/>
    <mergeCell ref="BE5:BE32"/>
    <mergeCell ref="AK26:AO26"/>
    <mergeCell ref="W29:AE29"/>
    <mergeCell ref="AK29:AO29"/>
    <mergeCell ref="W30:AE30"/>
    <mergeCell ref="AK30:AO30"/>
    <mergeCell ref="AK31:AO31"/>
    <mergeCell ref="W32:AE32"/>
    <mergeCell ref="AK32:AO32"/>
    <mergeCell ref="W33:AE33"/>
    <mergeCell ref="AK33:AO33"/>
    <mergeCell ref="X35:AB35"/>
    <mergeCell ref="AK35:AO35"/>
    <mergeCell ref="AR2:BE2"/>
    <mergeCell ref="AS49:AT51"/>
    <mergeCell ref="AM50:AP50"/>
    <mergeCell ref="L45:AO45"/>
    <mergeCell ref="AM47:AN47"/>
    <mergeCell ref="AM49:AP49"/>
    <mergeCell ref="K5:AO5"/>
    <mergeCell ref="K6:AO6"/>
    <mergeCell ref="E14:AJ14"/>
    <mergeCell ref="E23:AN23"/>
    <mergeCell ref="L28:P28"/>
    <mergeCell ref="W28:AE28"/>
    <mergeCell ref="AK28:AO28"/>
    <mergeCell ref="L29:P29"/>
    <mergeCell ref="L30:P30"/>
    <mergeCell ref="L31:P31"/>
    <mergeCell ref="L32:P32"/>
    <mergeCell ref="L33:P33"/>
    <mergeCell ref="AN52:AP52"/>
    <mergeCell ref="AG52:AM52"/>
    <mergeCell ref="AN55:AP55"/>
    <mergeCell ref="AG55:AM55"/>
    <mergeCell ref="AN56:AP56"/>
    <mergeCell ref="AG56:AM56"/>
    <mergeCell ref="AN57:AP57"/>
    <mergeCell ref="AG57:AM57"/>
    <mergeCell ref="AN58:AP58"/>
    <mergeCell ref="AG58:AM58"/>
    <mergeCell ref="AN59:AP59"/>
    <mergeCell ref="AG59:AM59"/>
    <mergeCell ref="AN60:AP60"/>
    <mergeCell ref="AG60:AM60"/>
    <mergeCell ref="AG54:AM54"/>
    <mergeCell ref="AN54:AP54"/>
    <mergeCell ref="C52:G52"/>
    <mergeCell ref="I52:AF52"/>
    <mergeCell ref="D55:H55"/>
    <mergeCell ref="J55:AF55"/>
    <mergeCell ref="D56:H56"/>
    <mergeCell ref="J56:AF56"/>
    <mergeCell ref="D57:H57"/>
    <mergeCell ref="J57:AF57"/>
    <mergeCell ref="D58:H58"/>
    <mergeCell ref="J58:AF58"/>
    <mergeCell ref="D59:H59"/>
    <mergeCell ref="J59:AF59"/>
    <mergeCell ref="D60:H60"/>
    <mergeCell ref="J60:AF60"/>
  </mergeCells>
  <hyperlinks>
    <hyperlink ref="A55" location="'0 - Vedlejší a ostatní ná...'!C2" display="/"/>
    <hyperlink ref="A56" location="'101 - SILNICE III-11727'!C2" display="/"/>
    <hyperlink ref="A57" location="'102.1 - CHODNÍKY A MÍSTNÍ...'!C2" display="/"/>
    <hyperlink ref="A58" location="'102.2 - CHODNÍKY A MÍSTNÍ...'!C2" display="/"/>
    <hyperlink ref="A59" location="'201 - MOST ev.č. 11727-1 ...'!C2" display="/"/>
    <hyperlink ref="A60" location="'301 - VODOVOD A KANALIZACE'!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B2:BM134"/>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7.00390625" style="0" customWidth="1"/>
    <col min="8" max="8" width="11.421875" style="0" customWidth="1"/>
    <col min="9" max="9" width="20.140625" style="127"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7" t="s">
        <v>79</v>
      </c>
    </row>
    <row r="3" spans="2:46" ht="6.95" customHeight="1">
      <c r="B3" s="128"/>
      <c r="C3" s="129"/>
      <c r="D3" s="129"/>
      <c r="E3" s="129"/>
      <c r="F3" s="129"/>
      <c r="G3" s="129"/>
      <c r="H3" s="129"/>
      <c r="I3" s="130"/>
      <c r="J3" s="129"/>
      <c r="K3" s="129"/>
      <c r="L3" s="20"/>
      <c r="AT3" s="17" t="s">
        <v>80</v>
      </c>
    </row>
    <row r="4" spans="2:46" ht="24.95" customHeight="1">
      <c r="B4" s="20"/>
      <c r="D4" s="131" t="s">
        <v>96</v>
      </c>
      <c r="L4" s="20"/>
      <c r="M4" s="132" t="s">
        <v>10</v>
      </c>
      <c r="AT4" s="17" t="s">
        <v>4</v>
      </c>
    </row>
    <row r="5" spans="2:12" ht="6.95" customHeight="1">
      <c r="B5" s="20"/>
      <c r="L5" s="20"/>
    </row>
    <row r="6" spans="2:12" ht="12" customHeight="1">
      <c r="B6" s="20"/>
      <c r="D6" s="133" t="s">
        <v>16</v>
      </c>
      <c r="L6" s="20"/>
    </row>
    <row r="7" spans="2:12" ht="16.5" customHeight="1">
      <c r="B7" s="20"/>
      <c r="E7" s="134" t="str">
        <f>'Rekapitulace stavby'!K6</f>
        <v>SILNICE III/11727 - PRŮTAH DOBŘÍV</v>
      </c>
      <c r="F7" s="133"/>
      <c r="G7" s="133"/>
      <c r="H7" s="133"/>
      <c r="L7" s="20"/>
    </row>
    <row r="8" spans="2:12" s="1" customFormat="1" ht="12" customHeight="1">
      <c r="B8" s="43"/>
      <c r="D8" s="133" t="s">
        <v>97</v>
      </c>
      <c r="I8" s="135"/>
      <c r="L8" s="43"/>
    </row>
    <row r="9" spans="2:12" s="1" customFormat="1" ht="36.95" customHeight="1">
      <c r="B9" s="43"/>
      <c r="E9" s="136" t="s">
        <v>98</v>
      </c>
      <c r="F9" s="1"/>
      <c r="G9" s="1"/>
      <c r="H9" s="1"/>
      <c r="I9" s="135"/>
      <c r="L9" s="43"/>
    </row>
    <row r="10" spans="2:12" s="1" customFormat="1" ht="12">
      <c r="B10" s="43"/>
      <c r="I10" s="135"/>
      <c r="L10" s="43"/>
    </row>
    <row r="11" spans="2:12" s="1" customFormat="1" ht="12" customHeight="1">
      <c r="B11" s="43"/>
      <c r="D11" s="133" t="s">
        <v>18</v>
      </c>
      <c r="F11" s="137" t="s">
        <v>19</v>
      </c>
      <c r="I11" s="138" t="s">
        <v>20</v>
      </c>
      <c r="J11" s="137" t="s">
        <v>19</v>
      </c>
      <c r="L11" s="43"/>
    </row>
    <row r="12" spans="2:12" s="1" customFormat="1" ht="12" customHeight="1">
      <c r="B12" s="43"/>
      <c r="D12" s="133" t="s">
        <v>21</v>
      </c>
      <c r="F12" s="137" t="s">
        <v>22</v>
      </c>
      <c r="I12" s="138" t="s">
        <v>23</v>
      </c>
      <c r="J12" s="139" t="str">
        <f>'Rekapitulace stavby'!AN8</f>
        <v>30. 4. 2018</v>
      </c>
      <c r="L12" s="43"/>
    </row>
    <row r="13" spans="2:12" s="1" customFormat="1" ht="10.8" customHeight="1">
      <c r="B13" s="43"/>
      <c r="I13" s="135"/>
      <c r="L13" s="43"/>
    </row>
    <row r="14" spans="2:12" s="1" customFormat="1" ht="12" customHeight="1">
      <c r="B14" s="43"/>
      <c r="D14" s="133" t="s">
        <v>25</v>
      </c>
      <c r="I14" s="138" t="s">
        <v>26</v>
      </c>
      <c r="J14" s="137" t="s">
        <v>19</v>
      </c>
      <c r="L14" s="43"/>
    </row>
    <row r="15" spans="2:12" s="1" customFormat="1" ht="18" customHeight="1">
      <c r="B15" s="43"/>
      <c r="E15" s="137" t="s">
        <v>27</v>
      </c>
      <c r="I15" s="138" t="s">
        <v>28</v>
      </c>
      <c r="J15" s="137" t="s">
        <v>19</v>
      </c>
      <c r="L15" s="43"/>
    </row>
    <row r="16" spans="2:12" s="1" customFormat="1" ht="6.95" customHeight="1">
      <c r="B16" s="43"/>
      <c r="I16" s="135"/>
      <c r="L16" s="43"/>
    </row>
    <row r="17" spans="2:12" s="1" customFormat="1" ht="12" customHeight="1">
      <c r="B17" s="43"/>
      <c r="D17" s="133" t="s">
        <v>29</v>
      </c>
      <c r="I17" s="138" t="s">
        <v>26</v>
      </c>
      <c r="J17" s="33" t="str">
        <f>'Rekapitulace stavby'!AN13</f>
        <v>Vyplň údaj</v>
      </c>
      <c r="L17" s="43"/>
    </row>
    <row r="18" spans="2:12" s="1" customFormat="1" ht="18" customHeight="1">
      <c r="B18" s="43"/>
      <c r="E18" s="33" t="str">
        <f>'Rekapitulace stavby'!E14</f>
        <v>Vyplň údaj</v>
      </c>
      <c r="F18" s="137"/>
      <c r="G18" s="137"/>
      <c r="H18" s="137"/>
      <c r="I18" s="138" t="s">
        <v>28</v>
      </c>
      <c r="J18" s="33" t="str">
        <f>'Rekapitulace stavby'!AN14</f>
        <v>Vyplň údaj</v>
      </c>
      <c r="L18" s="43"/>
    </row>
    <row r="19" spans="2:12" s="1" customFormat="1" ht="6.95" customHeight="1">
      <c r="B19" s="43"/>
      <c r="I19" s="135"/>
      <c r="L19" s="43"/>
    </row>
    <row r="20" spans="2:12" s="1" customFormat="1" ht="12" customHeight="1">
      <c r="B20" s="43"/>
      <c r="D20" s="133" t="s">
        <v>31</v>
      </c>
      <c r="I20" s="138" t="s">
        <v>26</v>
      </c>
      <c r="J20" s="137" t="str">
        <f>IF('Rekapitulace stavby'!AN16="","",'Rekapitulace stavby'!AN16)</f>
        <v/>
      </c>
      <c r="L20" s="43"/>
    </row>
    <row r="21" spans="2:12" s="1" customFormat="1" ht="18" customHeight="1">
      <c r="B21" s="43"/>
      <c r="E21" s="137" t="str">
        <f>IF('Rekapitulace stavby'!E17="","",'Rekapitulace stavby'!E17)</f>
        <v xml:space="preserve"> </v>
      </c>
      <c r="I21" s="138" t="s">
        <v>28</v>
      </c>
      <c r="J21" s="137" t="str">
        <f>IF('Rekapitulace stavby'!AN17="","",'Rekapitulace stavby'!AN17)</f>
        <v/>
      </c>
      <c r="L21" s="43"/>
    </row>
    <row r="22" spans="2:12" s="1" customFormat="1" ht="6.95" customHeight="1">
      <c r="B22" s="43"/>
      <c r="I22" s="135"/>
      <c r="L22" s="43"/>
    </row>
    <row r="23" spans="2:12" s="1" customFormat="1" ht="12" customHeight="1">
      <c r="B23" s="43"/>
      <c r="D23" s="133" t="s">
        <v>33</v>
      </c>
      <c r="I23" s="138" t="s">
        <v>26</v>
      </c>
      <c r="J23" s="137" t="str">
        <f>IF('Rekapitulace stavby'!AN19="","",'Rekapitulace stavby'!AN19)</f>
        <v/>
      </c>
      <c r="L23" s="43"/>
    </row>
    <row r="24" spans="2:12" s="1" customFormat="1" ht="18" customHeight="1">
      <c r="B24" s="43"/>
      <c r="E24" s="137" t="str">
        <f>IF('Rekapitulace stavby'!E20="","",'Rekapitulace stavby'!E20)</f>
        <v>Zítek</v>
      </c>
      <c r="I24" s="138" t="s">
        <v>28</v>
      </c>
      <c r="J24" s="137" t="str">
        <f>IF('Rekapitulace stavby'!AN20="","",'Rekapitulace stavby'!AN20)</f>
        <v/>
      </c>
      <c r="L24" s="43"/>
    </row>
    <row r="25" spans="2:12" s="1" customFormat="1" ht="6.95" customHeight="1">
      <c r="B25" s="43"/>
      <c r="I25" s="135"/>
      <c r="L25" s="43"/>
    </row>
    <row r="26" spans="2:12" s="1" customFormat="1" ht="12" customHeight="1">
      <c r="B26" s="43"/>
      <c r="D26" s="133" t="s">
        <v>35</v>
      </c>
      <c r="I26" s="135"/>
      <c r="L26" s="43"/>
    </row>
    <row r="27" spans="2:12" s="7" customFormat="1" ht="16.5" customHeight="1">
      <c r="B27" s="140"/>
      <c r="E27" s="141" t="s">
        <v>19</v>
      </c>
      <c r="F27" s="141"/>
      <c r="G27" s="141"/>
      <c r="H27" s="141"/>
      <c r="I27" s="142"/>
      <c r="L27" s="140"/>
    </row>
    <row r="28" spans="2:12" s="1" customFormat="1" ht="6.95" customHeight="1">
      <c r="B28" s="43"/>
      <c r="I28" s="135"/>
      <c r="L28" s="43"/>
    </row>
    <row r="29" spans="2:12" s="1" customFormat="1" ht="6.95" customHeight="1">
      <c r="B29" s="43"/>
      <c r="D29" s="75"/>
      <c r="E29" s="75"/>
      <c r="F29" s="75"/>
      <c r="G29" s="75"/>
      <c r="H29" s="75"/>
      <c r="I29" s="143"/>
      <c r="J29" s="75"/>
      <c r="K29" s="75"/>
      <c r="L29" s="43"/>
    </row>
    <row r="30" spans="2:12" s="1" customFormat="1" ht="25.4" customHeight="1">
      <c r="B30" s="43"/>
      <c r="D30" s="144" t="s">
        <v>37</v>
      </c>
      <c r="I30" s="135"/>
      <c r="J30" s="145">
        <f>ROUND(J86,2)</f>
        <v>0</v>
      </c>
      <c r="L30" s="43"/>
    </row>
    <row r="31" spans="2:12" s="1" customFormat="1" ht="6.95" customHeight="1">
      <c r="B31" s="43"/>
      <c r="D31" s="75"/>
      <c r="E31" s="75"/>
      <c r="F31" s="75"/>
      <c r="G31" s="75"/>
      <c r="H31" s="75"/>
      <c r="I31" s="143"/>
      <c r="J31" s="75"/>
      <c r="K31" s="75"/>
      <c r="L31" s="43"/>
    </row>
    <row r="32" spans="2:12" s="1" customFormat="1" ht="14.4" customHeight="1">
      <c r="B32" s="43"/>
      <c r="F32" s="146" t="s">
        <v>39</v>
      </c>
      <c r="I32" s="147" t="s">
        <v>38</v>
      </c>
      <c r="J32" s="146" t="s">
        <v>40</v>
      </c>
      <c r="L32" s="43"/>
    </row>
    <row r="33" spans="2:12" s="1" customFormat="1" ht="14.4" customHeight="1">
      <c r="B33" s="43"/>
      <c r="D33" s="148" t="s">
        <v>41</v>
      </c>
      <c r="E33" s="133" t="s">
        <v>42</v>
      </c>
      <c r="F33" s="149">
        <f>ROUND((SUM(BE86:BE133)),2)</f>
        <v>0</v>
      </c>
      <c r="I33" s="150">
        <v>0.21</v>
      </c>
      <c r="J33" s="149">
        <f>ROUND(((SUM(BE86:BE133))*I33),2)</f>
        <v>0</v>
      </c>
      <c r="L33" s="43"/>
    </row>
    <row r="34" spans="2:12" s="1" customFormat="1" ht="14.4" customHeight="1">
      <c r="B34" s="43"/>
      <c r="E34" s="133" t="s">
        <v>43</v>
      </c>
      <c r="F34" s="149">
        <f>ROUND((SUM(BF86:BF133)),2)</f>
        <v>0</v>
      </c>
      <c r="I34" s="150">
        <v>0.15</v>
      </c>
      <c r="J34" s="149">
        <f>ROUND(((SUM(BF86:BF133))*I34),2)</f>
        <v>0</v>
      </c>
      <c r="L34" s="43"/>
    </row>
    <row r="35" spans="2:12" s="1" customFormat="1" ht="14.4" customHeight="1" hidden="1">
      <c r="B35" s="43"/>
      <c r="E35" s="133" t="s">
        <v>44</v>
      </c>
      <c r="F35" s="149">
        <f>ROUND((SUM(BG86:BG133)),2)</f>
        <v>0</v>
      </c>
      <c r="I35" s="150">
        <v>0.21</v>
      </c>
      <c r="J35" s="149">
        <f>0</f>
        <v>0</v>
      </c>
      <c r="L35" s="43"/>
    </row>
    <row r="36" spans="2:12" s="1" customFormat="1" ht="14.4" customHeight="1" hidden="1">
      <c r="B36" s="43"/>
      <c r="E36" s="133" t="s">
        <v>45</v>
      </c>
      <c r="F36" s="149">
        <f>ROUND((SUM(BH86:BH133)),2)</f>
        <v>0</v>
      </c>
      <c r="I36" s="150">
        <v>0.15</v>
      </c>
      <c r="J36" s="149">
        <f>0</f>
        <v>0</v>
      </c>
      <c r="L36" s="43"/>
    </row>
    <row r="37" spans="2:12" s="1" customFormat="1" ht="14.4" customHeight="1" hidden="1">
      <c r="B37" s="43"/>
      <c r="E37" s="133" t="s">
        <v>46</v>
      </c>
      <c r="F37" s="149">
        <f>ROUND((SUM(BI86:BI133)),2)</f>
        <v>0</v>
      </c>
      <c r="I37" s="150">
        <v>0</v>
      </c>
      <c r="J37" s="149">
        <f>0</f>
        <v>0</v>
      </c>
      <c r="L37" s="43"/>
    </row>
    <row r="38" spans="2:12" s="1" customFormat="1" ht="6.95" customHeight="1">
      <c r="B38" s="43"/>
      <c r="I38" s="135"/>
      <c r="L38" s="43"/>
    </row>
    <row r="39" spans="2:12" s="1" customFormat="1" ht="25.4" customHeight="1">
      <c r="B39" s="43"/>
      <c r="C39" s="151"/>
      <c r="D39" s="152" t="s">
        <v>47</v>
      </c>
      <c r="E39" s="153"/>
      <c r="F39" s="153"/>
      <c r="G39" s="154" t="s">
        <v>48</v>
      </c>
      <c r="H39" s="155" t="s">
        <v>49</v>
      </c>
      <c r="I39" s="156"/>
      <c r="J39" s="157">
        <f>SUM(J30:J37)</f>
        <v>0</v>
      </c>
      <c r="K39" s="158"/>
      <c r="L39" s="43"/>
    </row>
    <row r="40" spans="2:12" s="1" customFormat="1" ht="14.4" customHeight="1">
      <c r="B40" s="159"/>
      <c r="C40" s="160"/>
      <c r="D40" s="160"/>
      <c r="E40" s="160"/>
      <c r="F40" s="160"/>
      <c r="G40" s="160"/>
      <c r="H40" s="160"/>
      <c r="I40" s="161"/>
      <c r="J40" s="160"/>
      <c r="K40" s="160"/>
      <c r="L40" s="43"/>
    </row>
    <row r="44" spans="2:12" s="1" customFormat="1" ht="6.95" customHeight="1">
      <c r="B44" s="162"/>
      <c r="C44" s="163"/>
      <c r="D44" s="163"/>
      <c r="E44" s="163"/>
      <c r="F44" s="163"/>
      <c r="G44" s="163"/>
      <c r="H44" s="163"/>
      <c r="I44" s="164"/>
      <c r="J44" s="163"/>
      <c r="K44" s="163"/>
      <c r="L44" s="43"/>
    </row>
    <row r="45" spans="2:12" s="1" customFormat="1" ht="24.95" customHeight="1">
      <c r="B45" s="38"/>
      <c r="C45" s="23" t="s">
        <v>99</v>
      </c>
      <c r="D45" s="39"/>
      <c r="E45" s="39"/>
      <c r="F45" s="39"/>
      <c r="G45" s="39"/>
      <c r="H45" s="39"/>
      <c r="I45" s="135"/>
      <c r="J45" s="39"/>
      <c r="K45" s="39"/>
      <c r="L45" s="43"/>
    </row>
    <row r="46" spans="2:12" s="1" customFormat="1" ht="6.95" customHeight="1">
      <c r="B46" s="38"/>
      <c r="C46" s="39"/>
      <c r="D46" s="39"/>
      <c r="E46" s="39"/>
      <c r="F46" s="39"/>
      <c r="G46" s="39"/>
      <c r="H46" s="39"/>
      <c r="I46" s="135"/>
      <c r="J46" s="39"/>
      <c r="K46" s="39"/>
      <c r="L46" s="43"/>
    </row>
    <row r="47" spans="2:12" s="1" customFormat="1" ht="12" customHeight="1">
      <c r="B47" s="38"/>
      <c r="C47" s="32" t="s">
        <v>16</v>
      </c>
      <c r="D47" s="39"/>
      <c r="E47" s="39"/>
      <c r="F47" s="39"/>
      <c r="G47" s="39"/>
      <c r="H47" s="39"/>
      <c r="I47" s="135"/>
      <c r="J47" s="39"/>
      <c r="K47" s="39"/>
      <c r="L47" s="43"/>
    </row>
    <row r="48" spans="2:12" s="1" customFormat="1" ht="16.5" customHeight="1">
      <c r="B48" s="38"/>
      <c r="C48" s="39"/>
      <c r="D48" s="39"/>
      <c r="E48" s="165" t="str">
        <f>E7</f>
        <v>SILNICE III/11727 - PRŮTAH DOBŘÍV</v>
      </c>
      <c r="F48" s="32"/>
      <c r="G48" s="32"/>
      <c r="H48" s="32"/>
      <c r="I48" s="135"/>
      <c r="J48" s="39"/>
      <c r="K48" s="39"/>
      <c r="L48" s="43"/>
    </row>
    <row r="49" spans="2:12" s="1" customFormat="1" ht="12" customHeight="1">
      <c r="B49" s="38"/>
      <c r="C49" s="32" t="s">
        <v>97</v>
      </c>
      <c r="D49" s="39"/>
      <c r="E49" s="39"/>
      <c r="F49" s="39"/>
      <c r="G49" s="39"/>
      <c r="H49" s="39"/>
      <c r="I49" s="135"/>
      <c r="J49" s="39"/>
      <c r="K49" s="39"/>
      <c r="L49" s="43"/>
    </row>
    <row r="50" spans="2:12" s="1" customFormat="1" ht="16.5" customHeight="1">
      <c r="B50" s="38"/>
      <c r="C50" s="39"/>
      <c r="D50" s="39"/>
      <c r="E50" s="68" t="str">
        <f>E9</f>
        <v>0 - Vedlejší a ostatní náklady</v>
      </c>
      <c r="F50" s="39"/>
      <c r="G50" s="39"/>
      <c r="H50" s="39"/>
      <c r="I50" s="135"/>
      <c r="J50" s="39"/>
      <c r="K50" s="39"/>
      <c r="L50" s="43"/>
    </row>
    <row r="51" spans="2:12" s="1" customFormat="1" ht="6.95" customHeight="1">
      <c r="B51" s="38"/>
      <c r="C51" s="39"/>
      <c r="D51" s="39"/>
      <c r="E51" s="39"/>
      <c r="F51" s="39"/>
      <c r="G51" s="39"/>
      <c r="H51" s="39"/>
      <c r="I51" s="135"/>
      <c r="J51" s="39"/>
      <c r="K51" s="39"/>
      <c r="L51" s="43"/>
    </row>
    <row r="52" spans="2:12" s="1" customFormat="1" ht="12" customHeight="1">
      <c r="B52" s="38"/>
      <c r="C52" s="32" t="s">
        <v>21</v>
      </c>
      <c r="D52" s="39"/>
      <c r="E52" s="39"/>
      <c r="F52" s="27" t="str">
        <f>F12</f>
        <v xml:space="preserve"> </v>
      </c>
      <c r="G52" s="39"/>
      <c r="H52" s="39"/>
      <c r="I52" s="138" t="s">
        <v>23</v>
      </c>
      <c r="J52" s="71" t="str">
        <f>IF(J12="","",J12)</f>
        <v>30. 4. 2018</v>
      </c>
      <c r="K52" s="39"/>
      <c r="L52" s="43"/>
    </row>
    <row r="53" spans="2:12" s="1" customFormat="1" ht="6.95" customHeight="1">
      <c r="B53" s="38"/>
      <c r="C53" s="39"/>
      <c r="D53" s="39"/>
      <c r="E53" s="39"/>
      <c r="F53" s="39"/>
      <c r="G53" s="39"/>
      <c r="H53" s="39"/>
      <c r="I53" s="135"/>
      <c r="J53" s="39"/>
      <c r="K53" s="39"/>
      <c r="L53" s="43"/>
    </row>
    <row r="54" spans="2:12" s="1" customFormat="1" ht="15.15" customHeight="1">
      <c r="B54" s="38"/>
      <c r="C54" s="32" t="s">
        <v>25</v>
      </c>
      <c r="D54" s="39"/>
      <c r="E54" s="39"/>
      <c r="F54" s="27" t="str">
        <f>E15</f>
        <v>SÚSPK a Obec Dobřív</v>
      </c>
      <c r="G54" s="39"/>
      <c r="H54" s="39"/>
      <c r="I54" s="138" t="s">
        <v>31</v>
      </c>
      <c r="J54" s="36" t="str">
        <f>E21</f>
        <v xml:space="preserve"> </v>
      </c>
      <c r="K54" s="39"/>
      <c r="L54" s="43"/>
    </row>
    <row r="55" spans="2:12" s="1" customFormat="1" ht="15.15" customHeight="1">
      <c r="B55" s="38"/>
      <c r="C55" s="32" t="s">
        <v>29</v>
      </c>
      <c r="D55" s="39"/>
      <c r="E55" s="39"/>
      <c r="F55" s="27" t="str">
        <f>IF(E18="","",E18)</f>
        <v>Vyplň údaj</v>
      </c>
      <c r="G55" s="39"/>
      <c r="H55" s="39"/>
      <c r="I55" s="138" t="s">
        <v>33</v>
      </c>
      <c r="J55" s="36" t="str">
        <f>E24</f>
        <v>Zítek</v>
      </c>
      <c r="K55" s="39"/>
      <c r="L55" s="43"/>
    </row>
    <row r="56" spans="2:12" s="1" customFormat="1" ht="10.3" customHeight="1">
      <c r="B56" s="38"/>
      <c r="C56" s="39"/>
      <c r="D56" s="39"/>
      <c r="E56" s="39"/>
      <c r="F56" s="39"/>
      <c r="G56" s="39"/>
      <c r="H56" s="39"/>
      <c r="I56" s="135"/>
      <c r="J56" s="39"/>
      <c r="K56" s="39"/>
      <c r="L56" s="43"/>
    </row>
    <row r="57" spans="2:12" s="1" customFormat="1" ht="29.25" customHeight="1">
      <c r="B57" s="38"/>
      <c r="C57" s="166" t="s">
        <v>100</v>
      </c>
      <c r="D57" s="167"/>
      <c r="E57" s="167"/>
      <c r="F57" s="167"/>
      <c r="G57" s="167"/>
      <c r="H57" s="167"/>
      <c r="I57" s="168"/>
      <c r="J57" s="169" t="s">
        <v>101</v>
      </c>
      <c r="K57" s="167"/>
      <c r="L57" s="43"/>
    </row>
    <row r="58" spans="2:12" s="1" customFormat="1" ht="10.3" customHeight="1">
      <c r="B58" s="38"/>
      <c r="C58" s="39"/>
      <c r="D58" s="39"/>
      <c r="E58" s="39"/>
      <c r="F58" s="39"/>
      <c r="G58" s="39"/>
      <c r="H58" s="39"/>
      <c r="I58" s="135"/>
      <c r="J58" s="39"/>
      <c r="K58" s="39"/>
      <c r="L58" s="43"/>
    </row>
    <row r="59" spans="2:47" s="1" customFormat="1" ht="22.8" customHeight="1">
      <c r="B59" s="38"/>
      <c r="C59" s="170" t="s">
        <v>69</v>
      </c>
      <c r="D59" s="39"/>
      <c r="E59" s="39"/>
      <c r="F59" s="39"/>
      <c r="G59" s="39"/>
      <c r="H59" s="39"/>
      <c r="I59" s="135"/>
      <c r="J59" s="101">
        <f>J86</f>
        <v>0</v>
      </c>
      <c r="K59" s="39"/>
      <c r="L59" s="43"/>
      <c r="AU59" s="17" t="s">
        <v>102</v>
      </c>
    </row>
    <row r="60" spans="2:12" s="8" customFormat="1" ht="24.95" customHeight="1">
      <c r="B60" s="171"/>
      <c r="C60" s="172"/>
      <c r="D60" s="173" t="s">
        <v>103</v>
      </c>
      <c r="E60" s="174"/>
      <c r="F60" s="174"/>
      <c r="G60" s="174"/>
      <c r="H60" s="174"/>
      <c r="I60" s="175"/>
      <c r="J60" s="176">
        <f>J87</f>
        <v>0</v>
      </c>
      <c r="K60" s="172"/>
      <c r="L60" s="177"/>
    </row>
    <row r="61" spans="2:12" s="9" customFormat="1" ht="19.9" customHeight="1">
      <c r="B61" s="178"/>
      <c r="C61" s="179"/>
      <c r="D61" s="180" t="s">
        <v>104</v>
      </c>
      <c r="E61" s="181"/>
      <c r="F61" s="181"/>
      <c r="G61" s="181"/>
      <c r="H61" s="181"/>
      <c r="I61" s="182"/>
      <c r="J61" s="183">
        <f>J88</f>
        <v>0</v>
      </c>
      <c r="K61" s="179"/>
      <c r="L61" s="184"/>
    </row>
    <row r="62" spans="2:12" s="9" customFormat="1" ht="19.9" customHeight="1">
      <c r="B62" s="178"/>
      <c r="C62" s="179"/>
      <c r="D62" s="180" t="s">
        <v>105</v>
      </c>
      <c r="E62" s="181"/>
      <c r="F62" s="181"/>
      <c r="G62" s="181"/>
      <c r="H62" s="181"/>
      <c r="I62" s="182"/>
      <c r="J62" s="183">
        <f>J103</f>
        <v>0</v>
      </c>
      <c r="K62" s="179"/>
      <c r="L62" s="184"/>
    </row>
    <row r="63" spans="2:12" s="9" customFormat="1" ht="19.9" customHeight="1">
      <c r="B63" s="178"/>
      <c r="C63" s="179"/>
      <c r="D63" s="180" t="s">
        <v>106</v>
      </c>
      <c r="E63" s="181"/>
      <c r="F63" s="181"/>
      <c r="G63" s="181"/>
      <c r="H63" s="181"/>
      <c r="I63" s="182"/>
      <c r="J63" s="183">
        <f>J113</f>
        <v>0</v>
      </c>
      <c r="K63" s="179"/>
      <c r="L63" s="184"/>
    </row>
    <row r="64" spans="2:12" s="9" customFormat="1" ht="19.9" customHeight="1">
      <c r="B64" s="178"/>
      <c r="C64" s="179"/>
      <c r="D64" s="180" t="s">
        <v>107</v>
      </c>
      <c r="E64" s="181"/>
      <c r="F64" s="181"/>
      <c r="G64" s="181"/>
      <c r="H64" s="181"/>
      <c r="I64" s="182"/>
      <c r="J64" s="183">
        <f>J120</f>
        <v>0</v>
      </c>
      <c r="K64" s="179"/>
      <c r="L64" s="184"/>
    </row>
    <row r="65" spans="2:12" s="9" customFormat="1" ht="19.9" customHeight="1">
      <c r="B65" s="178"/>
      <c r="C65" s="179"/>
      <c r="D65" s="180" t="s">
        <v>108</v>
      </c>
      <c r="E65" s="181"/>
      <c r="F65" s="181"/>
      <c r="G65" s="181"/>
      <c r="H65" s="181"/>
      <c r="I65" s="182"/>
      <c r="J65" s="183">
        <f>J127</f>
        <v>0</v>
      </c>
      <c r="K65" s="179"/>
      <c r="L65" s="184"/>
    </row>
    <row r="66" spans="2:12" s="9" customFormat="1" ht="19.9" customHeight="1">
      <c r="B66" s="178"/>
      <c r="C66" s="179"/>
      <c r="D66" s="180" t="s">
        <v>109</v>
      </c>
      <c r="E66" s="181"/>
      <c r="F66" s="181"/>
      <c r="G66" s="181"/>
      <c r="H66" s="181"/>
      <c r="I66" s="182"/>
      <c r="J66" s="183">
        <f>J130</f>
        <v>0</v>
      </c>
      <c r="K66" s="179"/>
      <c r="L66" s="184"/>
    </row>
    <row r="67" spans="2:12" s="1" customFormat="1" ht="21.8" customHeight="1">
      <c r="B67" s="38"/>
      <c r="C67" s="39"/>
      <c r="D67" s="39"/>
      <c r="E67" s="39"/>
      <c r="F67" s="39"/>
      <c r="G67" s="39"/>
      <c r="H67" s="39"/>
      <c r="I67" s="135"/>
      <c r="J67" s="39"/>
      <c r="K67" s="39"/>
      <c r="L67" s="43"/>
    </row>
    <row r="68" spans="2:12" s="1" customFormat="1" ht="6.95" customHeight="1">
      <c r="B68" s="58"/>
      <c r="C68" s="59"/>
      <c r="D68" s="59"/>
      <c r="E68" s="59"/>
      <c r="F68" s="59"/>
      <c r="G68" s="59"/>
      <c r="H68" s="59"/>
      <c r="I68" s="161"/>
      <c r="J68" s="59"/>
      <c r="K68" s="59"/>
      <c r="L68" s="43"/>
    </row>
    <row r="72" spans="2:12" s="1" customFormat="1" ht="6.95" customHeight="1">
      <c r="B72" s="60"/>
      <c r="C72" s="61"/>
      <c r="D72" s="61"/>
      <c r="E72" s="61"/>
      <c r="F72" s="61"/>
      <c r="G72" s="61"/>
      <c r="H72" s="61"/>
      <c r="I72" s="164"/>
      <c r="J72" s="61"/>
      <c r="K72" s="61"/>
      <c r="L72" s="43"/>
    </row>
    <row r="73" spans="2:12" s="1" customFormat="1" ht="24.95" customHeight="1">
      <c r="B73" s="38"/>
      <c r="C73" s="23" t="s">
        <v>110</v>
      </c>
      <c r="D73" s="39"/>
      <c r="E73" s="39"/>
      <c r="F73" s="39"/>
      <c r="G73" s="39"/>
      <c r="H73" s="39"/>
      <c r="I73" s="135"/>
      <c r="J73" s="39"/>
      <c r="K73" s="39"/>
      <c r="L73" s="43"/>
    </row>
    <row r="74" spans="2:12" s="1" customFormat="1" ht="6.95" customHeight="1">
      <c r="B74" s="38"/>
      <c r="C74" s="39"/>
      <c r="D74" s="39"/>
      <c r="E74" s="39"/>
      <c r="F74" s="39"/>
      <c r="G74" s="39"/>
      <c r="H74" s="39"/>
      <c r="I74" s="135"/>
      <c r="J74" s="39"/>
      <c r="K74" s="39"/>
      <c r="L74" s="43"/>
    </row>
    <row r="75" spans="2:12" s="1" customFormat="1" ht="12" customHeight="1">
      <c r="B75" s="38"/>
      <c r="C75" s="32" t="s">
        <v>16</v>
      </c>
      <c r="D75" s="39"/>
      <c r="E75" s="39"/>
      <c r="F75" s="39"/>
      <c r="G75" s="39"/>
      <c r="H75" s="39"/>
      <c r="I75" s="135"/>
      <c r="J75" s="39"/>
      <c r="K75" s="39"/>
      <c r="L75" s="43"/>
    </row>
    <row r="76" spans="2:12" s="1" customFormat="1" ht="16.5" customHeight="1">
      <c r="B76" s="38"/>
      <c r="C76" s="39"/>
      <c r="D76" s="39"/>
      <c r="E76" s="165" t="str">
        <f>E7</f>
        <v>SILNICE III/11727 - PRŮTAH DOBŘÍV</v>
      </c>
      <c r="F76" s="32"/>
      <c r="G76" s="32"/>
      <c r="H76" s="32"/>
      <c r="I76" s="135"/>
      <c r="J76" s="39"/>
      <c r="K76" s="39"/>
      <c r="L76" s="43"/>
    </row>
    <row r="77" spans="2:12" s="1" customFormat="1" ht="12" customHeight="1">
      <c r="B77" s="38"/>
      <c r="C77" s="32" t="s">
        <v>97</v>
      </c>
      <c r="D77" s="39"/>
      <c r="E77" s="39"/>
      <c r="F77" s="39"/>
      <c r="G77" s="39"/>
      <c r="H77" s="39"/>
      <c r="I77" s="135"/>
      <c r="J77" s="39"/>
      <c r="K77" s="39"/>
      <c r="L77" s="43"/>
    </row>
    <row r="78" spans="2:12" s="1" customFormat="1" ht="16.5" customHeight="1">
      <c r="B78" s="38"/>
      <c r="C78" s="39"/>
      <c r="D78" s="39"/>
      <c r="E78" s="68" t="str">
        <f>E9</f>
        <v>0 - Vedlejší a ostatní náklady</v>
      </c>
      <c r="F78" s="39"/>
      <c r="G78" s="39"/>
      <c r="H78" s="39"/>
      <c r="I78" s="135"/>
      <c r="J78" s="39"/>
      <c r="K78" s="39"/>
      <c r="L78" s="43"/>
    </row>
    <row r="79" spans="2:12" s="1" customFormat="1" ht="6.95" customHeight="1">
      <c r="B79" s="38"/>
      <c r="C79" s="39"/>
      <c r="D79" s="39"/>
      <c r="E79" s="39"/>
      <c r="F79" s="39"/>
      <c r="G79" s="39"/>
      <c r="H79" s="39"/>
      <c r="I79" s="135"/>
      <c r="J79" s="39"/>
      <c r="K79" s="39"/>
      <c r="L79" s="43"/>
    </row>
    <row r="80" spans="2:12" s="1" customFormat="1" ht="12" customHeight="1">
      <c r="B80" s="38"/>
      <c r="C80" s="32" t="s">
        <v>21</v>
      </c>
      <c r="D80" s="39"/>
      <c r="E80" s="39"/>
      <c r="F80" s="27" t="str">
        <f>F12</f>
        <v xml:space="preserve"> </v>
      </c>
      <c r="G80" s="39"/>
      <c r="H80" s="39"/>
      <c r="I80" s="138" t="s">
        <v>23</v>
      </c>
      <c r="J80" s="71" t="str">
        <f>IF(J12="","",J12)</f>
        <v>30. 4. 2018</v>
      </c>
      <c r="K80" s="39"/>
      <c r="L80" s="43"/>
    </row>
    <row r="81" spans="2:12" s="1" customFormat="1" ht="6.95" customHeight="1">
      <c r="B81" s="38"/>
      <c r="C81" s="39"/>
      <c r="D81" s="39"/>
      <c r="E81" s="39"/>
      <c r="F81" s="39"/>
      <c r="G81" s="39"/>
      <c r="H81" s="39"/>
      <c r="I81" s="135"/>
      <c r="J81" s="39"/>
      <c r="K81" s="39"/>
      <c r="L81" s="43"/>
    </row>
    <row r="82" spans="2:12" s="1" customFormat="1" ht="15.15" customHeight="1">
      <c r="B82" s="38"/>
      <c r="C82" s="32" t="s">
        <v>25</v>
      </c>
      <c r="D82" s="39"/>
      <c r="E82" s="39"/>
      <c r="F82" s="27" t="str">
        <f>E15</f>
        <v>SÚSPK a Obec Dobřív</v>
      </c>
      <c r="G82" s="39"/>
      <c r="H82" s="39"/>
      <c r="I82" s="138" t="s">
        <v>31</v>
      </c>
      <c r="J82" s="36" t="str">
        <f>E21</f>
        <v xml:space="preserve"> </v>
      </c>
      <c r="K82" s="39"/>
      <c r="L82" s="43"/>
    </row>
    <row r="83" spans="2:12" s="1" customFormat="1" ht="15.15" customHeight="1">
      <c r="B83" s="38"/>
      <c r="C83" s="32" t="s">
        <v>29</v>
      </c>
      <c r="D83" s="39"/>
      <c r="E83" s="39"/>
      <c r="F83" s="27" t="str">
        <f>IF(E18="","",E18)</f>
        <v>Vyplň údaj</v>
      </c>
      <c r="G83" s="39"/>
      <c r="H83" s="39"/>
      <c r="I83" s="138" t="s">
        <v>33</v>
      </c>
      <c r="J83" s="36" t="str">
        <f>E24</f>
        <v>Zítek</v>
      </c>
      <c r="K83" s="39"/>
      <c r="L83" s="43"/>
    </row>
    <row r="84" spans="2:12" s="1" customFormat="1" ht="10.3" customHeight="1">
      <c r="B84" s="38"/>
      <c r="C84" s="39"/>
      <c r="D84" s="39"/>
      <c r="E84" s="39"/>
      <c r="F84" s="39"/>
      <c r="G84" s="39"/>
      <c r="H84" s="39"/>
      <c r="I84" s="135"/>
      <c r="J84" s="39"/>
      <c r="K84" s="39"/>
      <c r="L84" s="43"/>
    </row>
    <row r="85" spans="2:20" s="10" customFormat="1" ht="29.25" customHeight="1">
      <c r="B85" s="185"/>
      <c r="C85" s="186" t="s">
        <v>111</v>
      </c>
      <c r="D85" s="187" t="s">
        <v>56</v>
      </c>
      <c r="E85" s="187" t="s">
        <v>52</v>
      </c>
      <c r="F85" s="187" t="s">
        <v>53</v>
      </c>
      <c r="G85" s="187" t="s">
        <v>112</v>
      </c>
      <c r="H85" s="187" t="s">
        <v>113</v>
      </c>
      <c r="I85" s="188" t="s">
        <v>114</v>
      </c>
      <c r="J85" s="187" t="s">
        <v>101</v>
      </c>
      <c r="K85" s="189" t="s">
        <v>115</v>
      </c>
      <c r="L85" s="190"/>
      <c r="M85" s="91" t="s">
        <v>19</v>
      </c>
      <c r="N85" s="92" t="s">
        <v>41</v>
      </c>
      <c r="O85" s="92" t="s">
        <v>116</v>
      </c>
      <c r="P85" s="92" t="s">
        <v>117</v>
      </c>
      <c r="Q85" s="92" t="s">
        <v>118</v>
      </c>
      <c r="R85" s="92" t="s">
        <v>119</v>
      </c>
      <c r="S85" s="92" t="s">
        <v>120</v>
      </c>
      <c r="T85" s="93" t="s">
        <v>121</v>
      </c>
    </row>
    <row r="86" spans="2:63" s="1" customFormat="1" ht="22.8" customHeight="1">
      <c r="B86" s="38"/>
      <c r="C86" s="98" t="s">
        <v>122</v>
      </c>
      <c r="D86" s="39"/>
      <c r="E86" s="39"/>
      <c r="F86" s="39"/>
      <c r="G86" s="39"/>
      <c r="H86" s="39"/>
      <c r="I86" s="135"/>
      <c r="J86" s="191">
        <f>BK86</f>
        <v>0</v>
      </c>
      <c r="K86" s="39"/>
      <c r="L86" s="43"/>
      <c r="M86" s="94"/>
      <c r="N86" s="95"/>
      <c r="O86" s="95"/>
      <c r="P86" s="192">
        <f>P87</f>
        <v>0</v>
      </c>
      <c r="Q86" s="95"/>
      <c r="R86" s="192">
        <f>R87</f>
        <v>0</v>
      </c>
      <c r="S86" s="95"/>
      <c r="T86" s="193">
        <f>T87</f>
        <v>0</v>
      </c>
      <c r="AT86" s="17" t="s">
        <v>70</v>
      </c>
      <c r="AU86" s="17" t="s">
        <v>102</v>
      </c>
      <c r="BK86" s="194">
        <f>BK87</f>
        <v>0</v>
      </c>
    </row>
    <row r="87" spans="2:63" s="11" customFormat="1" ht="25.9" customHeight="1">
      <c r="B87" s="195"/>
      <c r="C87" s="196"/>
      <c r="D87" s="197" t="s">
        <v>70</v>
      </c>
      <c r="E87" s="198" t="s">
        <v>123</v>
      </c>
      <c r="F87" s="198" t="s">
        <v>124</v>
      </c>
      <c r="G87" s="196"/>
      <c r="H87" s="196"/>
      <c r="I87" s="199"/>
      <c r="J87" s="200">
        <f>BK87</f>
        <v>0</v>
      </c>
      <c r="K87" s="196"/>
      <c r="L87" s="201"/>
      <c r="M87" s="202"/>
      <c r="N87" s="203"/>
      <c r="O87" s="203"/>
      <c r="P87" s="204">
        <f>P88+P103+P113+P120+P127+P130</f>
        <v>0</v>
      </c>
      <c r="Q87" s="203"/>
      <c r="R87" s="204">
        <f>R88+R103+R113+R120+R127+R130</f>
        <v>0</v>
      </c>
      <c r="S87" s="203"/>
      <c r="T87" s="205">
        <f>T88+T103+T113+T120+T127+T130</f>
        <v>0</v>
      </c>
      <c r="AR87" s="206" t="s">
        <v>125</v>
      </c>
      <c r="AT87" s="207" t="s">
        <v>70</v>
      </c>
      <c r="AU87" s="207" t="s">
        <v>71</v>
      </c>
      <c r="AY87" s="206" t="s">
        <v>126</v>
      </c>
      <c r="BK87" s="208">
        <f>BK88+BK103+BK113+BK120+BK127+BK130</f>
        <v>0</v>
      </c>
    </row>
    <row r="88" spans="2:63" s="11" customFormat="1" ht="22.8" customHeight="1">
      <c r="B88" s="195"/>
      <c r="C88" s="196"/>
      <c r="D88" s="197" t="s">
        <v>70</v>
      </c>
      <c r="E88" s="209" t="s">
        <v>71</v>
      </c>
      <c r="F88" s="209" t="s">
        <v>124</v>
      </c>
      <c r="G88" s="196"/>
      <c r="H88" s="196"/>
      <c r="I88" s="199"/>
      <c r="J88" s="210">
        <f>BK88</f>
        <v>0</v>
      </c>
      <c r="K88" s="196"/>
      <c r="L88" s="201"/>
      <c r="M88" s="202"/>
      <c r="N88" s="203"/>
      <c r="O88" s="203"/>
      <c r="P88" s="204">
        <f>SUM(P89:P102)</f>
        <v>0</v>
      </c>
      <c r="Q88" s="203"/>
      <c r="R88" s="204">
        <f>SUM(R89:R102)</f>
        <v>0</v>
      </c>
      <c r="S88" s="203"/>
      <c r="T88" s="205">
        <f>SUM(T89:T102)</f>
        <v>0</v>
      </c>
      <c r="AR88" s="206" t="s">
        <v>125</v>
      </c>
      <c r="AT88" s="207" t="s">
        <v>70</v>
      </c>
      <c r="AU88" s="207" t="s">
        <v>78</v>
      </c>
      <c r="AY88" s="206" t="s">
        <v>126</v>
      </c>
      <c r="BK88" s="208">
        <f>SUM(BK89:BK102)</f>
        <v>0</v>
      </c>
    </row>
    <row r="89" spans="2:65" s="1" customFormat="1" ht="16.5" customHeight="1">
      <c r="B89" s="38"/>
      <c r="C89" s="211" t="s">
        <v>78</v>
      </c>
      <c r="D89" s="211" t="s">
        <v>127</v>
      </c>
      <c r="E89" s="212" t="s">
        <v>128</v>
      </c>
      <c r="F89" s="213" t="s">
        <v>129</v>
      </c>
      <c r="G89" s="214" t="s">
        <v>130</v>
      </c>
      <c r="H89" s="215">
        <v>1</v>
      </c>
      <c r="I89" s="216"/>
      <c r="J89" s="217">
        <f>ROUND(I89*H89,2)</f>
        <v>0</v>
      </c>
      <c r="K89" s="213" t="s">
        <v>131</v>
      </c>
      <c r="L89" s="43"/>
      <c r="M89" s="218" t="s">
        <v>19</v>
      </c>
      <c r="N89" s="219" t="s">
        <v>42</v>
      </c>
      <c r="O89" s="83"/>
      <c r="P89" s="220">
        <f>O89*H89</f>
        <v>0</v>
      </c>
      <c r="Q89" s="220">
        <v>0</v>
      </c>
      <c r="R89" s="220">
        <f>Q89*H89</f>
        <v>0</v>
      </c>
      <c r="S89" s="220">
        <v>0</v>
      </c>
      <c r="T89" s="221">
        <f>S89*H89</f>
        <v>0</v>
      </c>
      <c r="AR89" s="222" t="s">
        <v>132</v>
      </c>
      <c r="AT89" s="222" t="s">
        <v>127</v>
      </c>
      <c r="AU89" s="222" t="s">
        <v>80</v>
      </c>
      <c r="AY89" s="17" t="s">
        <v>126</v>
      </c>
      <c r="BE89" s="223">
        <f>IF(N89="základní",J89,0)</f>
        <v>0</v>
      </c>
      <c r="BF89" s="223">
        <f>IF(N89="snížená",J89,0)</f>
        <v>0</v>
      </c>
      <c r="BG89" s="223">
        <f>IF(N89="zákl. přenesená",J89,0)</f>
        <v>0</v>
      </c>
      <c r="BH89" s="223">
        <f>IF(N89="sníž. přenesená",J89,0)</f>
        <v>0</v>
      </c>
      <c r="BI89" s="223">
        <f>IF(N89="nulová",J89,0)</f>
        <v>0</v>
      </c>
      <c r="BJ89" s="17" t="s">
        <v>78</v>
      </c>
      <c r="BK89" s="223">
        <f>ROUND(I89*H89,2)</f>
        <v>0</v>
      </c>
      <c r="BL89" s="17" t="s">
        <v>132</v>
      </c>
      <c r="BM89" s="222" t="s">
        <v>133</v>
      </c>
    </row>
    <row r="90" spans="2:47" s="1" customFormat="1" ht="12">
      <c r="B90" s="38"/>
      <c r="C90" s="39"/>
      <c r="D90" s="224" t="s">
        <v>134</v>
      </c>
      <c r="E90" s="39"/>
      <c r="F90" s="225" t="s">
        <v>135</v>
      </c>
      <c r="G90" s="39"/>
      <c r="H90" s="39"/>
      <c r="I90" s="135"/>
      <c r="J90" s="39"/>
      <c r="K90" s="39"/>
      <c r="L90" s="43"/>
      <c r="M90" s="226"/>
      <c r="N90" s="83"/>
      <c r="O90" s="83"/>
      <c r="P90" s="83"/>
      <c r="Q90" s="83"/>
      <c r="R90" s="83"/>
      <c r="S90" s="83"/>
      <c r="T90" s="84"/>
      <c r="AT90" s="17" t="s">
        <v>134</v>
      </c>
      <c r="AU90" s="17" t="s">
        <v>80</v>
      </c>
    </row>
    <row r="91" spans="2:47" s="1" customFormat="1" ht="12">
      <c r="B91" s="38"/>
      <c r="C91" s="39"/>
      <c r="D91" s="224" t="s">
        <v>136</v>
      </c>
      <c r="E91" s="39"/>
      <c r="F91" s="227" t="s">
        <v>137</v>
      </c>
      <c r="G91" s="39"/>
      <c r="H91" s="39"/>
      <c r="I91" s="135"/>
      <c r="J91" s="39"/>
      <c r="K91" s="39"/>
      <c r="L91" s="43"/>
      <c r="M91" s="226"/>
      <c r="N91" s="83"/>
      <c r="O91" s="83"/>
      <c r="P91" s="83"/>
      <c r="Q91" s="83"/>
      <c r="R91" s="83"/>
      <c r="S91" s="83"/>
      <c r="T91" s="84"/>
      <c r="AT91" s="17" t="s">
        <v>136</v>
      </c>
      <c r="AU91" s="17" t="s">
        <v>80</v>
      </c>
    </row>
    <row r="92" spans="2:65" s="1" customFormat="1" ht="16.5" customHeight="1">
      <c r="B92" s="38"/>
      <c r="C92" s="211" t="s">
        <v>80</v>
      </c>
      <c r="D92" s="211" t="s">
        <v>127</v>
      </c>
      <c r="E92" s="212" t="s">
        <v>138</v>
      </c>
      <c r="F92" s="213" t="s">
        <v>139</v>
      </c>
      <c r="G92" s="214" t="s">
        <v>130</v>
      </c>
      <c r="H92" s="215">
        <v>10</v>
      </c>
      <c r="I92" s="216"/>
      <c r="J92" s="217">
        <f>ROUND(I92*H92,2)</f>
        <v>0</v>
      </c>
      <c r="K92" s="213" t="s">
        <v>131</v>
      </c>
      <c r="L92" s="43"/>
      <c r="M92" s="218" t="s">
        <v>19</v>
      </c>
      <c r="N92" s="219" t="s">
        <v>42</v>
      </c>
      <c r="O92" s="83"/>
      <c r="P92" s="220">
        <f>O92*H92</f>
        <v>0</v>
      </c>
      <c r="Q92" s="220">
        <v>0</v>
      </c>
      <c r="R92" s="220">
        <f>Q92*H92</f>
        <v>0</v>
      </c>
      <c r="S92" s="220">
        <v>0</v>
      </c>
      <c r="T92" s="221">
        <f>S92*H92</f>
        <v>0</v>
      </c>
      <c r="AR92" s="222" t="s">
        <v>132</v>
      </c>
      <c r="AT92" s="222" t="s">
        <v>127</v>
      </c>
      <c r="AU92" s="222" t="s">
        <v>80</v>
      </c>
      <c r="AY92" s="17" t="s">
        <v>126</v>
      </c>
      <c r="BE92" s="223">
        <f>IF(N92="základní",J92,0)</f>
        <v>0</v>
      </c>
      <c r="BF92" s="223">
        <f>IF(N92="snížená",J92,0)</f>
        <v>0</v>
      </c>
      <c r="BG92" s="223">
        <f>IF(N92="zákl. přenesená",J92,0)</f>
        <v>0</v>
      </c>
      <c r="BH92" s="223">
        <f>IF(N92="sníž. přenesená",J92,0)</f>
        <v>0</v>
      </c>
      <c r="BI92" s="223">
        <f>IF(N92="nulová",J92,0)</f>
        <v>0</v>
      </c>
      <c r="BJ92" s="17" t="s">
        <v>78</v>
      </c>
      <c r="BK92" s="223">
        <f>ROUND(I92*H92,2)</f>
        <v>0</v>
      </c>
      <c r="BL92" s="17" t="s">
        <v>132</v>
      </c>
      <c r="BM92" s="222" t="s">
        <v>140</v>
      </c>
    </row>
    <row r="93" spans="2:47" s="1" customFormat="1" ht="12">
      <c r="B93" s="38"/>
      <c r="C93" s="39"/>
      <c r="D93" s="224" t="s">
        <v>134</v>
      </c>
      <c r="E93" s="39"/>
      <c r="F93" s="225" t="s">
        <v>141</v>
      </c>
      <c r="G93" s="39"/>
      <c r="H93" s="39"/>
      <c r="I93" s="135"/>
      <c r="J93" s="39"/>
      <c r="K93" s="39"/>
      <c r="L93" s="43"/>
      <c r="M93" s="226"/>
      <c r="N93" s="83"/>
      <c r="O93" s="83"/>
      <c r="P93" s="83"/>
      <c r="Q93" s="83"/>
      <c r="R93" s="83"/>
      <c r="S93" s="83"/>
      <c r="T93" s="84"/>
      <c r="AT93" s="17" t="s">
        <v>134</v>
      </c>
      <c r="AU93" s="17" t="s">
        <v>80</v>
      </c>
    </row>
    <row r="94" spans="2:47" s="1" customFormat="1" ht="12">
      <c r="B94" s="38"/>
      <c r="C94" s="39"/>
      <c r="D94" s="224" t="s">
        <v>136</v>
      </c>
      <c r="E94" s="39"/>
      <c r="F94" s="227" t="s">
        <v>142</v>
      </c>
      <c r="G94" s="39"/>
      <c r="H94" s="39"/>
      <c r="I94" s="135"/>
      <c r="J94" s="39"/>
      <c r="K94" s="39"/>
      <c r="L94" s="43"/>
      <c r="M94" s="226"/>
      <c r="N94" s="83"/>
      <c r="O94" s="83"/>
      <c r="P94" s="83"/>
      <c r="Q94" s="83"/>
      <c r="R94" s="83"/>
      <c r="S94" s="83"/>
      <c r="T94" s="84"/>
      <c r="AT94" s="17" t="s">
        <v>136</v>
      </c>
      <c r="AU94" s="17" t="s">
        <v>80</v>
      </c>
    </row>
    <row r="95" spans="2:65" s="1" customFormat="1" ht="16.5" customHeight="1">
      <c r="B95" s="38"/>
      <c r="C95" s="211" t="s">
        <v>143</v>
      </c>
      <c r="D95" s="211" t="s">
        <v>127</v>
      </c>
      <c r="E95" s="212" t="s">
        <v>144</v>
      </c>
      <c r="F95" s="213" t="s">
        <v>145</v>
      </c>
      <c r="G95" s="214" t="s">
        <v>130</v>
      </c>
      <c r="H95" s="215">
        <v>1</v>
      </c>
      <c r="I95" s="216"/>
      <c r="J95" s="217">
        <f>ROUND(I95*H95,2)</f>
        <v>0</v>
      </c>
      <c r="K95" s="213" t="s">
        <v>131</v>
      </c>
      <c r="L95" s="43"/>
      <c r="M95" s="218" t="s">
        <v>19</v>
      </c>
      <c r="N95" s="219" t="s">
        <v>42</v>
      </c>
      <c r="O95" s="83"/>
      <c r="P95" s="220">
        <f>O95*H95</f>
        <v>0</v>
      </c>
      <c r="Q95" s="220">
        <v>0</v>
      </c>
      <c r="R95" s="220">
        <f>Q95*H95</f>
        <v>0</v>
      </c>
      <c r="S95" s="220">
        <v>0</v>
      </c>
      <c r="T95" s="221">
        <f>S95*H95</f>
        <v>0</v>
      </c>
      <c r="AR95" s="222" t="s">
        <v>146</v>
      </c>
      <c r="AT95" s="222" t="s">
        <v>127</v>
      </c>
      <c r="AU95" s="222" t="s">
        <v>80</v>
      </c>
      <c r="AY95" s="17" t="s">
        <v>126</v>
      </c>
      <c r="BE95" s="223">
        <f>IF(N95="základní",J95,0)</f>
        <v>0</v>
      </c>
      <c r="BF95" s="223">
        <f>IF(N95="snížená",J95,0)</f>
        <v>0</v>
      </c>
      <c r="BG95" s="223">
        <f>IF(N95="zákl. přenesená",J95,0)</f>
        <v>0</v>
      </c>
      <c r="BH95" s="223">
        <f>IF(N95="sníž. přenesená",J95,0)</f>
        <v>0</v>
      </c>
      <c r="BI95" s="223">
        <f>IF(N95="nulová",J95,0)</f>
        <v>0</v>
      </c>
      <c r="BJ95" s="17" t="s">
        <v>78</v>
      </c>
      <c r="BK95" s="223">
        <f>ROUND(I95*H95,2)</f>
        <v>0</v>
      </c>
      <c r="BL95" s="17" t="s">
        <v>146</v>
      </c>
      <c r="BM95" s="222" t="s">
        <v>147</v>
      </c>
    </row>
    <row r="96" spans="2:47" s="1" customFormat="1" ht="12">
      <c r="B96" s="38"/>
      <c r="C96" s="39"/>
      <c r="D96" s="224" t="s">
        <v>134</v>
      </c>
      <c r="E96" s="39"/>
      <c r="F96" s="225" t="s">
        <v>148</v>
      </c>
      <c r="G96" s="39"/>
      <c r="H96" s="39"/>
      <c r="I96" s="135"/>
      <c r="J96" s="39"/>
      <c r="K96" s="39"/>
      <c r="L96" s="43"/>
      <c r="M96" s="226"/>
      <c r="N96" s="83"/>
      <c r="O96" s="83"/>
      <c r="P96" s="83"/>
      <c r="Q96" s="83"/>
      <c r="R96" s="83"/>
      <c r="S96" s="83"/>
      <c r="T96" s="84"/>
      <c r="AT96" s="17" t="s">
        <v>134</v>
      </c>
      <c r="AU96" s="17" t="s">
        <v>80</v>
      </c>
    </row>
    <row r="97" spans="2:47" s="1" customFormat="1" ht="12">
      <c r="B97" s="38"/>
      <c r="C97" s="39"/>
      <c r="D97" s="224" t="s">
        <v>136</v>
      </c>
      <c r="E97" s="39"/>
      <c r="F97" s="227" t="s">
        <v>149</v>
      </c>
      <c r="G97" s="39"/>
      <c r="H97" s="39"/>
      <c r="I97" s="135"/>
      <c r="J97" s="39"/>
      <c r="K97" s="39"/>
      <c r="L97" s="43"/>
      <c r="M97" s="226"/>
      <c r="N97" s="83"/>
      <c r="O97" s="83"/>
      <c r="P97" s="83"/>
      <c r="Q97" s="83"/>
      <c r="R97" s="83"/>
      <c r="S97" s="83"/>
      <c r="T97" s="84"/>
      <c r="AT97" s="17" t="s">
        <v>136</v>
      </c>
      <c r="AU97" s="17" t="s">
        <v>80</v>
      </c>
    </row>
    <row r="98" spans="2:65" s="1" customFormat="1" ht="24" customHeight="1">
      <c r="B98" s="38"/>
      <c r="C98" s="211" t="s">
        <v>150</v>
      </c>
      <c r="D98" s="211" t="s">
        <v>127</v>
      </c>
      <c r="E98" s="212" t="s">
        <v>151</v>
      </c>
      <c r="F98" s="213" t="s">
        <v>152</v>
      </c>
      <c r="G98" s="214" t="s">
        <v>153</v>
      </c>
      <c r="H98" s="215">
        <v>30000</v>
      </c>
      <c r="I98" s="216"/>
      <c r="J98" s="217">
        <f>ROUND(I98*H98,2)</f>
        <v>0</v>
      </c>
      <c r="K98" s="213" t="s">
        <v>19</v>
      </c>
      <c r="L98" s="43"/>
      <c r="M98" s="218" t="s">
        <v>19</v>
      </c>
      <c r="N98" s="219" t="s">
        <v>42</v>
      </c>
      <c r="O98" s="83"/>
      <c r="P98" s="220">
        <f>O98*H98</f>
        <v>0</v>
      </c>
      <c r="Q98" s="220">
        <v>0</v>
      </c>
      <c r="R98" s="220">
        <f>Q98*H98</f>
        <v>0</v>
      </c>
      <c r="S98" s="220">
        <v>0</v>
      </c>
      <c r="T98" s="221">
        <f>S98*H98</f>
        <v>0</v>
      </c>
      <c r="AR98" s="222" t="s">
        <v>132</v>
      </c>
      <c r="AT98" s="222" t="s">
        <v>127</v>
      </c>
      <c r="AU98" s="222" t="s">
        <v>80</v>
      </c>
      <c r="AY98" s="17" t="s">
        <v>126</v>
      </c>
      <c r="BE98" s="223">
        <f>IF(N98="základní",J98,0)</f>
        <v>0</v>
      </c>
      <c r="BF98" s="223">
        <f>IF(N98="snížená",J98,0)</f>
        <v>0</v>
      </c>
      <c r="BG98" s="223">
        <f>IF(N98="zákl. přenesená",J98,0)</f>
        <v>0</v>
      </c>
      <c r="BH98" s="223">
        <f>IF(N98="sníž. přenesená",J98,0)</f>
        <v>0</v>
      </c>
      <c r="BI98" s="223">
        <f>IF(N98="nulová",J98,0)</f>
        <v>0</v>
      </c>
      <c r="BJ98" s="17" t="s">
        <v>78</v>
      </c>
      <c r="BK98" s="223">
        <f>ROUND(I98*H98,2)</f>
        <v>0</v>
      </c>
      <c r="BL98" s="17" t="s">
        <v>132</v>
      </c>
      <c r="BM98" s="222" t="s">
        <v>154</v>
      </c>
    </row>
    <row r="99" spans="2:47" s="1" customFormat="1" ht="12">
      <c r="B99" s="38"/>
      <c r="C99" s="39"/>
      <c r="D99" s="224" t="s">
        <v>134</v>
      </c>
      <c r="E99" s="39"/>
      <c r="F99" s="225" t="s">
        <v>152</v>
      </c>
      <c r="G99" s="39"/>
      <c r="H99" s="39"/>
      <c r="I99" s="135"/>
      <c r="J99" s="39"/>
      <c r="K99" s="39"/>
      <c r="L99" s="43"/>
      <c r="M99" s="226"/>
      <c r="N99" s="83"/>
      <c r="O99" s="83"/>
      <c r="P99" s="83"/>
      <c r="Q99" s="83"/>
      <c r="R99" s="83"/>
      <c r="S99" s="83"/>
      <c r="T99" s="84"/>
      <c r="AT99" s="17" t="s">
        <v>134</v>
      </c>
      <c r="AU99" s="17" t="s">
        <v>80</v>
      </c>
    </row>
    <row r="100" spans="2:65" s="1" customFormat="1" ht="16.5" customHeight="1">
      <c r="B100" s="38"/>
      <c r="C100" s="211" t="s">
        <v>125</v>
      </c>
      <c r="D100" s="211" t="s">
        <v>127</v>
      </c>
      <c r="E100" s="212" t="s">
        <v>155</v>
      </c>
      <c r="F100" s="213" t="s">
        <v>156</v>
      </c>
      <c r="G100" s="214" t="s">
        <v>153</v>
      </c>
      <c r="H100" s="215">
        <v>1</v>
      </c>
      <c r="I100" s="216"/>
      <c r="J100" s="217">
        <f>ROUND(I100*H100,2)</f>
        <v>0</v>
      </c>
      <c r="K100" s="213" t="s">
        <v>19</v>
      </c>
      <c r="L100" s="43"/>
      <c r="M100" s="218" t="s">
        <v>19</v>
      </c>
      <c r="N100" s="219" t="s">
        <v>42</v>
      </c>
      <c r="O100" s="83"/>
      <c r="P100" s="220">
        <f>O100*H100</f>
        <v>0</v>
      </c>
      <c r="Q100" s="220">
        <v>0</v>
      </c>
      <c r="R100" s="220">
        <f>Q100*H100</f>
        <v>0</v>
      </c>
      <c r="S100" s="220">
        <v>0</v>
      </c>
      <c r="T100" s="221">
        <f>S100*H100</f>
        <v>0</v>
      </c>
      <c r="AR100" s="222" t="s">
        <v>132</v>
      </c>
      <c r="AT100" s="222" t="s">
        <v>127</v>
      </c>
      <c r="AU100" s="222" t="s">
        <v>80</v>
      </c>
      <c r="AY100" s="17" t="s">
        <v>126</v>
      </c>
      <c r="BE100" s="223">
        <f>IF(N100="základní",J100,0)</f>
        <v>0</v>
      </c>
      <c r="BF100" s="223">
        <f>IF(N100="snížená",J100,0)</f>
        <v>0</v>
      </c>
      <c r="BG100" s="223">
        <f>IF(N100="zákl. přenesená",J100,0)</f>
        <v>0</v>
      </c>
      <c r="BH100" s="223">
        <f>IF(N100="sníž. přenesená",J100,0)</f>
        <v>0</v>
      </c>
      <c r="BI100" s="223">
        <f>IF(N100="nulová",J100,0)</f>
        <v>0</v>
      </c>
      <c r="BJ100" s="17" t="s">
        <v>78</v>
      </c>
      <c r="BK100" s="223">
        <f>ROUND(I100*H100,2)</f>
        <v>0</v>
      </c>
      <c r="BL100" s="17" t="s">
        <v>132</v>
      </c>
      <c r="BM100" s="222" t="s">
        <v>157</v>
      </c>
    </row>
    <row r="101" spans="2:47" s="1" customFormat="1" ht="12">
      <c r="B101" s="38"/>
      <c r="C101" s="39"/>
      <c r="D101" s="224" t="s">
        <v>134</v>
      </c>
      <c r="E101" s="39"/>
      <c r="F101" s="225" t="s">
        <v>156</v>
      </c>
      <c r="G101" s="39"/>
      <c r="H101" s="39"/>
      <c r="I101" s="135"/>
      <c r="J101" s="39"/>
      <c r="K101" s="39"/>
      <c r="L101" s="43"/>
      <c r="M101" s="226"/>
      <c r="N101" s="83"/>
      <c r="O101" s="83"/>
      <c r="P101" s="83"/>
      <c r="Q101" s="83"/>
      <c r="R101" s="83"/>
      <c r="S101" s="83"/>
      <c r="T101" s="84"/>
      <c r="AT101" s="17" t="s">
        <v>134</v>
      </c>
      <c r="AU101" s="17" t="s">
        <v>80</v>
      </c>
    </row>
    <row r="102" spans="2:47" s="1" customFormat="1" ht="12">
      <c r="B102" s="38"/>
      <c r="C102" s="39"/>
      <c r="D102" s="224" t="s">
        <v>136</v>
      </c>
      <c r="E102" s="39"/>
      <c r="F102" s="227" t="s">
        <v>158</v>
      </c>
      <c r="G102" s="39"/>
      <c r="H102" s="39"/>
      <c r="I102" s="135"/>
      <c r="J102" s="39"/>
      <c r="K102" s="39"/>
      <c r="L102" s="43"/>
      <c r="M102" s="226"/>
      <c r="N102" s="83"/>
      <c r="O102" s="83"/>
      <c r="P102" s="83"/>
      <c r="Q102" s="83"/>
      <c r="R102" s="83"/>
      <c r="S102" s="83"/>
      <c r="T102" s="84"/>
      <c r="AT102" s="17" t="s">
        <v>136</v>
      </c>
      <c r="AU102" s="17" t="s">
        <v>80</v>
      </c>
    </row>
    <row r="103" spans="2:63" s="11" customFormat="1" ht="22.8" customHeight="1">
      <c r="B103" s="195"/>
      <c r="C103" s="196"/>
      <c r="D103" s="197" t="s">
        <v>70</v>
      </c>
      <c r="E103" s="209" t="s">
        <v>159</v>
      </c>
      <c r="F103" s="209" t="s">
        <v>160</v>
      </c>
      <c r="G103" s="196"/>
      <c r="H103" s="196"/>
      <c r="I103" s="199"/>
      <c r="J103" s="210">
        <f>BK103</f>
        <v>0</v>
      </c>
      <c r="K103" s="196"/>
      <c r="L103" s="201"/>
      <c r="M103" s="202"/>
      <c r="N103" s="203"/>
      <c r="O103" s="203"/>
      <c r="P103" s="204">
        <f>SUM(P104:P112)</f>
        <v>0</v>
      </c>
      <c r="Q103" s="203"/>
      <c r="R103" s="204">
        <f>SUM(R104:R112)</f>
        <v>0</v>
      </c>
      <c r="S103" s="203"/>
      <c r="T103" s="205">
        <f>SUM(T104:T112)</f>
        <v>0</v>
      </c>
      <c r="AR103" s="206" t="s">
        <v>125</v>
      </c>
      <c r="AT103" s="207" t="s">
        <v>70</v>
      </c>
      <c r="AU103" s="207" t="s">
        <v>78</v>
      </c>
      <c r="AY103" s="206" t="s">
        <v>126</v>
      </c>
      <c r="BK103" s="208">
        <f>SUM(BK104:BK112)</f>
        <v>0</v>
      </c>
    </row>
    <row r="104" spans="2:65" s="1" customFormat="1" ht="16.5" customHeight="1">
      <c r="B104" s="38"/>
      <c r="C104" s="211" t="s">
        <v>161</v>
      </c>
      <c r="D104" s="211" t="s">
        <v>127</v>
      </c>
      <c r="E104" s="212" t="s">
        <v>162</v>
      </c>
      <c r="F104" s="213" t="s">
        <v>163</v>
      </c>
      <c r="G104" s="214" t="s">
        <v>153</v>
      </c>
      <c r="H104" s="215">
        <v>1</v>
      </c>
      <c r="I104" s="216"/>
      <c r="J104" s="217">
        <f>ROUND(I104*H104,2)</f>
        <v>0</v>
      </c>
      <c r="K104" s="213" t="s">
        <v>164</v>
      </c>
      <c r="L104" s="43"/>
      <c r="M104" s="218" t="s">
        <v>19</v>
      </c>
      <c r="N104" s="219" t="s">
        <v>42</v>
      </c>
      <c r="O104" s="83"/>
      <c r="P104" s="220">
        <f>O104*H104</f>
        <v>0</v>
      </c>
      <c r="Q104" s="220">
        <v>0</v>
      </c>
      <c r="R104" s="220">
        <f>Q104*H104</f>
        <v>0</v>
      </c>
      <c r="S104" s="220">
        <v>0</v>
      </c>
      <c r="T104" s="221">
        <f>S104*H104</f>
        <v>0</v>
      </c>
      <c r="AR104" s="222" t="s">
        <v>132</v>
      </c>
      <c r="AT104" s="222" t="s">
        <v>127</v>
      </c>
      <c r="AU104" s="222" t="s">
        <v>80</v>
      </c>
      <c r="AY104" s="17" t="s">
        <v>126</v>
      </c>
      <c r="BE104" s="223">
        <f>IF(N104="základní",J104,0)</f>
        <v>0</v>
      </c>
      <c r="BF104" s="223">
        <f>IF(N104="snížená",J104,0)</f>
        <v>0</v>
      </c>
      <c r="BG104" s="223">
        <f>IF(N104="zákl. přenesená",J104,0)</f>
        <v>0</v>
      </c>
      <c r="BH104" s="223">
        <f>IF(N104="sníž. přenesená",J104,0)</f>
        <v>0</v>
      </c>
      <c r="BI104" s="223">
        <f>IF(N104="nulová",J104,0)</f>
        <v>0</v>
      </c>
      <c r="BJ104" s="17" t="s">
        <v>78</v>
      </c>
      <c r="BK104" s="223">
        <f>ROUND(I104*H104,2)</f>
        <v>0</v>
      </c>
      <c r="BL104" s="17" t="s">
        <v>132</v>
      </c>
      <c r="BM104" s="222" t="s">
        <v>165</v>
      </c>
    </row>
    <row r="105" spans="2:47" s="1" customFormat="1" ht="12">
      <c r="B105" s="38"/>
      <c r="C105" s="39"/>
      <c r="D105" s="224" t="s">
        <v>134</v>
      </c>
      <c r="E105" s="39"/>
      <c r="F105" s="225" t="s">
        <v>163</v>
      </c>
      <c r="G105" s="39"/>
      <c r="H105" s="39"/>
      <c r="I105" s="135"/>
      <c r="J105" s="39"/>
      <c r="K105" s="39"/>
      <c r="L105" s="43"/>
      <c r="M105" s="226"/>
      <c r="N105" s="83"/>
      <c r="O105" s="83"/>
      <c r="P105" s="83"/>
      <c r="Q105" s="83"/>
      <c r="R105" s="83"/>
      <c r="S105" s="83"/>
      <c r="T105" s="84"/>
      <c r="AT105" s="17" t="s">
        <v>134</v>
      </c>
      <c r="AU105" s="17" t="s">
        <v>80</v>
      </c>
    </row>
    <row r="106" spans="2:47" s="1" customFormat="1" ht="12">
      <c r="B106" s="38"/>
      <c r="C106" s="39"/>
      <c r="D106" s="224" t="s">
        <v>136</v>
      </c>
      <c r="E106" s="39"/>
      <c r="F106" s="227" t="s">
        <v>166</v>
      </c>
      <c r="G106" s="39"/>
      <c r="H106" s="39"/>
      <c r="I106" s="135"/>
      <c r="J106" s="39"/>
      <c r="K106" s="39"/>
      <c r="L106" s="43"/>
      <c r="M106" s="226"/>
      <c r="N106" s="83"/>
      <c r="O106" s="83"/>
      <c r="P106" s="83"/>
      <c r="Q106" s="83"/>
      <c r="R106" s="83"/>
      <c r="S106" s="83"/>
      <c r="T106" s="84"/>
      <c r="AT106" s="17" t="s">
        <v>136</v>
      </c>
      <c r="AU106" s="17" t="s">
        <v>80</v>
      </c>
    </row>
    <row r="107" spans="2:65" s="1" customFormat="1" ht="16.5" customHeight="1">
      <c r="B107" s="38"/>
      <c r="C107" s="211" t="s">
        <v>167</v>
      </c>
      <c r="D107" s="211" t="s">
        <v>127</v>
      </c>
      <c r="E107" s="212" t="s">
        <v>168</v>
      </c>
      <c r="F107" s="213" t="s">
        <v>169</v>
      </c>
      <c r="G107" s="214" t="s">
        <v>153</v>
      </c>
      <c r="H107" s="215">
        <v>1</v>
      </c>
      <c r="I107" s="216"/>
      <c r="J107" s="217">
        <f>ROUND(I107*H107,2)</f>
        <v>0</v>
      </c>
      <c r="K107" s="213" t="s">
        <v>164</v>
      </c>
      <c r="L107" s="43"/>
      <c r="M107" s="218" t="s">
        <v>19</v>
      </c>
      <c r="N107" s="219" t="s">
        <v>42</v>
      </c>
      <c r="O107" s="83"/>
      <c r="P107" s="220">
        <f>O107*H107</f>
        <v>0</v>
      </c>
      <c r="Q107" s="220">
        <v>0</v>
      </c>
      <c r="R107" s="220">
        <f>Q107*H107</f>
        <v>0</v>
      </c>
      <c r="S107" s="220">
        <v>0</v>
      </c>
      <c r="T107" s="221">
        <f>S107*H107</f>
        <v>0</v>
      </c>
      <c r="AR107" s="222" t="s">
        <v>132</v>
      </c>
      <c r="AT107" s="222" t="s">
        <v>127</v>
      </c>
      <c r="AU107" s="222" t="s">
        <v>80</v>
      </c>
      <c r="AY107" s="17" t="s">
        <v>126</v>
      </c>
      <c r="BE107" s="223">
        <f>IF(N107="základní",J107,0)</f>
        <v>0</v>
      </c>
      <c r="BF107" s="223">
        <f>IF(N107="snížená",J107,0)</f>
        <v>0</v>
      </c>
      <c r="BG107" s="223">
        <f>IF(N107="zákl. přenesená",J107,0)</f>
        <v>0</v>
      </c>
      <c r="BH107" s="223">
        <f>IF(N107="sníž. přenesená",J107,0)</f>
        <v>0</v>
      </c>
      <c r="BI107" s="223">
        <f>IF(N107="nulová",J107,0)</f>
        <v>0</v>
      </c>
      <c r="BJ107" s="17" t="s">
        <v>78</v>
      </c>
      <c r="BK107" s="223">
        <f>ROUND(I107*H107,2)</f>
        <v>0</v>
      </c>
      <c r="BL107" s="17" t="s">
        <v>132</v>
      </c>
      <c r="BM107" s="222" t="s">
        <v>170</v>
      </c>
    </row>
    <row r="108" spans="2:47" s="1" customFormat="1" ht="12">
      <c r="B108" s="38"/>
      <c r="C108" s="39"/>
      <c r="D108" s="224" t="s">
        <v>134</v>
      </c>
      <c r="E108" s="39"/>
      <c r="F108" s="225" t="s">
        <v>169</v>
      </c>
      <c r="G108" s="39"/>
      <c r="H108" s="39"/>
      <c r="I108" s="135"/>
      <c r="J108" s="39"/>
      <c r="K108" s="39"/>
      <c r="L108" s="43"/>
      <c r="M108" s="226"/>
      <c r="N108" s="83"/>
      <c r="O108" s="83"/>
      <c r="P108" s="83"/>
      <c r="Q108" s="83"/>
      <c r="R108" s="83"/>
      <c r="S108" s="83"/>
      <c r="T108" s="84"/>
      <c r="AT108" s="17" t="s">
        <v>134</v>
      </c>
      <c r="AU108" s="17" t="s">
        <v>80</v>
      </c>
    </row>
    <row r="109" spans="2:47" s="1" customFormat="1" ht="12">
      <c r="B109" s="38"/>
      <c r="C109" s="39"/>
      <c r="D109" s="224" t="s">
        <v>136</v>
      </c>
      <c r="E109" s="39"/>
      <c r="F109" s="227" t="s">
        <v>171</v>
      </c>
      <c r="G109" s="39"/>
      <c r="H109" s="39"/>
      <c r="I109" s="135"/>
      <c r="J109" s="39"/>
      <c r="K109" s="39"/>
      <c r="L109" s="43"/>
      <c r="M109" s="226"/>
      <c r="N109" s="83"/>
      <c r="O109" s="83"/>
      <c r="P109" s="83"/>
      <c r="Q109" s="83"/>
      <c r="R109" s="83"/>
      <c r="S109" s="83"/>
      <c r="T109" s="84"/>
      <c r="AT109" s="17" t="s">
        <v>136</v>
      </c>
      <c r="AU109" s="17" t="s">
        <v>80</v>
      </c>
    </row>
    <row r="110" spans="2:65" s="1" customFormat="1" ht="16.5" customHeight="1">
      <c r="B110" s="38"/>
      <c r="C110" s="211" t="s">
        <v>172</v>
      </c>
      <c r="D110" s="211" t="s">
        <v>127</v>
      </c>
      <c r="E110" s="212" t="s">
        <v>173</v>
      </c>
      <c r="F110" s="213" t="s">
        <v>174</v>
      </c>
      <c r="G110" s="214" t="s">
        <v>153</v>
      </c>
      <c r="H110" s="215">
        <v>1</v>
      </c>
      <c r="I110" s="216"/>
      <c r="J110" s="217">
        <f>ROUND(I110*H110,2)</f>
        <v>0</v>
      </c>
      <c r="K110" s="213" t="s">
        <v>164</v>
      </c>
      <c r="L110" s="43"/>
      <c r="M110" s="218" t="s">
        <v>19</v>
      </c>
      <c r="N110" s="219" t="s">
        <v>42</v>
      </c>
      <c r="O110" s="83"/>
      <c r="P110" s="220">
        <f>O110*H110</f>
        <v>0</v>
      </c>
      <c r="Q110" s="220">
        <v>0</v>
      </c>
      <c r="R110" s="220">
        <f>Q110*H110</f>
        <v>0</v>
      </c>
      <c r="S110" s="220">
        <v>0</v>
      </c>
      <c r="T110" s="221">
        <f>S110*H110</f>
        <v>0</v>
      </c>
      <c r="AR110" s="222" t="s">
        <v>132</v>
      </c>
      <c r="AT110" s="222" t="s">
        <v>127</v>
      </c>
      <c r="AU110" s="222" t="s">
        <v>80</v>
      </c>
      <c r="AY110" s="17" t="s">
        <v>126</v>
      </c>
      <c r="BE110" s="223">
        <f>IF(N110="základní",J110,0)</f>
        <v>0</v>
      </c>
      <c r="BF110" s="223">
        <f>IF(N110="snížená",J110,0)</f>
        <v>0</v>
      </c>
      <c r="BG110" s="223">
        <f>IF(N110="zákl. přenesená",J110,0)</f>
        <v>0</v>
      </c>
      <c r="BH110" s="223">
        <f>IF(N110="sníž. přenesená",J110,0)</f>
        <v>0</v>
      </c>
      <c r="BI110" s="223">
        <f>IF(N110="nulová",J110,0)</f>
        <v>0</v>
      </c>
      <c r="BJ110" s="17" t="s">
        <v>78</v>
      </c>
      <c r="BK110" s="223">
        <f>ROUND(I110*H110,2)</f>
        <v>0</v>
      </c>
      <c r="BL110" s="17" t="s">
        <v>132</v>
      </c>
      <c r="BM110" s="222" t="s">
        <v>175</v>
      </c>
    </row>
    <row r="111" spans="2:47" s="1" customFormat="1" ht="12">
      <c r="B111" s="38"/>
      <c r="C111" s="39"/>
      <c r="D111" s="224" t="s">
        <v>134</v>
      </c>
      <c r="E111" s="39"/>
      <c r="F111" s="225" t="s">
        <v>174</v>
      </c>
      <c r="G111" s="39"/>
      <c r="H111" s="39"/>
      <c r="I111" s="135"/>
      <c r="J111" s="39"/>
      <c r="K111" s="39"/>
      <c r="L111" s="43"/>
      <c r="M111" s="226"/>
      <c r="N111" s="83"/>
      <c r="O111" s="83"/>
      <c r="P111" s="83"/>
      <c r="Q111" s="83"/>
      <c r="R111" s="83"/>
      <c r="S111" s="83"/>
      <c r="T111" s="84"/>
      <c r="AT111" s="17" t="s">
        <v>134</v>
      </c>
      <c r="AU111" s="17" t="s">
        <v>80</v>
      </c>
    </row>
    <row r="112" spans="2:47" s="1" customFormat="1" ht="12">
      <c r="B112" s="38"/>
      <c r="C112" s="39"/>
      <c r="D112" s="224" t="s">
        <v>136</v>
      </c>
      <c r="E112" s="39"/>
      <c r="F112" s="227" t="s">
        <v>176</v>
      </c>
      <c r="G112" s="39"/>
      <c r="H112" s="39"/>
      <c r="I112" s="135"/>
      <c r="J112" s="39"/>
      <c r="K112" s="39"/>
      <c r="L112" s="43"/>
      <c r="M112" s="226"/>
      <c r="N112" s="83"/>
      <c r="O112" s="83"/>
      <c r="P112" s="83"/>
      <c r="Q112" s="83"/>
      <c r="R112" s="83"/>
      <c r="S112" s="83"/>
      <c r="T112" s="84"/>
      <c r="AT112" s="17" t="s">
        <v>136</v>
      </c>
      <c r="AU112" s="17" t="s">
        <v>80</v>
      </c>
    </row>
    <row r="113" spans="2:63" s="11" customFormat="1" ht="22.8" customHeight="1">
      <c r="B113" s="195"/>
      <c r="C113" s="196"/>
      <c r="D113" s="197" t="s">
        <v>70</v>
      </c>
      <c r="E113" s="209" t="s">
        <v>177</v>
      </c>
      <c r="F113" s="209" t="s">
        <v>178</v>
      </c>
      <c r="G113" s="196"/>
      <c r="H113" s="196"/>
      <c r="I113" s="199"/>
      <c r="J113" s="210">
        <f>BK113</f>
        <v>0</v>
      </c>
      <c r="K113" s="196"/>
      <c r="L113" s="201"/>
      <c r="M113" s="202"/>
      <c r="N113" s="203"/>
      <c r="O113" s="203"/>
      <c r="P113" s="204">
        <f>SUM(P114:P119)</f>
        <v>0</v>
      </c>
      <c r="Q113" s="203"/>
      <c r="R113" s="204">
        <f>SUM(R114:R119)</f>
        <v>0</v>
      </c>
      <c r="S113" s="203"/>
      <c r="T113" s="205">
        <f>SUM(T114:T119)</f>
        <v>0</v>
      </c>
      <c r="AR113" s="206" t="s">
        <v>125</v>
      </c>
      <c r="AT113" s="207" t="s">
        <v>70</v>
      </c>
      <c r="AU113" s="207" t="s">
        <v>78</v>
      </c>
      <c r="AY113" s="206" t="s">
        <v>126</v>
      </c>
      <c r="BK113" s="208">
        <f>SUM(BK114:BK119)</f>
        <v>0</v>
      </c>
    </row>
    <row r="114" spans="2:65" s="1" customFormat="1" ht="16.5" customHeight="1">
      <c r="B114" s="38"/>
      <c r="C114" s="211" t="s">
        <v>179</v>
      </c>
      <c r="D114" s="211" t="s">
        <v>127</v>
      </c>
      <c r="E114" s="212" t="s">
        <v>180</v>
      </c>
      <c r="F114" s="213" t="s">
        <v>178</v>
      </c>
      <c r="G114" s="214" t="s">
        <v>153</v>
      </c>
      <c r="H114" s="215">
        <v>1</v>
      </c>
      <c r="I114" s="216"/>
      <c r="J114" s="217">
        <f>ROUND(I114*H114,2)</f>
        <v>0</v>
      </c>
      <c r="K114" s="213" t="s">
        <v>164</v>
      </c>
      <c r="L114" s="43"/>
      <c r="M114" s="218" t="s">
        <v>19</v>
      </c>
      <c r="N114" s="219" t="s">
        <v>42</v>
      </c>
      <c r="O114" s="83"/>
      <c r="P114" s="220">
        <f>O114*H114</f>
        <v>0</v>
      </c>
      <c r="Q114" s="220">
        <v>0</v>
      </c>
      <c r="R114" s="220">
        <f>Q114*H114</f>
        <v>0</v>
      </c>
      <c r="S114" s="220">
        <v>0</v>
      </c>
      <c r="T114" s="221">
        <f>S114*H114</f>
        <v>0</v>
      </c>
      <c r="AR114" s="222" t="s">
        <v>132</v>
      </c>
      <c r="AT114" s="222" t="s">
        <v>127</v>
      </c>
      <c r="AU114" s="222" t="s">
        <v>80</v>
      </c>
      <c r="AY114" s="17" t="s">
        <v>126</v>
      </c>
      <c r="BE114" s="223">
        <f>IF(N114="základní",J114,0)</f>
        <v>0</v>
      </c>
      <c r="BF114" s="223">
        <f>IF(N114="snížená",J114,0)</f>
        <v>0</v>
      </c>
      <c r="BG114" s="223">
        <f>IF(N114="zákl. přenesená",J114,0)</f>
        <v>0</v>
      </c>
      <c r="BH114" s="223">
        <f>IF(N114="sníž. přenesená",J114,0)</f>
        <v>0</v>
      </c>
      <c r="BI114" s="223">
        <f>IF(N114="nulová",J114,0)</f>
        <v>0</v>
      </c>
      <c r="BJ114" s="17" t="s">
        <v>78</v>
      </c>
      <c r="BK114" s="223">
        <f>ROUND(I114*H114,2)</f>
        <v>0</v>
      </c>
      <c r="BL114" s="17" t="s">
        <v>132</v>
      </c>
      <c r="BM114" s="222" t="s">
        <v>181</v>
      </c>
    </row>
    <row r="115" spans="2:47" s="1" customFormat="1" ht="12">
      <c r="B115" s="38"/>
      <c r="C115" s="39"/>
      <c r="D115" s="224" t="s">
        <v>134</v>
      </c>
      <c r="E115" s="39"/>
      <c r="F115" s="225" t="s">
        <v>178</v>
      </c>
      <c r="G115" s="39"/>
      <c r="H115" s="39"/>
      <c r="I115" s="135"/>
      <c r="J115" s="39"/>
      <c r="K115" s="39"/>
      <c r="L115" s="43"/>
      <c r="M115" s="226"/>
      <c r="N115" s="83"/>
      <c r="O115" s="83"/>
      <c r="P115" s="83"/>
      <c r="Q115" s="83"/>
      <c r="R115" s="83"/>
      <c r="S115" s="83"/>
      <c r="T115" s="84"/>
      <c r="AT115" s="17" t="s">
        <v>134</v>
      </c>
      <c r="AU115" s="17" t="s">
        <v>80</v>
      </c>
    </row>
    <row r="116" spans="2:47" s="1" customFormat="1" ht="12">
      <c r="B116" s="38"/>
      <c r="C116" s="39"/>
      <c r="D116" s="224" t="s">
        <v>136</v>
      </c>
      <c r="E116" s="39"/>
      <c r="F116" s="227" t="s">
        <v>182</v>
      </c>
      <c r="G116" s="39"/>
      <c r="H116" s="39"/>
      <c r="I116" s="135"/>
      <c r="J116" s="39"/>
      <c r="K116" s="39"/>
      <c r="L116" s="43"/>
      <c r="M116" s="226"/>
      <c r="N116" s="83"/>
      <c r="O116" s="83"/>
      <c r="P116" s="83"/>
      <c r="Q116" s="83"/>
      <c r="R116" s="83"/>
      <c r="S116" s="83"/>
      <c r="T116" s="84"/>
      <c r="AT116" s="17" t="s">
        <v>136</v>
      </c>
      <c r="AU116" s="17" t="s">
        <v>80</v>
      </c>
    </row>
    <row r="117" spans="2:65" s="1" customFormat="1" ht="16.5" customHeight="1">
      <c r="B117" s="38"/>
      <c r="C117" s="211" t="s">
        <v>183</v>
      </c>
      <c r="D117" s="211" t="s">
        <v>127</v>
      </c>
      <c r="E117" s="212" t="s">
        <v>184</v>
      </c>
      <c r="F117" s="213" t="s">
        <v>185</v>
      </c>
      <c r="G117" s="214" t="s">
        <v>130</v>
      </c>
      <c r="H117" s="215">
        <v>2</v>
      </c>
      <c r="I117" s="216"/>
      <c r="J117" s="217">
        <f>ROUND(I117*H117,2)</f>
        <v>0</v>
      </c>
      <c r="K117" s="213" t="s">
        <v>164</v>
      </c>
      <c r="L117" s="43"/>
      <c r="M117" s="218" t="s">
        <v>19</v>
      </c>
      <c r="N117" s="219" t="s">
        <v>42</v>
      </c>
      <c r="O117" s="83"/>
      <c r="P117" s="220">
        <f>O117*H117</f>
        <v>0</v>
      </c>
      <c r="Q117" s="220">
        <v>0</v>
      </c>
      <c r="R117" s="220">
        <f>Q117*H117</f>
        <v>0</v>
      </c>
      <c r="S117" s="220">
        <v>0</v>
      </c>
      <c r="T117" s="221">
        <f>S117*H117</f>
        <v>0</v>
      </c>
      <c r="AR117" s="222" t="s">
        <v>132</v>
      </c>
      <c r="AT117" s="222" t="s">
        <v>127</v>
      </c>
      <c r="AU117" s="222" t="s">
        <v>80</v>
      </c>
      <c r="AY117" s="17" t="s">
        <v>126</v>
      </c>
      <c r="BE117" s="223">
        <f>IF(N117="základní",J117,0)</f>
        <v>0</v>
      </c>
      <c r="BF117" s="223">
        <f>IF(N117="snížená",J117,0)</f>
        <v>0</v>
      </c>
      <c r="BG117" s="223">
        <f>IF(N117="zákl. přenesená",J117,0)</f>
        <v>0</v>
      </c>
      <c r="BH117" s="223">
        <f>IF(N117="sníž. přenesená",J117,0)</f>
        <v>0</v>
      </c>
      <c r="BI117" s="223">
        <f>IF(N117="nulová",J117,0)</f>
        <v>0</v>
      </c>
      <c r="BJ117" s="17" t="s">
        <v>78</v>
      </c>
      <c r="BK117" s="223">
        <f>ROUND(I117*H117,2)</f>
        <v>0</v>
      </c>
      <c r="BL117" s="17" t="s">
        <v>132</v>
      </c>
      <c r="BM117" s="222" t="s">
        <v>186</v>
      </c>
    </row>
    <row r="118" spans="2:47" s="1" customFormat="1" ht="12">
      <c r="B118" s="38"/>
      <c r="C118" s="39"/>
      <c r="D118" s="224" t="s">
        <v>134</v>
      </c>
      <c r="E118" s="39"/>
      <c r="F118" s="225" t="s">
        <v>185</v>
      </c>
      <c r="G118" s="39"/>
      <c r="H118" s="39"/>
      <c r="I118" s="135"/>
      <c r="J118" s="39"/>
      <c r="K118" s="39"/>
      <c r="L118" s="43"/>
      <c r="M118" s="226"/>
      <c r="N118" s="83"/>
      <c r="O118" s="83"/>
      <c r="P118" s="83"/>
      <c r="Q118" s="83"/>
      <c r="R118" s="83"/>
      <c r="S118" s="83"/>
      <c r="T118" s="84"/>
      <c r="AT118" s="17" t="s">
        <v>134</v>
      </c>
      <c r="AU118" s="17" t="s">
        <v>80</v>
      </c>
    </row>
    <row r="119" spans="2:47" s="1" customFormat="1" ht="12">
      <c r="B119" s="38"/>
      <c r="C119" s="39"/>
      <c r="D119" s="224" t="s">
        <v>136</v>
      </c>
      <c r="E119" s="39"/>
      <c r="F119" s="227" t="s">
        <v>187</v>
      </c>
      <c r="G119" s="39"/>
      <c r="H119" s="39"/>
      <c r="I119" s="135"/>
      <c r="J119" s="39"/>
      <c r="K119" s="39"/>
      <c r="L119" s="43"/>
      <c r="M119" s="226"/>
      <c r="N119" s="83"/>
      <c r="O119" s="83"/>
      <c r="P119" s="83"/>
      <c r="Q119" s="83"/>
      <c r="R119" s="83"/>
      <c r="S119" s="83"/>
      <c r="T119" s="84"/>
      <c r="AT119" s="17" t="s">
        <v>136</v>
      </c>
      <c r="AU119" s="17" t="s">
        <v>80</v>
      </c>
    </row>
    <row r="120" spans="2:63" s="11" customFormat="1" ht="22.8" customHeight="1">
      <c r="B120" s="195"/>
      <c r="C120" s="196"/>
      <c r="D120" s="197" t="s">
        <v>70</v>
      </c>
      <c r="E120" s="209" t="s">
        <v>188</v>
      </c>
      <c r="F120" s="209" t="s">
        <v>189</v>
      </c>
      <c r="G120" s="196"/>
      <c r="H120" s="196"/>
      <c r="I120" s="199"/>
      <c r="J120" s="210">
        <f>BK120</f>
        <v>0</v>
      </c>
      <c r="K120" s="196"/>
      <c r="L120" s="201"/>
      <c r="M120" s="202"/>
      <c r="N120" s="203"/>
      <c r="O120" s="203"/>
      <c r="P120" s="204">
        <f>SUM(P121:P126)</f>
        <v>0</v>
      </c>
      <c r="Q120" s="203"/>
      <c r="R120" s="204">
        <f>SUM(R121:R126)</f>
        <v>0</v>
      </c>
      <c r="S120" s="203"/>
      <c r="T120" s="205">
        <f>SUM(T121:T126)</f>
        <v>0</v>
      </c>
      <c r="AR120" s="206" t="s">
        <v>125</v>
      </c>
      <c r="AT120" s="207" t="s">
        <v>70</v>
      </c>
      <c r="AU120" s="207" t="s">
        <v>78</v>
      </c>
      <c r="AY120" s="206" t="s">
        <v>126</v>
      </c>
      <c r="BK120" s="208">
        <f>SUM(BK121:BK126)</f>
        <v>0</v>
      </c>
    </row>
    <row r="121" spans="2:65" s="1" customFormat="1" ht="16.5" customHeight="1">
      <c r="B121" s="38"/>
      <c r="C121" s="211" t="s">
        <v>190</v>
      </c>
      <c r="D121" s="211" t="s">
        <v>127</v>
      </c>
      <c r="E121" s="212" t="s">
        <v>191</v>
      </c>
      <c r="F121" s="213" t="s">
        <v>192</v>
      </c>
      <c r="G121" s="214" t="s">
        <v>153</v>
      </c>
      <c r="H121" s="215">
        <v>1</v>
      </c>
      <c r="I121" s="216"/>
      <c r="J121" s="217">
        <f>ROUND(I121*H121,2)</f>
        <v>0</v>
      </c>
      <c r="K121" s="213" t="s">
        <v>164</v>
      </c>
      <c r="L121" s="43"/>
      <c r="M121" s="218" t="s">
        <v>19</v>
      </c>
      <c r="N121" s="219" t="s">
        <v>42</v>
      </c>
      <c r="O121" s="83"/>
      <c r="P121" s="220">
        <f>O121*H121</f>
        <v>0</v>
      </c>
      <c r="Q121" s="220">
        <v>0</v>
      </c>
      <c r="R121" s="220">
        <f>Q121*H121</f>
        <v>0</v>
      </c>
      <c r="S121" s="220">
        <v>0</v>
      </c>
      <c r="T121" s="221">
        <f>S121*H121</f>
        <v>0</v>
      </c>
      <c r="AR121" s="222" t="s">
        <v>132</v>
      </c>
      <c r="AT121" s="222" t="s">
        <v>127</v>
      </c>
      <c r="AU121" s="222" t="s">
        <v>80</v>
      </c>
      <c r="AY121" s="17" t="s">
        <v>126</v>
      </c>
      <c r="BE121" s="223">
        <f>IF(N121="základní",J121,0)</f>
        <v>0</v>
      </c>
      <c r="BF121" s="223">
        <f>IF(N121="snížená",J121,0)</f>
        <v>0</v>
      </c>
      <c r="BG121" s="223">
        <f>IF(N121="zákl. přenesená",J121,0)</f>
        <v>0</v>
      </c>
      <c r="BH121" s="223">
        <f>IF(N121="sníž. přenesená",J121,0)</f>
        <v>0</v>
      </c>
      <c r="BI121" s="223">
        <f>IF(N121="nulová",J121,0)</f>
        <v>0</v>
      </c>
      <c r="BJ121" s="17" t="s">
        <v>78</v>
      </c>
      <c r="BK121" s="223">
        <f>ROUND(I121*H121,2)</f>
        <v>0</v>
      </c>
      <c r="BL121" s="17" t="s">
        <v>132</v>
      </c>
      <c r="BM121" s="222" t="s">
        <v>193</v>
      </c>
    </row>
    <row r="122" spans="2:47" s="1" customFormat="1" ht="12">
      <c r="B122" s="38"/>
      <c r="C122" s="39"/>
      <c r="D122" s="224" t="s">
        <v>134</v>
      </c>
      <c r="E122" s="39"/>
      <c r="F122" s="225" t="s">
        <v>192</v>
      </c>
      <c r="G122" s="39"/>
      <c r="H122" s="39"/>
      <c r="I122" s="135"/>
      <c r="J122" s="39"/>
      <c r="K122" s="39"/>
      <c r="L122" s="43"/>
      <c r="M122" s="226"/>
      <c r="N122" s="83"/>
      <c r="O122" s="83"/>
      <c r="P122" s="83"/>
      <c r="Q122" s="83"/>
      <c r="R122" s="83"/>
      <c r="S122" s="83"/>
      <c r="T122" s="84"/>
      <c r="AT122" s="17" t="s">
        <v>134</v>
      </c>
      <c r="AU122" s="17" t="s">
        <v>80</v>
      </c>
    </row>
    <row r="123" spans="2:47" s="1" customFormat="1" ht="12">
      <c r="B123" s="38"/>
      <c r="C123" s="39"/>
      <c r="D123" s="224" t="s">
        <v>136</v>
      </c>
      <c r="E123" s="39"/>
      <c r="F123" s="227" t="s">
        <v>194</v>
      </c>
      <c r="G123" s="39"/>
      <c r="H123" s="39"/>
      <c r="I123" s="135"/>
      <c r="J123" s="39"/>
      <c r="K123" s="39"/>
      <c r="L123" s="43"/>
      <c r="M123" s="226"/>
      <c r="N123" s="83"/>
      <c r="O123" s="83"/>
      <c r="P123" s="83"/>
      <c r="Q123" s="83"/>
      <c r="R123" s="83"/>
      <c r="S123" s="83"/>
      <c r="T123" s="84"/>
      <c r="AT123" s="17" t="s">
        <v>136</v>
      </c>
      <c r="AU123" s="17" t="s">
        <v>80</v>
      </c>
    </row>
    <row r="124" spans="2:65" s="1" customFormat="1" ht="16.5" customHeight="1">
      <c r="B124" s="38"/>
      <c r="C124" s="211" t="s">
        <v>195</v>
      </c>
      <c r="D124" s="211" t="s">
        <v>127</v>
      </c>
      <c r="E124" s="212" t="s">
        <v>196</v>
      </c>
      <c r="F124" s="213" t="s">
        <v>197</v>
      </c>
      <c r="G124" s="214" t="s">
        <v>153</v>
      </c>
      <c r="H124" s="215">
        <v>1</v>
      </c>
      <c r="I124" s="216"/>
      <c r="J124" s="217">
        <f>ROUND(I124*H124,2)</f>
        <v>0</v>
      </c>
      <c r="K124" s="213" t="s">
        <v>164</v>
      </c>
      <c r="L124" s="43"/>
      <c r="M124" s="218" t="s">
        <v>19</v>
      </c>
      <c r="N124" s="219" t="s">
        <v>42</v>
      </c>
      <c r="O124" s="83"/>
      <c r="P124" s="220">
        <f>O124*H124</f>
        <v>0</v>
      </c>
      <c r="Q124" s="220">
        <v>0</v>
      </c>
      <c r="R124" s="220">
        <f>Q124*H124</f>
        <v>0</v>
      </c>
      <c r="S124" s="220">
        <v>0</v>
      </c>
      <c r="T124" s="221">
        <f>S124*H124</f>
        <v>0</v>
      </c>
      <c r="AR124" s="222" t="s">
        <v>132</v>
      </c>
      <c r="AT124" s="222" t="s">
        <v>127</v>
      </c>
      <c r="AU124" s="222" t="s">
        <v>80</v>
      </c>
      <c r="AY124" s="17" t="s">
        <v>126</v>
      </c>
      <c r="BE124" s="223">
        <f>IF(N124="základní",J124,0)</f>
        <v>0</v>
      </c>
      <c r="BF124" s="223">
        <f>IF(N124="snížená",J124,0)</f>
        <v>0</v>
      </c>
      <c r="BG124" s="223">
        <f>IF(N124="zákl. přenesená",J124,0)</f>
        <v>0</v>
      </c>
      <c r="BH124" s="223">
        <f>IF(N124="sníž. přenesená",J124,0)</f>
        <v>0</v>
      </c>
      <c r="BI124" s="223">
        <f>IF(N124="nulová",J124,0)</f>
        <v>0</v>
      </c>
      <c r="BJ124" s="17" t="s">
        <v>78</v>
      </c>
      <c r="BK124" s="223">
        <f>ROUND(I124*H124,2)</f>
        <v>0</v>
      </c>
      <c r="BL124" s="17" t="s">
        <v>132</v>
      </c>
      <c r="BM124" s="222" t="s">
        <v>198</v>
      </c>
    </row>
    <row r="125" spans="2:47" s="1" customFormat="1" ht="12">
      <c r="B125" s="38"/>
      <c r="C125" s="39"/>
      <c r="D125" s="224" t="s">
        <v>134</v>
      </c>
      <c r="E125" s="39"/>
      <c r="F125" s="225" t="s">
        <v>197</v>
      </c>
      <c r="G125" s="39"/>
      <c r="H125" s="39"/>
      <c r="I125" s="135"/>
      <c r="J125" s="39"/>
      <c r="K125" s="39"/>
      <c r="L125" s="43"/>
      <c r="M125" s="226"/>
      <c r="N125" s="83"/>
      <c r="O125" s="83"/>
      <c r="P125" s="83"/>
      <c r="Q125" s="83"/>
      <c r="R125" s="83"/>
      <c r="S125" s="83"/>
      <c r="T125" s="84"/>
      <c r="AT125" s="17" t="s">
        <v>134</v>
      </c>
      <c r="AU125" s="17" t="s">
        <v>80</v>
      </c>
    </row>
    <row r="126" spans="2:47" s="1" customFormat="1" ht="12">
      <c r="B126" s="38"/>
      <c r="C126" s="39"/>
      <c r="D126" s="224" t="s">
        <v>136</v>
      </c>
      <c r="E126" s="39"/>
      <c r="F126" s="227" t="s">
        <v>199</v>
      </c>
      <c r="G126" s="39"/>
      <c r="H126" s="39"/>
      <c r="I126" s="135"/>
      <c r="J126" s="39"/>
      <c r="K126" s="39"/>
      <c r="L126" s="43"/>
      <c r="M126" s="226"/>
      <c r="N126" s="83"/>
      <c r="O126" s="83"/>
      <c r="P126" s="83"/>
      <c r="Q126" s="83"/>
      <c r="R126" s="83"/>
      <c r="S126" s="83"/>
      <c r="T126" s="84"/>
      <c r="AT126" s="17" t="s">
        <v>136</v>
      </c>
      <c r="AU126" s="17" t="s">
        <v>80</v>
      </c>
    </row>
    <row r="127" spans="2:63" s="11" customFormat="1" ht="22.8" customHeight="1">
      <c r="B127" s="195"/>
      <c r="C127" s="196"/>
      <c r="D127" s="197" t="s">
        <v>70</v>
      </c>
      <c r="E127" s="209" t="s">
        <v>200</v>
      </c>
      <c r="F127" s="209" t="s">
        <v>201</v>
      </c>
      <c r="G127" s="196"/>
      <c r="H127" s="196"/>
      <c r="I127" s="199"/>
      <c r="J127" s="210">
        <f>BK127</f>
        <v>0</v>
      </c>
      <c r="K127" s="196"/>
      <c r="L127" s="201"/>
      <c r="M127" s="202"/>
      <c r="N127" s="203"/>
      <c r="O127" s="203"/>
      <c r="P127" s="204">
        <f>SUM(P128:P129)</f>
        <v>0</v>
      </c>
      <c r="Q127" s="203"/>
      <c r="R127" s="204">
        <f>SUM(R128:R129)</f>
        <v>0</v>
      </c>
      <c r="S127" s="203"/>
      <c r="T127" s="205">
        <f>SUM(T128:T129)</f>
        <v>0</v>
      </c>
      <c r="AR127" s="206" t="s">
        <v>125</v>
      </c>
      <c r="AT127" s="207" t="s">
        <v>70</v>
      </c>
      <c r="AU127" s="207" t="s">
        <v>78</v>
      </c>
      <c r="AY127" s="206" t="s">
        <v>126</v>
      </c>
      <c r="BK127" s="208">
        <f>SUM(BK128:BK129)</f>
        <v>0</v>
      </c>
    </row>
    <row r="128" spans="2:65" s="1" customFormat="1" ht="16.5" customHeight="1">
      <c r="B128" s="38"/>
      <c r="C128" s="211" t="s">
        <v>202</v>
      </c>
      <c r="D128" s="211" t="s">
        <v>127</v>
      </c>
      <c r="E128" s="212" t="s">
        <v>203</v>
      </c>
      <c r="F128" s="213" t="s">
        <v>204</v>
      </c>
      <c r="G128" s="214" t="s">
        <v>153</v>
      </c>
      <c r="H128" s="215">
        <v>1</v>
      </c>
      <c r="I128" s="216"/>
      <c r="J128" s="217">
        <f>ROUND(I128*H128,2)</f>
        <v>0</v>
      </c>
      <c r="K128" s="213" t="s">
        <v>164</v>
      </c>
      <c r="L128" s="43"/>
      <c r="M128" s="218" t="s">
        <v>19</v>
      </c>
      <c r="N128" s="219" t="s">
        <v>42</v>
      </c>
      <c r="O128" s="83"/>
      <c r="P128" s="220">
        <f>O128*H128</f>
        <v>0</v>
      </c>
      <c r="Q128" s="220">
        <v>0</v>
      </c>
      <c r="R128" s="220">
        <f>Q128*H128</f>
        <v>0</v>
      </c>
      <c r="S128" s="220">
        <v>0</v>
      </c>
      <c r="T128" s="221">
        <f>S128*H128</f>
        <v>0</v>
      </c>
      <c r="AR128" s="222" t="s">
        <v>132</v>
      </c>
      <c r="AT128" s="222" t="s">
        <v>127</v>
      </c>
      <c r="AU128" s="222" t="s">
        <v>80</v>
      </c>
      <c r="AY128" s="17" t="s">
        <v>126</v>
      </c>
      <c r="BE128" s="223">
        <f>IF(N128="základní",J128,0)</f>
        <v>0</v>
      </c>
      <c r="BF128" s="223">
        <f>IF(N128="snížená",J128,0)</f>
        <v>0</v>
      </c>
      <c r="BG128" s="223">
        <f>IF(N128="zákl. přenesená",J128,0)</f>
        <v>0</v>
      </c>
      <c r="BH128" s="223">
        <f>IF(N128="sníž. přenesená",J128,0)</f>
        <v>0</v>
      </c>
      <c r="BI128" s="223">
        <f>IF(N128="nulová",J128,0)</f>
        <v>0</v>
      </c>
      <c r="BJ128" s="17" t="s">
        <v>78</v>
      </c>
      <c r="BK128" s="223">
        <f>ROUND(I128*H128,2)</f>
        <v>0</v>
      </c>
      <c r="BL128" s="17" t="s">
        <v>132</v>
      </c>
      <c r="BM128" s="222" t="s">
        <v>205</v>
      </c>
    </row>
    <row r="129" spans="2:47" s="1" customFormat="1" ht="12">
      <c r="B129" s="38"/>
      <c r="C129" s="39"/>
      <c r="D129" s="224" t="s">
        <v>134</v>
      </c>
      <c r="E129" s="39"/>
      <c r="F129" s="225" t="s">
        <v>204</v>
      </c>
      <c r="G129" s="39"/>
      <c r="H129" s="39"/>
      <c r="I129" s="135"/>
      <c r="J129" s="39"/>
      <c r="K129" s="39"/>
      <c r="L129" s="43"/>
      <c r="M129" s="226"/>
      <c r="N129" s="83"/>
      <c r="O129" s="83"/>
      <c r="P129" s="83"/>
      <c r="Q129" s="83"/>
      <c r="R129" s="83"/>
      <c r="S129" s="83"/>
      <c r="T129" s="84"/>
      <c r="AT129" s="17" t="s">
        <v>134</v>
      </c>
      <c r="AU129" s="17" t="s">
        <v>80</v>
      </c>
    </row>
    <row r="130" spans="2:63" s="11" customFormat="1" ht="22.8" customHeight="1">
      <c r="B130" s="195"/>
      <c r="C130" s="196"/>
      <c r="D130" s="197" t="s">
        <v>70</v>
      </c>
      <c r="E130" s="209" t="s">
        <v>206</v>
      </c>
      <c r="F130" s="209" t="s">
        <v>207</v>
      </c>
      <c r="G130" s="196"/>
      <c r="H130" s="196"/>
      <c r="I130" s="199"/>
      <c r="J130" s="210">
        <f>BK130</f>
        <v>0</v>
      </c>
      <c r="K130" s="196"/>
      <c r="L130" s="201"/>
      <c r="M130" s="202"/>
      <c r="N130" s="203"/>
      <c r="O130" s="203"/>
      <c r="P130" s="204">
        <f>SUM(P131:P133)</f>
        <v>0</v>
      </c>
      <c r="Q130" s="203"/>
      <c r="R130" s="204">
        <f>SUM(R131:R133)</f>
        <v>0</v>
      </c>
      <c r="S130" s="203"/>
      <c r="T130" s="205">
        <f>SUM(T131:T133)</f>
        <v>0</v>
      </c>
      <c r="AR130" s="206" t="s">
        <v>125</v>
      </c>
      <c r="AT130" s="207" t="s">
        <v>70</v>
      </c>
      <c r="AU130" s="207" t="s">
        <v>78</v>
      </c>
      <c r="AY130" s="206" t="s">
        <v>126</v>
      </c>
      <c r="BK130" s="208">
        <f>SUM(BK131:BK133)</f>
        <v>0</v>
      </c>
    </row>
    <row r="131" spans="2:65" s="1" customFormat="1" ht="16.5" customHeight="1">
      <c r="B131" s="38"/>
      <c r="C131" s="211" t="s">
        <v>208</v>
      </c>
      <c r="D131" s="211" t="s">
        <v>127</v>
      </c>
      <c r="E131" s="212" t="s">
        <v>209</v>
      </c>
      <c r="F131" s="213" t="s">
        <v>210</v>
      </c>
      <c r="G131" s="214" t="s">
        <v>153</v>
      </c>
      <c r="H131" s="215">
        <v>1</v>
      </c>
      <c r="I131" s="216"/>
      <c r="J131" s="217">
        <f>ROUND(I131*H131,2)</f>
        <v>0</v>
      </c>
      <c r="K131" s="213" t="s">
        <v>164</v>
      </c>
      <c r="L131" s="43"/>
      <c r="M131" s="218" t="s">
        <v>19</v>
      </c>
      <c r="N131" s="219" t="s">
        <v>42</v>
      </c>
      <c r="O131" s="83"/>
      <c r="P131" s="220">
        <f>O131*H131</f>
        <v>0</v>
      </c>
      <c r="Q131" s="220">
        <v>0</v>
      </c>
      <c r="R131" s="220">
        <f>Q131*H131</f>
        <v>0</v>
      </c>
      <c r="S131" s="220">
        <v>0</v>
      </c>
      <c r="T131" s="221">
        <f>S131*H131</f>
        <v>0</v>
      </c>
      <c r="AR131" s="222" t="s">
        <v>132</v>
      </c>
      <c r="AT131" s="222" t="s">
        <v>127</v>
      </c>
      <c r="AU131" s="222" t="s">
        <v>80</v>
      </c>
      <c r="AY131" s="17" t="s">
        <v>126</v>
      </c>
      <c r="BE131" s="223">
        <f>IF(N131="základní",J131,0)</f>
        <v>0</v>
      </c>
      <c r="BF131" s="223">
        <f>IF(N131="snížená",J131,0)</f>
        <v>0</v>
      </c>
      <c r="BG131" s="223">
        <f>IF(N131="zákl. přenesená",J131,0)</f>
        <v>0</v>
      </c>
      <c r="BH131" s="223">
        <f>IF(N131="sníž. přenesená",J131,0)</f>
        <v>0</v>
      </c>
      <c r="BI131" s="223">
        <f>IF(N131="nulová",J131,0)</f>
        <v>0</v>
      </c>
      <c r="BJ131" s="17" t="s">
        <v>78</v>
      </c>
      <c r="BK131" s="223">
        <f>ROUND(I131*H131,2)</f>
        <v>0</v>
      </c>
      <c r="BL131" s="17" t="s">
        <v>132</v>
      </c>
      <c r="BM131" s="222" t="s">
        <v>211</v>
      </c>
    </row>
    <row r="132" spans="2:47" s="1" customFormat="1" ht="12">
      <c r="B132" s="38"/>
      <c r="C132" s="39"/>
      <c r="D132" s="224" t="s">
        <v>134</v>
      </c>
      <c r="E132" s="39"/>
      <c r="F132" s="225" t="s">
        <v>210</v>
      </c>
      <c r="G132" s="39"/>
      <c r="H132" s="39"/>
      <c r="I132" s="135"/>
      <c r="J132" s="39"/>
      <c r="K132" s="39"/>
      <c r="L132" s="43"/>
      <c r="M132" s="226"/>
      <c r="N132" s="83"/>
      <c r="O132" s="83"/>
      <c r="P132" s="83"/>
      <c r="Q132" s="83"/>
      <c r="R132" s="83"/>
      <c r="S132" s="83"/>
      <c r="T132" s="84"/>
      <c r="AT132" s="17" t="s">
        <v>134</v>
      </c>
      <c r="AU132" s="17" t="s">
        <v>80</v>
      </c>
    </row>
    <row r="133" spans="2:47" s="1" customFormat="1" ht="12">
      <c r="B133" s="38"/>
      <c r="C133" s="39"/>
      <c r="D133" s="224" t="s">
        <v>136</v>
      </c>
      <c r="E133" s="39"/>
      <c r="F133" s="227" t="s">
        <v>212</v>
      </c>
      <c r="G133" s="39"/>
      <c r="H133" s="39"/>
      <c r="I133" s="135"/>
      <c r="J133" s="39"/>
      <c r="K133" s="39"/>
      <c r="L133" s="43"/>
      <c r="M133" s="228"/>
      <c r="N133" s="229"/>
      <c r="O133" s="229"/>
      <c r="P133" s="229"/>
      <c r="Q133" s="229"/>
      <c r="R133" s="229"/>
      <c r="S133" s="229"/>
      <c r="T133" s="230"/>
      <c r="AT133" s="17" t="s">
        <v>136</v>
      </c>
      <c r="AU133" s="17" t="s">
        <v>80</v>
      </c>
    </row>
    <row r="134" spans="2:12" s="1" customFormat="1" ht="6.95" customHeight="1">
      <c r="B134" s="58"/>
      <c r="C134" s="59"/>
      <c r="D134" s="59"/>
      <c r="E134" s="59"/>
      <c r="F134" s="59"/>
      <c r="G134" s="59"/>
      <c r="H134" s="59"/>
      <c r="I134" s="161"/>
      <c r="J134" s="59"/>
      <c r="K134" s="59"/>
      <c r="L134" s="43"/>
    </row>
  </sheetData>
  <sheetProtection password="CC35" sheet="1" objects="1" scenarios="1" formatColumns="0" formatRows="0" autoFilter="0"/>
  <autoFilter ref="C85:K133"/>
  <mergeCells count="9">
    <mergeCell ref="E7:H7"/>
    <mergeCell ref="E9:H9"/>
    <mergeCell ref="E18:H18"/>
    <mergeCell ref="E27:H27"/>
    <mergeCell ref="E48:H48"/>
    <mergeCell ref="E50:H50"/>
    <mergeCell ref="E76:H76"/>
    <mergeCell ref="E78:H78"/>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B2:BM325"/>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7.00390625" style="0" customWidth="1"/>
    <col min="8" max="8" width="11.421875" style="0" customWidth="1"/>
    <col min="9" max="9" width="20.140625" style="127"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7" t="s">
        <v>83</v>
      </c>
    </row>
    <row r="3" spans="2:46" ht="6.95" customHeight="1">
      <c r="B3" s="128"/>
      <c r="C3" s="129"/>
      <c r="D3" s="129"/>
      <c r="E3" s="129"/>
      <c r="F3" s="129"/>
      <c r="G3" s="129"/>
      <c r="H3" s="129"/>
      <c r="I3" s="130"/>
      <c r="J3" s="129"/>
      <c r="K3" s="129"/>
      <c r="L3" s="20"/>
      <c r="AT3" s="17" t="s">
        <v>80</v>
      </c>
    </row>
    <row r="4" spans="2:46" ht="24.95" customHeight="1">
      <c r="B4" s="20"/>
      <c r="D4" s="131" t="s">
        <v>96</v>
      </c>
      <c r="L4" s="20"/>
      <c r="M4" s="132" t="s">
        <v>10</v>
      </c>
      <c r="AT4" s="17" t="s">
        <v>4</v>
      </c>
    </row>
    <row r="5" spans="2:12" ht="6.95" customHeight="1">
      <c r="B5" s="20"/>
      <c r="L5" s="20"/>
    </row>
    <row r="6" spans="2:12" ht="12" customHeight="1">
      <c r="B6" s="20"/>
      <c r="D6" s="133" t="s">
        <v>16</v>
      </c>
      <c r="L6" s="20"/>
    </row>
    <row r="7" spans="2:12" ht="16.5" customHeight="1">
      <c r="B7" s="20"/>
      <c r="E7" s="134" t="str">
        <f>'Rekapitulace stavby'!K6</f>
        <v>SILNICE III/11727 - PRŮTAH DOBŘÍV</v>
      </c>
      <c r="F7" s="133"/>
      <c r="G7" s="133"/>
      <c r="H7" s="133"/>
      <c r="L7" s="20"/>
    </row>
    <row r="8" spans="2:12" s="1" customFormat="1" ht="12" customHeight="1">
      <c r="B8" s="43"/>
      <c r="D8" s="133" t="s">
        <v>97</v>
      </c>
      <c r="I8" s="135"/>
      <c r="L8" s="43"/>
    </row>
    <row r="9" spans="2:12" s="1" customFormat="1" ht="36.95" customHeight="1">
      <c r="B9" s="43"/>
      <c r="E9" s="136" t="s">
        <v>213</v>
      </c>
      <c r="F9" s="1"/>
      <c r="G9" s="1"/>
      <c r="H9" s="1"/>
      <c r="I9" s="135"/>
      <c r="L9" s="43"/>
    </row>
    <row r="10" spans="2:12" s="1" customFormat="1" ht="12">
      <c r="B10" s="43"/>
      <c r="I10" s="135"/>
      <c r="L10" s="43"/>
    </row>
    <row r="11" spans="2:12" s="1" customFormat="1" ht="12" customHeight="1">
      <c r="B11" s="43"/>
      <c r="D11" s="133" t="s">
        <v>18</v>
      </c>
      <c r="F11" s="137" t="s">
        <v>19</v>
      </c>
      <c r="I11" s="138" t="s">
        <v>20</v>
      </c>
      <c r="J11" s="137" t="s">
        <v>19</v>
      </c>
      <c r="L11" s="43"/>
    </row>
    <row r="12" spans="2:12" s="1" customFormat="1" ht="12" customHeight="1">
      <c r="B12" s="43"/>
      <c r="D12" s="133" t="s">
        <v>21</v>
      </c>
      <c r="F12" s="137" t="s">
        <v>22</v>
      </c>
      <c r="I12" s="138" t="s">
        <v>23</v>
      </c>
      <c r="J12" s="139" t="str">
        <f>'Rekapitulace stavby'!AN8</f>
        <v>30. 4. 2018</v>
      </c>
      <c r="L12" s="43"/>
    </row>
    <row r="13" spans="2:12" s="1" customFormat="1" ht="10.8" customHeight="1">
      <c r="B13" s="43"/>
      <c r="I13" s="135"/>
      <c r="L13" s="43"/>
    </row>
    <row r="14" spans="2:12" s="1" customFormat="1" ht="12" customHeight="1">
      <c r="B14" s="43"/>
      <c r="D14" s="133" t="s">
        <v>25</v>
      </c>
      <c r="I14" s="138" t="s">
        <v>26</v>
      </c>
      <c r="J14" s="137" t="s">
        <v>19</v>
      </c>
      <c r="L14" s="43"/>
    </row>
    <row r="15" spans="2:12" s="1" customFormat="1" ht="18" customHeight="1">
      <c r="B15" s="43"/>
      <c r="E15" s="137" t="s">
        <v>214</v>
      </c>
      <c r="I15" s="138" t="s">
        <v>28</v>
      </c>
      <c r="J15" s="137" t="s">
        <v>19</v>
      </c>
      <c r="L15" s="43"/>
    </row>
    <row r="16" spans="2:12" s="1" customFormat="1" ht="6.95" customHeight="1">
      <c r="B16" s="43"/>
      <c r="I16" s="135"/>
      <c r="L16" s="43"/>
    </row>
    <row r="17" spans="2:12" s="1" customFormat="1" ht="12" customHeight="1">
      <c r="B17" s="43"/>
      <c r="D17" s="133" t="s">
        <v>29</v>
      </c>
      <c r="I17" s="138" t="s">
        <v>26</v>
      </c>
      <c r="J17" s="33" t="str">
        <f>'Rekapitulace stavby'!AN13</f>
        <v>Vyplň údaj</v>
      </c>
      <c r="L17" s="43"/>
    </row>
    <row r="18" spans="2:12" s="1" customFormat="1" ht="18" customHeight="1">
      <c r="B18" s="43"/>
      <c r="E18" s="33" t="str">
        <f>'Rekapitulace stavby'!E14</f>
        <v>Vyplň údaj</v>
      </c>
      <c r="F18" s="137"/>
      <c r="G18" s="137"/>
      <c r="H18" s="137"/>
      <c r="I18" s="138" t="s">
        <v>28</v>
      </c>
      <c r="J18" s="33" t="str">
        <f>'Rekapitulace stavby'!AN14</f>
        <v>Vyplň údaj</v>
      </c>
      <c r="L18" s="43"/>
    </row>
    <row r="19" spans="2:12" s="1" customFormat="1" ht="6.95" customHeight="1">
      <c r="B19" s="43"/>
      <c r="I19" s="135"/>
      <c r="L19" s="43"/>
    </row>
    <row r="20" spans="2:12" s="1" customFormat="1" ht="12" customHeight="1">
      <c r="B20" s="43"/>
      <c r="D20" s="133" t="s">
        <v>31</v>
      </c>
      <c r="I20" s="138" t="s">
        <v>26</v>
      </c>
      <c r="J20" s="137" t="str">
        <f>IF('Rekapitulace stavby'!AN16="","",'Rekapitulace stavby'!AN16)</f>
        <v/>
      </c>
      <c r="L20" s="43"/>
    </row>
    <row r="21" spans="2:12" s="1" customFormat="1" ht="18" customHeight="1">
      <c r="B21" s="43"/>
      <c r="E21" s="137" t="str">
        <f>IF('Rekapitulace stavby'!E17="","",'Rekapitulace stavby'!E17)</f>
        <v xml:space="preserve"> </v>
      </c>
      <c r="I21" s="138" t="s">
        <v>28</v>
      </c>
      <c r="J21" s="137" t="str">
        <f>IF('Rekapitulace stavby'!AN17="","",'Rekapitulace stavby'!AN17)</f>
        <v/>
      </c>
      <c r="L21" s="43"/>
    </row>
    <row r="22" spans="2:12" s="1" customFormat="1" ht="6.95" customHeight="1">
      <c r="B22" s="43"/>
      <c r="I22" s="135"/>
      <c r="L22" s="43"/>
    </row>
    <row r="23" spans="2:12" s="1" customFormat="1" ht="12" customHeight="1">
      <c r="B23" s="43"/>
      <c r="D23" s="133" t="s">
        <v>33</v>
      </c>
      <c r="I23" s="138" t="s">
        <v>26</v>
      </c>
      <c r="J23" s="137" t="s">
        <v>19</v>
      </c>
      <c r="L23" s="43"/>
    </row>
    <row r="24" spans="2:12" s="1" customFormat="1" ht="18" customHeight="1">
      <c r="B24" s="43"/>
      <c r="E24" s="137" t="s">
        <v>34</v>
      </c>
      <c r="I24" s="138" t="s">
        <v>28</v>
      </c>
      <c r="J24" s="137" t="s">
        <v>19</v>
      </c>
      <c r="L24" s="43"/>
    </row>
    <row r="25" spans="2:12" s="1" customFormat="1" ht="6.95" customHeight="1">
      <c r="B25" s="43"/>
      <c r="I25" s="135"/>
      <c r="L25" s="43"/>
    </row>
    <row r="26" spans="2:12" s="1" customFormat="1" ht="12" customHeight="1">
      <c r="B26" s="43"/>
      <c r="D26" s="133" t="s">
        <v>35</v>
      </c>
      <c r="I26" s="135"/>
      <c r="L26" s="43"/>
    </row>
    <row r="27" spans="2:12" s="7" customFormat="1" ht="16.5" customHeight="1">
      <c r="B27" s="140"/>
      <c r="E27" s="141" t="s">
        <v>19</v>
      </c>
      <c r="F27" s="141"/>
      <c r="G27" s="141"/>
      <c r="H27" s="141"/>
      <c r="I27" s="142"/>
      <c r="L27" s="140"/>
    </row>
    <row r="28" spans="2:12" s="1" customFormat="1" ht="6.95" customHeight="1">
      <c r="B28" s="43"/>
      <c r="I28" s="135"/>
      <c r="L28" s="43"/>
    </row>
    <row r="29" spans="2:12" s="1" customFormat="1" ht="6.95" customHeight="1">
      <c r="B29" s="43"/>
      <c r="D29" s="75"/>
      <c r="E29" s="75"/>
      <c r="F29" s="75"/>
      <c r="G29" s="75"/>
      <c r="H29" s="75"/>
      <c r="I29" s="143"/>
      <c r="J29" s="75"/>
      <c r="K29" s="75"/>
      <c r="L29" s="43"/>
    </row>
    <row r="30" spans="2:12" s="1" customFormat="1" ht="25.4" customHeight="1">
      <c r="B30" s="43"/>
      <c r="D30" s="144" t="s">
        <v>37</v>
      </c>
      <c r="I30" s="135"/>
      <c r="J30" s="145">
        <f>ROUND(J88,2)</f>
        <v>0</v>
      </c>
      <c r="L30" s="43"/>
    </row>
    <row r="31" spans="2:12" s="1" customFormat="1" ht="6.95" customHeight="1">
      <c r="B31" s="43"/>
      <c r="D31" s="75"/>
      <c r="E31" s="75"/>
      <c r="F31" s="75"/>
      <c r="G31" s="75"/>
      <c r="H31" s="75"/>
      <c r="I31" s="143"/>
      <c r="J31" s="75"/>
      <c r="K31" s="75"/>
      <c r="L31" s="43"/>
    </row>
    <row r="32" spans="2:12" s="1" customFormat="1" ht="14.4" customHeight="1">
      <c r="B32" s="43"/>
      <c r="F32" s="146" t="s">
        <v>39</v>
      </c>
      <c r="I32" s="147" t="s">
        <v>38</v>
      </c>
      <c r="J32" s="146" t="s">
        <v>40</v>
      </c>
      <c r="L32" s="43"/>
    </row>
    <row r="33" spans="2:12" s="1" customFormat="1" ht="14.4" customHeight="1">
      <c r="B33" s="43"/>
      <c r="D33" s="148" t="s">
        <v>41</v>
      </c>
      <c r="E33" s="133" t="s">
        <v>42</v>
      </c>
      <c r="F33" s="149">
        <f>ROUND((SUM(BE88:BE324)),2)</f>
        <v>0</v>
      </c>
      <c r="I33" s="150">
        <v>0.21</v>
      </c>
      <c r="J33" s="149">
        <f>ROUND(((SUM(BE88:BE324))*I33),2)</f>
        <v>0</v>
      </c>
      <c r="L33" s="43"/>
    </row>
    <row r="34" spans="2:12" s="1" customFormat="1" ht="14.4" customHeight="1">
      <c r="B34" s="43"/>
      <c r="E34" s="133" t="s">
        <v>43</v>
      </c>
      <c r="F34" s="149">
        <f>ROUND((SUM(BF88:BF324)),2)</f>
        <v>0</v>
      </c>
      <c r="I34" s="150">
        <v>0.15</v>
      </c>
      <c r="J34" s="149">
        <f>ROUND(((SUM(BF88:BF324))*I34),2)</f>
        <v>0</v>
      </c>
      <c r="L34" s="43"/>
    </row>
    <row r="35" spans="2:12" s="1" customFormat="1" ht="14.4" customHeight="1" hidden="1">
      <c r="B35" s="43"/>
      <c r="E35" s="133" t="s">
        <v>44</v>
      </c>
      <c r="F35" s="149">
        <f>ROUND((SUM(BG88:BG324)),2)</f>
        <v>0</v>
      </c>
      <c r="I35" s="150">
        <v>0.21</v>
      </c>
      <c r="J35" s="149">
        <f>0</f>
        <v>0</v>
      </c>
      <c r="L35" s="43"/>
    </row>
    <row r="36" spans="2:12" s="1" customFormat="1" ht="14.4" customHeight="1" hidden="1">
      <c r="B36" s="43"/>
      <c r="E36" s="133" t="s">
        <v>45</v>
      </c>
      <c r="F36" s="149">
        <f>ROUND((SUM(BH88:BH324)),2)</f>
        <v>0</v>
      </c>
      <c r="I36" s="150">
        <v>0.15</v>
      </c>
      <c r="J36" s="149">
        <f>0</f>
        <v>0</v>
      </c>
      <c r="L36" s="43"/>
    </row>
    <row r="37" spans="2:12" s="1" customFormat="1" ht="14.4" customHeight="1" hidden="1">
      <c r="B37" s="43"/>
      <c r="E37" s="133" t="s">
        <v>46</v>
      </c>
      <c r="F37" s="149">
        <f>ROUND((SUM(BI88:BI324)),2)</f>
        <v>0</v>
      </c>
      <c r="I37" s="150">
        <v>0</v>
      </c>
      <c r="J37" s="149">
        <f>0</f>
        <v>0</v>
      </c>
      <c r="L37" s="43"/>
    </row>
    <row r="38" spans="2:12" s="1" customFormat="1" ht="6.95" customHeight="1">
      <c r="B38" s="43"/>
      <c r="I38" s="135"/>
      <c r="L38" s="43"/>
    </row>
    <row r="39" spans="2:12" s="1" customFormat="1" ht="25.4" customHeight="1">
      <c r="B39" s="43"/>
      <c r="C39" s="151"/>
      <c r="D39" s="152" t="s">
        <v>47</v>
      </c>
      <c r="E39" s="153"/>
      <c r="F39" s="153"/>
      <c r="G39" s="154" t="s">
        <v>48</v>
      </c>
      <c r="H39" s="155" t="s">
        <v>49</v>
      </c>
      <c r="I39" s="156"/>
      <c r="J39" s="157">
        <f>SUM(J30:J37)</f>
        <v>0</v>
      </c>
      <c r="K39" s="158"/>
      <c r="L39" s="43"/>
    </row>
    <row r="40" spans="2:12" s="1" customFormat="1" ht="14.4" customHeight="1">
      <c r="B40" s="159"/>
      <c r="C40" s="160"/>
      <c r="D40" s="160"/>
      <c r="E40" s="160"/>
      <c r="F40" s="160"/>
      <c r="G40" s="160"/>
      <c r="H40" s="160"/>
      <c r="I40" s="161"/>
      <c r="J40" s="160"/>
      <c r="K40" s="160"/>
      <c r="L40" s="43"/>
    </row>
    <row r="44" spans="2:12" s="1" customFormat="1" ht="6.95" customHeight="1">
      <c r="B44" s="162"/>
      <c r="C44" s="163"/>
      <c r="D44" s="163"/>
      <c r="E44" s="163"/>
      <c r="F44" s="163"/>
      <c r="G44" s="163"/>
      <c r="H44" s="163"/>
      <c r="I44" s="164"/>
      <c r="J44" s="163"/>
      <c r="K44" s="163"/>
      <c r="L44" s="43"/>
    </row>
    <row r="45" spans="2:12" s="1" customFormat="1" ht="24.95" customHeight="1">
      <c r="B45" s="38"/>
      <c r="C45" s="23" t="s">
        <v>99</v>
      </c>
      <c r="D45" s="39"/>
      <c r="E45" s="39"/>
      <c r="F45" s="39"/>
      <c r="G45" s="39"/>
      <c r="H45" s="39"/>
      <c r="I45" s="135"/>
      <c r="J45" s="39"/>
      <c r="K45" s="39"/>
      <c r="L45" s="43"/>
    </row>
    <row r="46" spans="2:12" s="1" customFormat="1" ht="6.95" customHeight="1">
      <c r="B46" s="38"/>
      <c r="C46" s="39"/>
      <c r="D46" s="39"/>
      <c r="E46" s="39"/>
      <c r="F46" s="39"/>
      <c r="G46" s="39"/>
      <c r="H46" s="39"/>
      <c r="I46" s="135"/>
      <c r="J46" s="39"/>
      <c r="K46" s="39"/>
      <c r="L46" s="43"/>
    </row>
    <row r="47" spans="2:12" s="1" customFormat="1" ht="12" customHeight="1">
      <c r="B47" s="38"/>
      <c r="C47" s="32" t="s">
        <v>16</v>
      </c>
      <c r="D47" s="39"/>
      <c r="E47" s="39"/>
      <c r="F47" s="39"/>
      <c r="G47" s="39"/>
      <c r="H47" s="39"/>
      <c r="I47" s="135"/>
      <c r="J47" s="39"/>
      <c r="K47" s="39"/>
      <c r="L47" s="43"/>
    </row>
    <row r="48" spans="2:12" s="1" customFormat="1" ht="16.5" customHeight="1">
      <c r="B48" s="38"/>
      <c r="C48" s="39"/>
      <c r="D48" s="39"/>
      <c r="E48" s="165" t="str">
        <f>E7</f>
        <v>SILNICE III/11727 - PRŮTAH DOBŘÍV</v>
      </c>
      <c r="F48" s="32"/>
      <c r="G48" s="32"/>
      <c r="H48" s="32"/>
      <c r="I48" s="135"/>
      <c r="J48" s="39"/>
      <c r="K48" s="39"/>
      <c r="L48" s="43"/>
    </row>
    <row r="49" spans="2:12" s="1" customFormat="1" ht="12" customHeight="1">
      <c r="B49" s="38"/>
      <c r="C49" s="32" t="s">
        <v>97</v>
      </c>
      <c r="D49" s="39"/>
      <c r="E49" s="39"/>
      <c r="F49" s="39"/>
      <c r="G49" s="39"/>
      <c r="H49" s="39"/>
      <c r="I49" s="135"/>
      <c r="J49" s="39"/>
      <c r="K49" s="39"/>
      <c r="L49" s="43"/>
    </row>
    <row r="50" spans="2:12" s="1" customFormat="1" ht="16.5" customHeight="1">
      <c r="B50" s="38"/>
      <c r="C50" s="39"/>
      <c r="D50" s="39"/>
      <c r="E50" s="68" t="str">
        <f>E9</f>
        <v>101 - SILNICE III/11727</v>
      </c>
      <c r="F50" s="39"/>
      <c r="G50" s="39"/>
      <c r="H50" s="39"/>
      <c r="I50" s="135"/>
      <c r="J50" s="39"/>
      <c r="K50" s="39"/>
      <c r="L50" s="43"/>
    </row>
    <row r="51" spans="2:12" s="1" customFormat="1" ht="6.95" customHeight="1">
      <c r="B51" s="38"/>
      <c r="C51" s="39"/>
      <c r="D51" s="39"/>
      <c r="E51" s="39"/>
      <c r="F51" s="39"/>
      <c r="G51" s="39"/>
      <c r="H51" s="39"/>
      <c r="I51" s="135"/>
      <c r="J51" s="39"/>
      <c r="K51" s="39"/>
      <c r="L51" s="43"/>
    </row>
    <row r="52" spans="2:12" s="1" customFormat="1" ht="12" customHeight="1">
      <c r="B52" s="38"/>
      <c r="C52" s="32" t="s">
        <v>21</v>
      </c>
      <c r="D52" s="39"/>
      <c r="E52" s="39"/>
      <c r="F52" s="27" t="str">
        <f>F12</f>
        <v xml:space="preserve"> </v>
      </c>
      <c r="G52" s="39"/>
      <c r="H52" s="39"/>
      <c r="I52" s="138" t="s">
        <v>23</v>
      </c>
      <c r="J52" s="71" t="str">
        <f>IF(J12="","",J12)</f>
        <v>30. 4. 2018</v>
      </c>
      <c r="K52" s="39"/>
      <c r="L52" s="43"/>
    </row>
    <row r="53" spans="2:12" s="1" customFormat="1" ht="6.95" customHeight="1">
      <c r="B53" s="38"/>
      <c r="C53" s="39"/>
      <c r="D53" s="39"/>
      <c r="E53" s="39"/>
      <c r="F53" s="39"/>
      <c r="G53" s="39"/>
      <c r="H53" s="39"/>
      <c r="I53" s="135"/>
      <c r="J53" s="39"/>
      <c r="K53" s="39"/>
      <c r="L53" s="43"/>
    </row>
    <row r="54" spans="2:12" s="1" customFormat="1" ht="15.15" customHeight="1">
      <c r="B54" s="38"/>
      <c r="C54" s="32" t="s">
        <v>25</v>
      </c>
      <c r="D54" s="39"/>
      <c r="E54" s="39"/>
      <c r="F54" s="27" t="str">
        <f>E15</f>
        <v>SÚSPK</v>
      </c>
      <c r="G54" s="39"/>
      <c r="H54" s="39"/>
      <c r="I54" s="138" t="s">
        <v>31</v>
      </c>
      <c r="J54" s="36" t="str">
        <f>E21</f>
        <v xml:space="preserve"> </v>
      </c>
      <c r="K54" s="39"/>
      <c r="L54" s="43"/>
    </row>
    <row r="55" spans="2:12" s="1" customFormat="1" ht="15.15" customHeight="1">
      <c r="B55" s="38"/>
      <c r="C55" s="32" t="s">
        <v>29</v>
      </c>
      <c r="D55" s="39"/>
      <c r="E55" s="39"/>
      <c r="F55" s="27" t="str">
        <f>IF(E18="","",E18)</f>
        <v>Vyplň údaj</v>
      </c>
      <c r="G55" s="39"/>
      <c r="H55" s="39"/>
      <c r="I55" s="138" t="s">
        <v>33</v>
      </c>
      <c r="J55" s="36" t="str">
        <f>E24</f>
        <v>Zítek</v>
      </c>
      <c r="K55" s="39"/>
      <c r="L55" s="43"/>
    </row>
    <row r="56" spans="2:12" s="1" customFormat="1" ht="10.3" customHeight="1">
      <c r="B56" s="38"/>
      <c r="C56" s="39"/>
      <c r="D56" s="39"/>
      <c r="E56" s="39"/>
      <c r="F56" s="39"/>
      <c r="G56" s="39"/>
      <c r="H56" s="39"/>
      <c r="I56" s="135"/>
      <c r="J56" s="39"/>
      <c r="K56" s="39"/>
      <c r="L56" s="43"/>
    </row>
    <row r="57" spans="2:12" s="1" customFormat="1" ht="29.25" customHeight="1">
      <c r="B57" s="38"/>
      <c r="C57" s="166" t="s">
        <v>100</v>
      </c>
      <c r="D57" s="167"/>
      <c r="E57" s="167"/>
      <c r="F57" s="167"/>
      <c r="G57" s="167"/>
      <c r="H57" s="167"/>
      <c r="I57" s="168"/>
      <c r="J57" s="169" t="s">
        <v>101</v>
      </c>
      <c r="K57" s="167"/>
      <c r="L57" s="43"/>
    </row>
    <row r="58" spans="2:12" s="1" customFormat="1" ht="10.3" customHeight="1">
      <c r="B58" s="38"/>
      <c r="C58" s="39"/>
      <c r="D58" s="39"/>
      <c r="E58" s="39"/>
      <c r="F58" s="39"/>
      <c r="G58" s="39"/>
      <c r="H58" s="39"/>
      <c r="I58" s="135"/>
      <c r="J58" s="39"/>
      <c r="K58" s="39"/>
      <c r="L58" s="43"/>
    </row>
    <row r="59" spans="2:47" s="1" customFormat="1" ht="22.8" customHeight="1">
      <c r="B59" s="38"/>
      <c r="C59" s="170" t="s">
        <v>69</v>
      </c>
      <c r="D59" s="39"/>
      <c r="E59" s="39"/>
      <c r="F59" s="39"/>
      <c r="G59" s="39"/>
      <c r="H59" s="39"/>
      <c r="I59" s="135"/>
      <c r="J59" s="101">
        <f>J88</f>
        <v>0</v>
      </c>
      <c r="K59" s="39"/>
      <c r="L59" s="43"/>
      <c r="AU59" s="17" t="s">
        <v>102</v>
      </c>
    </row>
    <row r="60" spans="2:12" s="8" customFormat="1" ht="24.95" customHeight="1">
      <c r="B60" s="171"/>
      <c r="C60" s="172"/>
      <c r="D60" s="173" t="s">
        <v>215</v>
      </c>
      <c r="E60" s="174"/>
      <c r="F60" s="174"/>
      <c r="G60" s="174"/>
      <c r="H60" s="174"/>
      <c r="I60" s="175"/>
      <c r="J60" s="176">
        <f>J89</f>
        <v>0</v>
      </c>
      <c r="K60" s="172"/>
      <c r="L60" s="177"/>
    </row>
    <row r="61" spans="2:12" s="9" customFormat="1" ht="19.9" customHeight="1">
      <c r="B61" s="178"/>
      <c r="C61" s="179"/>
      <c r="D61" s="180" t="s">
        <v>216</v>
      </c>
      <c r="E61" s="181"/>
      <c r="F61" s="181"/>
      <c r="G61" s="181"/>
      <c r="H61" s="181"/>
      <c r="I61" s="182"/>
      <c r="J61" s="183">
        <f>J90</f>
        <v>0</v>
      </c>
      <c r="K61" s="179"/>
      <c r="L61" s="184"/>
    </row>
    <row r="62" spans="2:12" s="9" customFormat="1" ht="19.9" customHeight="1">
      <c r="B62" s="178"/>
      <c r="C62" s="179"/>
      <c r="D62" s="180" t="s">
        <v>217</v>
      </c>
      <c r="E62" s="181"/>
      <c r="F62" s="181"/>
      <c r="G62" s="181"/>
      <c r="H62" s="181"/>
      <c r="I62" s="182"/>
      <c r="J62" s="183">
        <f>J157</f>
        <v>0</v>
      </c>
      <c r="K62" s="179"/>
      <c r="L62" s="184"/>
    </row>
    <row r="63" spans="2:12" s="9" customFormat="1" ht="19.9" customHeight="1">
      <c r="B63" s="178"/>
      <c r="C63" s="179"/>
      <c r="D63" s="180" t="s">
        <v>218</v>
      </c>
      <c r="E63" s="181"/>
      <c r="F63" s="181"/>
      <c r="G63" s="181"/>
      <c r="H63" s="181"/>
      <c r="I63" s="182"/>
      <c r="J63" s="183">
        <f>J167</f>
        <v>0</v>
      </c>
      <c r="K63" s="179"/>
      <c r="L63" s="184"/>
    </row>
    <row r="64" spans="2:12" s="9" customFormat="1" ht="19.9" customHeight="1">
      <c r="B64" s="178"/>
      <c r="C64" s="179"/>
      <c r="D64" s="180" t="s">
        <v>219</v>
      </c>
      <c r="E64" s="181"/>
      <c r="F64" s="181"/>
      <c r="G64" s="181"/>
      <c r="H64" s="181"/>
      <c r="I64" s="182"/>
      <c r="J64" s="183">
        <f>J172</f>
        <v>0</v>
      </c>
      <c r="K64" s="179"/>
      <c r="L64" s="184"/>
    </row>
    <row r="65" spans="2:12" s="9" customFormat="1" ht="19.9" customHeight="1">
      <c r="B65" s="178"/>
      <c r="C65" s="179"/>
      <c r="D65" s="180" t="s">
        <v>220</v>
      </c>
      <c r="E65" s="181"/>
      <c r="F65" s="181"/>
      <c r="G65" s="181"/>
      <c r="H65" s="181"/>
      <c r="I65" s="182"/>
      <c r="J65" s="183">
        <f>J198</f>
        <v>0</v>
      </c>
      <c r="K65" s="179"/>
      <c r="L65" s="184"/>
    </row>
    <row r="66" spans="2:12" s="9" customFormat="1" ht="19.9" customHeight="1">
      <c r="B66" s="178"/>
      <c r="C66" s="179"/>
      <c r="D66" s="180" t="s">
        <v>221</v>
      </c>
      <c r="E66" s="181"/>
      <c r="F66" s="181"/>
      <c r="G66" s="181"/>
      <c r="H66" s="181"/>
      <c r="I66" s="182"/>
      <c r="J66" s="183">
        <f>J243</f>
        <v>0</v>
      </c>
      <c r="K66" s="179"/>
      <c r="L66" s="184"/>
    </row>
    <row r="67" spans="2:12" s="9" customFormat="1" ht="19.9" customHeight="1">
      <c r="B67" s="178"/>
      <c r="C67" s="179"/>
      <c r="D67" s="180" t="s">
        <v>222</v>
      </c>
      <c r="E67" s="181"/>
      <c r="F67" s="181"/>
      <c r="G67" s="181"/>
      <c r="H67" s="181"/>
      <c r="I67" s="182"/>
      <c r="J67" s="183">
        <f>J297</f>
        <v>0</v>
      </c>
      <c r="K67" s="179"/>
      <c r="L67" s="184"/>
    </row>
    <row r="68" spans="2:12" s="9" customFormat="1" ht="19.9" customHeight="1">
      <c r="B68" s="178"/>
      <c r="C68" s="179"/>
      <c r="D68" s="180" t="s">
        <v>223</v>
      </c>
      <c r="E68" s="181"/>
      <c r="F68" s="181"/>
      <c r="G68" s="181"/>
      <c r="H68" s="181"/>
      <c r="I68" s="182"/>
      <c r="J68" s="183">
        <f>J321</f>
        <v>0</v>
      </c>
      <c r="K68" s="179"/>
      <c r="L68" s="184"/>
    </row>
    <row r="69" spans="2:12" s="1" customFormat="1" ht="21.8" customHeight="1">
      <c r="B69" s="38"/>
      <c r="C69" s="39"/>
      <c r="D69" s="39"/>
      <c r="E69" s="39"/>
      <c r="F69" s="39"/>
      <c r="G69" s="39"/>
      <c r="H69" s="39"/>
      <c r="I69" s="135"/>
      <c r="J69" s="39"/>
      <c r="K69" s="39"/>
      <c r="L69" s="43"/>
    </row>
    <row r="70" spans="2:12" s="1" customFormat="1" ht="6.95" customHeight="1">
      <c r="B70" s="58"/>
      <c r="C70" s="59"/>
      <c r="D70" s="59"/>
      <c r="E70" s="59"/>
      <c r="F70" s="59"/>
      <c r="G70" s="59"/>
      <c r="H70" s="59"/>
      <c r="I70" s="161"/>
      <c r="J70" s="59"/>
      <c r="K70" s="59"/>
      <c r="L70" s="43"/>
    </row>
    <row r="74" spans="2:12" s="1" customFormat="1" ht="6.95" customHeight="1">
      <c r="B74" s="60"/>
      <c r="C74" s="61"/>
      <c r="D74" s="61"/>
      <c r="E74" s="61"/>
      <c r="F74" s="61"/>
      <c r="G74" s="61"/>
      <c r="H74" s="61"/>
      <c r="I74" s="164"/>
      <c r="J74" s="61"/>
      <c r="K74" s="61"/>
      <c r="L74" s="43"/>
    </row>
    <row r="75" spans="2:12" s="1" customFormat="1" ht="24.95" customHeight="1">
      <c r="B75" s="38"/>
      <c r="C75" s="23" t="s">
        <v>110</v>
      </c>
      <c r="D75" s="39"/>
      <c r="E75" s="39"/>
      <c r="F75" s="39"/>
      <c r="G75" s="39"/>
      <c r="H75" s="39"/>
      <c r="I75" s="135"/>
      <c r="J75" s="39"/>
      <c r="K75" s="39"/>
      <c r="L75" s="43"/>
    </row>
    <row r="76" spans="2:12" s="1" customFormat="1" ht="6.95" customHeight="1">
      <c r="B76" s="38"/>
      <c r="C76" s="39"/>
      <c r="D76" s="39"/>
      <c r="E76" s="39"/>
      <c r="F76" s="39"/>
      <c r="G76" s="39"/>
      <c r="H76" s="39"/>
      <c r="I76" s="135"/>
      <c r="J76" s="39"/>
      <c r="K76" s="39"/>
      <c r="L76" s="43"/>
    </row>
    <row r="77" spans="2:12" s="1" customFormat="1" ht="12" customHeight="1">
      <c r="B77" s="38"/>
      <c r="C77" s="32" t="s">
        <v>16</v>
      </c>
      <c r="D77" s="39"/>
      <c r="E77" s="39"/>
      <c r="F77" s="39"/>
      <c r="G77" s="39"/>
      <c r="H77" s="39"/>
      <c r="I77" s="135"/>
      <c r="J77" s="39"/>
      <c r="K77" s="39"/>
      <c r="L77" s="43"/>
    </row>
    <row r="78" spans="2:12" s="1" customFormat="1" ht="16.5" customHeight="1">
      <c r="B78" s="38"/>
      <c r="C78" s="39"/>
      <c r="D78" s="39"/>
      <c r="E78" s="165" t="str">
        <f>E7</f>
        <v>SILNICE III/11727 - PRŮTAH DOBŘÍV</v>
      </c>
      <c r="F78" s="32"/>
      <c r="G78" s="32"/>
      <c r="H78" s="32"/>
      <c r="I78" s="135"/>
      <c r="J78" s="39"/>
      <c r="K78" s="39"/>
      <c r="L78" s="43"/>
    </row>
    <row r="79" spans="2:12" s="1" customFormat="1" ht="12" customHeight="1">
      <c r="B79" s="38"/>
      <c r="C79" s="32" t="s">
        <v>97</v>
      </c>
      <c r="D79" s="39"/>
      <c r="E79" s="39"/>
      <c r="F79" s="39"/>
      <c r="G79" s="39"/>
      <c r="H79" s="39"/>
      <c r="I79" s="135"/>
      <c r="J79" s="39"/>
      <c r="K79" s="39"/>
      <c r="L79" s="43"/>
    </row>
    <row r="80" spans="2:12" s="1" customFormat="1" ht="16.5" customHeight="1">
      <c r="B80" s="38"/>
      <c r="C80" s="39"/>
      <c r="D80" s="39"/>
      <c r="E80" s="68" t="str">
        <f>E9</f>
        <v>101 - SILNICE III/11727</v>
      </c>
      <c r="F80" s="39"/>
      <c r="G80" s="39"/>
      <c r="H80" s="39"/>
      <c r="I80" s="135"/>
      <c r="J80" s="39"/>
      <c r="K80" s="39"/>
      <c r="L80" s="43"/>
    </row>
    <row r="81" spans="2:12" s="1" customFormat="1" ht="6.95" customHeight="1">
      <c r="B81" s="38"/>
      <c r="C81" s="39"/>
      <c r="D81" s="39"/>
      <c r="E81" s="39"/>
      <c r="F81" s="39"/>
      <c r="G81" s="39"/>
      <c r="H81" s="39"/>
      <c r="I81" s="135"/>
      <c r="J81" s="39"/>
      <c r="K81" s="39"/>
      <c r="L81" s="43"/>
    </row>
    <row r="82" spans="2:12" s="1" customFormat="1" ht="12" customHeight="1">
      <c r="B82" s="38"/>
      <c r="C82" s="32" t="s">
        <v>21</v>
      </c>
      <c r="D82" s="39"/>
      <c r="E82" s="39"/>
      <c r="F82" s="27" t="str">
        <f>F12</f>
        <v xml:space="preserve"> </v>
      </c>
      <c r="G82" s="39"/>
      <c r="H82" s="39"/>
      <c r="I82" s="138" t="s">
        <v>23</v>
      </c>
      <c r="J82" s="71" t="str">
        <f>IF(J12="","",J12)</f>
        <v>30. 4. 2018</v>
      </c>
      <c r="K82" s="39"/>
      <c r="L82" s="43"/>
    </row>
    <row r="83" spans="2:12" s="1" customFormat="1" ht="6.95" customHeight="1">
      <c r="B83" s="38"/>
      <c r="C83" s="39"/>
      <c r="D83" s="39"/>
      <c r="E83" s="39"/>
      <c r="F83" s="39"/>
      <c r="G83" s="39"/>
      <c r="H83" s="39"/>
      <c r="I83" s="135"/>
      <c r="J83" s="39"/>
      <c r="K83" s="39"/>
      <c r="L83" s="43"/>
    </row>
    <row r="84" spans="2:12" s="1" customFormat="1" ht="15.15" customHeight="1">
      <c r="B84" s="38"/>
      <c r="C84" s="32" t="s">
        <v>25</v>
      </c>
      <c r="D84" s="39"/>
      <c r="E84" s="39"/>
      <c r="F84" s="27" t="str">
        <f>E15</f>
        <v>SÚSPK</v>
      </c>
      <c r="G84" s="39"/>
      <c r="H84" s="39"/>
      <c r="I84" s="138" t="s">
        <v>31</v>
      </c>
      <c r="J84" s="36" t="str">
        <f>E21</f>
        <v xml:space="preserve"> </v>
      </c>
      <c r="K84" s="39"/>
      <c r="L84" s="43"/>
    </row>
    <row r="85" spans="2:12" s="1" customFormat="1" ht="15.15" customHeight="1">
      <c r="B85" s="38"/>
      <c r="C85" s="32" t="s">
        <v>29</v>
      </c>
      <c r="D85" s="39"/>
      <c r="E85" s="39"/>
      <c r="F85" s="27" t="str">
        <f>IF(E18="","",E18)</f>
        <v>Vyplň údaj</v>
      </c>
      <c r="G85" s="39"/>
      <c r="H85" s="39"/>
      <c r="I85" s="138" t="s">
        <v>33</v>
      </c>
      <c r="J85" s="36" t="str">
        <f>E24</f>
        <v>Zítek</v>
      </c>
      <c r="K85" s="39"/>
      <c r="L85" s="43"/>
    </row>
    <row r="86" spans="2:12" s="1" customFormat="1" ht="10.3" customHeight="1">
      <c r="B86" s="38"/>
      <c r="C86" s="39"/>
      <c r="D86" s="39"/>
      <c r="E86" s="39"/>
      <c r="F86" s="39"/>
      <c r="G86" s="39"/>
      <c r="H86" s="39"/>
      <c r="I86" s="135"/>
      <c r="J86" s="39"/>
      <c r="K86" s="39"/>
      <c r="L86" s="43"/>
    </row>
    <row r="87" spans="2:20" s="10" customFormat="1" ht="29.25" customHeight="1">
      <c r="B87" s="185"/>
      <c r="C87" s="186" t="s">
        <v>111</v>
      </c>
      <c r="D87" s="187" t="s">
        <v>56</v>
      </c>
      <c r="E87" s="187" t="s">
        <v>52</v>
      </c>
      <c r="F87" s="187" t="s">
        <v>53</v>
      </c>
      <c r="G87" s="187" t="s">
        <v>112</v>
      </c>
      <c r="H87" s="187" t="s">
        <v>113</v>
      </c>
      <c r="I87" s="188" t="s">
        <v>114</v>
      </c>
      <c r="J87" s="187" t="s">
        <v>101</v>
      </c>
      <c r="K87" s="189" t="s">
        <v>115</v>
      </c>
      <c r="L87" s="190"/>
      <c r="M87" s="91" t="s">
        <v>19</v>
      </c>
      <c r="N87" s="92" t="s">
        <v>41</v>
      </c>
      <c r="O87" s="92" t="s">
        <v>116</v>
      </c>
      <c r="P87" s="92" t="s">
        <v>117</v>
      </c>
      <c r="Q87" s="92" t="s">
        <v>118</v>
      </c>
      <c r="R87" s="92" t="s">
        <v>119</v>
      </c>
      <c r="S87" s="92" t="s">
        <v>120</v>
      </c>
      <c r="T87" s="93" t="s">
        <v>121</v>
      </c>
    </row>
    <row r="88" spans="2:63" s="1" customFormat="1" ht="22.8" customHeight="1">
      <c r="B88" s="38"/>
      <c r="C88" s="98" t="s">
        <v>122</v>
      </c>
      <c r="D88" s="39"/>
      <c r="E88" s="39"/>
      <c r="F88" s="39"/>
      <c r="G88" s="39"/>
      <c r="H88" s="39"/>
      <c r="I88" s="135"/>
      <c r="J88" s="191">
        <f>BK88</f>
        <v>0</v>
      </c>
      <c r="K88" s="39"/>
      <c r="L88" s="43"/>
      <c r="M88" s="94"/>
      <c r="N88" s="95"/>
      <c r="O88" s="95"/>
      <c r="P88" s="192">
        <f>P89</f>
        <v>0</v>
      </c>
      <c r="Q88" s="95"/>
      <c r="R88" s="192">
        <f>R89</f>
        <v>191.62200639999998</v>
      </c>
      <c r="S88" s="95"/>
      <c r="T88" s="193">
        <f>T89</f>
        <v>676.292</v>
      </c>
      <c r="AT88" s="17" t="s">
        <v>70</v>
      </c>
      <c r="AU88" s="17" t="s">
        <v>102</v>
      </c>
      <c r="BK88" s="194">
        <f>BK89</f>
        <v>0</v>
      </c>
    </row>
    <row r="89" spans="2:63" s="11" customFormat="1" ht="25.9" customHeight="1">
      <c r="B89" s="195"/>
      <c r="C89" s="196"/>
      <c r="D89" s="197" t="s">
        <v>70</v>
      </c>
      <c r="E89" s="198" t="s">
        <v>224</v>
      </c>
      <c r="F89" s="198" t="s">
        <v>225</v>
      </c>
      <c r="G89" s="196"/>
      <c r="H89" s="196"/>
      <c r="I89" s="199"/>
      <c r="J89" s="200">
        <f>BK89</f>
        <v>0</v>
      </c>
      <c r="K89" s="196"/>
      <c r="L89" s="201"/>
      <c r="M89" s="202"/>
      <c r="N89" s="203"/>
      <c r="O89" s="203"/>
      <c r="P89" s="204">
        <f>P90+P157+P167+P172+P198+P243+P297+P321</f>
        <v>0</v>
      </c>
      <c r="Q89" s="203"/>
      <c r="R89" s="204">
        <f>R90+R157+R167+R172+R198+R243+R297+R321</f>
        <v>191.62200639999998</v>
      </c>
      <c r="S89" s="203"/>
      <c r="T89" s="205">
        <f>T90+T157+T167+T172+T198+T243+T297+T321</f>
        <v>676.292</v>
      </c>
      <c r="AR89" s="206" t="s">
        <v>78</v>
      </c>
      <c r="AT89" s="207" t="s">
        <v>70</v>
      </c>
      <c r="AU89" s="207" t="s">
        <v>71</v>
      </c>
      <c r="AY89" s="206" t="s">
        <v>126</v>
      </c>
      <c r="BK89" s="208">
        <f>BK90+BK157+BK167+BK172+BK198+BK243+BK297+BK321</f>
        <v>0</v>
      </c>
    </row>
    <row r="90" spans="2:63" s="11" customFormat="1" ht="22.8" customHeight="1">
      <c r="B90" s="195"/>
      <c r="C90" s="196"/>
      <c r="D90" s="197" t="s">
        <v>70</v>
      </c>
      <c r="E90" s="209" t="s">
        <v>78</v>
      </c>
      <c r="F90" s="209" t="s">
        <v>226</v>
      </c>
      <c r="G90" s="196"/>
      <c r="H90" s="196"/>
      <c r="I90" s="199"/>
      <c r="J90" s="210">
        <f>BK90</f>
        <v>0</v>
      </c>
      <c r="K90" s="196"/>
      <c r="L90" s="201"/>
      <c r="M90" s="202"/>
      <c r="N90" s="203"/>
      <c r="O90" s="203"/>
      <c r="P90" s="204">
        <f>SUM(P91:P156)</f>
        <v>0</v>
      </c>
      <c r="Q90" s="203"/>
      <c r="R90" s="204">
        <f>SUM(R91:R156)</f>
        <v>56.55399</v>
      </c>
      <c r="S90" s="203"/>
      <c r="T90" s="205">
        <f>SUM(T91:T156)</f>
        <v>675.692</v>
      </c>
      <c r="AR90" s="206" t="s">
        <v>78</v>
      </c>
      <c r="AT90" s="207" t="s">
        <v>70</v>
      </c>
      <c r="AU90" s="207" t="s">
        <v>78</v>
      </c>
      <c r="AY90" s="206" t="s">
        <v>126</v>
      </c>
      <c r="BK90" s="208">
        <f>SUM(BK91:BK156)</f>
        <v>0</v>
      </c>
    </row>
    <row r="91" spans="2:65" s="1" customFormat="1" ht="16.5" customHeight="1">
      <c r="B91" s="38"/>
      <c r="C91" s="211" t="s">
        <v>78</v>
      </c>
      <c r="D91" s="211" t="s">
        <v>127</v>
      </c>
      <c r="E91" s="212" t="s">
        <v>227</v>
      </c>
      <c r="F91" s="213" t="s">
        <v>228</v>
      </c>
      <c r="G91" s="214" t="s">
        <v>229</v>
      </c>
      <c r="H91" s="215">
        <v>1203</v>
      </c>
      <c r="I91" s="216"/>
      <c r="J91" s="217">
        <f>ROUND(I91*H91,2)</f>
        <v>0</v>
      </c>
      <c r="K91" s="213" t="s">
        <v>164</v>
      </c>
      <c r="L91" s="43"/>
      <c r="M91" s="218" t="s">
        <v>19</v>
      </c>
      <c r="N91" s="219" t="s">
        <v>42</v>
      </c>
      <c r="O91" s="83"/>
      <c r="P91" s="220">
        <f>O91*H91</f>
        <v>0</v>
      </c>
      <c r="Q91" s="220">
        <v>0</v>
      </c>
      <c r="R91" s="220">
        <f>Q91*H91</f>
        <v>0</v>
      </c>
      <c r="S91" s="220">
        <v>0.32</v>
      </c>
      <c r="T91" s="221">
        <f>S91*H91</f>
        <v>384.96000000000004</v>
      </c>
      <c r="AR91" s="222" t="s">
        <v>150</v>
      </c>
      <c r="AT91" s="222" t="s">
        <v>127</v>
      </c>
      <c r="AU91" s="222" t="s">
        <v>80</v>
      </c>
      <c r="AY91" s="17" t="s">
        <v>126</v>
      </c>
      <c r="BE91" s="223">
        <f>IF(N91="základní",J91,0)</f>
        <v>0</v>
      </c>
      <c r="BF91" s="223">
        <f>IF(N91="snížená",J91,0)</f>
        <v>0</v>
      </c>
      <c r="BG91" s="223">
        <f>IF(N91="zákl. přenesená",J91,0)</f>
        <v>0</v>
      </c>
      <c r="BH91" s="223">
        <f>IF(N91="sníž. přenesená",J91,0)</f>
        <v>0</v>
      </c>
      <c r="BI91" s="223">
        <f>IF(N91="nulová",J91,0)</f>
        <v>0</v>
      </c>
      <c r="BJ91" s="17" t="s">
        <v>78</v>
      </c>
      <c r="BK91" s="223">
        <f>ROUND(I91*H91,2)</f>
        <v>0</v>
      </c>
      <c r="BL91" s="17" t="s">
        <v>150</v>
      </c>
      <c r="BM91" s="222" t="s">
        <v>230</v>
      </c>
    </row>
    <row r="92" spans="2:47" s="1" customFormat="1" ht="12">
      <c r="B92" s="38"/>
      <c r="C92" s="39"/>
      <c r="D92" s="224" t="s">
        <v>134</v>
      </c>
      <c r="E92" s="39"/>
      <c r="F92" s="225" t="s">
        <v>231</v>
      </c>
      <c r="G92" s="39"/>
      <c r="H92" s="39"/>
      <c r="I92" s="135"/>
      <c r="J92" s="39"/>
      <c r="K92" s="39"/>
      <c r="L92" s="43"/>
      <c r="M92" s="226"/>
      <c r="N92" s="83"/>
      <c r="O92" s="83"/>
      <c r="P92" s="83"/>
      <c r="Q92" s="83"/>
      <c r="R92" s="83"/>
      <c r="S92" s="83"/>
      <c r="T92" s="84"/>
      <c r="AT92" s="17" t="s">
        <v>134</v>
      </c>
      <c r="AU92" s="17" t="s">
        <v>80</v>
      </c>
    </row>
    <row r="93" spans="2:47" s="1" customFormat="1" ht="12">
      <c r="B93" s="38"/>
      <c r="C93" s="39"/>
      <c r="D93" s="224" t="s">
        <v>232</v>
      </c>
      <c r="E93" s="39"/>
      <c r="F93" s="227" t="s">
        <v>233</v>
      </c>
      <c r="G93" s="39"/>
      <c r="H93" s="39"/>
      <c r="I93" s="135"/>
      <c r="J93" s="39"/>
      <c r="K93" s="39"/>
      <c r="L93" s="43"/>
      <c r="M93" s="226"/>
      <c r="N93" s="83"/>
      <c r="O93" s="83"/>
      <c r="P93" s="83"/>
      <c r="Q93" s="83"/>
      <c r="R93" s="83"/>
      <c r="S93" s="83"/>
      <c r="T93" s="84"/>
      <c r="AT93" s="17" t="s">
        <v>232</v>
      </c>
      <c r="AU93" s="17" t="s">
        <v>80</v>
      </c>
    </row>
    <row r="94" spans="2:65" s="1" customFormat="1" ht="16.5" customHeight="1">
      <c r="B94" s="38"/>
      <c r="C94" s="211" t="s">
        <v>80</v>
      </c>
      <c r="D94" s="211" t="s">
        <v>127</v>
      </c>
      <c r="E94" s="212" t="s">
        <v>234</v>
      </c>
      <c r="F94" s="213" t="s">
        <v>235</v>
      </c>
      <c r="G94" s="214" t="s">
        <v>229</v>
      </c>
      <c r="H94" s="215">
        <v>195</v>
      </c>
      <c r="I94" s="216"/>
      <c r="J94" s="217">
        <f>ROUND(I94*H94,2)</f>
        <v>0</v>
      </c>
      <c r="K94" s="213" t="s">
        <v>164</v>
      </c>
      <c r="L94" s="43"/>
      <c r="M94" s="218" t="s">
        <v>19</v>
      </c>
      <c r="N94" s="219" t="s">
        <v>42</v>
      </c>
      <c r="O94" s="83"/>
      <c r="P94" s="220">
        <f>O94*H94</f>
        <v>0</v>
      </c>
      <c r="Q94" s="220">
        <v>0</v>
      </c>
      <c r="R94" s="220">
        <f>Q94*H94</f>
        <v>0</v>
      </c>
      <c r="S94" s="220">
        <v>0.098</v>
      </c>
      <c r="T94" s="221">
        <f>S94*H94</f>
        <v>19.11</v>
      </c>
      <c r="AR94" s="222" t="s">
        <v>150</v>
      </c>
      <c r="AT94" s="222" t="s">
        <v>127</v>
      </c>
      <c r="AU94" s="222" t="s">
        <v>80</v>
      </c>
      <c r="AY94" s="17" t="s">
        <v>126</v>
      </c>
      <c r="BE94" s="223">
        <f>IF(N94="základní",J94,0)</f>
        <v>0</v>
      </c>
      <c r="BF94" s="223">
        <f>IF(N94="snížená",J94,0)</f>
        <v>0</v>
      </c>
      <c r="BG94" s="223">
        <f>IF(N94="zákl. přenesená",J94,0)</f>
        <v>0</v>
      </c>
      <c r="BH94" s="223">
        <f>IF(N94="sníž. přenesená",J94,0)</f>
        <v>0</v>
      </c>
      <c r="BI94" s="223">
        <f>IF(N94="nulová",J94,0)</f>
        <v>0</v>
      </c>
      <c r="BJ94" s="17" t="s">
        <v>78</v>
      </c>
      <c r="BK94" s="223">
        <f>ROUND(I94*H94,2)</f>
        <v>0</v>
      </c>
      <c r="BL94" s="17" t="s">
        <v>150</v>
      </c>
      <c r="BM94" s="222" t="s">
        <v>236</v>
      </c>
    </row>
    <row r="95" spans="2:47" s="1" customFormat="1" ht="12">
      <c r="B95" s="38"/>
      <c r="C95" s="39"/>
      <c r="D95" s="224" t="s">
        <v>134</v>
      </c>
      <c r="E95" s="39"/>
      <c r="F95" s="225" t="s">
        <v>237</v>
      </c>
      <c r="G95" s="39"/>
      <c r="H95" s="39"/>
      <c r="I95" s="135"/>
      <c r="J95" s="39"/>
      <c r="K95" s="39"/>
      <c r="L95" s="43"/>
      <c r="M95" s="226"/>
      <c r="N95" s="83"/>
      <c r="O95" s="83"/>
      <c r="P95" s="83"/>
      <c r="Q95" s="83"/>
      <c r="R95" s="83"/>
      <c r="S95" s="83"/>
      <c r="T95" s="84"/>
      <c r="AT95" s="17" t="s">
        <v>134</v>
      </c>
      <c r="AU95" s="17" t="s">
        <v>80</v>
      </c>
    </row>
    <row r="96" spans="2:47" s="1" customFormat="1" ht="12">
      <c r="B96" s="38"/>
      <c r="C96" s="39"/>
      <c r="D96" s="224" t="s">
        <v>232</v>
      </c>
      <c r="E96" s="39"/>
      <c r="F96" s="227" t="s">
        <v>238</v>
      </c>
      <c r="G96" s="39"/>
      <c r="H96" s="39"/>
      <c r="I96" s="135"/>
      <c r="J96" s="39"/>
      <c r="K96" s="39"/>
      <c r="L96" s="43"/>
      <c r="M96" s="226"/>
      <c r="N96" s="83"/>
      <c r="O96" s="83"/>
      <c r="P96" s="83"/>
      <c r="Q96" s="83"/>
      <c r="R96" s="83"/>
      <c r="S96" s="83"/>
      <c r="T96" s="84"/>
      <c r="AT96" s="17" t="s">
        <v>232</v>
      </c>
      <c r="AU96" s="17" t="s">
        <v>80</v>
      </c>
    </row>
    <row r="97" spans="2:47" s="1" customFormat="1" ht="12">
      <c r="B97" s="38"/>
      <c r="C97" s="39"/>
      <c r="D97" s="224" t="s">
        <v>136</v>
      </c>
      <c r="E97" s="39"/>
      <c r="F97" s="227" t="s">
        <v>239</v>
      </c>
      <c r="G97" s="39"/>
      <c r="H97" s="39"/>
      <c r="I97" s="135"/>
      <c r="J97" s="39"/>
      <c r="K97" s="39"/>
      <c r="L97" s="43"/>
      <c r="M97" s="226"/>
      <c r="N97" s="83"/>
      <c r="O97" s="83"/>
      <c r="P97" s="83"/>
      <c r="Q97" s="83"/>
      <c r="R97" s="83"/>
      <c r="S97" s="83"/>
      <c r="T97" s="84"/>
      <c r="AT97" s="17" t="s">
        <v>136</v>
      </c>
      <c r="AU97" s="17" t="s">
        <v>80</v>
      </c>
    </row>
    <row r="98" spans="2:51" s="12" customFormat="1" ht="12">
      <c r="B98" s="231"/>
      <c r="C98" s="232"/>
      <c r="D98" s="224" t="s">
        <v>240</v>
      </c>
      <c r="E98" s="233" t="s">
        <v>19</v>
      </c>
      <c r="F98" s="234" t="s">
        <v>241</v>
      </c>
      <c r="G98" s="232"/>
      <c r="H98" s="235">
        <v>195</v>
      </c>
      <c r="I98" s="236"/>
      <c r="J98" s="232"/>
      <c r="K98" s="232"/>
      <c r="L98" s="237"/>
      <c r="M98" s="238"/>
      <c r="N98" s="239"/>
      <c r="O98" s="239"/>
      <c r="P98" s="239"/>
      <c r="Q98" s="239"/>
      <c r="R98" s="239"/>
      <c r="S98" s="239"/>
      <c r="T98" s="240"/>
      <c r="AT98" s="241" t="s">
        <v>240</v>
      </c>
      <c r="AU98" s="241" t="s">
        <v>80</v>
      </c>
      <c r="AV98" s="12" t="s">
        <v>80</v>
      </c>
      <c r="AW98" s="12" t="s">
        <v>32</v>
      </c>
      <c r="AX98" s="12" t="s">
        <v>78</v>
      </c>
      <c r="AY98" s="241" t="s">
        <v>126</v>
      </c>
    </row>
    <row r="99" spans="2:65" s="1" customFormat="1" ht="16.5" customHeight="1">
      <c r="B99" s="38"/>
      <c r="C99" s="211" t="s">
        <v>143</v>
      </c>
      <c r="D99" s="211" t="s">
        <v>127</v>
      </c>
      <c r="E99" s="212" t="s">
        <v>242</v>
      </c>
      <c r="F99" s="213" t="s">
        <v>243</v>
      </c>
      <c r="G99" s="214" t="s">
        <v>229</v>
      </c>
      <c r="H99" s="215">
        <v>94</v>
      </c>
      <c r="I99" s="216"/>
      <c r="J99" s="217">
        <f>ROUND(I99*H99,2)</f>
        <v>0</v>
      </c>
      <c r="K99" s="213" t="s">
        <v>164</v>
      </c>
      <c r="L99" s="43"/>
      <c r="M99" s="218" t="s">
        <v>19</v>
      </c>
      <c r="N99" s="219" t="s">
        <v>42</v>
      </c>
      <c r="O99" s="83"/>
      <c r="P99" s="220">
        <f>O99*H99</f>
        <v>0</v>
      </c>
      <c r="Q99" s="220">
        <v>0</v>
      </c>
      <c r="R99" s="220">
        <f>Q99*H99</f>
        <v>0</v>
      </c>
      <c r="S99" s="220">
        <v>0.316</v>
      </c>
      <c r="T99" s="221">
        <f>S99*H99</f>
        <v>29.704</v>
      </c>
      <c r="AR99" s="222" t="s">
        <v>150</v>
      </c>
      <c r="AT99" s="222" t="s">
        <v>127</v>
      </c>
      <c r="AU99" s="222" t="s">
        <v>80</v>
      </c>
      <c r="AY99" s="17" t="s">
        <v>126</v>
      </c>
      <c r="BE99" s="223">
        <f>IF(N99="základní",J99,0)</f>
        <v>0</v>
      </c>
      <c r="BF99" s="223">
        <f>IF(N99="snížená",J99,0)</f>
        <v>0</v>
      </c>
      <c r="BG99" s="223">
        <f>IF(N99="zákl. přenesená",J99,0)</f>
        <v>0</v>
      </c>
      <c r="BH99" s="223">
        <f>IF(N99="sníž. přenesená",J99,0)</f>
        <v>0</v>
      </c>
      <c r="BI99" s="223">
        <f>IF(N99="nulová",J99,0)</f>
        <v>0</v>
      </c>
      <c r="BJ99" s="17" t="s">
        <v>78</v>
      </c>
      <c r="BK99" s="223">
        <f>ROUND(I99*H99,2)</f>
        <v>0</v>
      </c>
      <c r="BL99" s="17" t="s">
        <v>150</v>
      </c>
      <c r="BM99" s="222" t="s">
        <v>244</v>
      </c>
    </row>
    <row r="100" spans="2:47" s="1" customFormat="1" ht="12">
      <c r="B100" s="38"/>
      <c r="C100" s="39"/>
      <c r="D100" s="224" t="s">
        <v>134</v>
      </c>
      <c r="E100" s="39"/>
      <c r="F100" s="225" t="s">
        <v>245</v>
      </c>
      <c r="G100" s="39"/>
      <c r="H100" s="39"/>
      <c r="I100" s="135"/>
      <c r="J100" s="39"/>
      <c r="K100" s="39"/>
      <c r="L100" s="43"/>
      <c r="M100" s="226"/>
      <c r="N100" s="83"/>
      <c r="O100" s="83"/>
      <c r="P100" s="83"/>
      <c r="Q100" s="83"/>
      <c r="R100" s="83"/>
      <c r="S100" s="83"/>
      <c r="T100" s="84"/>
      <c r="AT100" s="17" t="s">
        <v>134</v>
      </c>
      <c r="AU100" s="17" t="s">
        <v>80</v>
      </c>
    </row>
    <row r="101" spans="2:47" s="1" customFormat="1" ht="12">
      <c r="B101" s="38"/>
      <c r="C101" s="39"/>
      <c r="D101" s="224" t="s">
        <v>232</v>
      </c>
      <c r="E101" s="39"/>
      <c r="F101" s="227" t="s">
        <v>238</v>
      </c>
      <c r="G101" s="39"/>
      <c r="H101" s="39"/>
      <c r="I101" s="135"/>
      <c r="J101" s="39"/>
      <c r="K101" s="39"/>
      <c r="L101" s="43"/>
      <c r="M101" s="226"/>
      <c r="N101" s="83"/>
      <c r="O101" s="83"/>
      <c r="P101" s="83"/>
      <c r="Q101" s="83"/>
      <c r="R101" s="83"/>
      <c r="S101" s="83"/>
      <c r="T101" s="84"/>
      <c r="AT101" s="17" t="s">
        <v>232</v>
      </c>
      <c r="AU101" s="17" t="s">
        <v>80</v>
      </c>
    </row>
    <row r="102" spans="2:47" s="1" customFormat="1" ht="12">
      <c r="B102" s="38"/>
      <c r="C102" s="39"/>
      <c r="D102" s="224" t="s">
        <v>136</v>
      </c>
      <c r="E102" s="39"/>
      <c r="F102" s="227" t="s">
        <v>246</v>
      </c>
      <c r="G102" s="39"/>
      <c r="H102" s="39"/>
      <c r="I102" s="135"/>
      <c r="J102" s="39"/>
      <c r="K102" s="39"/>
      <c r="L102" s="43"/>
      <c r="M102" s="226"/>
      <c r="N102" s="83"/>
      <c r="O102" s="83"/>
      <c r="P102" s="83"/>
      <c r="Q102" s="83"/>
      <c r="R102" s="83"/>
      <c r="S102" s="83"/>
      <c r="T102" s="84"/>
      <c r="AT102" s="17" t="s">
        <v>136</v>
      </c>
      <c r="AU102" s="17" t="s">
        <v>80</v>
      </c>
    </row>
    <row r="103" spans="2:65" s="1" customFormat="1" ht="16.5" customHeight="1">
      <c r="B103" s="38"/>
      <c r="C103" s="211" t="s">
        <v>150</v>
      </c>
      <c r="D103" s="211" t="s">
        <v>127</v>
      </c>
      <c r="E103" s="212" t="s">
        <v>247</v>
      </c>
      <c r="F103" s="213" t="s">
        <v>248</v>
      </c>
      <c r="G103" s="214" t="s">
        <v>229</v>
      </c>
      <c r="H103" s="215">
        <v>536</v>
      </c>
      <c r="I103" s="216"/>
      <c r="J103" s="217">
        <f>ROUND(I103*H103,2)</f>
        <v>0</v>
      </c>
      <c r="K103" s="213" t="s">
        <v>164</v>
      </c>
      <c r="L103" s="43"/>
      <c r="M103" s="218" t="s">
        <v>19</v>
      </c>
      <c r="N103" s="219" t="s">
        <v>42</v>
      </c>
      <c r="O103" s="83"/>
      <c r="P103" s="220">
        <f>O103*H103</f>
        <v>0</v>
      </c>
      <c r="Q103" s="220">
        <v>9E-05</v>
      </c>
      <c r="R103" s="220">
        <f>Q103*H103</f>
        <v>0.048240000000000005</v>
      </c>
      <c r="S103" s="220">
        <v>0.128</v>
      </c>
      <c r="T103" s="221">
        <f>S103*H103</f>
        <v>68.608</v>
      </c>
      <c r="AR103" s="222" t="s">
        <v>150</v>
      </c>
      <c r="AT103" s="222" t="s">
        <v>127</v>
      </c>
      <c r="AU103" s="222" t="s">
        <v>80</v>
      </c>
      <c r="AY103" s="17" t="s">
        <v>126</v>
      </c>
      <c r="BE103" s="223">
        <f>IF(N103="základní",J103,0)</f>
        <v>0</v>
      </c>
      <c r="BF103" s="223">
        <f>IF(N103="snížená",J103,0)</f>
        <v>0</v>
      </c>
      <c r="BG103" s="223">
        <f>IF(N103="zákl. přenesená",J103,0)</f>
        <v>0</v>
      </c>
      <c r="BH103" s="223">
        <f>IF(N103="sníž. přenesená",J103,0)</f>
        <v>0</v>
      </c>
      <c r="BI103" s="223">
        <f>IF(N103="nulová",J103,0)</f>
        <v>0</v>
      </c>
      <c r="BJ103" s="17" t="s">
        <v>78</v>
      </c>
      <c r="BK103" s="223">
        <f>ROUND(I103*H103,2)</f>
        <v>0</v>
      </c>
      <c r="BL103" s="17" t="s">
        <v>150</v>
      </c>
      <c r="BM103" s="222" t="s">
        <v>249</v>
      </c>
    </row>
    <row r="104" spans="2:47" s="1" customFormat="1" ht="12">
      <c r="B104" s="38"/>
      <c r="C104" s="39"/>
      <c r="D104" s="224" t="s">
        <v>134</v>
      </c>
      <c r="E104" s="39"/>
      <c r="F104" s="225" t="s">
        <v>250</v>
      </c>
      <c r="G104" s="39"/>
      <c r="H104" s="39"/>
      <c r="I104" s="135"/>
      <c r="J104" s="39"/>
      <c r="K104" s="39"/>
      <c r="L104" s="43"/>
      <c r="M104" s="226"/>
      <c r="N104" s="83"/>
      <c r="O104" s="83"/>
      <c r="P104" s="83"/>
      <c r="Q104" s="83"/>
      <c r="R104" s="83"/>
      <c r="S104" s="83"/>
      <c r="T104" s="84"/>
      <c r="AT104" s="17" t="s">
        <v>134</v>
      </c>
      <c r="AU104" s="17" t="s">
        <v>80</v>
      </c>
    </row>
    <row r="105" spans="2:47" s="1" customFormat="1" ht="12">
      <c r="B105" s="38"/>
      <c r="C105" s="39"/>
      <c r="D105" s="224" t="s">
        <v>232</v>
      </c>
      <c r="E105" s="39"/>
      <c r="F105" s="227" t="s">
        <v>251</v>
      </c>
      <c r="G105" s="39"/>
      <c r="H105" s="39"/>
      <c r="I105" s="135"/>
      <c r="J105" s="39"/>
      <c r="K105" s="39"/>
      <c r="L105" s="43"/>
      <c r="M105" s="226"/>
      <c r="N105" s="83"/>
      <c r="O105" s="83"/>
      <c r="P105" s="83"/>
      <c r="Q105" s="83"/>
      <c r="R105" s="83"/>
      <c r="S105" s="83"/>
      <c r="T105" s="84"/>
      <c r="AT105" s="17" t="s">
        <v>232</v>
      </c>
      <c r="AU105" s="17" t="s">
        <v>80</v>
      </c>
    </row>
    <row r="106" spans="2:47" s="1" customFormat="1" ht="12">
      <c r="B106" s="38"/>
      <c r="C106" s="39"/>
      <c r="D106" s="224" t="s">
        <v>136</v>
      </c>
      <c r="E106" s="39"/>
      <c r="F106" s="227" t="s">
        <v>252</v>
      </c>
      <c r="G106" s="39"/>
      <c r="H106" s="39"/>
      <c r="I106" s="135"/>
      <c r="J106" s="39"/>
      <c r="K106" s="39"/>
      <c r="L106" s="43"/>
      <c r="M106" s="226"/>
      <c r="N106" s="83"/>
      <c r="O106" s="83"/>
      <c r="P106" s="83"/>
      <c r="Q106" s="83"/>
      <c r="R106" s="83"/>
      <c r="S106" s="83"/>
      <c r="T106" s="84"/>
      <c r="AT106" s="17" t="s">
        <v>136</v>
      </c>
      <c r="AU106" s="17" t="s">
        <v>80</v>
      </c>
    </row>
    <row r="107" spans="2:51" s="12" customFormat="1" ht="12">
      <c r="B107" s="231"/>
      <c r="C107" s="232"/>
      <c r="D107" s="224" t="s">
        <v>240</v>
      </c>
      <c r="E107" s="233" t="s">
        <v>19</v>
      </c>
      <c r="F107" s="234" t="s">
        <v>253</v>
      </c>
      <c r="G107" s="232"/>
      <c r="H107" s="235">
        <v>536</v>
      </c>
      <c r="I107" s="236"/>
      <c r="J107" s="232"/>
      <c r="K107" s="232"/>
      <c r="L107" s="237"/>
      <c r="M107" s="238"/>
      <c r="N107" s="239"/>
      <c r="O107" s="239"/>
      <c r="P107" s="239"/>
      <c r="Q107" s="239"/>
      <c r="R107" s="239"/>
      <c r="S107" s="239"/>
      <c r="T107" s="240"/>
      <c r="AT107" s="241" t="s">
        <v>240</v>
      </c>
      <c r="AU107" s="241" t="s">
        <v>80</v>
      </c>
      <c r="AV107" s="12" t="s">
        <v>80</v>
      </c>
      <c r="AW107" s="12" t="s">
        <v>32</v>
      </c>
      <c r="AX107" s="12" t="s">
        <v>78</v>
      </c>
      <c r="AY107" s="241" t="s">
        <v>126</v>
      </c>
    </row>
    <row r="108" spans="2:65" s="1" customFormat="1" ht="16.5" customHeight="1">
      <c r="B108" s="38"/>
      <c r="C108" s="211" t="s">
        <v>125</v>
      </c>
      <c r="D108" s="211" t="s">
        <v>127</v>
      </c>
      <c r="E108" s="212" t="s">
        <v>254</v>
      </c>
      <c r="F108" s="213" t="s">
        <v>255</v>
      </c>
      <c r="G108" s="214" t="s">
        <v>229</v>
      </c>
      <c r="H108" s="215">
        <v>1175</v>
      </c>
      <c r="I108" s="216"/>
      <c r="J108" s="217">
        <f>ROUND(I108*H108,2)</f>
        <v>0</v>
      </c>
      <c r="K108" s="213" t="s">
        <v>164</v>
      </c>
      <c r="L108" s="43"/>
      <c r="M108" s="218" t="s">
        <v>19</v>
      </c>
      <c r="N108" s="219" t="s">
        <v>42</v>
      </c>
      <c r="O108" s="83"/>
      <c r="P108" s="220">
        <f>O108*H108</f>
        <v>0</v>
      </c>
      <c r="Q108" s="220">
        <v>9E-05</v>
      </c>
      <c r="R108" s="220">
        <f>Q108*H108</f>
        <v>0.10575000000000001</v>
      </c>
      <c r="S108" s="220">
        <v>0.128</v>
      </c>
      <c r="T108" s="221">
        <f>S108*H108</f>
        <v>150.4</v>
      </c>
      <c r="AR108" s="222" t="s">
        <v>150</v>
      </c>
      <c r="AT108" s="222" t="s">
        <v>127</v>
      </c>
      <c r="AU108" s="222" t="s">
        <v>80</v>
      </c>
      <c r="AY108" s="17" t="s">
        <v>126</v>
      </c>
      <c r="BE108" s="223">
        <f>IF(N108="základní",J108,0)</f>
        <v>0</v>
      </c>
      <c r="BF108" s="223">
        <f>IF(N108="snížená",J108,0)</f>
        <v>0</v>
      </c>
      <c r="BG108" s="223">
        <f>IF(N108="zákl. přenesená",J108,0)</f>
        <v>0</v>
      </c>
      <c r="BH108" s="223">
        <f>IF(N108="sníž. přenesená",J108,0)</f>
        <v>0</v>
      </c>
      <c r="BI108" s="223">
        <f>IF(N108="nulová",J108,0)</f>
        <v>0</v>
      </c>
      <c r="BJ108" s="17" t="s">
        <v>78</v>
      </c>
      <c r="BK108" s="223">
        <f>ROUND(I108*H108,2)</f>
        <v>0</v>
      </c>
      <c r="BL108" s="17" t="s">
        <v>150</v>
      </c>
      <c r="BM108" s="222" t="s">
        <v>256</v>
      </c>
    </row>
    <row r="109" spans="2:47" s="1" customFormat="1" ht="12">
      <c r="B109" s="38"/>
      <c r="C109" s="39"/>
      <c r="D109" s="224" t="s">
        <v>134</v>
      </c>
      <c r="E109" s="39"/>
      <c r="F109" s="225" t="s">
        <v>257</v>
      </c>
      <c r="G109" s="39"/>
      <c r="H109" s="39"/>
      <c r="I109" s="135"/>
      <c r="J109" s="39"/>
      <c r="K109" s="39"/>
      <c r="L109" s="43"/>
      <c r="M109" s="226"/>
      <c r="N109" s="83"/>
      <c r="O109" s="83"/>
      <c r="P109" s="83"/>
      <c r="Q109" s="83"/>
      <c r="R109" s="83"/>
      <c r="S109" s="83"/>
      <c r="T109" s="84"/>
      <c r="AT109" s="17" t="s">
        <v>134</v>
      </c>
      <c r="AU109" s="17" t="s">
        <v>80</v>
      </c>
    </row>
    <row r="110" spans="2:47" s="1" customFormat="1" ht="12">
      <c r="B110" s="38"/>
      <c r="C110" s="39"/>
      <c r="D110" s="224" t="s">
        <v>232</v>
      </c>
      <c r="E110" s="39"/>
      <c r="F110" s="227" t="s">
        <v>251</v>
      </c>
      <c r="G110" s="39"/>
      <c r="H110" s="39"/>
      <c r="I110" s="135"/>
      <c r="J110" s="39"/>
      <c r="K110" s="39"/>
      <c r="L110" s="43"/>
      <c r="M110" s="226"/>
      <c r="N110" s="83"/>
      <c r="O110" s="83"/>
      <c r="P110" s="83"/>
      <c r="Q110" s="83"/>
      <c r="R110" s="83"/>
      <c r="S110" s="83"/>
      <c r="T110" s="84"/>
      <c r="AT110" s="17" t="s">
        <v>232</v>
      </c>
      <c r="AU110" s="17" t="s">
        <v>80</v>
      </c>
    </row>
    <row r="111" spans="2:47" s="1" customFormat="1" ht="12">
      <c r="B111" s="38"/>
      <c r="C111" s="39"/>
      <c r="D111" s="224" t="s">
        <v>136</v>
      </c>
      <c r="E111" s="39"/>
      <c r="F111" s="227" t="s">
        <v>258</v>
      </c>
      <c r="G111" s="39"/>
      <c r="H111" s="39"/>
      <c r="I111" s="135"/>
      <c r="J111" s="39"/>
      <c r="K111" s="39"/>
      <c r="L111" s="43"/>
      <c r="M111" s="226"/>
      <c r="N111" s="83"/>
      <c r="O111" s="83"/>
      <c r="P111" s="83"/>
      <c r="Q111" s="83"/>
      <c r="R111" s="83"/>
      <c r="S111" s="83"/>
      <c r="T111" s="84"/>
      <c r="AT111" s="17" t="s">
        <v>136</v>
      </c>
      <c r="AU111" s="17" t="s">
        <v>80</v>
      </c>
    </row>
    <row r="112" spans="2:65" s="1" customFormat="1" ht="16.5" customHeight="1">
      <c r="B112" s="38"/>
      <c r="C112" s="211" t="s">
        <v>161</v>
      </c>
      <c r="D112" s="211" t="s">
        <v>127</v>
      </c>
      <c r="E112" s="212" t="s">
        <v>259</v>
      </c>
      <c r="F112" s="213" t="s">
        <v>260</v>
      </c>
      <c r="G112" s="214" t="s">
        <v>261</v>
      </c>
      <c r="H112" s="215">
        <v>79</v>
      </c>
      <c r="I112" s="216"/>
      <c r="J112" s="217">
        <f>ROUND(I112*H112,2)</f>
        <v>0</v>
      </c>
      <c r="K112" s="213" t="s">
        <v>164</v>
      </c>
      <c r="L112" s="43"/>
      <c r="M112" s="218" t="s">
        <v>19</v>
      </c>
      <c r="N112" s="219" t="s">
        <v>42</v>
      </c>
      <c r="O112" s="83"/>
      <c r="P112" s="220">
        <f>O112*H112</f>
        <v>0</v>
      </c>
      <c r="Q112" s="220">
        <v>0</v>
      </c>
      <c r="R112" s="220">
        <f>Q112*H112</f>
        <v>0</v>
      </c>
      <c r="S112" s="220">
        <v>0.29</v>
      </c>
      <c r="T112" s="221">
        <f>S112*H112</f>
        <v>22.91</v>
      </c>
      <c r="AR112" s="222" t="s">
        <v>150</v>
      </c>
      <c r="AT112" s="222" t="s">
        <v>127</v>
      </c>
      <c r="AU112" s="222" t="s">
        <v>80</v>
      </c>
      <c r="AY112" s="17" t="s">
        <v>126</v>
      </c>
      <c r="BE112" s="223">
        <f>IF(N112="základní",J112,0)</f>
        <v>0</v>
      </c>
      <c r="BF112" s="223">
        <f>IF(N112="snížená",J112,0)</f>
        <v>0</v>
      </c>
      <c r="BG112" s="223">
        <f>IF(N112="zákl. přenesená",J112,0)</f>
        <v>0</v>
      </c>
      <c r="BH112" s="223">
        <f>IF(N112="sníž. přenesená",J112,0)</f>
        <v>0</v>
      </c>
      <c r="BI112" s="223">
        <f>IF(N112="nulová",J112,0)</f>
        <v>0</v>
      </c>
      <c r="BJ112" s="17" t="s">
        <v>78</v>
      </c>
      <c r="BK112" s="223">
        <f>ROUND(I112*H112,2)</f>
        <v>0</v>
      </c>
      <c r="BL112" s="17" t="s">
        <v>150</v>
      </c>
      <c r="BM112" s="222" t="s">
        <v>262</v>
      </c>
    </row>
    <row r="113" spans="2:47" s="1" customFormat="1" ht="12">
      <c r="B113" s="38"/>
      <c r="C113" s="39"/>
      <c r="D113" s="224" t="s">
        <v>134</v>
      </c>
      <c r="E113" s="39"/>
      <c r="F113" s="225" t="s">
        <v>263</v>
      </c>
      <c r="G113" s="39"/>
      <c r="H113" s="39"/>
      <c r="I113" s="135"/>
      <c r="J113" s="39"/>
      <c r="K113" s="39"/>
      <c r="L113" s="43"/>
      <c r="M113" s="226"/>
      <c r="N113" s="83"/>
      <c r="O113" s="83"/>
      <c r="P113" s="83"/>
      <c r="Q113" s="83"/>
      <c r="R113" s="83"/>
      <c r="S113" s="83"/>
      <c r="T113" s="84"/>
      <c r="AT113" s="17" t="s">
        <v>134</v>
      </c>
      <c r="AU113" s="17" t="s">
        <v>80</v>
      </c>
    </row>
    <row r="114" spans="2:47" s="1" customFormat="1" ht="12">
      <c r="B114" s="38"/>
      <c r="C114" s="39"/>
      <c r="D114" s="224" t="s">
        <v>232</v>
      </c>
      <c r="E114" s="39"/>
      <c r="F114" s="227" t="s">
        <v>264</v>
      </c>
      <c r="G114" s="39"/>
      <c r="H114" s="39"/>
      <c r="I114" s="135"/>
      <c r="J114" s="39"/>
      <c r="K114" s="39"/>
      <c r="L114" s="43"/>
      <c r="M114" s="226"/>
      <c r="N114" s="83"/>
      <c r="O114" s="83"/>
      <c r="P114" s="83"/>
      <c r="Q114" s="83"/>
      <c r="R114" s="83"/>
      <c r="S114" s="83"/>
      <c r="T114" s="84"/>
      <c r="AT114" s="17" t="s">
        <v>232</v>
      </c>
      <c r="AU114" s="17" t="s">
        <v>80</v>
      </c>
    </row>
    <row r="115" spans="2:51" s="12" customFormat="1" ht="12">
      <c r="B115" s="231"/>
      <c r="C115" s="232"/>
      <c r="D115" s="224" t="s">
        <v>240</v>
      </c>
      <c r="E115" s="233" t="s">
        <v>19</v>
      </c>
      <c r="F115" s="234" t="s">
        <v>265</v>
      </c>
      <c r="G115" s="232"/>
      <c r="H115" s="235">
        <v>79</v>
      </c>
      <c r="I115" s="236"/>
      <c r="J115" s="232"/>
      <c r="K115" s="232"/>
      <c r="L115" s="237"/>
      <c r="M115" s="238"/>
      <c r="N115" s="239"/>
      <c r="O115" s="239"/>
      <c r="P115" s="239"/>
      <c r="Q115" s="239"/>
      <c r="R115" s="239"/>
      <c r="S115" s="239"/>
      <c r="T115" s="240"/>
      <c r="AT115" s="241" t="s">
        <v>240</v>
      </c>
      <c r="AU115" s="241" t="s">
        <v>80</v>
      </c>
      <c r="AV115" s="12" t="s">
        <v>80</v>
      </c>
      <c r="AW115" s="12" t="s">
        <v>32</v>
      </c>
      <c r="AX115" s="12" t="s">
        <v>78</v>
      </c>
      <c r="AY115" s="241" t="s">
        <v>126</v>
      </c>
    </row>
    <row r="116" spans="2:65" s="1" customFormat="1" ht="16.5" customHeight="1">
      <c r="B116" s="38"/>
      <c r="C116" s="211" t="s">
        <v>167</v>
      </c>
      <c r="D116" s="211" t="s">
        <v>127</v>
      </c>
      <c r="E116" s="212" t="s">
        <v>266</v>
      </c>
      <c r="F116" s="213" t="s">
        <v>267</v>
      </c>
      <c r="G116" s="214" t="s">
        <v>268</v>
      </c>
      <c r="H116" s="215">
        <v>1124.125</v>
      </c>
      <c r="I116" s="216"/>
      <c r="J116" s="217">
        <f>ROUND(I116*H116,2)</f>
        <v>0</v>
      </c>
      <c r="K116" s="213" t="s">
        <v>164</v>
      </c>
      <c r="L116" s="43"/>
      <c r="M116" s="218" t="s">
        <v>19</v>
      </c>
      <c r="N116" s="219" t="s">
        <v>42</v>
      </c>
      <c r="O116" s="83"/>
      <c r="P116" s="220">
        <f>O116*H116</f>
        <v>0</v>
      </c>
      <c r="Q116" s="220">
        <v>0</v>
      </c>
      <c r="R116" s="220">
        <f>Q116*H116</f>
        <v>0</v>
      </c>
      <c r="S116" s="220">
        <v>0</v>
      </c>
      <c r="T116" s="221">
        <f>S116*H116</f>
        <v>0</v>
      </c>
      <c r="AR116" s="222" t="s">
        <v>150</v>
      </c>
      <c r="AT116" s="222" t="s">
        <v>127</v>
      </c>
      <c r="AU116" s="222" t="s">
        <v>80</v>
      </c>
      <c r="AY116" s="17" t="s">
        <v>126</v>
      </c>
      <c r="BE116" s="223">
        <f>IF(N116="základní",J116,0)</f>
        <v>0</v>
      </c>
      <c r="BF116" s="223">
        <f>IF(N116="snížená",J116,0)</f>
        <v>0</v>
      </c>
      <c r="BG116" s="223">
        <f>IF(N116="zákl. přenesená",J116,0)</f>
        <v>0</v>
      </c>
      <c r="BH116" s="223">
        <f>IF(N116="sníž. přenesená",J116,0)</f>
        <v>0</v>
      </c>
      <c r="BI116" s="223">
        <f>IF(N116="nulová",J116,0)</f>
        <v>0</v>
      </c>
      <c r="BJ116" s="17" t="s">
        <v>78</v>
      </c>
      <c r="BK116" s="223">
        <f>ROUND(I116*H116,2)</f>
        <v>0</v>
      </c>
      <c r="BL116" s="17" t="s">
        <v>150</v>
      </c>
      <c r="BM116" s="222" t="s">
        <v>269</v>
      </c>
    </row>
    <row r="117" spans="2:47" s="1" customFormat="1" ht="12">
      <c r="B117" s="38"/>
      <c r="C117" s="39"/>
      <c r="D117" s="224" t="s">
        <v>134</v>
      </c>
      <c r="E117" s="39"/>
      <c r="F117" s="225" t="s">
        <v>270</v>
      </c>
      <c r="G117" s="39"/>
      <c r="H117" s="39"/>
      <c r="I117" s="135"/>
      <c r="J117" s="39"/>
      <c r="K117" s="39"/>
      <c r="L117" s="43"/>
      <c r="M117" s="226"/>
      <c r="N117" s="83"/>
      <c r="O117" s="83"/>
      <c r="P117" s="83"/>
      <c r="Q117" s="83"/>
      <c r="R117" s="83"/>
      <c r="S117" s="83"/>
      <c r="T117" s="84"/>
      <c r="AT117" s="17" t="s">
        <v>134</v>
      </c>
      <c r="AU117" s="17" t="s">
        <v>80</v>
      </c>
    </row>
    <row r="118" spans="2:47" s="1" customFormat="1" ht="12">
      <c r="B118" s="38"/>
      <c r="C118" s="39"/>
      <c r="D118" s="224" t="s">
        <v>232</v>
      </c>
      <c r="E118" s="39"/>
      <c r="F118" s="227" t="s">
        <v>271</v>
      </c>
      <c r="G118" s="39"/>
      <c r="H118" s="39"/>
      <c r="I118" s="135"/>
      <c r="J118" s="39"/>
      <c r="K118" s="39"/>
      <c r="L118" s="43"/>
      <c r="M118" s="226"/>
      <c r="N118" s="83"/>
      <c r="O118" s="83"/>
      <c r="P118" s="83"/>
      <c r="Q118" s="83"/>
      <c r="R118" s="83"/>
      <c r="S118" s="83"/>
      <c r="T118" s="84"/>
      <c r="AT118" s="17" t="s">
        <v>232</v>
      </c>
      <c r="AU118" s="17" t="s">
        <v>80</v>
      </c>
    </row>
    <row r="119" spans="2:51" s="12" customFormat="1" ht="12">
      <c r="B119" s="231"/>
      <c r="C119" s="232"/>
      <c r="D119" s="224" t="s">
        <v>240</v>
      </c>
      <c r="E119" s="233" t="s">
        <v>19</v>
      </c>
      <c r="F119" s="234" t="s">
        <v>272</v>
      </c>
      <c r="G119" s="232"/>
      <c r="H119" s="235">
        <v>1124.125</v>
      </c>
      <c r="I119" s="236"/>
      <c r="J119" s="232"/>
      <c r="K119" s="232"/>
      <c r="L119" s="237"/>
      <c r="M119" s="238"/>
      <c r="N119" s="239"/>
      <c r="O119" s="239"/>
      <c r="P119" s="239"/>
      <c r="Q119" s="239"/>
      <c r="R119" s="239"/>
      <c r="S119" s="239"/>
      <c r="T119" s="240"/>
      <c r="AT119" s="241" t="s">
        <v>240</v>
      </c>
      <c r="AU119" s="241" t="s">
        <v>80</v>
      </c>
      <c r="AV119" s="12" t="s">
        <v>80</v>
      </c>
      <c r="AW119" s="12" t="s">
        <v>32</v>
      </c>
      <c r="AX119" s="12" t="s">
        <v>78</v>
      </c>
      <c r="AY119" s="241" t="s">
        <v>126</v>
      </c>
    </row>
    <row r="120" spans="2:65" s="1" customFormat="1" ht="16.5" customHeight="1">
      <c r="B120" s="38"/>
      <c r="C120" s="211" t="s">
        <v>172</v>
      </c>
      <c r="D120" s="211" t="s">
        <v>127</v>
      </c>
      <c r="E120" s="212" t="s">
        <v>273</v>
      </c>
      <c r="F120" s="213" t="s">
        <v>274</v>
      </c>
      <c r="G120" s="214" t="s">
        <v>268</v>
      </c>
      <c r="H120" s="215">
        <v>44.88</v>
      </c>
      <c r="I120" s="216"/>
      <c r="J120" s="217">
        <f>ROUND(I120*H120,2)</f>
        <v>0</v>
      </c>
      <c r="K120" s="213" t="s">
        <v>164</v>
      </c>
      <c r="L120" s="43"/>
      <c r="M120" s="218" t="s">
        <v>19</v>
      </c>
      <c r="N120" s="219" t="s">
        <v>42</v>
      </c>
      <c r="O120" s="83"/>
      <c r="P120" s="220">
        <f>O120*H120</f>
        <v>0</v>
      </c>
      <c r="Q120" s="220">
        <v>0</v>
      </c>
      <c r="R120" s="220">
        <f>Q120*H120</f>
        <v>0</v>
      </c>
      <c r="S120" s="220">
        <v>0</v>
      </c>
      <c r="T120" s="221">
        <f>S120*H120</f>
        <v>0</v>
      </c>
      <c r="AR120" s="222" t="s">
        <v>150</v>
      </c>
      <c r="AT120" s="222" t="s">
        <v>127</v>
      </c>
      <c r="AU120" s="222" t="s">
        <v>80</v>
      </c>
      <c r="AY120" s="17" t="s">
        <v>126</v>
      </c>
      <c r="BE120" s="223">
        <f>IF(N120="základní",J120,0)</f>
        <v>0</v>
      </c>
      <c r="BF120" s="223">
        <f>IF(N120="snížená",J120,0)</f>
        <v>0</v>
      </c>
      <c r="BG120" s="223">
        <f>IF(N120="zákl. přenesená",J120,0)</f>
        <v>0</v>
      </c>
      <c r="BH120" s="223">
        <f>IF(N120="sníž. přenesená",J120,0)</f>
        <v>0</v>
      </c>
      <c r="BI120" s="223">
        <f>IF(N120="nulová",J120,0)</f>
        <v>0</v>
      </c>
      <c r="BJ120" s="17" t="s">
        <v>78</v>
      </c>
      <c r="BK120" s="223">
        <f>ROUND(I120*H120,2)</f>
        <v>0</v>
      </c>
      <c r="BL120" s="17" t="s">
        <v>150</v>
      </c>
      <c r="BM120" s="222" t="s">
        <v>275</v>
      </c>
    </row>
    <row r="121" spans="2:47" s="1" customFormat="1" ht="12">
      <c r="B121" s="38"/>
      <c r="C121" s="39"/>
      <c r="D121" s="224" t="s">
        <v>134</v>
      </c>
      <c r="E121" s="39"/>
      <c r="F121" s="225" t="s">
        <v>276</v>
      </c>
      <c r="G121" s="39"/>
      <c r="H121" s="39"/>
      <c r="I121" s="135"/>
      <c r="J121" s="39"/>
      <c r="K121" s="39"/>
      <c r="L121" s="43"/>
      <c r="M121" s="226"/>
      <c r="N121" s="83"/>
      <c r="O121" s="83"/>
      <c r="P121" s="83"/>
      <c r="Q121" s="83"/>
      <c r="R121" s="83"/>
      <c r="S121" s="83"/>
      <c r="T121" s="84"/>
      <c r="AT121" s="17" t="s">
        <v>134</v>
      </c>
      <c r="AU121" s="17" t="s">
        <v>80</v>
      </c>
    </row>
    <row r="122" spans="2:47" s="1" customFormat="1" ht="12">
      <c r="B122" s="38"/>
      <c r="C122" s="39"/>
      <c r="D122" s="224" t="s">
        <v>232</v>
      </c>
      <c r="E122" s="39"/>
      <c r="F122" s="227" t="s">
        <v>277</v>
      </c>
      <c r="G122" s="39"/>
      <c r="H122" s="39"/>
      <c r="I122" s="135"/>
      <c r="J122" s="39"/>
      <c r="K122" s="39"/>
      <c r="L122" s="43"/>
      <c r="M122" s="226"/>
      <c r="N122" s="83"/>
      <c r="O122" s="83"/>
      <c r="P122" s="83"/>
      <c r="Q122" s="83"/>
      <c r="R122" s="83"/>
      <c r="S122" s="83"/>
      <c r="T122" s="84"/>
      <c r="AT122" s="17" t="s">
        <v>232</v>
      </c>
      <c r="AU122" s="17" t="s">
        <v>80</v>
      </c>
    </row>
    <row r="123" spans="2:51" s="12" customFormat="1" ht="12">
      <c r="B123" s="231"/>
      <c r="C123" s="232"/>
      <c r="D123" s="224" t="s">
        <v>240</v>
      </c>
      <c r="E123" s="233" t="s">
        <v>19</v>
      </c>
      <c r="F123" s="234" t="s">
        <v>278</v>
      </c>
      <c r="G123" s="232"/>
      <c r="H123" s="235">
        <v>44.88</v>
      </c>
      <c r="I123" s="236"/>
      <c r="J123" s="232"/>
      <c r="K123" s="232"/>
      <c r="L123" s="237"/>
      <c r="M123" s="238"/>
      <c r="N123" s="239"/>
      <c r="O123" s="239"/>
      <c r="P123" s="239"/>
      <c r="Q123" s="239"/>
      <c r="R123" s="239"/>
      <c r="S123" s="239"/>
      <c r="T123" s="240"/>
      <c r="AT123" s="241" t="s">
        <v>240</v>
      </c>
      <c r="AU123" s="241" t="s">
        <v>80</v>
      </c>
      <c r="AV123" s="12" t="s">
        <v>80</v>
      </c>
      <c r="AW123" s="12" t="s">
        <v>32</v>
      </c>
      <c r="AX123" s="12" t="s">
        <v>78</v>
      </c>
      <c r="AY123" s="241" t="s">
        <v>126</v>
      </c>
    </row>
    <row r="124" spans="2:65" s="1" customFormat="1" ht="24" customHeight="1">
      <c r="B124" s="38"/>
      <c r="C124" s="211" t="s">
        <v>179</v>
      </c>
      <c r="D124" s="211" t="s">
        <v>127</v>
      </c>
      <c r="E124" s="212" t="s">
        <v>279</v>
      </c>
      <c r="F124" s="213" t="s">
        <v>280</v>
      </c>
      <c r="G124" s="214" t="s">
        <v>268</v>
      </c>
      <c r="H124" s="215">
        <v>1164.205</v>
      </c>
      <c r="I124" s="216"/>
      <c r="J124" s="217">
        <f>ROUND(I124*H124,2)</f>
        <v>0</v>
      </c>
      <c r="K124" s="213" t="s">
        <v>19</v>
      </c>
      <c r="L124" s="43"/>
      <c r="M124" s="218" t="s">
        <v>19</v>
      </c>
      <c r="N124" s="219" t="s">
        <v>42</v>
      </c>
      <c r="O124" s="83"/>
      <c r="P124" s="220">
        <f>O124*H124</f>
        <v>0</v>
      </c>
      <c r="Q124" s="220">
        <v>0</v>
      </c>
      <c r="R124" s="220">
        <f>Q124*H124</f>
        <v>0</v>
      </c>
      <c r="S124" s="220">
        <v>0</v>
      </c>
      <c r="T124" s="221">
        <f>S124*H124</f>
        <v>0</v>
      </c>
      <c r="AR124" s="222" t="s">
        <v>150</v>
      </c>
      <c r="AT124" s="222" t="s">
        <v>127</v>
      </c>
      <c r="AU124" s="222" t="s">
        <v>80</v>
      </c>
      <c r="AY124" s="17" t="s">
        <v>126</v>
      </c>
      <c r="BE124" s="223">
        <f>IF(N124="základní",J124,0)</f>
        <v>0</v>
      </c>
      <c r="BF124" s="223">
        <f>IF(N124="snížená",J124,0)</f>
        <v>0</v>
      </c>
      <c r="BG124" s="223">
        <f>IF(N124="zákl. přenesená",J124,0)</f>
        <v>0</v>
      </c>
      <c r="BH124" s="223">
        <f>IF(N124="sníž. přenesená",J124,0)</f>
        <v>0</v>
      </c>
      <c r="BI124" s="223">
        <f>IF(N124="nulová",J124,0)</f>
        <v>0</v>
      </c>
      <c r="BJ124" s="17" t="s">
        <v>78</v>
      </c>
      <c r="BK124" s="223">
        <f>ROUND(I124*H124,2)</f>
        <v>0</v>
      </c>
      <c r="BL124" s="17" t="s">
        <v>150</v>
      </c>
      <c r="BM124" s="222" t="s">
        <v>281</v>
      </c>
    </row>
    <row r="125" spans="2:47" s="1" customFormat="1" ht="12">
      <c r="B125" s="38"/>
      <c r="C125" s="39"/>
      <c r="D125" s="224" t="s">
        <v>134</v>
      </c>
      <c r="E125" s="39"/>
      <c r="F125" s="225" t="s">
        <v>282</v>
      </c>
      <c r="G125" s="39"/>
      <c r="H125" s="39"/>
      <c r="I125" s="135"/>
      <c r="J125" s="39"/>
      <c r="K125" s="39"/>
      <c r="L125" s="43"/>
      <c r="M125" s="226"/>
      <c r="N125" s="83"/>
      <c r="O125" s="83"/>
      <c r="P125" s="83"/>
      <c r="Q125" s="83"/>
      <c r="R125" s="83"/>
      <c r="S125" s="83"/>
      <c r="T125" s="84"/>
      <c r="AT125" s="17" t="s">
        <v>134</v>
      </c>
      <c r="AU125" s="17" t="s">
        <v>80</v>
      </c>
    </row>
    <row r="126" spans="2:51" s="12" customFormat="1" ht="12">
      <c r="B126" s="231"/>
      <c r="C126" s="232"/>
      <c r="D126" s="224" t="s">
        <v>240</v>
      </c>
      <c r="E126" s="233" t="s">
        <v>19</v>
      </c>
      <c r="F126" s="234" t="s">
        <v>283</v>
      </c>
      <c r="G126" s="232"/>
      <c r="H126" s="235">
        <v>1164.205</v>
      </c>
      <c r="I126" s="236"/>
      <c r="J126" s="232"/>
      <c r="K126" s="232"/>
      <c r="L126" s="237"/>
      <c r="M126" s="238"/>
      <c r="N126" s="239"/>
      <c r="O126" s="239"/>
      <c r="P126" s="239"/>
      <c r="Q126" s="239"/>
      <c r="R126" s="239"/>
      <c r="S126" s="239"/>
      <c r="T126" s="240"/>
      <c r="AT126" s="241" t="s">
        <v>240</v>
      </c>
      <c r="AU126" s="241" t="s">
        <v>80</v>
      </c>
      <c r="AV126" s="12" t="s">
        <v>80</v>
      </c>
      <c r="AW126" s="12" t="s">
        <v>32</v>
      </c>
      <c r="AX126" s="12" t="s">
        <v>78</v>
      </c>
      <c r="AY126" s="241" t="s">
        <v>126</v>
      </c>
    </row>
    <row r="127" spans="2:65" s="1" customFormat="1" ht="16.5" customHeight="1">
      <c r="B127" s="38"/>
      <c r="C127" s="211" t="s">
        <v>183</v>
      </c>
      <c r="D127" s="211" t="s">
        <v>127</v>
      </c>
      <c r="E127" s="212" t="s">
        <v>284</v>
      </c>
      <c r="F127" s="213" t="s">
        <v>285</v>
      </c>
      <c r="G127" s="214" t="s">
        <v>286</v>
      </c>
      <c r="H127" s="215">
        <v>2095.569</v>
      </c>
      <c r="I127" s="216"/>
      <c r="J127" s="217">
        <f>ROUND(I127*H127,2)</f>
        <v>0</v>
      </c>
      <c r="K127" s="213" t="s">
        <v>164</v>
      </c>
      <c r="L127" s="43"/>
      <c r="M127" s="218" t="s">
        <v>19</v>
      </c>
      <c r="N127" s="219" t="s">
        <v>42</v>
      </c>
      <c r="O127" s="83"/>
      <c r="P127" s="220">
        <f>O127*H127</f>
        <v>0</v>
      </c>
      <c r="Q127" s="220">
        <v>0</v>
      </c>
      <c r="R127" s="220">
        <f>Q127*H127</f>
        <v>0</v>
      </c>
      <c r="S127" s="220">
        <v>0</v>
      </c>
      <c r="T127" s="221">
        <f>S127*H127</f>
        <v>0</v>
      </c>
      <c r="AR127" s="222" t="s">
        <v>150</v>
      </c>
      <c r="AT127" s="222" t="s">
        <v>127</v>
      </c>
      <c r="AU127" s="222" t="s">
        <v>80</v>
      </c>
      <c r="AY127" s="17" t="s">
        <v>126</v>
      </c>
      <c r="BE127" s="223">
        <f>IF(N127="základní",J127,0)</f>
        <v>0</v>
      </c>
      <c r="BF127" s="223">
        <f>IF(N127="snížená",J127,0)</f>
        <v>0</v>
      </c>
      <c r="BG127" s="223">
        <f>IF(N127="zákl. přenesená",J127,0)</f>
        <v>0</v>
      </c>
      <c r="BH127" s="223">
        <f>IF(N127="sníž. přenesená",J127,0)</f>
        <v>0</v>
      </c>
      <c r="BI127" s="223">
        <f>IF(N127="nulová",J127,0)</f>
        <v>0</v>
      </c>
      <c r="BJ127" s="17" t="s">
        <v>78</v>
      </c>
      <c r="BK127" s="223">
        <f>ROUND(I127*H127,2)</f>
        <v>0</v>
      </c>
      <c r="BL127" s="17" t="s">
        <v>150</v>
      </c>
      <c r="BM127" s="222" t="s">
        <v>287</v>
      </c>
    </row>
    <row r="128" spans="2:47" s="1" customFormat="1" ht="12">
      <c r="B128" s="38"/>
      <c r="C128" s="39"/>
      <c r="D128" s="224" t="s">
        <v>134</v>
      </c>
      <c r="E128" s="39"/>
      <c r="F128" s="225" t="s">
        <v>288</v>
      </c>
      <c r="G128" s="39"/>
      <c r="H128" s="39"/>
      <c r="I128" s="135"/>
      <c r="J128" s="39"/>
      <c r="K128" s="39"/>
      <c r="L128" s="43"/>
      <c r="M128" s="226"/>
      <c r="N128" s="83"/>
      <c r="O128" s="83"/>
      <c r="P128" s="83"/>
      <c r="Q128" s="83"/>
      <c r="R128" s="83"/>
      <c r="S128" s="83"/>
      <c r="T128" s="84"/>
      <c r="AT128" s="17" t="s">
        <v>134</v>
      </c>
      <c r="AU128" s="17" t="s">
        <v>80</v>
      </c>
    </row>
    <row r="129" spans="2:47" s="1" customFormat="1" ht="12">
      <c r="B129" s="38"/>
      <c r="C129" s="39"/>
      <c r="D129" s="224" t="s">
        <v>232</v>
      </c>
      <c r="E129" s="39"/>
      <c r="F129" s="227" t="s">
        <v>289</v>
      </c>
      <c r="G129" s="39"/>
      <c r="H129" s="39"/>
      <c r="I129" s="135"/>
      <c r="J129" s="39"/>
      <c r="K129" s="39"/>
      <c r="L129" s="43"/>
      <c r="M129" s="226"/>
      <c r="N129" s="83"/>
      <c r="O129" s="83"/>
      <c r="P129" s="83"/>
      <c r="Q129" s="83"/>
      <c r="R129" s="83"/>
      <c r="S129" s="83"/>
      <c r="T129" s="84"/>
      <c r="AT129" s="17" t="s">
        <v>232</v>
      </c>
      <c r="AU129" s="17" t="s">
        <v>80</v>
      </c>
    </row>
    <row r="130" spans="2:51" s="12" customFormat="1" ht="12">
      <c r="B130" s="231"/>
      <c r="C130" s="232"/>
      <c r="D130" s="224" t="s">
        <v>240</v>
      </c>
      <c r="E130" s="233" t="s">
        <v>19</v>
      </c>
      <c r="F130" s="234" t="s">
        <v>290</v>
      </c>
      <c r="G130" s="232"/>
      <c r="H130" s="235">
        <v>2095.569</v>
      </c>
      <c r="I130" s="236"/>
      <c r="J130" s="232"/>
      <c r="K130" s="232"/>
      <c r="L130" s="237"/>
      <c r="M130" s="238"/>
      <c r="N130" s="239"/>
      <c r="O130" s="239"/>
      <c r="P130" s="239"/>
      <c r="Q130" s="239"/>
      <c r="R130" s="239"/>
      <c r="S130" s="239"/>
      <c r="T130" s="240"/>
      <c r="AT130" s="241" t="s">
        <v>240</v>
      </c>
      <c r="AU130" s="241" t="s">
        <v>80</v>
      </c>
      <c r="AV130" s="12" t="s">
        <v>80</v>
      </c>
      <c r="AW130" s="12" t="s">
        <v>32</v>
      </c>
      <c r="AX130" s="12" t="s">
        <v>78</v>
      </c>
      <c r="AY130" s="241" t="s">
        <v>126</v>
      </c>
    </row>
    <row r="131" spans="2:65" s="1" customFormat="1" ht="16.5" customHeight="1">
      <c r="B131" s="38"/>
      <c r="C131" s="211" t="s">
        <v>190</v>
      </c>
      <c r="D131" s="211" t="s">
        <v>127</v>
      </c>
      <c r="E131" s="212" t="s">
        <v>291</v>
      </c>
      <c r="F131" s="213" t="s">
        <v>292</v>
      </c>
      <c r="G131" s="214" t="s">
        <v>268</v>
      </c>
      <c r="H131" s="215">
        <v>14.64</v>
      </c>
      <c r="I131" s="216"/>
      <c r="J131" s="217">
        <f>ROUND(I131*H131,2)</f>
        <v>0</v>
      </c>
      <c r="K131" s="213" t="s">
        <v>164</v>
      </c>
      <c r="L131" s="43"/>
      <c r="M131" s="218" t="s">
        <v>19</v>
      </c>
      <c r="N131" s="219" t="s">
        <v>42</v>
      </c>
      <c r="O131" s="83"/>
      <c r="P131" s="220">
        <f>O131*H131</f>
        <v>0</v>
      </c>
      <c r="Q131" s="220">
        <v>0</v>
      </c>
      <c r="R131" s="220">
        <f>Q131*H131</f>
        <v>0</v>
      </c>
      <c r="S131" s="220">
        <v>0</v>
      </c>
      <c r="T131" s="221">
        <f>S131*H131</f>
        <v>0</v>
      </c>
      <c r="AR131" s="222" t="s">
        <v>150</v>
      </c>
      <c r="AT131" s="222" t="s">
        <v>127</v>
      </c>
      <c r="AU131" s="222" t="s">
        <v>80</v>
      </c>
      <c r="AY131" s="17" t="s">
        <v>126</v>
      </c>
      <c r="BE131" s="223">
        <f>IF(N131="základní",J131,0)</f>
        <v>0</v>
      </c>
      <c r="BF131" s="223">
        <f>IF(N131="snížená",J131,0)</f>
        <v>0</v>
      </c>
      <c r="BG131" s="223">
        <f>IF(N131="zákl. přenesená",J131,0)</f>
        <v>0</v>
      </c>
      <c r="BH131" s="223">
        <f>IF(N131="sníž. přenesená",J131,0)</f>
        <v>0</v>
      </c>
      <c r="BI131" s="223">
        <f>IF(N131="nulová",J131,0)</f>
        <v>0</v>
      </c>
      <c r="BJ131" s="17" t="s">
        <v>78</v>
      </c>
      <c r="BK131" s="223">
        <f>ROUND(I131*H131,2)</f>
        <v>0</v>
      </c>
      <c r="BL131" s="17" t="s">
        <v>150</v>
      </c>
      <c r="BM131" s="222" t="s">
        <v>293</v>
      </c>
    </row>
    <row r="132" spans="2:47" s="1" customFormat="1" ht="12">
      <c r="B132" s="38"/>
      <c r="C132" s="39"/>
      <c r="D132" s="224" t="s">
        <v>134</v>
      </c>
      <c r="E132" s="39"/>
      <c r="F132" s="225" t="s">
        <v>294</v>
      </c>
      <c r="G132" s="39"/>
      <c r="H132" s="39"/>
      <c r="I132" s="135"/>
      <c r="J132" s="39"/>
      <c r="K132" s="39"/>
      <c r="L132" s="43"/>
      <c r="M132" s="226"/>
      <c r="N132" s="83"/>
      <c r="O132" s="83"/>
      <c r="P132" s="83"/>
      <c r="Q132" s="83"/>
      <c r="R132" s="83"/>
      <c r="S132" s="83"/>
      <c r="T132" s="84"/>
      <c r="AT132" s="17" t="s">
        <v>134</v>
      </c>
      <c r="AU132" s="17" t="s">
        <v>80</v>
      </c>
    </row>
    <row r="133" spans="2:47" s="1" customFormat="1" ht="12">
      <c r="B133" s="38"/>
      <c r="C133" s="39"/>
      <c r="D133" s="224" t="s">
        <v>232</v>
      </c>
      <c r="E133" s="39"/>
      <c r="F133" s="227" t="s">
        <v>295</v>
      </c>
      <c r="G133" s="39"/>
      <c r="H133" s="39"/>
      <c r="I133" s="135"/>
      <c r="J133" s="39"/>
      <c r="K133" s="39"/>
      <c r="L133" s="43"/>
      <c r="M133" s="226"/>
      <c r="N133" s="83"/>
      <c r="O133" s="83"/>
      <c r="P133" s="83"/>
      <c r="Q133" s="83"/>
      <c r="R133" s="83"/>
      <c r="S133" s="83"/>
      <c r="T133" s="84"/>
      <c r="AT133" s="17" t="s">
        <v>232</v>
      </c>
      <c r="AU133" s="17" t="s">
        <v>80</v>
      </c>
    </row>
    <row r="134" spans="2:51" s="13" customFormat="1" ht="12">
      <c r="B134" s="242"/>
      <c r="C134" s="243"/>
      <c r="D134" s="224" t="s">
        <v>240</v>
      </c>
      <c r="E134" s="244" t="s">
        <v>19</v>
      </c>
      <c r="F134" s="245" t="s">
        <v>296</v>
      </c>
      <c r="G134" s="243"/>
      <c r="H134" s="244" t="s">
        <v>19</v>
      </c>
      <c r="I134" s="246"/>
      <c r="J134" s="243"/>
      <c r="K134" s="243"/>
      <c r="L134" s="247"/>
      <c r="M134" s="248"/>
      <c r="N134" s="249"/>
      <c r="O134" s="249"/>
      <c r="P134" s="249"/>
      <c r="Q134" s="249"/>
      <c r="R134" s="249"/>
      <c r="S134" s="249"/>
      <c r="T134" s="250"/>
      <c r="AT134" s="251" t="s">
        <v>240</v>
      </c>
      <c r="AU134" s="251" t="s">
        <v>80</v>
      </c>
      <c r="AV134" s="13" t="s">
        <v>78</v>
      </c>
      <c r="AW134" s="13" t="s">
        <v>32</v>
      </c>
      <c r="AX134" s="13" t="s">
        <v>71</v>
      </c>
      <c r="AY134" s="251" t="s">
        <v>126</v>
      </c>
    </row>
    <row r="135" spans="2:51" s="12" customFormat="1" ht="12">
      <c r="B135" s="231"/>
      <c r="C135" s="232"/>
      <c r="D135" s="224" t="s">
        <v>240</v>
      </c>
      <c r="E135" s="233" t="s">
        <v>19</v>
      </c>
      <c r="F135" s="234" t="s">
        <v>297</v>
      </c>
      <c r="G135" s="232"/>
      <c r="H135" s="235">
        <v>4.8</v>
      </c>
      <c r="I135" s="236"/>
      <c r="J135" s="232"/>
      <c r="K135" s="232"/>
      <c r="L135" s="237"/>
      <c r="M135" s="238"/>
      <c r="N135" s="239"/>
      <c r="O135" s="239"/>
      <c r="P135" s="239"/>
      <c r="Q135" s="239"/>
      <c r="R135" s="239"/>
      <c r="S135" s="239"/>
      <c r="T135" s="240"/>
      <c r="AT135" s="241" t="s">
        <v>240</v>
      </c>
      <c r="AU135" s="241" t="s">
        <v>80</v>
      </c>
      <c r="AV135" s="12" t="s">
        <v>80</v>
      </c>
      <c r="AW135" s="12" t="s">
        <v>32</v>
      </c>
      <c r="AX135" s="12" t="s">
        <v>71</v>
      </c>
      <c r="AY135" s="241" t="s">
        <v>126</v>
      </c>
    </row>
    <row r="136" spans="2:51" s="13" customFormat="1" ht="12">
      <c r="B136" s="242"/>
      <c r="C136" s="243"/>
      <c r="D136" s="224" t="s">
        <v>240</v>
      </c>
      <c r="E136" s="244" t="s">
        <v>19</v>
      </c>
      <c r="F136" s="245" t="s">
        <v>298</v>
      </c>
      <c r="G136" s="243"/>
      <c r="H136" s="244" t="s">
        <v>19</v>
      </c>
      <c r="I136" s="246"/>
      <c r="J136" s="243"/>
      <c r="K136" s="243"/>
      <c r="L136" s="247"/>
      <c r="M136" s="248"/>
      <c r="N136" s="249"/>
      <c r="O136" s="249"/>
      <c r="P136" s="249"/>
      <c r="Q136" s="249"/>
      <c r="R136" s="249"/>
      <c r="S136" s="249"/>
      <c r="T136" s="250"/>
      <c r="AT136" s="251" t="s">
        <v>240</v>
      </c>
      <c r="AU136" s="251" t="s">
        <v>80</v>
      </c>
      <c r="AV136" s="13" t="s">
        <v>78</v>
      </c>
      <c r="AW136" s="13" t="s">
        <v>32</v>
      </c>
      <c r="AX136" s="13" t="s">
        <v>71</v>
      </c>
      <c r="AY136" s="251" t="s">
        <v>126</v>
      </c>
    </row>
    <row r="137" spans="2:51" s="12" customFormat="1" ht="12">
      <c r="B137" s="231"/>
      <c r="C137" s="232"/>
      <c r="D137" s="224" t="s">
        <v>240</v>
      </c>
      <c r="E137" s="233" t="s">
        <v>19</v>
      </c>
      <c r="F137" s="234" t="s">
        <v>299</v>
      </c>
      <c r="G137" s="232"/>
      <c r="H137" s="235">
        <v>9.84</v>
      </c>
      <c r="I137" s="236"/>
      <c r="J137" s="232"/>
      <c r="K137" s="232"/>
      <c r="L137" s="237"/>
      <c r="M137" s="238"/>
      <c r="N137" s="239"/>
      <c r="O137" s="239"/>
      <c r="P137" s="239"/>
      <c r="Q137" s="239"/>
      <c r="R137" s="239"/>
      <c r="S137" s="239"/>
      <c r="T137" s="240"/>
      <c r="AT137" s="241" t="s">
        <v>240</v>
      </c>
      <c r="AU137" s="241" t="s">
        <v>80</v>
      </c>
      <c r="AV137" s="12" t="s">
        <v>80</v>
      </c>
      <c r="AW137" s="12" t="s">
        <v>32</v>
      </c>
      <c r="AX137" s="12" t="s">
        <v>71</v>
      </c>
      <c r="AY137" s="241" t="s">
        <v>126</v>
      </c>
    </row>
    <row r="138" spans="2:51" s="14" customFormat="1" ht="12">
      <c r="B138" s="252"/>
      <c r="C138" s="253"/>
      <c r="D138" s="224" t="s">
        <v>240</v>
      </c>
      <c r="E138" s="254" t="s">
        <v>19</v>
      </c>
      <c r="F138" s="255" t="s">
        <v>300</v>
      </c>
      <c r="G138" s="253"/>
      <c r="H138" s="256">
        <v>14.64</v>
      </c>
      <c r="I138" s="257"/>
      <c r="J138" s="253"/>
      <c r="K138" s="253"/>
      <c r="L138" s="258"/>
      <c r="M138" s="259"/>
      <c r="N138" s="260"/>
      <c r="O138" s="260"/>
      <c r="P138" s="260"/>
      <c r="Q138" s="260"/>
      <c r="R138" s="260"/>
      <c r="S138" s="260"/>
      <c r="T138" s="261"/>
      <c r="AT138" s="262" t="s">
        <v>240</v>
      </c>
      <c r="AU138" s="262" t="s">
        <v>80</v>
      </c>
      <c r="AV138" s="14" t="s">
        <v>150</v>
      </c>
      <c r="AW138" s="14" t="s">
        <v>32</v>
      </c>
      <c r="AX138" s="14" t="s">
        <v>78</v>
      </c>
      <c r="AY138" s="262" t="s">
        <v>126</v>
      </c>
    </row>
    <row r="139" spans="2:65" s="1" customFormat="1" ht="16.5" customHeight="1">
      <c r="B139" s="38"/>
      <c r="C139" s="263" t="s">
        <v>195</v>
      </c>
      <c r="D139" s="263" t="s">
        <v>301</v>
      </c>
      <c r="E139" s="264" t="s">
        <v>302</v>
      </c>
      <c r="F139" s="265" t="s">
        <v>303</v>
      </c>
      <c r="G139" s="266" t="s">
        <v>286</v>
      </c>
      <c r="H139" s="267">
        <v>19.68</v>
      </c>
      <c r="I139" s="268"/>
      <c r="J139" s="269">
        <f>ROUND(I139*H139,2)</f>
        <v>0</v>
      </c>
      <c r="K139" s="265" t="s">
        <v>164</v>
      </c>
      <c r="L139" s="270"/>
      <c r="M139" s="271" t="s">
        <v>19</v>
      </c>
      <c r="N139" s="272" t="s">
        <v>42</v>
      </c>
      <c r="O139" s="83"/>
      <c r="P139" s="220">
        <f>O139*H139</f>
        <v>0</v>
      </c>
      <c r="Q139" s="220">
        <v>1</v>
      </c>
      <c r="R139" s="220">
        <f>Q139*H139</f>
        <v>19.68</v>
      </c>
      <c r="S139" s="220">
        <v>0</v>
      </c>
      <c r="T139" s="221">
        <f>S139*H139</f>
        <v>0</v>
      </c>
      <c r="AR139" s="222" t="s">
        <v>172</v>
      </c>
      <c r="AT139" s="222" t="s">
        <v>301</v>
      </c>
      <c r="AU139" s="222" t="s">
        <v>80</v>
      </c>
      <c r="AY139" s="17" t="s">
        <v>126</v>
      </c>
      <c r="BE139" s="223">
        <f>IF(N139="základní",J139,0)</f>
        <v>0</v>
      </c>
      <c r="BF139" s="223">
        <f>IF(N139="snížená",J139,0)</f>
        <v>0</v>
      </c>
      <c r="BG139" s="223">
        <f>IF(N139="zákl. přenesená",J139,0)</f>
        <v>0</v>
      </c>
      <c r="BH139" s="223">
        <f>IF(N139="sníž. přenesená",J139,0)</f>
        <v>0</v>
      </c>
      <c r="BI139" s="223">
        <f>IF(N139="nulová",J139,0)</f>
        <v>0</v>
      </c>
      <c r="BJ139" s="17" t="s">
        <v>78</v>
      </c>
      <c r="BK139" s="223">
        <f>ROUND(I139*H139,2)</f>
        <v>0</v>
      </c>
      <c r="BL139" s="17" t="s">
        <v>150</v>
      </c>
      <c r="BM139" s="222" t="s">
        <v>304</v>
      </c>
    </row>
    <row r="140" spans="2:47" s="1" customFormat="1" ht="12">
      <c r="B140" s="38"/>
      <c r="C140" s="39"/>
      <c r="D140" s="224" t="s">
        <v>134</v>
      </c>
      <c r="E140" s="39"/>
      <c r="F140" s="225" t="s">
        <v>303</v>
      </c>
      <c r="G140" s="39"/>
      <c r="H140" s="39"/>
      <c r="I140" s="135"/>
      <c r="J140" s="39"/>
      <c r="K140" s="39"/>
      <c r="L140" s="43"/>
      <c r="M140" s="226"/>
      <c r="N140" s="83"/>
      <c r="O140" s="83"/>
      <c r="P140" s="83"/>
      <c r="Q140" s="83"/>
      <c r="R140" s="83"/>
      <c r="S140" s="83"/>
      <c r="T140" s="84"/>
      <c r="AT140" s="17" t="s">
        <v>134</v>
      </c>
      <c r="AU140" s="17" t="s">
        <v>80</v>
      </c>
    </row>
    <row r="141" spans="2:51" s="12" customFormat="1" ht="12">
      <c r="B141" s="231"/>
      <c r="C141" s="232"/>
      <c r="D141" s="224" t="s">
        <v>240</v>
      </c>
      <c r="E141" s="232"/>
      <c r="F141" s="234" t="s">
        <v>305</v>
      </c>
      <c r="G141" s="232"/>
      <c r="H141" s="235">
        <v>19.68</v>
      </c>
      <c r="I141" s="236"/>
      <c r="J141" s="232"/>
      <c r="K141" s="232"/>
      <c r="L141" s="237"/>
      <c r="M141" s="238"/>
      <c r="N141" s="239"/>
      <c r="O141" s="239"/>
      <c r="P141" s="239"/>
      <c r="Q141" s="239"/>
      <c r="R141" s="239"/>
      <c r="S141" s="239"/>
      <c r="T141" s="240"/>
      <c r="AT141" s="241" t="s">
        <v>240</v>
      </c>
      <c r="AU141" s="241" t="s">
        <v>80</v>
      </c>
      <c r="AV141" s="12" t="s">
        <v>80</v>
      </c>
      <c r="AW141" s="12" t="s">
        <v>4</v>
      </c>
      <c r="AX141" s="12" t="s">
        <v>78</v>
      </c>
      <c r="AY141" s="241" t="s">
        <v>126</v>
      </c>
    </row>
    <row r="142" spans="2:65" s="1" customFormat="1" ht="16.5" customHeight="1">
      <c r="B142" s="38"/>
      <c r="C142" s="211" t="s">
        <v>202</v>
      </c>
      <c r="D142" s="211" t="s">
        <v>127</v>
      </c>
      <c r="E142" s="212" t="s">
        <v>306</v>
      </c>
      <c r="F142" s="213" t="s">
        <v>307</v>
      </c>
      <c r="G142" s="214" t="s">
        <v>268</v>
      </c>
      <c r="H142" s="215">
        <v>18.36</v>
      </c>
      <c r="I142" s="216"/>
      <c r="J142" s="217">
        <f>ROUND(I142*H142,2)</f>
        <v>0</v>
      </c>
      <c r="K142" s="213" t="s">
        <v>164</v>
      </c>
      <c r="L142" s="43"/>
      <c r="M142" s="218" t="s">
        <v>19</v>
      </c>
      <c r="N142" s="219" t="s">
        <v>42</v>
      </c>
      <c r="O142" s="83"/>
      <c r="P142" s="220">
        <f>O142*H142</f>
        <v>0</v>
      </c>
      <c r="Q142" s="220">
        <v>0</v>
      </c>
      <c r="R142" s="220">
        <f>Q142*H142</f>
        <v>0</v>
      </c>
      <c r="S142" s="220">
        <v>0</v>
      </c>
      <c r="T142" s="221">
        <f>S142*H142</f>
        <v>0</v>
      </c>
      <c r="AR142" s="222" t="s">
        <v>150</v>
      </c>
      <c r="AT142" s="222" t="s">
        <v>127</v>
      </c>
      <c r="AU142" s="222" t="s">
        <v>80</v>
      </c>
      <c r="AY142" s="17" t="s">
        <v>126</v>
      </c>
      <c r="BE142" s="223">
        <f>IF(N142="základní",J142,0)</f>
        <v>0</v>
      </c>
      <c r="BF142" s="223">
        <f>IF(N142="snížená",J142,0)</f>
        <v>0</v>
      </c>
      <c r="BG142" s="223">
        <f>IF(N142="zákl. přenesená",J142,0)</f>
        <v>0</v>
      </c>
      <c r="BH142" s="223">
        <f>IF(N142="sníž. přenesená",J142,0)</f>
        <v>0</v>
      </c>
      <c r="BI142" s="223">
        <f>IF(N142="nulová",J142,0)</f>
        <v>0</v>
      </c>
      <c r="BJ142" s="17" t="s">
        <v>78</v>
      </c>
      <c r="BK142" s="223">
        <f>ROUND(I142*H142,2)</f>
        <v>0</v>
      </c>
      <c r="BL142" s="17" t="s">
        <v>150</v>
      </c>
      <c r="BM142" s="222" t="s">
        <v>308</v>
      </c>
    </row>
    <row r="143" spans="2:47" s="1" customFormat="1" ht="12">
      <c r="B143" s="38"/>
      <c r="C143" s="39"/>
      <c r="D143" s="224" t="s">
        <v>134</v>
      </c>
      <c r="E143" s="39"/>
      <c r="F143" s="225" t="s">
        <v>309</v>
      </c>
      <c r="G143" s="39"/>
      <c r="H143" s="39"/>
      <c r="I143" s="135"/>
      <c r="J143" s="39"/>
      <c r="K143" s="39"/>
      <c r="L143" s="43"/>
      <c r="M143" s="226"/>
      <c r="N143" s="83"/>
      <c r="O143" s="83"/>
      <c r="P143" s="83"/>
      <c r="Q143" s="83"/>
      <c r="R143" s="83"/>
      <c r="S143" s="83"/>
      <c r="T143" s="84"/>
      <c r="AT143" s="17" t="s">
        <v>134</v>
      </c>
      <c r="AU143" s="17" t="s">
        <v>80</v>
      </c>
    </row>
    <row r="144" spans="2:47" s="1" customFormat="1" ht="12">
      <c r="B144" s="38"/>
      <c r="C144" s="39"/>
      <c r="D144" s="224" t="s">
        <v>232</v>
      </c>
      <c r="E144" s="39"/>
      <c r="F144" s="227" t="s">
        <v>310</v>
      </c>
      <c r="G144" s="39"/>
      <c r="H144" s="39"/>
      <c r="I144" s="135"/>
      <c r="J144" s="39"/>
      <c r="K144" s="39"/>
      <c r="L144" s="43"/>
      <c r="M144" s="226"/>
      <c r="N144" s="83"/>
      <c r="O144" s="83"/>
      <c r="P144" s="83"/>
      <c r="Q144" s="83"/>
      <c r="R144" s="83"/>
      <c r="S144" s="83"/>
      <c r="T144" s="84"/>
      <c r="AT144" s="17" t="s">
        <v>232</v>
      </c>
      <c r="AU144" s="17" t="s">
        <v>80</v>
      </c>
    </row>
    <row r="145" spans="2:51" s="12" customFormat="1" ht="12">
      <c r="B145" s="231"/>
      <c r="C145" s="232"/>
      <c r="D145" s="224" t="s">
        <v>240</v>
      </c>
      <c r="E145" s="233" t="s">
        <v>19</v>
      </c>
      <c r="F145" s="234" t="s">
        <v>311</v>
      </c>
      <c r="G145" s="232"/>
      <c r="H145" s="235">
        <v>18.36</v>
      </c>
      <c r="I145" s="236"/>
      <c r="J145" s="232"/>
      <c r="K145" s="232"/>
      <c r="L145" s="237"/>
      <c r="M145" s="238"/>
      <c r="N145" s="239"/>
      <c r="O145" s="239"/>
      <c r="P145" s="239"/>
      <c r="Q145" s="239"/>
      <c r="R145" s="239"/>
      <c r="S145" s="239"/>
      <c r="T145" s="240"/>
      <c r="AT145" s="241" t="s">
        <v>240</v>
      </c>
      <c r="AU145" s="241" t="s">
        <v>80</v>
      </c>
      <c r="AV145" s="12" t="s">
        <v>80</v>
      </c>
      <c r="AW145" s="12" t="s">
        <v>32</v>
      </c>
      <c r="AX145" s="12" t="s">
        <v>78</v>
      </c>
      <c r="AY145" s="241" t="s">
        <v>126</v>
      </c>
    </row>
    <row r="146" spans="2:65" s="1" customFormat="1" ht="16.5" customHeight="1">
      <c r="B146" s="38"/>
      <c r="C146" s="263" t="s">
        <v>208</v>
      </c>
      <c r="D146" s="263" t="s">
        <v>301</v>
      </c>
      <c r="E146" s="264" t="s">
        <v>312</v>
      </c>
      <c r="F146" s="265" t="s">
        <v>313</v>
      </c>
      <c r="G146" s="266" t="s">
        <v>286</v>
      </c>
      <c r="H146" s="267">
        <v>36.72</v>
      </c>
      <c r="I146" s="268"/>
      <c r="J146" s="269">
        <f>ROUND(I146*H146,2)</f>
        <v>0</v>
      </c>
      <c r="K146" s="265" t="s">
        <v>164</v>
      </c>
      <c r="L146" s="270"/>
      <c r="M146" s="271" t="s">
        <v>19</v>
      </c>
      <c r="N146" s="272" t="s">
        <v>42</v>
      </c>
      <c r="O146" s="83"/>
      <c r="P146" s="220">
        <f>O146*H146</f>
        <v>0</v>
      </c>
      <c r="Q146" s="220">
        <v>1</v>
      </c>
      <c r="R146" s="220">
        <f>Q146*H146</f>
        <v>36.72</v>
      </c>
      <c r="S146" s="220">
        <v>0</v>
      </c>
      <c r="T146" s="221">
        <f>S146*H146</f>
        <v>0</v>
      </c>
      <c r="AR146" s="222" t="s">
        <v>172</v>
      </c>
      <c r="AT146" s="222" t="s">
        <v>301</v>
      </c>
      <c r="AU146" s="222" t="s">
        <v>80</v>
      </c>
      <c r="AY146" s="17" t="s">
        <v>126</v>
      </c>
      <c r="BE146" s="223">
        <f>IF(N146="základní",J146,0)</f>
        <v>0</v>
      </c>
      <c r="BF146" s="223">
        <f>IF(N146="snížená",J146,0)</f>
        <v>0</v>
      </c>
      <c r="BG146" s="223">
        <f>IF(N146="zákl. přenesená",J146,0)</f>
        <v>0</v>
      </c>
      <c r="BH146" s="223">
        <f>IF(N146="sníž. přenesená",J146,0)</f>
        <v>0</v>
      </c>
      <c r="BI146" s="223">
        <f>IF(N146="nulová",J146,0)</f>
        <v>0</v>
      </c>
      <c r="BJ146" s="17" t="s">
        <v>78</v>
      </c>
      <c r="BK146" s="223">
        <f>ROUND(I146*H146,2)</f>
        <v>0</v>
      </c>
      <c r="BL146" s="17" t="s">
        <v>150</v>
      </c>
      <c r="BM146" s="222" t="s">
        <v>314</v>
      </c>
    </row>
    <row r="147" spans="2:47" s="1" customFormat="1" ht="12">
      <c r="B147" s="38"/>
      <c r="C147" s="39"/>
      <c r="D147" s="224" t="s">
        <v>134</v>
      </c>
      <c r="E147" s="39"/>
      <c r="F147" s="225" t="s">
        <v>313</v>
      </c>
      <c r="G147" s="39"/>
      <c r="H147" s="39"/>
      <c r="I147" s="135"/>
      <c r="J147" s="39"/>
      <c r="K147" s="39"/>
      <c r="L147" s="43"/>
      <c r="M147" s="226"/>
      <c r="N147" s="83"/>
      <c r="O147" s="83"/>
      <c r="P147" s="83"/>
      <c r="Q147" s="83"/>
      <c r="R147" s="83"/>
      <c r="S147" s="83"/>
      <c r="T147" s="84"/>
      <c r="AT147" s="17" t="s">
        <v>134</v>
      </c>
      <c r="AU147" s="17" t="s">
        <v>80</v>
      </c>
    </row>
    <row r="148" spans="2:51" s="12" customFormat="1" ht="12">
      <c r="B148" s="231"/>
      <c r="C148" s="232"/>
      <c r="D148" s="224" t="s">
        <v>240</v>
      </c>
      <c r="E148" s="232"/>
      <c r="F148" s="234" t="s">
        <v>315</v>
      </c>
      <c r="G148" s="232"/>
      <c r="H148" s="235">
        <v>36.72</v>
      </c>
      <c r="I148" s="236"/>
      <c r="J148" s="232"/>
      <c r="K148" s="232"/>
      <c r="L148" s="237"/>
      <c r="M148" s="238"/>
      <c r="N148" s="239"/>
      <c r="O148" s="239"/>
      <c r="P148" s="239"/>
      <c r="Q148" s="239"/>
      <c r="R148" s="239"/>
      <c r="S148" s="239"/>
      <c r="T148" s="240"/>
      <c r="AT148" s="241" t="s">
        <v>240</v>
      </c>
      <c r="AU148" s="241" t="s">
        <v>80</v>
      </c>
      <c r="AV148" s="12" t="s">
        <v>80</v>
      </c>
      <c r="AW148" s="12" t="s">
        <v>4</v>
      </c>
      <c r="AX148" s="12" t="s">
        <v>78</v>
      </c>
      <c r="AY148" s="241" t="s">
        <v>126</v>
      </c>
    </row>
    <row r="149" spans="2:65" s="1" customFormat="1" ht="16.5" customHeight="1">
      <c r="B149" s="38"/>
      <c r="C149" s="211" t="s">
        <v>8</v>
      </c>
      <c r="D149" s="211" t="s">
        <v>127</v>
      </c>
      <c r="E149" s="212" t="s">
        <v>316</v>
      </c>
      <c r="F149" s="213" t="s">
        <v>317</v>
      </c>
      <c r="G149" s="214" t="s">
        <v>229</v>
      </c>
      <c r="H149" s="215">
        <v>2231</v>
      </c>
      <c r="I149" s="216"/>
      <c r="J149" s="217">
        <f>ROUND(I149*H149,2)</f>
        <v>0</v>
      </c>
      <c r="K149" s="213" t="s">
        <v>164</v>
      </c>
      <c r="L149" s="43"/>
      <c r="M149" s="218" t="s">
        <v>19</v>
      </c>
      <c r="N149" s="219" t="s">
        <v>42</v>
      </c>
      <c r="O149" s="83"/>
      <c r="P149" s="220">
        <f>O149*H149</f>
        <v>0</v>
      </c>
      <c r="Q149" s="220">
        <v>0</v>
      </c>
      <c r="R149" s="220">
        <f>Q149*H149</f>
        <v>0</v>
      </c>
      <c r="S149" s="220">
        <v>0</v>
      </c>
      <c r="T149" s="221">
        <f>S149*H149</f>
        <v>0</v>
      </c>
      <c r="AR149" s="222" t="s">
        <v>150</v>
      </c>
      <c r="AT149" s="222" t="s">
        <v>127</v>
      </c>
      <c r="AU149" s="222" t="s">
        <v>80</v>
      </c>
      <c r="AY149" s="17" t="s">
        <v>126</v>
      </c>
      <c r="BE149" s="223">
        <f>IF(N149="základní",J149,0)</f>
        <v>0</v>
      </c>
      <c r="BF149" s="223">
        <f>IF(N149="snížená",J149,0)</f>
        <v>0</v>
      </c>
      <c r="BG149" s="223">
        <f>IF(N149="zákl. přenesená",J149,0)</f>
        <v>0</v>
      </c>
      <c r="BH149" s="223">
        <f>IF(N149="sníž. přenesená",J149,0)</f>
        <v>0</v>
      </c>
      <c r="BI149" s="223">
        <f>IF(N149="nulová",J149,0)</f>
        <v>0</v>
      </c>
      <c r="BJ149" s="17" t="s">
        <v>78</v>
      </c>
      <c r="BK149" s="223">
        <f>ROUND(I149*H149,2)</f>
        <v>0</v>
      </c>
      <c r="BL149" s="17" t="s">
        <v>150</v>
      </c>
      <c r="BM149" s="222" t="s">
        <v>318</v>
      </c>
    </row>
    <row r="150" spans="2:47" s="1" customFormat="1" ht="12">
      <c r="B150" s="38"/>
      <c r="C150" s="39"/>
      <c r="D150" s="224" t="s">
        <v>134</v>
      </c>
      <c r="E150" s="39"/>
      <c r="F150" s="225" t="s">
        <v>319</v>
      </c>
      <c r="G150" s="39"/>
      <c r="H150" s="39"/>
      <c r="I150" s="135"/>
      <c r="J150" s="39"/>
      <c r="K150" s="39"/>
      <c r="L150" s="43"/>
      <c r="M150" s="226"/>
      <c r="N150" s="83"/>
      <c r="O150" s="83"/>
      <c r="P150" s="83"/>
      <c r="Q150" s="83"/>
      <c r="R150" s="83"/>
      <c r="S150" s="83"/>
      <c r="T150" s="84"/>
      <c r="AT150" s="17" t="s">
        <v>134</v>
      </c>
      <c r="AU150" s="17" t="s">
        <v>80</v>
      </c>
    </row>
    <row r="151" spans="2:47" s="1" customFormat="1" ht="12">
      <c r="B151" s="38"/>
      <c r="C151" s="39"/>
      <c r="D151" s="224" t="s">
        <v>232</v>
      </c>
      <c r="E151" s="39"/>
      <c r="F151" s="227" t="s">
        <v>320</v>
      </c>
      <c r="G151" s="39"/>
      <c r="H151" s="39"/>
      <c r="I151" s="135"/>
      <c r="J151" s="39"/>
      <c r="K151" s="39"/>
      <c r="L151" s="43"/>
      <c r="M151" s="226"/>
      <c r="N151" s="83"/>
      <c r="O151" s="83"/>
      <c r="P151" s="83"/>
      <c r="Q151" s="83"/>
      <c r="R151" s="83"/>
      <c r="S151" s="83"/>
      <c r="T151" s="84"/>
      <c r="AT151" s="17" t="s">
        <v>232</v>
      </c>
      <c r="AU151" s="17" t="s">
        <v>80</v>
      </c>
    </row>
    <row r="152" spans="2:51" s="12" customFormat="1" ht="12">
      <c r="B152" s="231"/>
      <c r="C152" s="232"/>
      <c r="D152" s="224" t="s">
        <v>240</v>
      </c>
      <c r="E152" s="233" t="s">
        <v>19</v>
      </c>
      <c r="F152" s="234" t="s">
        <v>321</v>
      </c>
      <c r="G152" s="232"/>
      <c r="H152" s="235">
        <v>2231</v>
      </c>
      <c r="I152" s="236"/>
      <c r="J152" s="232"/>
      <c r="K152" s="232"/>
      <c r="L152" s="237"/>
      <c r="M152" s="238"/>
      <c r="N152" s="239"/>
      <c r="O152" s="239"/>
      <c r="P152" s="239"/>
      <c r="Q152" s="239"/>
      <c r="R152" s="239"/>
      <c r="S152" s="239"/>
      <c r="T152" s="240"/>
      <c r="AT152" s="241" t="s">
        <v>240</v>
      </c>
      <c r="AU152" s="241" t="s">
        <v>80</v>
      </c>
      <c r="AV152" s="12" t="s">
        <v>80</v>
      </c>
      <c r="AW152" s="12" t="s">
        <v>32</v>
      </c>
      <c r="AX152" s="12" t="s">
        <v>78</v>
      </c>
      <c r="AY152" s="241" t="s">
        <v>126</v>
      </c>
    </row>
    <row r="153" spans="2:65" s="1" customFormat="1" ht="24" customHeight="1">
      <c r="B153" s="38"/>
      <c r="C153" s="263" t="s">
        <v>322</v>
      </c>
      <c r="D153" s="263" t="s">
        <v>301</v>
      </c>
      <c r="E153" s="264" t="s">
        <v>323</v>
      </c>
      <c r="F153" s="265" t="s">
        <v>324</v>
      </c>
      <c r="G153" s="266" t="s">
        <v>268</v>
      </c>
      <c r="H153" s="267">
        <v>836.625</v>
      </c>
      <c r="I153" s="268"/>
      <c r="J153" s="269">
        <f>ROUND(I153*H153,2)</f>
        <v>0</v>
      </c>
      <c r="K153" s="265" t="s">
        <v>19</v>
      </c>
      <c r="L153" s="270"/>
      <c r="M153" s="271" t="s">
        <v>19</v>
      </c>
      <c r="N153" s="272" t="s">
        <v>42</v>
      </c>
      <c r="O153" s="83"/>
      <c r="P153" s="220">
        <f>O153*H153</f>
        <v>0</v>
      </c>
      <c r="Q153" s="220">
        <v>0</v>
      </c>
      <c r="R153" s="220">
        <f>Q153*H153</f>
        <v>0</v>
      </c>
      <c r="S153" s="220">
        <v>0</v>
      </c>
      <c r="T153" s="221">
        <f>S153*H153</f>
        <v>0</v>
      </c>
      <c r="AR153" s="222" t="s">
        <v>172</v>
      </c>
      <c r="AT153" s="222" t="s">
        <v>301</v>
      </c>
      <c r="AU153" s="222" t="s">
        <v>80</v>
      </c>
      <c r="AY153" s="17" t="s">
        <v>126</v>
      </c>
      <c r="BE153" s="223">
        <f>IF(N153="základní",J153,0)</f>
        <v>0</v>
      </c>
      <c r="BF153" s="223">
        <f>IF(N153="snížená",J153,0)</f>
        <v>0</v>
      </c>
      <c r="BG153" s="223">
        <f>IF(N153="zákl. přenesená",J153,0)</f>
        <v>0</v>
      </c>
      <c r="BH153" s="223">
        <f>IF(N153="sníž. přenesená",J153,0)</f>
        <v>0</v>
      </c>
      <c r="BI153" s="223">
        <f>IF(N153="nulová",J153,0)</f>
        <v>0</v>
      </c>
      <c r="BJ153" s="17" t="s">
        <v>78</v>
      </c>
      <c r="BK153" s="223">
        <f>ROUND(I153*H153,2)</f>
        <v>0</v>
      </c>
      <c r="BL153" s="17" t="s">
        <v>150</v>
      </c>
      <c r="BM153" s="222" t="s">
        <v>325</v>
      </c>
    </row>
    <row r="154" spans="2:47" s="1" customFormat="1" ht="12">
      <c r="B154" s="38"/>
      <c r="C154" s="39"/>
      <c r="D154" s="224" t="s">
        <v>134</v>
      </c>
      <c r="E154" s="39"/>
      <c r="F154" s="225" t="s">
        <v>324</v>
      </c>
      <c r="G154" s="39"/>
      <c r="H154" s="39"/>
      <c r="I154" s="135"/>
      <c r="J154" s="39"/>
      <c r="K154" s="39"/>
      <c r="L154" s="43"/>
      <c r="M154" s="226"/>
      <c r="N154" s="83"/>
      <c r="O154" s="83"/>
      <c r="P154" s="83"/>
      <c r="Q154" s="83"/>
      <c r="R154" s="83"/>
      <c r="S154" s="83"/>
      <c r="T154" s="84"/>
      <c r="AT154" s="17" t="s">
        <v>134</v>
      </c>
      <c r="AU154" s="17" t="s">
        <v>80</v>
      </c>
    </row>
    <row r="155" spans="2:47" s="1" customFormat="1" ht="12">
      <c r="B155" s="38"/>
      <c r="C155" s="39"/>
      <c r="D155" s="224" t="s">
        <v>136</v>
      </c>
      <c r="E155" s="39"/>
      <c r="F155" s="227" t="s">
        <v>326</v>
      </c>
      <c r="G155" s="39"/>
      <c r="H155" s="39"/>
      <c r="I155" s="135"/>
      <c r="J155" s="39"/>
      <c r="K155" s="39"/>
      <c r="L155" s="43"/>
      <c r="M155" s="226"/>
      <c r="N155" s="83"/>
      <c r="O155" s="83"/>
      <c r="P155" s="83"/>
      <c r="Q155" s="83"/>
      <c r="R155" s="83"/>
      <c r="S155" s="83"/>
      <c r="T155" s="84"/>
      <c r="AT155" s="17" t="s">
        <v>136</v>
      </c>
      <c r="AU155" s="17" t="s">
        <v>80</v>
      </c>
    </row>
    <row r="156" spans="2:51" s="12" customFormat="1" ht="12">
      <c r="B156" s="231"/>
      <c r="C156" s="232"/>
      <c r="D156" s="224" t="s">
        <v>240</v>
      </c>
      <c r="E156" s="233" t="s">
        <v>19</v>
      </c>
      <c r="F156" s="234" t="s">
        <v>327</v>
      </c>
      <c r="G156" s="232"/>
      <c r="H156" s="235">
        <v>836.625</v>
      </c>
      <c r="I156" s="236"/>
      <c r="J156" s="232"/>
      <c r="K156" s="232"/>
      <c r="L156" s="237"/>
      <c r="M156" s="238"/>
      <c r="N156" s="239"/>
      <c r="O156" s="239"/>
      <c r="P156" s="239"/>
      <c r="Q156" s="239"/>
      <c r="R156" s="239"/>
      <c r="S156" s="239"/>
      <c r="T156" s="240"/>
      <c r="AT156" s="241" t="s">
        <v>240</v>
      </c>
      <c r="AU156" s="241" t="s">
        <v>80</v>
      </c>
      <c r="AV156" s="12" t="s">
        <v>80</v>
      </c>
      <c r="AW156" s="12" t="s">
        <v>32</v>
      </c>
      <c r="AX156" s="12" t="s">
        <v>78</v>
      </c>
      <c r="AY156" s="241" t="s">
        <v>126</v>
      </c>
    </row>
    <row r="157" spans="2:63" s="11" customFormat="1" ht="22.8" customHeight="1">
      <c r="B157" s="195"/>
      <c r="C157" s="196"/>
      <c r="D157" s="197" t="s">
        <v>70</v>
      </c>
      <c r="E157" s="209" t="s">
        <v>80</v>
      </c>
      <c r="F157" s="209" t="s">
        <v>328</v>
      </c>
      <c r="G157" s="196"/>
      <c r="H157" s="196"/>
      <c r="I157" s="199"/>
      <c r="J157" s="210">
        <f>BK157</f>
        <v>0</v>
      </c>
      <c r="K157" s="196"/>
      <c r="L157" s="201"/>
      <c r="M157" s="202"/>
      <c r="N157" s="203"/>
      <c r="O157" s="203"/>
      <c r="P157" s="204">
        <f>SUM(P158:P166)</f>
        <v>0</v>
      </c>
      <c r="Q157" s="203"/>
      <c r="R157" s="204">
        <f>SUM(R158:R166)</f>
        <v>0.9453864000000001</v>
      </c>
      <c r="S157" s="203"/>
      <c r="T157" s="205">
        <f>SUM(T158:T166)</f>
        <v>0</v>
      </c>
      <c r="AR157" s="206" t="s">
        <v>78</v>
      </c>
      <c r="AT157" s="207" t="s">
        <v>70</v>
      </c>
      <c r="AU157" s="207" t="s">
        <v>78</v>
      </c>
      <c r="AY157" s="206" t="s">
        <v>126</v>
      </c>
      <c r="BK157" s="208">
        <f>SUM(BK158:BK166)</f>
        <v>0</v>
      </c>
    </row>
    <row r="158" spans="2:65" s="1" customFormat="1" ht="16.5" customHeight="1">
      <c r="B158" s="38"/>
      <c r="C158" s="211" t="s">
        <v>329</v>
      </c>
      <c r="D158" s="211" t="s">
        <v>127</v>
      </c>
      <c r="E158" s="212" t="s">
        <v>330</v>
      </c>
      <c r="F158" s="213" t="s">
        <v>331</v>
      </c>
      <c r="G158" s="214" t="s">
        <v>229</v>
      </c>
      <c r="H158" s="215">
        <v>1673.25</v>
      </c>
      <c r="I158" s="216"/>
      <c r="J158" s="217">
        <f>ROUND(I158*H158,2)</f>
        <v>0</v>
      </c>
      <c r="K158" s="213" t="s">
        <v>164</v>
      </c>
      <c r="L158" s="43"/>
      <c r="M158" s="218" t="s">
        <v>19</v>
      </c>
      <c r="N158" s="219" t="s">
        <v>42</v>
      </c>
      <c r="O158" s="83"/>
      <c r="P158" s="220">
        <f>O158*H158</f>
        <v>0</v>
      </c>
      <c r="Q158" s="220">
        <v>0.00022</v>
      </c>
      <c r="R158" s="220">
        <f>Q158*H158</f>
        <v>0.368115</v>
      </c>
      <c r="S158" s="220">
        <v>0</v>
      </c>
      <c r="T158" s="221">
        <f>S158*H158</f>
        <v>0</v>
      </c>
      <c r="AR158" s="222" t="s">
        <v>150</v>
      </c>
      <c r="AT158" s="222" t="s">
        <v>127</v>
      </c>
      <c r="AU158" s="222" t="s">
        <v>80</v>
      </c>
      <c r="AY158" s="17" t="s">
        <v>126</v>
      </c>
      <c r="BE158" s="223">
        <f>IF(N158="základní",J158,0)</f>
        <v>0</v>
      </c>
      <c r="BF158" s="223">
        <f>IF(N158="snížená",J158,0)</f>
        <v>0</v>
      </c>
      <c r="BG158" s="223">
        <f>IF(N158="zákl. přenesená",J158,0)</f>
        <v>0</v>
      </c>
      <c r="BH158" s="223">
        <f>IF(N158="sníž. přenesená",J158,0)</f>
        <v>0</v>
      </c>
      <c r="BI158" s="223">
        <f>IF(N158="nulová",J158,0)</f>
        <v>0</v>
      </c>
      <c r="BJ158" s="17" t="s">
        <v>78</v>
      </c>
      <c r="BK158" s="223">
        <f>ROUND(I158*H158,2)</f>
        <v>0</v>
      </c>
      <c r="BL158" s="17" t="s">
        <v>150</v>
      </c>
      <c r="BM158" s="222" t="s">
        <v>332</v>
      </c>
    </row>
    <row r="159" spans="2:47" s="1" customFormat="1" ht="12">
      <c r="B159" s="38"/>
      <c r="C159" s="39"/>
      <c r="D159" s="224" t="s">
        <v>134</v>
      </c>
      <c r="E159" s="39"/>
      <c r="F159" s="225" t="s">
        <v>333</v>
      </c>
      <c r="G159" s="39"/>
      <c r="H159" s="39"/>
      <c r="I159" s="135"/>
      <c r="J159" s="39"/>
      <c r="K159" s="39"/>
      <c r="L159" s="43"/>
      <c r="M159" s="226"/>
      <c r="N159" s="83"/>
      <c r="O159" s="83"/>
      <c r="P159" s="83"/>
      <c r="Q159" s="83"/>
      <c r="R159" s="83"/>
      <c r="S159" s="83"/>
      <c r="T159" s="84"/>
      <c r="AT159" s="17" t="s">
        <v>134</v>
      </c>
      <c r="AU159" s="17" t="s">
        <v>80</v>
      </c>
    </row>
    <row r="160" spans="2:47" s="1" customFormat="1" ht="12">
      <c r="B160" s="38"/>
      <c r="C160" s="39"/>
      <c r="D160" s="224" t="s">
        <v>232</v>
      </c>
      <c r="E160" s="39"/>
      <c r="F160" s="227" t="s">
        <v>334</v>
      </c>
      <c r="G160" s="39"/>
      <c r="H160" s="39"/>
      <c r="I160" s="135"/>
      <c r="J160" s="39"/>
      <c r="K160" s="39"/>
      <c r="L160" s="43"/>
      <c r="M160" s="226"/>
      <c r="N160" s="83"/>
      <c r="O160" s="83"/>
      <c r="P160" s="83"/>
      <c r="Q160" s="83"/>
      <c r="R160" s="83"/>
      <c r="S160" s="83"/>
      <c r="T160" s="84"/>
      <c r="AT160" s="17" t="s">
        <v>232</v>
      </c>
      <c r="AU160" s="17" t="s">
        <v>80</v>
      </c>
    </row>
    <row r="161" spans="2:47" s="1" customFormat="1" ht="12">
      <c r="B161" s="38"/>
      <c r="C161" s="39"/>
      <c r="D161" s="224" t="s">
        <v>136</v>
      </c>
      <c r="E161" s="39"/>
      <c r="F161" s="227" t="s">
        <v>335</v>
      </c>
      <c r="G161" s="39"/>
      <c r="H161" s="39"/>
      <c r="I161" s="135"/>
      <c r="J161" s="39"/>
      <c r="K161" s="39"/>
      <c r="L161" s="43"/>
      <c r="M161" s="226"/>
      <c r="N161" s="83"/>
      <c r="O161" s="83"/>
      <c r="P161" s="83"/>
      <c r="Q161" s="83"/>
      <c r="R161" s="83"/>
      <c r="S161" s="83"/>
      <c r="T161" s="84"/>
      <c r="AT161" s="17" t="s">
        <v>136</v>
      </c>
      <c r="AU161" s="17" t="s">
        <v>80</v>
      </c>
    </row>
    <row r="162" spans="2:51" s="12" customFormat="1" ht="12">
      <c r="B162" s="231"/>
      <c r="C162" s="232"/>
      <c r="D162" s="224" t="s">
        <v>240</v>
      </c>
      <c r="E162" s="233" t="s">
        <v>19</v>
      </c>
      <c r="F162" s="234" t="s">
        <v>336</v>
      </c>
      <c r="G162" s="232"/>
      <c r="H162" s="235">
        <v>1673.25</v>
      </c>
      <c r="I162" s="236"/>
      <c r="J162" s="232"/>
      <c r="K162" s="232"/>
      <c r="L162" s="237"/>
      <c r="M162" s="238"/>
      <c r="N162" s="239"/>
      <c r="O162" s="239"/>
      <c r="P162" s="239"/>
      <c r="Q162" s="239"/>
      <c r="R162" s="239"/>
      <c r="S162" s="239"/>
      <c r="T162" s="240"/>
      <c r="AT162" s="241" t="s">
        <v>240</v>
      </c>
      <c r="AU162" s="241" t="s">
        <v>80</v>
      </c>
      <c r="AV162" s="12" t="s">
        <v>80</v>
      </c>
      <c r="AW162" s="12" t="s">
        <v>32</v>
      </c>
      <c r="AX162" s="12" t="s">
        <v>78</v>
      </c>
      <c r="AY162" s="241" t="s">
        <v>126</v>
      </c>
    </row>
    <row r="163" spans="2:65" s="1" customFormat="1" ht="16.5" customHeight="1">
      <c r="B163" s="38"/>
      <c r="C163" s="263" t="s">
        <v>337</v>
      </c>
      <c r="D163" s="263" t="s">
        <v>301</v>
      </c>
      <c r="E163" s="264" t="s">
        <v>338</v>
      </c>
      <c r="F163" s="265" t="s">
        <v>339</v>
      </c>
      <c r="G163" s="266" t="s">
        <v>229</v>
      </c>
      <c r="H163" s="267">
        <v>1924.238</v>
      </c>
      <c r="I163" s="268"/>
      <c r="J163" s="269">
        <f>ROUND(I163*H163,2)</f>
        <v>0</v>
      </c>
      <c r="K163" s="265" t="s">
        <v>164</v>
      </c>
      <c r="L163" s="270"/>
      <c r="M163" s="271" t="s">
        <v>19</v>
      </c>
      <c r="N163" s="272" t="s">
        <v>42</v>
      </c>
      <c r="O163" s="83"/>
      <c r="P163" s="220">
        <f>O163*H163</f>
        <v>0</v>
      </c>
      <c r="Q163" s="220">
        <v>0.0003</v>
      </c>
      <c r="R163" s="220">
        <f>Q163*H163</f>
        <v>0.5772714</v>
      </c>
      <c r="S163" s="220">
        <v>0</v>
      </c>
      <c r="T163" s="221">
        <f>S163*H163</f>
        <v>0</v>
      </c>
      <c r="AR163" s="222" t="s">
        <v>172</v>
      </c>
      <c r="AT163" s="222" t="s">
        <v>301</v>
      </c>
      <c r="AU163" s="222" t="s">
        <v>80</v>
      </c>
      <c r="AY163" s="17" t="s">
        <v>126</v>
      </c>
      <c r="BE163" s="223">
        <f>IF(N163="základní",J163,0)</f>
        <v>0</v>
      </c>
      <c r="BF163" s="223">
        <f>IF(N163="snížená",J163,0)</f>
        <v>0</v>
      </c>
      <c r="BG163" s="223">
        <f>IF(N163="zákl. přenesená",J163,0)</f>
        <v>0</v>
      </c>
      <c r="BH163" s="223">
        <f>IF(N163="sníž. přenesená",J163,0)</f>
        <v>0</v>
      </c>
      <c r="BI163" s="223">
        <f>IF(N163="nulová",J163,0)</f>
        <v>0</v>
      </c>
      <c r="BJ163" s="17" t="s">
        <v>78</v>
      </c>
      <c r="BK163" s="223">
        <f>ROUND(I163*H163,2)</f>
        <v>0</v>
      </c>
      <c r="BL163" s="17" t="s">
        <v>150</v>
      </c>
      <c r="BM163" s="222" t="s">
        <v>340</v>
      </c>
    </row>
    <row r="164" spans="2:47" s="1" customFormat="1" ht="12">
      <c r="B164" s="38"/>
      <c r="C164" s="39"/>
      <c r="D164" s="224" t="s">
        <v>134</v>
      </c>
      <c r="E164" s="39"/>
      <c r="F164" s="225" t="s">
        <v>339</v>
      </c>
      <c r="G164" s="39"/>
      <c r="H164" s="39"/>
      <c r="I164" s="135"/>
      <c r="J164" s="39"/>
      <c r="K164" s="39"/>
      <c r="L164" s="43"/>
      <c r="M164" s="226"/>
      <c r="N164" s="83"/>
      <c r="O164" s="83"/>
      <c r="P164" s="83"/>
      <c r="Q164" s="83"/>
      <c r="R164" s="83"/>
      <c r="S164" s="83"/>
      <c r="T164" s="84"/>
      <c r="AT164" s="17" t="s">
        <v>134</v>
      </c>
      <c r="AU164" s="17" t="s">
        <v>80</v>
      </c>
    </row>
    <row r="165" spans="2:47" s="1" customFormat="1" ht="12">
      <c r="B165" s="38"/>
      <c r="C165" s="39"/>
      <c r="D165" s="224" t="s">
        <v>136</v>
      </c>
      <c r="E165" s="39"/>
      <c r="F165" s="227" t="s">
        <v>335</v>
      </c>
      <c r="G165" s="39"/>
      <c r="H165" s="39"/>
      <c r="I165" s="135"/>
      <c r="J165" s="39"/>
      <c r="K165" s="39"/>
      <c r="L165" s="43"/>
      <c r="M165" s="226"/>
      <c r="N165" s="83"/>
      <c r="O165" s="83"/>
      <c r="P165" s="83"/>
      <c r="Q165" s="83"/>
      <c r="R165" s="83"/>
      <c r="S165" s="83"/>
      <c r="T165" s="84"/>
      <c r="AT165" s="17" t="s">
        <v>136</v>
      </c>
      <c r="AU165" s="17" t="s">
        <v>80</v>
      </c>
    </row>
    <row r="166" spans="2:51" s="12" customFormat="1" ht="12">
      <c r="B166" s="231"/>
      <c r="C166" s="232"/>
      <c r="D166" s="224" t="s">
        <v>240</v>
      </c>
      <c r="E166" s="232"/>
      <c r="F166" s="234" t="s">
        <v>341</v>
      </c>
      <c r="G166" s="232"/>
      <c r="H166" s="235">
        <v>1924.238</v>
      </c>
      <c r="I166" s="236"/>
      <c r="J166" s="232"/>
      <c r="K166" s="232"/>
      <c r="L166" s="237"/>
      <c r="M166" s="238"/>
      <c r="N166" s="239"/>
      <c r="O166" s="239"/>
      <c r="P166" s="239"/>
      <c r="Q166" s="239"/>
      <c r="R166" s="239"/>
      <c r="S166" s="239"/>
      <c r="T166" s="240"/>
      <c r="AT166" s="241" t="s">
        <v>240</v>
      </c>
      <c r="AU166" s="241" t="s">
        <v>80</v>
      </c>
      <c r="AV166" s="12" t="s">
        <v>80</v>
      </c>
      <c r="AW166" s="12" t="s">
        <v>4</v>
      </c>
      <c r="AX166" s="12" t="s">
        <v>78</v>
      </c>
      <c r="AY166" s="241" t="s">
        <v>126</v>
      </c>
    </row>
    <row r="167" spans="2:63" s="11" customFormat="1" ht="22.8" customHeight="1">
      <c r="B167" s="195"/>
      <c r="C167" s="196"/>
      <c r="D167" s="197" t="s">
        <v>70</v>
      </c>
      <c r="E167" s="209" t="s">
        <v>150</v>
      </c>
      <c r="F167" s="209" t="s">
        <v>342</v>
      </c>
      <c r="G167" s="196"/>
      <c r="H167" s="196"/>
      <c r="I167" s="199"/>
      <c r="J167" s="210">
        <f>BK167</f>
        <v>0</v>
      </c>
      <c r="K167" s="196"/>
      <c r="L167" s="201"/>
      <c r="M167" s="202"/>
      <c r="N167" s="203"/>
      <c r="O167" s="203"/>
      <c r="P167" s="204">
        <f>SUM(P168:P171)</f>
        <v>0</v>
      </c>
      <c r="Q167" s="203"/>
      <c r="R167" s="204">
        <f>SUM(R168:R171)</f>
        <v>0</v>
      </c>
      <c r="S167" s="203"/>
      <c r="T167" s="205">
        <f>SUM(T168:T171)</f>
        <v>0</v>
      </c>
      <c r="AR167" s="206" t="s">
        <v>78</v>
      </c>
      <c r="AT167" s="207" t="s">
        <v>70</v>
      </c>
      <c r="AU167" s="207" t="s">
        <v>78</v>
      </c>
      <c r="AY167" s="206" t="s">
        <v>126</v>
      </c>
      <c r="BK167" s="208">
        <f>SUM(BK168:BK171)</f>
        <v>0</v>
      </c>
    </row>
    <row r="168" spans="2:65" s="1" customFormat="1" ht="16.5" customHeight="1">
      <c r="B168" s="38"/>
      <c r="C168" s="211" t="s">
        <v>343</v>
      </c>
      <c r="D168" s="211" t="s">
        <v>127</v>
      </c>
      <c r="E168" s="212" t="s">
        <v>344</v>
      </c>
      <c r="F168" s="213" t="s">
        <v>345</v>
      </c>
      <c r="G168" s="214" t="s">
        <v>268</v>
      </c>
      <c r="H168" s="215">
        <v>4.08</v>
      </c>
      <c r="I168" s="216"/>
      <c r="J168" s="217">
        <f>ROUND(I168*H168,2)</f>
        <v>0</v>
      </c>
      <c r="K168" s="213" t="s">
        <v>164</v>
      </c>
      <c r="L168" s="43"/>
      <c r="M168" s="218" t="s">
        <v>19</v>
      </c>
      <c r="N168" s="219" t="s">
        <v>42</v>
      </c>
      <c r="O168" s="83"/>
      <c r="P168" s="220">
        <f>O168*H168</f>
        <v>0</v>
      </c>
      <c r="Q168" s="220">
        <v>0</v>
      </c>
      <c r="R168" s="220">
        <f>Q168*H168</f>
        <v>0</v>
      </c>
      <c r="S168" s="220">
        <v>0</v>
      </c>
      <c r="T168" s="221">
        <f>S168*H168</f>
        <v>0</v>
      </c>
      <c r="AR168" s="222" t="s">
        <v>150</v>
      </c>
      <c r="AT168" s="222" t="s">
        <v>127</v>
      </c>
      <c r="AU168" s="222" t="s">
        <v>80</v>
      </c>
      <c r="AY168" s="17" t="s">
        <v>126</v>
      </c>
      <c r="BE168" s="223">
        <f>IF(N168="základní",J168,0)</f>
        <v>0</v>
      </c>
      <c r="BF168" s="223">
        <f>IF(N168="snížená",J168,0)</f>
        <v>0</v>
      </c>
      <c r="BG168" s="223">
        <f>IF(N168="zákl. přenesená",J168,0)</f>
        <v>0</v>
      </c>
      <c r="BH168" s="223">
        <f>IF(N168="sníž. přenesená",J168,0)</f>
        <v>0</v>
      </c>
      <c r="BI168" s="223">
        <f>IF(N168="nulová",J168,0)</f>
        <v>0</v>
      </c>
      <c r="BJ168" s="17" t="s">
        <v>78</v>
      </c>
      <c r="BK168" s="223">
        <f>ROUND(I168*H168,2)</f>
        <v>0</v>
      </c>
      <c r="BL168" s="17" t="s">
        <v>150</v>
      </c>
      <c r="BM168" s="222" t="s">
        <v>346</v>
      </c>
    </row>
    <row r="169" spans="2:47" s="1" customFormat="1" ht="12">
      <c r="B169" s="38"/>
      <c r="C169" s="39"/>
      <c r="D169" s="224" t="s">
        <v>134</v>
      </c>
      <c r="E169" s="39"/>
      <c r="F169" s="225" t="s">
        <v>347</v>
      </c>
      <c r="G169" s="39"/>
      <c r="H169" s="39"/>
      <c r="I169" s="135"/>
      <c r="J169" s="39"/>
      <c r="K169" s="39"/>
      <c r="L169" s="43"/>
      <c r="M169" s="226"/>
      <c r="N169" s="83"/>
      <c r="O169" s="83"/>
      <c r="P169" s="83"/>
      <c r="Q169" s="83"/>
      <c r="R169" s="83"/>
      <c r="S169" s="83"/>
      <c r="T169" s="84"/>
      <c r="AT169" s="17" t="s">
        <v>134</v>
      </c>
      <c r="AU169" s="17" t="s">
        <v>80</v>
      </c>
    </row>
    <row r="170" spans="2:47" s="1" customFormat="1" ht="12">
      <c r="B170" s="38"/>
      <c r="C170" s="39"/>
      <c r="D170" s="224" t="s">
        <v>232</v>
      </c>
      <c r="E170" s="39"/>
      <c r="F170" s="227" t="s">
        <v>348</v>
      </c>
      <c r="G170" s="39"/>
      <c r="H170" s="39"/>
      <c r="I170" s="135"/>
      <c r="J170" s="39"/>
      <c r="K170" s="39"/>
      <c r="L170" s="43"/>
      <c r="M170" s="226"/>
      <c r="N170" s="83"/>
      <c r="O170" s="83"/>
      <c r="P170" s="83"/>
      <c r="Q170" s="83"/>
      <c r="R170" s="83"/>
      <c r="S170" s="83"/>
      <c r="T170" s="84"/>
      <c r="AT170" s="17" t="s">
        <v>232</v>
      </c>
      <c r="AU170" s="17" t="s">
        <v>80</v>
      </c>
    </row>
    <row r="171" spans="2:51" s="12" customFormat="1" ht="12">
      <c r="B171" s="231"/>
      <c r="C171" s="232"/>
      <c r="D171" s="224" t="s">
        <v>240</v>
      </c>
      <c r="E171" s="233" t="s">
        <v>19</v>
      </c>
      <c r="F171" s="234" t="s">
        <v>349</v>
      </c>
      <c r="G171" s="232"/>
      <c r="H171" s="235">
        <v>4.08</v>
      </c>
      <c r="I171" s="236"/>
      <c r="J171" s="232"/>
      <c r="K171" s="232"/>
      <c r="L171" s="237"/>
      <c r="M171" s="238"/>
      <c r="N171" s="239"/>
      <c r="O171" s="239"/>
      <c r="P171" s="239"/>
      <c r="Q171" s="239"/>
      <c r="R171" s="239"/>
      <c r="S171" s="239"/>
      <c r="T171" s="240"/>
      <c r="AT171" s="241" t="s">
        <v>240</v>
      </c>
      <c r="AU171" s="241" t="s">
        <v>80</v>
      </c>
      <c r="AV171" s="12" t="s">
        <v>80</v>
      </c>
      <c r="AW171" s="12" t="s">
        <v>32</v>
      </c>
      <c r="AX171" s="12" t="s">
        <v>78</v>
      </c>
      <c r="AY171" s="241" t="s">
        <v>126</v>
      </c>
    </row>
    <row r="172" spans="2:63" s="11" customFormat="1" ht="22.8" customHeight="1">
      <c r="B172" s="195"/>
      <c r="C172" s="196"/>
      <c r="D172" s="197" t="s">
        <v>70</v>
      </c>
      <c r="E172" s="209" t="s">
        <v>125</v>
      </c>
      <c r="F172" s="209" t="s">
        <v>350</v>
      </c>
      <c r="G172" s="196"/>
      <c r="H172" s="196"/>
      <c r="I172" s="199"/>
      <c r="J172" s="210">
        <f>BK172</f>
        <v>0</v>
      </c>
      <c r="K172" s="196"/>
      <c r="L172" s="201"/>
      <c r="M172" s="202"/>
      <c r="N172" s="203"/>
      <c r="O172" s="203"/>
      <c r="P172" s="204">
        <f>SUM(P173:P197)</f>
        <v>0</v>
      </c>
      <c r="Q172" s="203"/>
      <c r="R172" s="204">
        <f>SUM(R173:R197)</f>
        <v>30.085440000000002</v>
      </c>
      <c r="S172" s="203"/>
      <c r="T172" s="205">
        <f>SUM(T173:T197)</f>
        <v>0</v>
      </c>
      <c r="AR172" s="206" t="s">
        <v>78</v>
      </c>
      <c r="AT172" s="207" t="s">
        <v>70</v>
      </c>
      <c r="AU172" s="207" t="s">
        <v>78</v>
      </c>
      <c r="AY172" s="206" t="s">
        <v>126</v>
      </c>
      <c r="BK172" s="208">
        <f>SUM(BK173:BK197)</f>
        <v>0</v>
      </c>
    </row>
    <row r="173" spans="2:65" s="1" customFormat="1" ht="16.5" customHeight="1">
      <c r="B173" s="38"/>
      <c r="C173" s="211" t="s">
        <v>351</v>
      </c>
      <c r="D173" s="211" t="s">
        <v>127</v>
      </c>
      <c r="E173" s="212" t="s">
        <v>352</v>
      </c>
      <c r="F173" s="213" t="s">
        <v>353</v>
      </c>
      <c r="G173" s="214" t="s">
        <v>229</v>
      </c>
      <c r="H173" s="215">
        <v>2231</v>
      </c>
      <c r="I173" s="216"/>
      <c r="J173" s="217">
        <f>ROUND(I173*H173,2)</f>
        <v>0</v>
      </c>
      <c r="K173" s="213" t="s">
        <v>164</v>
      </c>
      <c r="L173" s="43"/>
      <c r="M173" s="218" t="s">
        <v>19</v>
      </c>
      <c r="N173" s="219" t="s">
        <v>42</v>
      </c>
      <c r="O173" s="83"/>
      <c r="P173" s="220">
        <f>O173*H173</f>
        <v>0</v>
      </c>
      <c r="Q173" s="220">
        <v>0</v>
      </c>
      <c r="R173" s="220">
        <f>Q173*H173</f>
        <v>0</v>
      </c>
      <c r="S173" s="220">
        <v>0</v>
      </c>
      <c r="T173" s="221">
        <f>S173*H173</f>
        <v>0</v>
      </c>
      <c r="AR173" s="222" t="s">
        <v>150</v>
      </c>
      <c r="AT173" s="222" t="s">
        <v>127</v>
      </c>
      <c r="AU173" s="222" t="s">
        <v>80</v>
      </c>
      <c r="AY173" s="17" t="s">
        <v>126</v>
      </c>
      <c r="BE173" s="223">
        <f>IF(N173="základní",J173,0)</f>
        <v>0</v>
      </c>
      <c r="BF173" s="223">
        <f>IF(N173="snížená",J173,0)</f>
        <v>0</v>
      </c>
      <c r="BG173" s="223">
        <f>IF(N173="zákl. přenesená",J173,0)</f>
        <v>0</v>
      </c>
      <c r="BH173" s="223">
        <f>IF(N173="sníž. přenesená",J173,0)</f>
        <v>0</v>
      </c>
      <c r="BI173" s="223">
        <f>IF(N173="nulová",J173,0)</f>
        <v>0</v>
      </c>
      <c r="BJ173" s="17" t="s">
        <v>78</v>
      </c>
      <c r="BK173" s="223">
        <f>ROUND(I173*H173,2)</f>
        <v>0</v>
      </c>
      <c r="BL173" s="17" t="s">
        <v>150</v>
      </c>
      <c r="BM173" s="222" t="s">
        <v>354</v>
      </c>
    </row>
    <row r="174" spans="2:47" s="1" customFormat="1" ht="12">
      <c r="B174" s="38"/>
      <c r="C174" s="39"/>
      <c r="D174" s="224" t="s">
        <v>134</v>
      </c>
      <c r="E174" s="39"/>
      <c r="F174" s="225" t="s">
        <v>355</v>
      </c>
      <c r="G174" s="39"/>
      <c r="H174" s="39"/>
      <c r="I174" s="135"/>
      <c r="J174" s="39"/>
      <c r="K174" s="39"/>
      <c r="L174" s="43"/>
      <c r="M174" s="226"/>
      <c r="N174" s="83"/>
      <c r="O174" s="83"/>
      <c r="P174" s="83"/>
      <c r="Q174" s="83"/>
      <c r="R174" s="83"/>
      <c r="S174" s="83"/>
      <c r="T174" s="84"/>
      <c r="AT174" s="17" t="s">
        <v>134</v>
      </c>
      <c r="AU174" s="17" t="s">
        <v>80</v>
      </c>
    </row>
    <row r="175" spans="2:51" s="12" customFormat="1" ht="12">
      <c r="B175" s="231"/>
      <c r="C175" s="232"/>
      <c r="D175" s="224" t="s">
        <v>240</v>
      </c>
      <c r="E175" s="233" t="s">
        <v>19</v>
      </c>
      <c r="F175" s="234" t="s">
        <v>321</v>
      </c>
      <c r="G175" s="232"/>
      <c r="H175" s="235">
        <v>2231</v>
      </c>
      <c r="I175" s="236"/>
      <c r="J175" s="232"/>
      <c r="K175" s="232"/>
      <c r="L175" s="237"/>
      <c r="M175" s="238"/>
      <c r="N175" s="239"/>
      <c r="O175" s="239"/>
      <c r="P175" s="239"/>
      <c r="Q175" s="239"/>
      <c r="R175" s="239"/>
      <c r="S175" s="239"/>
      <c r="T175" s="240"/>
      <c r="AT175" s="241" t="s">
        <v>240</v>
      </c>
      <c r="AU175" s="241" t="s">
        <v>80</v>
      </c>
      <c r="AV175" s="12" t="s">
        <v>80</v>
      </c>
      <c r="AW175" s="12" t="s">
        <v>32</v>
      </c>
      <c r="AX175" s="12" t="s">
        <v>78</v>
      </c>
      <c r="AY175" s="241" t="s">
        <v>126</v>
      </c>
    </row>
    <row r="176" spans="2:65" s="1" customFormat="1" ht="16.5" customHeight="1">
      <c r="B176" s="38"/>
      <c r="C176" s="211" t="s">
        <v>7</v>
      </c>
      <c r="D176" s="211" t="s">
        <v>127</v>
      </c>
      <c r="E176" s="212" t="s">
        <v>356</v>
      </c>
      <c r="F176" s="213" t="s">
        <v>357</v>
      </c>
      <c r="G176" s="214" t="s">
        <v>229</v>
      </c>
      <c r="H176" s="215">
        <v>1917</v>
      </c>
      <c r="I176" s="216"/>
      <c r="J176" s="217">
        <f>ROUND(I176*H176,2)</f>
        <v>0</v>
      </c>
      <c r="K176" s="213" t="s">
        <v>164</v>
      </c>
      <c r="L176" s="43"/>
      <c r="M176" s="218" t="s">
        <v>19</v>
      </c>
      <c r="N176" s="219" t="s">
        <v>42</v>
      </c>
      <c r="O176" s="83"/>
      <c r="P176" s="220">
        <f>O176*H176</f>
        <v>0</v>
      </c>
      <c r="Q176" s="220">
        <v>0</v>
      </c>
      <c r="R176" s="220">
        <f>Q176*H176</f>
        <v>0</v>
      </c>
      <c r="S176" s="220">
        <v>0</v>
      </c>
      <c r="T176" s="221">
        <f>S176*H176</f>
        <v>0</v>
      </c>
      <c r="AR176" s="222" t="s">
        <v>150</v>
      </c>
      <c r="AT176" s="222" t="s">
        <v>127</v>
      </c>
      <c r="AU176" s="222" t="s">
        <v>80</v>
      </c>
      <c r="AY176" s="17" t="s">
        <v>126</v>
      </c>
      <c r="BE176" s="223">
        <f>IF(N176="základní",J176,0)</f>
        <v>0</v>
      </c>
      <c r="BF176" s="223">
        <f>IF(N176="snížená",J176,0)</f>
        <v>0</v>
      </c>
      <c r="BG176" s="223">
        <f>IF(N176="zákl. přenesená",J176,0)</f>
        <v>0</v>
      </c>
      <c r="BH176" s="223">
        <f>IF(N176="sníž. přenesená",J176,0)</f>
        <v>0</v>
      </c>
      <c r="BI176" s="223">
        <f>IF(N176="nulová",J176,0)</f>
        <v>0</v>
      </c>
      <c r="BJ176" s="17" t="s">
        <v>78</v>
      </c>
      <c r="BK176" s="223">
        <f>ROUND(I176*H176,2)</f>
        <v>0</v>
      </c>
      <c r="BL176" s="17" t="s">
        <v>150</v>
      </c>
      <c r="BM176" s="222" t="s">
        <v>358</v>
      </c>
    </row>
    <row r="177" spans="2:47" s="1" customFormat="1" ht="12">
      <c r="B177" s="38"/>
      <c r="C177" s="39"/>
      <c r="D177" s="224" t="s">
        <v>134</v>
      </c>
      <c r="E177" s="39"/>
      <c r="F177" s="225" t="s">
        <v>359</v>
      </c>
      <c r="G177" s="39"/>
      <c r="H177" s="39"/>
      <c r="I177" s="135"/>
      <c r="J177" s="39"/>
      <c r="K177" s="39"/>
      <c r="L177" s="43"/>
      <c r="M177" s="226"/>
      <c r="N177" s="83"/>
      <c r="O177" s="83"/>
      <c r="P177" s="83"/>
      <c r="Q177" s="83"/>
      <c r="R177" s="83"/>
      <c r="S177" s="83"/>
      <c r="T177" s="84"/>
      <c r="AT177" s="17" t="s">
        <v>134</v>
      </c>
      <c r="AU177" s="17" t="s">
        <v>80</v>
      </c>
    </row>
    <row r="178" spans="2:47" s="1" customFormat="1" ht="12">
      <c r="B178" s="38"/>
      <c r="C178" s="39"/>
      <c r="D178" s="224" t="s">
        <v>232</v>
      </c>
      <c r="E178" s="39"/>
      <c r="F178" s="227" t="s">
        <v>360</v>
      </c>
      <c r="G178" s="39"/>
      <c r="H178" s="39"/>
      <c r="I178" s="135"/>
      <c r="J178" s="39"/>
      <c r="K178" s="39"/>
      <c r="L178" s="43"/>
      <c r="M178" s="226"/>
      <c r="N178" s="83"/>
      <c r="O178" s="83"/>
      <c r="P178" s="83"/>
      <c r="Q178" s="83"/>
      <c r="R178" s="83"/>
      <c r="S178" s="83"/>
      <c r="T178" s="84"/>
      <c r="AT178" s="17" t="s">
        <v>232</v>
      </c>
      <c r="AU178" s="17" t="s">
        <v>80</v>
      </c>
    </row>
    <row r="179" spans="2:65" s="1" customFormat="1" ht="16.5" customHeight="1">
      <c r="B179" s="38"/>
      <c r="C179" s="211" t="s">
        <v>361</v>
      </c>
      <c r="D179" s="211" t="s">
        <v>127</v>
      </c>
      <c r="E179" s="212" t="s">
        <v>362</v>
      </c>
      <c r="F179" s="213" t="s">
        <v>363</v>
      </c>
      <c r="G179" s="214" t="s">
        <v>229</v>
      </c>
      <c r="H179" s="215">
        <v>1917</v>
      </c>
      <c r="I179" s="216"/>
      <c r="J179" s="217">
        <f>ROUND(I179*H179,2)</f>
        <v>0</v>
      </c>
      <c r="K179" s="213" t="s">
        <v>164</v>
      </c>
      <c r="L179" s="43"/>
      <c r="M179" s="218" t="s">
        <v>19</v>
      </c>
      <c r="N179" s="219" t="s">
        <v>42</v>
      </c>
      <c r="O179" s="83"/>
      <c r="P179" s="220">
        <f>O179*H179</f>
        <v>0</v>
      </c>
      <c r="Q179" s="220">
        <v>0</v>
      </c>
      <c r="R179" s="220">
        <f>Q179*H179</f>
        <v>0</v>
      </c>
      <c r="S179" s="220">
        <v>0</v>
      </c>
      <c r="T179" s="221">
        <f>S179*H179</f>
        <v>0</v>
      </c>
      <c r="AR179" s="222" t="s">
        <v>150</v>
      </c>
      <c r="AT179" s="222" t="s">
        <v>127</v>
      </c>
      <c r="AU179" s="222" t="s">
        <v>80</v>
      </c>
      <c r="AY179" s="17" t="s">
        <v>126</v>
      </c>
      <c r="BE179" s="223">
        <f>IF(N179="základní",J179,0)</f>
        <v>0</v>
      </c>
      <c r="BF179" s="223">
        <f>IF(N179="snížená",J179,0)</f>
        <v>0</v>
      </c>
      <c r="BG179" s="223">
        <f>IF(N179="zákl. přenesená",J179,0)</f>
        <v>0</v>
      </c>
      <c r="BH179" s="223">
        <f>IF(N179="sníž. přenesená",J179,0)</f>
        <v>0</v>
      </c>
      <c r="BI179" s="223">
        <f>IF(N179="nulová",J179,0)</f>
        <v>0</v>
      </c>
      <c r="BJ179" s="17" t="s">
        <v>78</v>
      </c>
      <c r="BK179" s="223">
        <f>ROUND(I179*H179,2)</f>
        <v>0</v>
      </c>
      <c r="BL179" s="17" t="s">
        <v>150</v>
      </c>
      <c r="BM179" s="222" t="s">
        <v>364</v>
      </c>
    </row>
    <row r="180" spans="2:47" s="1" customFormat="1" ht="12">
      <c r="B180" s="38"/>
      <c r="C180" s="39"/>
      <c r="D180" s="224" t="s">
        <v>134</v>
      </c>
      <c r="E180" s="39"/>
      <c r="F180" s="225" t="s">
        <v>365</v>
      </c>
      <c r="G180" s="39"/>
      <c r="H180" s="39"/>
      <c r="I180" s="135"/>
      <c r="J180" s="39"/>
      <c r="K180" s="39"/>
      <c r="L180" s="43"/>
      <c r="M180" s="226"/>
      <c r="N180" s="83"/>
      <c r="O180" s="83"/>
      <c r="P180" s="83"/>
      <c r="Q180" s="83"/>
      <c r="R180" s="83"/>
      <c r="S180" s="83"/>
      <c r="T180" s="84"/>
      <c r="AT180" s="17" t="s">
        <v>134</v>
      </c>
      <c r="AU180" s="17" t="s">
        <v>80</v>
      </c>
    </row>
    <row r="181" spans="2:47" s="1" customFormat="1" ht="12">
      <c r="B181" s="38"/>
      <c r="C181" s="39"/>
      <c r="D181" s="224" t="s">
        <v>232</v>
      </c>
      <c r="E181" s="39"/>
      <c r="F181" s="227" t="s">
        <v>366</v>
      </c>
      <c r="G181" s="39"/>
      <c r="H181" s="39"/>
      <c r="I181" s="135"/>
      <c r="J181" s="39"/>
      <c r="K181" s="39"/>
      <c r="L181" s="43"/>
      <c r="M181" s="226"/>
      <c r="N181" s="83"/>
      <c r="O181" s="83"/>
      <c r="P181" s="83"/>
      <c r="Q181" s="83"/>
      <c r="R181" s="83"/>
      <c r="S181" s="83"/>
      <c r="T181" s="84"/>
      <c r="AT181" s="17" t="s">
        <v>232</v>
      </c>
      <c r="AU181" s="17" t="s">
        <v>80</v>
      </c>
    </row>
    <row r="182" spans="2:65" s="1" customFormat="1" ht="16.5" customHeight="1">
      <c r="B182" s="38"/>
      <c r="C182" s="211" t="s">
        <v>367</v>
      </c>
      <c r="D182" s="211" t="s">
        <v>127</v>
      </c>
      <c r="E182" s="212" t="s">
        <v>368</v>
      </c>
      <c r="F182" s="213" t="s">
        <v>369</v>
      </c>
      <c r="G182" s="214" t="s">
        <v>229</v>
      </c>
      <c r="H182" s="215">
        <v>154</v>
      </c>
      <c r="I182" s="216"/>
      <c r="J182" s="217">
        <f>ROUND(I182*H182,2)</f>
        <v>0</v>
      </c>
      <c r="K182" s="213" t="s">
        <v>164</v>
      </c>
      <c r="L182" s="43"/>
      <c r="M182" s="218" t="s">
        <v>19</v>
      </c>
      <c r="N182" s="219" t="s">
        <v>42</v>
      </c>
      <c r="O182" s="83"/>
      <c r="P182" s="220">
        <f>O182*H182</f>
        <v>0</v>
      </c>
      <c r="Q182" s="220">
        <v>0</v>
      </c>
      <c r="R182" s="220">
        <f>Q182*H182</f>
        <v>0</v>
      </c>
      <c r="S182" s="220">
        <v>0</v>
      </c>
      <c r="T182" s="221">
        <f>S182*H182</f>
        <v>0</v>
      </c>
      <c r="AR182" s="222" t="s">
        <v>150</v>
      </c>
      <c r="AT182" s="222" t="s">
        <v>127</v>
      </c>
      <c r="AU182" s="222" t="s">
        <v>80</v>
      </c>
      <c r="AY182" s="17" t="s">
        <v>126</v>
      </c>
      <c r="BE182" s="223">
        <f>IF(N182="základní",J182,0)</f>
        <v>0</v>
      </c>
      <c r="BF182" s="223">
        <f>IF(N182="snížená",J182,0)</f>
        <v>0</v>
      </c>
      <c r="BG182" s="223">
        <f>IF(N182="zákl. přenesená",J182,0)</f>
        <v>0</v>
      </c>
      <c r="BH182" s="223">
        <f>IF(N182="sníž. přenesená",J182,0)</f>
        <v>0</v>
      </c>
      <c r="BI182" s="223">
        <f>IF(N182="nulová",J182,0)</f>
        <v>0</v>
      </c>
      <c r="BJ182" s="17" t="s">
        <v>78</v>
      </c>
      <c r="BK182" s="223">
        <f>ROUND(I182*H182,2)</f>
        <v>0</v>
      </c>
      <c r="BL182" s="17" t="s">
        <v>150</v>
      </c>
      <c r="BM182" s="222" t="s">
        <v>370</v>
      </c>
    </row>
    <row r="183" spans="2:47" s="1" customFormat="1" ht="12">
      <c r="B183" s="38"/>
      <c r="C183" s="39"/>
      <c r="D183" s="224" t="s">
        <v>134</v>
      </c>
      <c r="E183" s="39"/>
      <c r="F183" s="225" t="s">
        <v>371</v>
      </c>
      <c r="G183" s="39"/>
      <c r="H183" s="39"/>
      <c r="I183" s="135"/>
      <c r="J183" s="39"/>
      <c r="K183" s="39"/>
      <c r="L183" s="43"/>
      <c r="M183" s="226"/>
      <c r="N183" s="83"/>
      <c r="O183" s="83"/>
      <c r="P183" s="83"/>
      <c r="Q183" s="83"/>
      <c r="R183" s="83"/>
      <c r="S183" s="83"/>
      <c r="T183" s="84"/>
      <c r="AT183" s="17" t="s">
        <v>134</v>
      </c>
      <c r="AU183" s="17" t="s">
        <v>80</v>
      </c>
    </row>
    <row r="184" spans="2:47" s="1" customFormat="1" ht="12">
      <c r="B184" s="38"/>
      <c r="C184" s="39"/>
      <c r="D184" s="224" t="s">
        <v>232</v>
      </c>
      <c r="E184" s="39"/>
      <c r="F184" s="227" t="s">
        <v>372</v>
      </c>
      <c r="G184" s="39"/>
      <c r="H184" s="39"/>
      <c r="I184" s="135"/>
      <c r="J184" s="39"/>
      <c r="K184" s="39"/>
      <c r="L184" s="43"/>
      <c r="M184" s="226"/>
      <c r="N184" s="83"/>
      <c r="O184" s="83"/>
      <c r="P184" s="83"/>
      <c r="Q184" s="83"/>
      <c r="R184" s="83"/>
      <c r="S184" s="83"/>
      <c r="T184" s="84"/>
      <c r="AT184" s="17" t="s">
        <v>232</v>
      </c>
      <c r="AU184" s="17" t="s">
        <v>80</v>
      </c>
    </row>
    <row r="185" spans="2:65" s="1" customFormat="1" ht="16.5" customHeight="1">
      <c r="B185" s="38"/>
      <c r="C185" s="211" t="s">
        <v>373</v>
      </c>
      <c r="D185" s="211" t="s">
        <v>127</v>
      </c>
      <c r="E185" s="212" t="s">
        <v>374</v>
      </c>
      <c r="F185" s="213" t="s">
        <v>375</v>
      </c>
      <c r="G185" s="214" t="s">
        <v>229</v>
      </c>
      <c r="H185" s="215">
        <v>4437</v>
      </c>
      <c r="I185" s="216"/>
      <c r="J185" s="217">
        <f>ROUND(I185*H185,2)</f>
        <v>0</v>
      </c>
      <c r="K185" s="213" t="s">
        <v>164</v>
      </c>
      <c r="L185" s="43"/>
      <c r="M185" s="218" t="s">
        <v>19</v>
      </c>
      <c r="N185" s="219" t="s">
        <v>42</v>
      </c>
      <c r="O185" s="83"/>
      <c r="P185" s="220">
        <f>O185*H185</f>
        <v>0</v>
      </c>
      <c r="Q185" s="220">
        <v>0</v>
      </c>
      <c r="R185" s="220">
        <f>Q185*H185</f>
        <v>0</v>
      </c>
      <c r="S185" s="220">
        <v>0</v>
      </c>
      <c r="T185" s="221">
        <f>S185*H185</f>
        <v>0</v>
      </c>
      <c r="AR185" s="222" t="s">
        <v>150</v>
      </c>
      <c r="AT185" s="222" t="s">
        <v>127</v>
      </c>
      <c r="AU185" s="222" t="s">
        <v>80</v>
      </c>
      <c r="AY185" s="17" t="s">
        <v>126</v>
      </c>
      <c r="BE185" s="223">
        <f>IF(N185="základní",J185,0)</f>
        <v>0</v>
      </c>
      <c r="BF185" s="223">
        <f>IF(N185="snížená",J185,0)</f>
        <v>0</v>
      </c>
      <c r="BG185" s="223">
        <f>IF(N185="zákl. přenesená",J185,0)</f>
        <v>0</v>
      </c>
      <c r="BH185" s="223">
        <f>IF(N185="sníž. přenesená",J185,0)</f>
        <v>0</v>
      </c>
      <c r="BI185" s="223">
        <f>IF(N185="nulová",J185,0)</f>
        <v>0</v>
      </c>
      <c r="BJ185" s="17" t="s">
        <v>78</v>
      </c>
      <c r="BK185" s="223">
        <f>ROUND(I185*H185,2)</f>
        <v>0</v>
      </c>
      <c r="BL185" s="17" t="s">
        <v>150</v>
      </c>
      <c r="BM185" s="222" t="s">
        <v>376</v>
      </c>
    </row>
    <row r="186" spans="2:47" s="1" customFormat="1" ht="12">
      <c r="B186" s="38"/>
      <c r="C186" s="39"/>
      <c r="D186" s="224" t="s">
        <v>134</v>
      </c>
      <c r="E186" s="39"/>
      <c r="F186" s="225" t="s">
        <v>377</v>
      </c>
      <c r="G186" s="39"/>
      <c r="H186" s="39"/>
      <c r="I186" s="135"/>
      <c r="J186" s="39"/>
      <c r="K186" s="39"/>
      <c r="L186" s="43"/>
      <c r="M186" s="226"/>
      <c r="N186" s="83"/>
      <c r="O186" s="83"/>
      <c r="P186" s="83"/>
      <c r="Q186" s="83"/>
      <c r="R186" s="83"/>
      <c r="S186" s="83"/>
      <c r="T186" s="84"/>
      <c r="AT186" s="17" t="s">
        <v>134</v>
      </c>
      <c r="AU186" s="17" t="s">
        <v>80</v>
      </c>
    </row>
    <row r="187" spans="2:51" s="12" customFormat="1" ht="12">
      <c r="B187" s="231"/>
      <c r="C187" s="232"/>
      <c r="D187" s="224" t="s">
        <v>240</v>
      </c>
      <c r="E187" s="233" t="s">
        <v>19</v>
      </c>
      <c r="F187" s="234" t="s">
        <v>378</v>
      </c>
      <c r="G187" s="232"/>
      <c r="H187" s="235">
        <v>4437</v>
      </c>
      <c r="I187" s="236"/>
      <c r="J187" s="232"/>
      <c r="K187" s="232"/>
      <c r="L187" s="237"/>
      <c r="M187" s="238"/>
      <c r="N187" s="239"/>
      <c r="O187" s="239"/>
      <c r="P187" s="239"/>
      <c r="Q187" s="239"/>
      <c r="R187" s="239"/>
      <c r="S187" s="239"/>
      <c r="T187" s="240"/>
      <c r="AT187" s="241" t="s">
        <v>240</v>
      </c>
      <c r="AU187" s="241" t="s">
        <v>80</v>
      </c>
      <c r="AV187" s="12" t="s">
        <v>80</v>
      </c>
      <c r="AW187" s="12" t="s">
        <v>32</v>
      </c>
      <c r="AX187" s="12" t="s">
        <v>78</v>
      </c>
      <c r="AY187" s="241" t="s">
        <v>126</v>
      </c>
    </row>
    <row r="188" spans="2:65" s="1" customFormat="1" ht="16.5" customHeight="1">
      <c r="B188" s="38"/>
      <c r="C188" s="211" t="s">
        <v>379</v>
      </c>
      <c r="D188" s="211" t="s">
        <v>127</v>
      </c>
      <c r="E188" s="212" t="s">
        <v>380</v>
      </c>
      <c r="F188" s="213" t="s">
        <v>381</v>
      </c>
      <c r="G188" s="214" t="s">
        <v>229</v>
      </c>
      <c r="H188" s="215">
        <v>2520</v>
      </c>
      <c r="I188" s="216"/>
      <c r="J188" s="217">
        <f>ROUND(I188*H188,2)</f>
        <v>0</v>
      </c>
      <c r="K188" s="213" t="s">
        <v>164</v>
      </c>
      <c r="L188" s="43"/>
      <c r="M188" s="218" t="s">
        <v>19</v>
      </c>
      <c r="N188" s="219" t="s">
        <v>42</v>
      </c>
      <c r="O188" s="83"/>
      <c r="P188" s="220">
        <f>O188*H188</f>
        <v>0</v>
      </c>
      <c r="Q188" s="220">
        <v>0</v>
      </c>
      <c r="R188" s="220">
        <f>Q188*H188</f>
        <v>0</v>
      </c>
      <c r="S188" s="220">
        <v>0</v>
      </c>
      <c r="T188" s="221">
        <f>S188*H188</f>
        <v>0</v>
      </c>
      <c r="AR188" s="222" t="s">
        <v>150</v>
      </c>
      <c r="AT188" s="222" t="s">
        <v>127</v>
      </c>
      <c r="AU188" s="222" t="s">
        <v>80</v>
      </c>
      <c r="AY188" s="17" t="s">
        <v>126</v>
      </c>
      <c r="BE188" s="223">
        <f>IF(N188="základní",J188,0)</f>
        <v>0</v>
      </c>
      <c r="BF188" s="223">
        <f>IF(N188="snížená",J188,0)</f>
        <v>0</v>
      </c>
      <c r="BG188" s="223">
        <f>IF(N188="zákl. přenesená",J188,0)</f>
        <v>0</v>
      </c>
      <c r="BH188" s="223">
        <f>IF(N188="sníž. přenesená",J188,0)</f>
        <v>0</v>
      </c>
      <c r="BI188" s="223">
        <f>IF(N188="nulová",J188,0)</f>
        <v>0</v>
      </c>
      <c r="BJ188" s="17" t="s">
        <v>78</v>
      </c>
      <c r="BK188" s="223">
        <f>ROUND(I188*H188,2)</f>
        <v>0</v>
      </c>
      <c r="BL188" s="17" t="s">
        <v>150</v>
      </c>
      <c r="BM188" s="222" t="s">
        <v>382</v>
      </c>
    </row>
    <row r="189" spans="2:47" s="1" customFormat="1" ht="12">
      <c r="B189" s="38"/>
      <c r="C189" s="39"/>
      <c r="D189" s="224" t="s">
        <v>134</v>
      </c>
      <c r="E189" s="39"/>
      <c r="F189" s="225" t="s">
        <v>383</v>
      </c>
      <c r="G189" s="39"/>
      <c r="H189" s="39"/>
      <c r="I189" s="135"/>
      <c r="J189" s="39"/>
      <c r="K189" s="39"/>
      <c r="L189" s="43"/>
      <c r="M189" s="226"/>
      <c r="N189" s="83"/>
      <c r="O189" s="83"/>
      <c r="P189" s="83"/>
      <c r="Q189" s="83"/>
      <c r="R189" s="83"/>
      <c r="S189" s="83"/>
      <c r="T189" s="84"/>
      <c r="AT189" s="17" t="s">
        <v>134</v>
      </c>
      <c r="AU189" s="17" t="s">
        <v>80</v>
      </c>
    </row>
    <row r="190" spans="2:47" s="1" customFormat="1" ht="12">
      <c r="B190" s="38"/>
      <c r="C190" s="39"/>
      <c r="D190" s="224" t="s">
        <v>232</v>
      </c>
      <c r="E190" s="39"/>
      <c r="F190" s="227" t="s">
        <v>384</v>
      </c>
      <c r="G190" s="39"/>
      <c r="H190" s="39"/>
      <c r="I190" s="135"/>
      <c r="J190" s="39"/>
      <c r="K190" s="39"/>
      <c r="L190" s="43"/>
      <c r="M190" s="226"/>
      <c r="N190" s="83"/>
      <c r="O190" s="83"/>
      <c r="P190" s="83"/>
      <c r="Q190" s="83"/>
      <c r="R190" s="83"/>
      <c r="S190" s="83"/>
      <c r="T190" s="84"/>
      <c r="AT190" s="17" t="s">
        <v>232</v>
      </c>
      <c r="AU190" s="17" t="s">
        <v>80</v>
      </c>
    </row>
    <row r="191" spans="2:51" s="12" customFormat="1" ht="12">
      <c r="B191" s="231"/>
      <c r="C191" s="232"/>
      <c r="D191" s="224" t="s">
        <v>240</v>
      </c>
      <c r="E191" s="233" t="s">
        <v>19</v>
      </c>
      <c r="F191" s="234" t="s">
        <v>385</v>
      </c>
      <c r="G191" s="232"/>
      <c r="H191" s="235">
        <v>2520</v>
      </c>
      <c r="I191" s="236"/>
      <c r="J191" s="232"/>
      <c r="K191" s="232"/>
      <c r="L191" s="237"/>
      <c r="M191" s="238"/>
      <c r="N191" s="239"/>
      <c r="O191" s="239"/>
      <c r="P191" s="239"/>
      <c r="Q191" s="239"/>
      <c r="R191" s="239"/>
      <c r="S191" s="239"/>
      <c r="T191" s="240"/>
      <c r="AT191" s="241" t="s">
        <v>240</v>
      </c>
      <c r="AU191" s="241" t="s">
        <v>80</v>
      </c>
      <c r="AV191" s="12" t="s">
        <v>80</v>
      </c>
      <c r="AW191" s="12" t="s">
        <v>32</v>
      </c>
      <c r="AX191" s="12" t="s">
        <v>78</v>
      </c>
      <c r="AY191" s="241" t="s">
        <v>126</v>
      </c>
    </row>
    <row r="192" spans="2:65" s="1" customFormat="1" ht="16.5" customHeight="1">
      <c r="B192" s="38"/>
      <c r="C192" s="211" t="s">
        <v>386</v>
      </c>
      <c r="D192" s="211" t="s">
        <v>127</v>
      </c>
      <c r="E192" s="212" t="s">
        <v>387</v>
      </c>
      <c r="F192" s="213" t="s">
        <v>388</v>
      </c>
      <c r="G192" s="214" t="s">
        <v>229</v>
      </c>
      <c r="H192" s="215">
        <v>2118</v>
      </c>
      <c r="I192" s="216"/>
      <c r="J192" s="217">
        <f>ROUND(I192*H192,2)</f>
        <v>0</v>
      </c>
      <c r="K192" s="213" t="s">
        <v>164</v>
      </c>
      <c r="L192" s="43"/>
      <c r="M192" s="218" t="s">
        <v>19</v>
      </c>
      <c r="N192" s="219" t="s">
        <v>42</v>
      </c>
      <c r="O192" s="83"/>
      <c r="P192" s="220">
        <f>O192*H192</f>
        <v>0</v>
      </c>
      <c r="Q192" s="220">
        <v>0</v>
      </c>
      <c r="R192" s="220">
        <f>Q192*H192</f>
        <v>0</v>
      </c>
      <c r="S192" s="220">
        <v>0</v>
      </c>
      <c r="T192" s="221">
        <f>S192*H192</f>
        <v>0</v>
      </c>
      <c r="AR192" s="222" t="s">
        <v>150</v>
      </c>
      <c r="AT192" s="222" t="s">
        <v>127</v>
      </c>
      <c r="AU192" s="222" t="s">
        <v>80</v>
      </c>
      <c r="AY192" s="17" t="s">
        <v>126</v>
      </c>
      <c r="BE192" s="223">
        <f>IF(N192="základní",J192,0)</f>
        <v>0</v>
      </c>
      <c r="BF192" s="223">
        <f>IF(N192="snížená",J192,0)</f>
        <v>0</v>
      </c>
      <c r="BG192" s="223">
        <f>IF(N192="zákl. přenesená",J192,0)</f>
        <v>0</v>
      </c>
      <c r="BH192" s="223">
        <f>IF(N192="sníž. přenesená",J192,0)</f>
        <v>0</v>
      </c>
      <c r="BI192" s="223">
        <f>IF(N192="nulová",J192,0)</f>
        <v>0</v>
      </c>
      <c r="BJ192" s="17" t="s">
        <v>78</v>
      </c>
      <c r="BK192" s="223">
        <f>ROUND(I192*H192,2)</f>
        <v>0</v>
      </c>
      <c r="BL192" s="17" t="s">
        <v>150</v>
      </c>
      <c r="BM192" s="222" t="s">
        <v>389</v>
      </c>
    </row>
    <row r="193" spans="2:47" s="1" customFormat="1" ht="12">
      <c r="B193" s="38"/>
      <c r="C193" s="39"/>
      <c r="D193" s="224" t="s">
        <v>134</v>
      </c>
      <c r="E193" s="39"/>
      <c r="F193" s="225" t="s">
        <v>390</v>
      </c>
      <c r="G193" s="39"/>
      <c r="H193" s="39"/>
      <c r="I193" s="135"/>
      <c r="J193" s="39"/>
      <c r="K193" s="39"/>
      <c r="L193" s="43"/>
      <c r="M193" s="226"/>
      <c r="N193" s="83"/>
      <c r="O193" s="83"/>
      <c r="P193" s="83"/>
      <c r="Q193" s="83"/>
      <c r="R193" s="83"/>
      <c r="S193" s="83"/>
      <c r="T193" s="84"/>
      <c r="AT193" s="17" t="s">
        <v>134</v>
      </c>
      <c r="AU193" s="17" t="s">
        <v>80</v>
      </c>
    </row>
    <row r="194" spans="2:47" s="1" customFormat="1" ht="12">
      <c r="B194" s="38"/>
      <c r="C194" s="39"/>
      <c r="D194" s="224" t="s">
        <v>232</v>
      </c>
      <c r="E194" s="39"/>
      <c r="F194" s="227" t="s">
        <v>391</v>
      </c>
      <c r="G194" s="39"/>
      <c r="H194" s="39"/>
      <c r="I194" s="135"/>
      <c r="J194" s="39"/>
      <c r="K194" s="39"/>
      <c r="L194" s="43"/>
      <c r="M194" s="226"/>
      <c r="N194" s="83"/>
      <c r="O194" s="83"/>
      <c r="P194" s="83"/>
      <c r="Q194" s="83"/>
      <c r="R194" s="83"/>
      <c r="S194" s="83"/>
      <c r="T194" s="84"/>
      <c r="AT194" s="17" t="s">
        <v>232</v>
      </c>
      <c r="AU194" s="17" t="s">
        <v>80</v>
      </c>
    </row>
    <row r="195" spans="2:65" s="1" customFormat="1" ht="16.5" customHeight="1">
      <c r="B195" s="38"/>
      <c r="C195" s="211" t="s">
        <v>392</v>
      </c>
      <c r="D195" s="211" t="s">
        <v>127</v>
      </c>
      <c r="E195" s="212" t="s">
        <v>393</v>
      </c>
      <c r="F195" s="213" t="s">
        <v>394</v>
      </c>
      <c r="G195" s="214" t="s">
        <v>229</v>
      </c>
      <c r="H195" s="215">
        <v>154</v>
      </c>
      <c r="I195" s="216"/>
      <c r="J195" s="217">
        <f>ROUND(I195*H195,2)</f>
        <v>0</v>
      </c>
      <c r="K195" s="213" t="s">
        <v>164</v>
      </c>
      <c r="L195" s="43"/>
      <c r="M195" s="218" t="s">
        <v>19</v>
      </c>
      <c r="N195" s="219" t="s">
        <v>42</v>
      </c>
      <c r="O195" s="83"/>
      <c r="P195" s="220">
        <f>O195*H195</f>
        <v>0</v>
      </c>
      <c r="Q195" s="220">
        <v>0.19536</v>
      </c>
      <c r="R195" s="220">
        <f>Q195*H195</f>
        <v>30.085440000000002</v>
      </c>
      <c r="S195" s="220">
        <v>0</v>
      </c>
      <c r="T195" s="221">
        <f>S195*H195</f>
        <v>0</v>
      </c>
      <c r="AR195" s="222" t="s">
        <v>150</v>
      </c>
      <c r="AT195" s="222" t="s">
        <v>127</v>
      </c>
      <c r="AU195" s="222" t="s">
        <v>80</v>
      </c>
      <c r="AY195" s="17" t="s">
        <v>126</v>
      </c>
      <c r="BE195" s="223">
        <f>IF(N195="základní",J195,0)</f>
        <v>0</v>
      </c>
      <c r="BF195" s="223">
        <f>IF(N195="snížená",J195,0)</f>
        <v>0</v>
      </c>
      <c r="BG195" s="223">
        <f>IF(N195="zákl. přenesená",J195,0)</f>
        <v>0</v>
      </c>
      <c r="BH195" s="223">
        <f>IF(N195="sníž. přenesená",J195,0)</f>
        <v>0</v>
      </c>
      <c r="BI195" s="223">
        <f>IF(N195="nulová",J195,0)</f>
        <v>0</v>
      </c>
      <c r="BJ195" s="17" t="s">
        <v>78</v>
      </c>
      <c r="BK195" s="223">
        <f>ROUND(I195*H195,2)</f>
        <v>0</v>
      </c>
      <c r="BL195" s="17" t="s">
        <v>150</v>
      </c>
      <c r="BM195" s="222" t="s">
        <v>395</v>
      </c>
    </row>
    <row r="196" spans="2:47" s="1" customFormat="1" ht="12">
      <c r="B196" s="38"/>
      <c r="C196" s="39"/>
      <c r="D196" s="224" t="s">
        <v>134</v>
      </c>
      <c r="E196" s="39"/>
      <c r="F196" s="225" t="s">
        <v>396</v>
      </c>
      <c r="G196" s="39"/>
      <c r="H196" s="39"/>
      <c r="I196" s="135"/>
      <c r="J196" s="39"/>
      <c r="K196" s="39"/>
      <c r="L196" s="43"/>
      <c r="M196" s="226"/>
      <c r="N196" s="83"/>
      <c r="O196" s="83"/>
      <c r="P196" s="83"/>
      <c r="Q196" s="83"/>
      <c r="R196" s="83"/>
      <c r="S196" s="83"/>
      <c r="T196" s="84"/>
      <c r="AT196" s="17" t="s">
        <v>134</v>
      </c>
      <c r="AU196" s="17" t="s">
        <v>80</v>
      </c>
    </row>
    <row r="197" spans="2:47" s="1" customFormat="1" ht="12">
      <c r="B197" s="38"/>
      <c r="C197" s="39"/>
      <c r="D197" s="224" t="s">
        <v>232</v>
      </c>
      <c r="E197" s="39"/>
      <c r="F197" s="227" t="s">
        <v>397</v>
      </c>
      <c r="G197" s="39"/>
      <c r="H197" s="39"/>
      <c r="I197" s="135"/>
      <c r="J197" s="39"/>
      <c r="K197" s="39"/>
      <c r="L197" s="43"/>
      <c r="M197" s="226"/>
      <c r="N197" s="83"/>
      <c r="O197" s="83"/>
      <c r="P197" s="83"/>
      <c r="Q197" s="83"/>
      <c r="R197" s="83"/>
      <c r="S197" s="83"/>
      <c r="T197" s="84"/>
      <c r="AT197" s="17" t="s">
        <v>232</v>
      </c>
      <c r="AU197" s="17" t="s">
        <v>80</v>
      </c>
    </row>
    <row r="198" spans="2:63" s="11" customFormat="1" ht="22.8" customHeight="1">
      <c r="B198" s="195"/>
      <c r="C198" s="196"/>
      <c r="D198" s="197" t="s">
        <v>70</v>
      </c>
      <c r="E198" s="209" t="s">
        <v>172</v>
      </c>
      <c r="F198" s="209" t="s">
        <v>398</v>
      </c>
      <c r="G198" s="196"/>
      <c r="H198" s="196"/>
      <c r="I198" s="199"/>
      <c r="J198" s="210">
        <f>BK198</f>
        <v>0</v>
      </c>
      <c r="K198" s="196"/>
      <c r="L198" s="201"/>
      <c r="M198" s="202"/>
      <c r="N198" s="203"/>
      <c r="O198" s="203"/>
      <c r="P198" s="204">
        <f>SUM(P199:P242)</f>
        <v>0</v>
      </c>
      <c r="Q198" s="203"/>
      <c r="R198" s="204">
        <f>SUM(R199:R242)</f>
        <v>13.767909999999999</v>
      </c>
      <c r="S198" s="203"/>
      <c r="T198" s="205">
        <f>SUM(T199:T242)</f>
        <v>0.6000000000000001</v>
      </c>
      <c r="AR198" s="206" t="s">
        <v>78</v>
      </c>
      <c r="AT198" s="207" t="s">
        <v>70</v>
      </c>
      <c r="AU198" s="207" t="s">
        <v>78</v>
      </c>
      <c r="AY198" s="206" t="s">
        <v>126</v>
      </c>
      <c r="BK198" s="208">
        <f>SUM(BK199:BK242)</f>
        <v>0</v>
      </c>
    </row>
    <row r="199" spans="2:65" s="1" customFormat="1" ht="16.5" customHeight="1">
      <c r="B199" s="38"/>
      <c r="C199" s="211" t="s">
        <v>399</v>
      </c>
      <c r="D199" s="211" t="s">
        <v>127</v>
      </c>
      <c r="E199" s="212" t="s">
        <v>400</v>
      </c>
      <c r="F199" s="213" t="s">
        <v>401</v>
      </c>
      <c r="G199" s="214" t="s">
        <v>130</v>
      </c>
      <c r="H199" s="215">
        <v>6</v>
      </c>
      <c r="I199" s="216"/>
      <c r="J199" s="217">
        <f>ROUND(I199*H199,2)</f>
        <v>0</v>
      </c>
      <c r="K199" s="213" t="s">
        <v>19</v>
      </c>
      <c r="L199" s="43"/>
      <c r="M199" s="218" t="s">
        <v>19</v>
      </c>
      <c r="N199" s="219" t="s">
        <v>42</v>
      </c>
      <c r="O199" s="83"/>
      <c r="P199" s="220">
        <f>O199*H199</f>
        <v>0</v>
      </c>
      <c r="Q199" s="220">
        <v>0.00273</v>
      </c>
      <c r="R199" s="220">
        <f>Q199*H199</f>
        <v>0.01638</v>
      </c>
      <c r="S199" s="220">
        <v>0</v>
      </c>
      <c r="T199" s="221">
        <f>S199*H199</f>
        <v>0</v>
      </c>
      <c r="AR199" s="222" t="s">
        <v>150</v>
      </c>
      <c r="AT199" s="222" t="s">
        <v>127</v>
      </c>
      <c r="AU199" s="222" t="s">
        <v>80</v>
      </c>
      <c r="AY199" s="17" t="s">
        <v>126</v>
      </c>
      <c r="BE199" s="223">
        <f>IF(N199="základní",J199,0)</f>
        <v>0</v>
      </c>
      <c r="BF199" s="223">
        <f>IF(N199="snížená",J199,0)</f>
        <v>0</v>
      </c>
      <c r="BG199" s="223">
        <f>IF(N199="zákl. přenesená",J199,0)</f>
        <v>0</v>
      </c>
      <c r="BH199" s="223">
        <f>IF(N199="sníž. přenesená",J199,0)</f>
        <v>0</v>
      </c>
      <c r="BI199" s="223">
        <f>IF(N199="nulová",J199,0)</f>
        <v>0</v>
      </c>
      <c r="BJ199" s="17" t="s">
        <v>78</v>
      </c>
      <c r="BK199" s="223">
        <f>ROUND(I199*H199,2)</f>
        <v>0</v>
      </c>
      <c r="BL199" s="17" t="s">
        <v>150</v>
      </c>
      <c r="BM199" s="222" t="s">
        <v>402</v>
      </c>
    </row>
    <row r="200" spans="2:47" s="1" customFormat="1" ht="12">
      <c r="B200" s="38"/>
      <c r="C200" s="39"/>
      <c r="D200" s="224" t="s">
        <v>134</v>
      </c>
      <c r="E200" s="39"/>
      <c r="F200" s="225" t="s">
        <v>401</v>
      </c>
      <c r="G200" s="39"/>
      <c r="H200" s="39"/>
      <c r="I200" s="135"/>
      <c r="J200" s="39"/>
      <c r="K200" s="39"/>
      <c r="L200" s="43"/>
      <c r="M200" s="226"/>
      <c r="N200" s="83"/>
      <c r="O200" s="83"/>
      <c r="P200" s="83"/>
      <c r="Q200" s="83"/>
      <c r="R200" s="83"/>
      <c r="S200" s="83"/>
      <c r="T200" s="84"/>
      <c r="AT200" s="17" t="s">
        <v>134</v>
      </c>
      <c r="AU200" s="17" t="s">
        <v>80</v>
      </c>
    </row>
    <row r="201" spans="2:65" s="1" customFormat="1" ht="16.5" customHeight="1">
      <c r="B201" s="38"/>
      <c r="C201" s="263" t="s">
        <v>403</v>
      </c>
      <c r="D201" s="263" t="s">
        <v>301</v>
      </c>
      <c r="E201" s="264" t="s">
        <v>404</v>
      </c>
      <c r="F201" s="265" t="s">
        <v>405</v>
      </c>
      <c r="G201" s="266" t="s">
        <v>130</v>
      </c>
      <c r="H201" s="267">
        <v>6</v>
      </c>
      <c r="I201" s="268"/>
      <c r="J201" s="269">
        <f>ROUND(I201*H201,2)</f>
        <v>0</v>
      </c>
      <c r="K201" s="265" t="s">
        <v>19</v>
      </c>
      <c r="L201" s="270"/>
      <c r="M201" s="271" t="s">
        <v>19</v>
      </c>
      <c r="N201" s="272" t="s">
        <v>42</v>
      </c>
      <c r="O201" s="83"/>
      <c r="P201" s="220">
        <f>O201*H201</f>
        <v>0</v>
      </c>
      <c r="Q201" s="220">
        <v>0</v>
      </c>
      <c r="R201" s="220">
        <f>Q201*H201</f>
        <v>0</v>
      </c>
      <c r="S201" s="220">
        <v>0</v>
      </c>
      <c r="T201" s="221">
        <f>S201*H201</f>
        <v>0</v>
      </c>
      <c r="AR201" s="222" t="s">
        <v>172</v>
      </c>
      <c r="AT201" s="222" t="s">
        <v>301</v>
      </c>
      <c r="AU201" s="222" t="s">
        <v>80</v>
      </c>
      <c r="AY201" s="17" t="s">
        <v>126</v>
      </c>
      <c r="BE201" s="223">
        <f>IF(N201="základní",J201,0)</f>
        <v>0</v>
      </c>
      <c r="BF201" s="223">
        <f>IF(N201="snížená",J201,0)</f>
        <v>0</v>
      </c>
      <c r="BG201" s="223">
        <f>IF(N201="zákl. přenesená",J201,0)</f>
        <v>0</v>
      </c>
      <c r="BH201" s="223">
        <f>IF(N201="sníž. přenesená",J201,0)</f>
        <v>0</v>
      </c>
      <c r="BI201" s="223">
        <f>IF(N201="nulová",J201,0)</f>
        <v>0</v>
      </c>
      <c r="BJ201" s="17" t="s">
        <v>78</v>
      </c>
      <c r="BK201" s="223">
        <f>ROUND(I201*H201,2)</f>
        <v>0</v>
      </c>
      <c r="BL201" s="17" t="s">
        <v>150</v>
      </c>
      <c r="BM201" s="222" t="s">
        <v>406</v>
      </c>
    </row>
    <row r="202" spans="2:47" s="1" customFormat="1" ht="12">
      <c r="B202" s="38"/>
      <c r="C202" s="39"/>
      <c r="D202" s="224" t="s">
        <v>134</v>
      </c>
      <c r="E202" s="39"/>
      <c r="F202" s="225" t="s">
        <v>405</v>
      </c>
      <c r="G202" s="39"/>
      <c r="H202" s="39"/>
      <c r="I202" s="135"/>
      <c r="J202" s="39"/>
      <c r="K202" s="39"/>
      <c r="L202" s="43"/>
      <c r="M202" s="226"/>
      <c r="N202" s="83"/>
      <c r="O202" s="83"/>
      <c r="P202" s="83"/>
      <c r="Q202" s="83"/>
      <c r="R202" s="83"/>
      <c r="S202" s="83"/>
      <c r="T202" s="84"/>
      <c r="AT202" s="17" t="s">
        <v>134</v>
      </c>
      <c r="AU202" s="17" t="s">
        <v>80</v>
      </c>
    </row>
    <row r="203" spans="2:65" s="1" customFormat="1" ht="16.5" customHeight="1">
      <c r="B203" s="38"/>
      <c r="C203" s="211" t="s">
        <v>407</v>
      </c>
      <c r="D203" s="211" t="s">
        <v>127</v>
      </c>
      <c r="E203" s="212" t="s">
        <v>408</v>
      </c>
      <c r="F203" s="213" t="s">
        <v>409</v>
      </c>
      <c r="G203" s="214" t="s">
        <v>261</v>
      </c>
      <c r="H203" s="215">
        <v>51</v>
      </c>
      <c r="I203" s="216"/>
      <c r="J203" s="217">
        <f>ROUND(I203*H203,2)</f>
        <v>0</v>
      </c>
      <c r="K203" s="213" t="s">
        <v>164</v>
      </c>
      <c r="L203" s="43"/>
      <c r="M203" s="218" t="s">
        <v>19</v>
      </c>
      <c r="N203" s="219" t="s">
        <v>42</v>
      </c>
      <c r="O203" s="83"/>
      <c r="P203" s="220">
        <f>O203*H203</f>
        <v>0</v>
      </c>
      <c r="Q203" s="220">
        <v>1E-05</v>
      </c>
      <c r="R203" s="220">
        <f>Q203*H203</f>
        <v>0.00051</v>
      </c>
      <c r="S203" s="220">
        <v>0</v>
      </c>
      <c r="T203" s="221">
        <f>S203*H203</f>
        <v>0</v>
      </c>
      <c r="AR203" s="222" t="s">
        <v>150</v>
      </c>
      <c r="AT203" s="222" t="s">
        <v>127</v>
      </c>
      <c r="AU203" s="222" t="s">
        <v>80</v>
      </c>
      <c r="AY203" s="17" t="s">
        <v>126</v>
      </c>
      <c r="BE203" s="223">
        <f>IF(N203="základní",J203,0)</f>
        <v>0</v>
      </c>
      <c r="BF203" s="223">
        <f>IF(N203="snížená",J203,0)</f>
        <v>0</v>
      </c>
      <c r="BG203" s="223">
        <f>IF(N203="zákl. přenesená",J203,0)</f>
        <v>0</v>
      </c>
      <c r="BH203" s="223">
        <f>IF(N203="sníž. přenesená",J203,0)</f>
        <v>0</v>
      </c>
      <c r="BI203" s="223">
        <f>IF(N203="nulová",J203,0)</f>
        <v>0</v>
      </c>
      <c r="BJ203" s="17" t="s">
        <v>78</v>
      </c>
      <c r="BK203" s="223">
        <f>ROUND(I203*H203,2)</f>
        <v>0</v>
      </c>
      <c r="BL203" s="17" t="s">
        <v>150</v>
      </c>
      <c r="BM203" s="222" t="s">
        <v>410</v>
      </c>
    </row>
    <row r="204" spans="2:47" s="1" customFormat="1" ht="12">
      <c r="B204" s="38"/>
      <c r="C204" s="39"/>
      <c r="D204" s="224" t="s">
        <v>134</v>
      </c>
      <c r="E204" s="39"/>
      <c r="F204" s="225" t="s">
        <v>411</v>
      </c>
      <c r="G204" s="39"/>
      <c r="H204" s="39"/>
      <c r="I204" s="135"/>
      <c r="J204" s="39"/>
      <c r="K204" s="39"/>
      <c r="L204" s="43"/>
      <c r="M204" s="226"/>
      <c r="N204" s="83"/>
      <c r="O204" s="83"/>
      <c r="P204" s="83"/>
      <c r="Q204" s="83"/>
      <c r="R204" s="83"/>
      <c r="S204" s="83"/>
      <c r="T204" s="84"/>
      <c r="AT204" s="17" t="s">
        <v>134</v>
      </c>
      <c r="AU204" s="17" t="s">
        <v>80</v>
      </c>
    </row>
    <row r="205" spans="2:47" s="1" customFormat="1" ht="12">
      <c r="B205" s="38"/>
      <c r="C205" s="39"/>
      <c r="D205" s="224" t="s">
        <v>232</v>
      </c>
      <c r="E205" s="39"/>
      <c r="F205" s="227" t="s">
        <v>412</v>
      </c>
      <c r="G205" s="39"/>
      <c r="H205" s="39"/>
      <c r="I205" s="135"/>
      <c r="J205" s="39"/>
      <c r="K205" s="39"/>
      <c r="L205" s="43"/>
      <c r="M205" s="226"/>
      <c r="N205" s="83"/>
      <c r="O205" s="83"/>
      <c r="P205" s="83"/>
      <c r="Q205" s="83"/>
      <c r="R205" s="83"/>
      <c r="S205" s="83"/>
      <c r="T205" s="84"/>
      <c r="AT205" s="17" t="s">
        <v>232</v>
      </c>
      <c r="AU205" s="17" t="s">
        <v>80</v>
      </c>
    </row>
    <row r="206" spans="2:65" s="1" customFormat="1" ht="16.5" customHeight="1">
      <c r="B206" s="38"/>
      <c r="C206" s="263" t="s">
        <v>413</v>
      </c>
      <c r="D206" s="263" t="s">
        <v>301</v>
      </c>
      <c r="E206" s="264" t="s">
        <v>414</v>
      </c>
      <c r="F206" s="265" t="s">
        <v>415</v>
      </c>
      <c r="G206" s="266" t="s">
        <v>261</v>
      </c>
      <c r="H206" s="267">
        <v>51</v>
      </c>
      <c r="I206" s="268"/>
      <c r="J206" s="269">
        <f>ROUND(I206*H206,2)</f>
        <v>0</v>
      </c>
      <c r="K206" s="265" t="s">
        <v>164</v>
      </c>
      <c r="L206" s="270"/>
      <c r="M206" s="271" t="s">
        <v>19</v>
      </c>
      <c r="N206" s="272" t="s">
        <v>42</v>
      </c>
      <c r="O206" s="83"/>
      <c r="P206" s="220">
        <f>O206*H206</f>
        <v>0</v>
      </c>
      <c r="Q206" s="220">
        <v>0.00294</v>
      </c>
      <c r="R206" s="220">
        <f>Q206*H206</f>
        <v>0.14994</v>
      </c>
      <c r="S206" s="220">
        <v>0</v>
      </c>
      <c r="T206" s="221">
        <f>S206*H206</f>
        <v>0</v>
      </c>
      <c r="AR206" s="222" t="s">
        <v>172</v>
      </c>
      <c r="AT206" s="222" t="s">
        <v>301</v>
      </c>
      <c r="AU206" s="222" t="s">
        <v>80</v>
      </c>
      <c r="AY206" s="17" t="s">
        <v>126</v>
      </c>
      <c r="BE206" s="223">
        <f>IF(N206="základní",J206,0)</f>
        <v>0</v>
      </c>
      <c r="BF206" s="223">
        <f>IF(N206="snížená",J206,0)</f>
        <v>0</v>
      </c>
      <c r="BG206" s="223">
        <f>IF(N206="zákl. přenesená",J206,0)</f>
        <v>0</v>
      </c>
      <c r="BH206" s="223">
        <f>IF(N206="sníž. přenesená",J206,0)</f>
        <v>0</v>
      </c>
      <c r="BI206" s="223">
        <f>IF(N206="nulová",J206,0)</f>
        <v>0</v>
      </c>
      <c r="BJ206" s="17" t="s">
        <v>78</v>
      </c>
      <c r="BK206" s="223">
        <f>ROUND(I206*H206,2)</f>
        <v>0</v>
      </c>
      <c r="BL206" s="17" t="s">
        <v>150</v>
      </c>
      <c r="BM206" s="222" t="s">
        <v>416</v>
      </c>
    </row>
    <row r="207" spans="2:47" s="1" customFormat="1" ht="12">
      <c r="B207" s="38"/>
      <c r="C207" s="39"/>
      <c r="D207" s="224" t="s">
        <v>134</v>
      </c>
      <c r="E207" s="39"/>
      <c r="F207" s="225" t="s">
        <v>415</v>
      </c>
      <c r="G207" s="39"/>
      <c r="H207" s="39"/>
      <c r="I207" s="135"/>
      <c r="J207" s="39"/>
      <c r="K207" s="39"/>
      <c r="L207" s="43"/>
      <c r="M207" s="226"/>
      <c r="N207" s="83"/>
      <c r="O207" s="83"/>
      <c r="P207" s="83"/>
      <c r="Q207" s="83"/>
      <c r="R207" s="83"/>
      <c r="S207" s="83"/>
      <c r="T207" s="84"/>
      <c r="AT207" s="17" t="s">
        <v>134</v>
      </c>
      <c r="AU207" s="17" t="s">
        <v>80</v>
      </c>
    </row>
    <row r="208" spans="2:65" s="1" customFormat="1" ht="16.5" customHeight="1">
      <c r="B208" s="38"/>
      <c r="C208" s="211" t="s">
        <v>417</v>
      </c>
      <c r="D208" s="211" t="s">
        <v>127</v>
      </c>
      <c r="E208" s="212" t="s">
        <v>418</v>
      </c>
      <c r="F208" s="213" t="s">
        <v>419</v>
      </c>
      <c r="G208" s="214" t="s">
        <v>130</v>
      </c>
      <c r="H208" s="215">
        <v>24</v>
      </c>
      <c r="I208" s="216"/>
      <c r="J208" s="217">
        <f>ROUND(I208*H208,2)</f>
        <v>0</v>
      </c>
      <c r="K208" s="213" t="s">
        <v>164</v>
      </c>
      <c r="L208" s="43"/>
      <c r="M208" s="218" t="s">
        <v>19</v>
      </c>
      <c r="N208" s="219" t="s">
        <v>42</v>
      </c>
      <c r="O208" s="83"/>
      <c r="P208" s="220">
        <f>O208*H208</f>
        <v>0</v>
      </c>
      <c r="Q208" s="220">
        <v>0</v>
      </c>
      <c r="R208" s="220">
        <f>Q208*H208</f>
        <v>0</v>
      </c>
      <c r="S208" s="220">
        <v>0</v>
      </c>
      <c r="T208" s="221">
        <f>S208*H208</f>
        <v>0</v>
      </c>
      <c r="AR208" s="222" t="s">
        <v>150</v>
      </c>
      <c r="AT208" s="222" t="s">
        <v>127</v>
      </c>
      <c r="AU208" s="222" t="s">
        <v>80</v>
      </c>
      <c r="AY208" s="17" t="s">
        <v>126</v>
      </c>
      <c r="BE208" s="223">
        <f>IF(N208="základní",J208,0)</f>
        <v>0</v>
      </c>
      <c r="BF208" s="223">
        <f>IF(N208="snížená",J208,0)</f>
        <v>0</v>
      </c>
      <c r="BG208" s="223">
        <f>IF(N208="zákl. přenesená",J208,0)</f>
        <v>0</v>
      </c>
      <c r="BH208" s="223">
        <f>IF(N208="sníž. přenesená",J208,0)</f>
        <v>0</v>
      </c>
      <c r="BI208" s="223">
        <f>IF(N208="nulová",J208,0)</f>
        <v>0</v>
      </c>
      <c r="BJ208" s="17" t="s">
        <v>78</v>
      </c>
      <c r="BK208" s="223">
        <f>ROUND(I208*H208,2)</f>
        <v>0</v>
      </c>
      <c r="BL208" s="17" t="s">
        <v>150</v>
      </c>
      <c r="BM208" s="222" t="s">
        <v>420</v>
      </c>
    </row>
    <row r="209" spans="2:47" s="1" customFormat="1" ht="12">
      <c r="B209" s="38"/>
      <c r="C209" s="39"/>
      <c r="D209" s="224" t="s">
        <v>134</v>
      </c>
      <c r="E209" s="39"/>
      <c r="F209" s="225" t="s">
        <v>421</v>
      </c>
      <c r="G209" s="39"/>
      <c r="H209" s="39"/>
      <c r="I209" s="135"/>
      <c r="J209" s="39"/>
      <c r="K209" s="39"/>
      <c r="L209" s="43"/>
      <c r="M209" s="226"/>
      <c r="N209" s="83"/>
      <c r="O209" s="83"/>
      <c r="P209" s="83"/>
      <c r="Q209" s="83"/>
      <c r="R209" s="83"/>
      <c r="S209" s="83"/>
      <c r="T209" s="84"/>
      <c r="AT209" s="17" t="s">
        <v>134</v>
      </c>
      <c r="AU209" s="17" t="s">
        <v>80</v>
      </c>
    </row>
    <row r="210" spans="2:47" s="1" customFormat="1" ht="12">
      <c r="B210" s="38"/>
      <c r="C210" s="39"/>
      <c r="D210" s="224" t="s">
        <v>232</v>
      </c>
      <c r="E210" s="39"/>
      <c r="F210" s="227" t="s">
        <v>422</v>
      </c>
      <c r="G210" s="39"/>
      <c r="H210" s="39"/>
      <c r="I210" s="135"/>
      <c r="J210" s="39"/>
      <c r="K210" s="39"/>
      <c r="L210" s="43"/>
      <c r="M210" s="226"/>
      <c r="N210" s="83"/>
      <c r="O210" s="83"/>
      <c r="P210" s="83"/>
      <c r="Q210" s="83"/>
      <c r="R210" s="83"/>
      <c r="S210" s="83"/>
      <c r="T210" s="84"/>
      <c r="AT210" s="17" t="s">
        <v>232</v>
      </c>
      <c r="AU210" s="17" t="s">
        <v>80</v>
      </c>
    </row>
    <row r="211" spans="2:65" s="1" customFormat="1" ht="16.5" customHeight="1">
      <c r="B211" s="38"/>
      <c r="C211" s="263" t="s">
        <v>423</v>
      </c>
      <c r="D211" s="263" t="s">
        <v>301</v>
      </c>
      <c r="E211" s="264" t="s">
        <v>424</v>
      </c>
      <c r="F211" s="265" t="s">
        <v>425</v>
      </c>
      <c r="G211" s="266" t="s">
        <v>130</v>
      </c>
      <c r="H211" s="267">
        <v>24</v>
      </c>
      <c r="I211" s="268"/>
      <c r="J211" s="269">
        <f>ROUND(I211*H211,2)</f>
        <v>0</v>
      </c>
      <c r="K211" s="265" t="s">
        <v>164</v>
      </c>
      <c r="L211" s="270"/>
      <c r="M211" s="271" t="s">
        <v>19</v>
      </c>
      <c r="N211" s="272" t="s">
        <v>42</v>
      </c>
      <c r="O211" s="83"/>
      <c r="P211" s="220">
        <f>O211*H211</f>
        <v>0</v>
      </c>
      <c r="Q211" s="220">
        <v>0.00065</v>
      </c>
      <c r="R211" s="220">
        <f>Q211*H211</f>
        <v>0.0156</v>
      </c>
      <c r="S211" s="220">
        <v>0</v>
      </c>
      <c r="T211" s="221">
        <f>S211*H211</f>
        <v>0</v>
      </c>
      <c r="AR211" s="222" t="s">
        <v>172</v>
      </c>
      <c r="AT211" s="222" t="s">
        <v>301</v>
      </c>
      <c r="AU211" s="222" t="s">
        <v>80</v>
      </c>
      <c r="AY211" s="17" t="s">
        <v>126</v>
      </c>
      <c r="BE211" s="223">
        <f>IF(N211="základní",J211,0)</f>
        <v>0</v>
      </c>
      <c r="BF211" s="223">
        <f>IF(N211="snížená",J211,0)</f>
        <v>0</v>
      </c>
      <c r="BG211" s="223">
        <f>IF(N211="zákl. přenesená",J211,0)</f>
        <v>0</v>
      </c>
      <c r="BH211" s="223">
        <f>IF(N211="sníž. přenesená",J211,0)</f>
        <v>0</v>
      </c>
      <c r="BI211" s="223">
        <f>IF(N211="nulová",J211,0)</f>
        <v>0</v>
      </c>
      <c r="BJ211" s="17" t="s">
        <v>78</v>
      </c>
      <c r="BK211" s="223">
        <f>ROUND(I211*H211,2)</f>
        <v>0</v>
      </c>
      <c r="BL211" s="17" t="s">
        <v>150</v>
      </c>
      <c r="BM211" s="222" t="s">
        <v>426</v>
      </c>
    </row>
    <row r="212" spans="2:47" s="1" customFormat="1" ht="12">
      <c r="B212" s="38"/>
      <c r="C212" s="39"/>
      <c r="D212" s="224" t="s">
        <v>134</v>
      </c>
      <c r="E212" s="39"/>
      <c r="F212" s="225" t="s">
        <v>425</v>
      </c>
      <c r="G212" s="39"/>
      <c r="H212" s="39"/>
      <c r="I212" s="135"/>
      <c r="J212" s="39"/>
      <c r="K212" s="39"/>
      <c r="L212" s="43"/>
      <c r="M212" s="226"/>
      <c r="N212" s="83"/>
      <c r="O212" s="83"/>
      <c r="P212" s="83"/>
      <c r="Q212" s="83"/>
      <c r="R212" s="83"/>
      <c r="S212" s="83"/>
      <c r="T212" s="84"/>
      <c r="AT212" s="17" t="s">
        <v>134</v>
      </c>
      <c r="AU212" s="17" t="s">
        <v>80</v>
      </c>
    </row>
    <row r="213" spans="2:47" s="1" customFormat="1" ht="12">
      <c r="B213" s="38"/>
      <c r="C213" s="39"/>
      <c r="D213" s="224" t="s">
        <v>136</v>
      </c>
      <c r="E213" s="39"/>
      <c r="F213" s="227" t="s">
        <v>427</v>
      </c>
      <c r="G213" s="39"/>
      <c r="H213" s="39"/>
      <c r="I213" s="135"/>
      <c r="J213" s="39"/>
      <c r="K213" s="39"/>
      <c r="L213" s="43"/>
      <c r="M213" s="226"/>
      <c r="N213" s="83"/>
      <c r="O213" s="83"/>
      <c r="P213" s="83"/>
      <c r="Q213" s="83"/>
      <c r="R213" s="83"/>
      <c r="S213" s="83"/>
      <c r="T213" s="84"/>
      <c r="AT213" s="17" t="s">
        <v>136</v>
      </c>
      <c r="AU213" s="17" t="s">
        <v>80</v>
      </c>
    </row>
    <row r="214" spans="2:65" s="1" customFormat="1" ht="16.5" customHeight="1">
      <c r="B214" s="38"/>
      <c r="C214" s="211" t="s">
        <v>428</v>
      </c>
      <c r="D214" s="211" t="s">
        <v>127</v>
      </c>
      <c r="E214" s="212" t="s">
        <v>429</v>
      </c>
      <c r="F214" s="213" t="s">
        <v>430</v>
      </c>
      <c r="G214" s="214" t="s">
        <v>130</v>
      </c>
      <c r="H214" s="215">
        <v>12</v>
      </c>
      <c r="I214" s="216"/>
      <c r="J214" s="217">
        <f>ROUND(I214*H214,2)</f>
        <v>0</v>
      </c>
      <c r="K214" s="213" t="s">
        <v>164</v>
      </c>
      <c r="L214" s="43"/>
      <c r="M214" s="218" t="s">
        <v>19</v>
      </c>
      <c r="N214" s="219" t="s">
        <v>42</v>
      </c>
      <c r="O214" s="83"/>
      <c r="P214" s="220">
        <f>O214*H214</f>
        <v>0</v>
      </c>
      <c r="Q214" s="220">
        <v>0.3409</v>
      </c>
      <c r="R214" s="220">
        <f>Q214*H214</f>
        <v>4.0908</v>
      </c>
      <c r="S214" s="220">
        <v>0</v>
      </c>
      <c r="T214" s="221">
        <f>S214*H214</f>
        <v>0</v>
      </c>
      <c r="AR214" s="222" t="s">
        <v>150</v>
      </c>
      <c r="AT214" s="222" t="s">
        <v>127</v>
      </c>
      <c r="AU214" s="222" t="s">
        <v>80</v>
      </c>
      <c r="AY214" s="17" t="s">
        <v>126</v>
      </c>
      <c r="BE214" s="223">
        <f>IF(N214="základní",J214,0)</f>
        <v>0</v>
      </c>
      <c r="BF214" s="223">
        <f>IF(N214="snížená",J214,0)</f>
        <v>0</v>
      </c>
      <c r="BG214" s="223">
        <f>IF(N214="zákl. přenesená",J214,0)</f>
        <v>0</v>
      </c>
      <c r="BH214" s="223">
        <f>IF(N214="sníž. přenesená",J214,0)</f>
        <v>0</v>
      </c>
      <c r="BI214" s="223">
        <f>IF(N214="nulová",J214,0)</f>
        <v>0</v>
      </c>
      <c r="BJ214" s="17" t="s">
        <v>78</v>
      </c>
      <c r="BK214" s="223">
        <f>ROUND(I214*H214,2)</f>
        <v>0</v>
      </c>
      <c r="BL214" s="17" t="s">
        <v>150</v>
      </c>
      <c r="BM214" s="222" t="s">
        <v>431</v>
      </c>
    </row>
    <row r="215" spans="2:47" s="1" customFormat="1" ht="12">
      <c r="B215" s="38"/>
      <c r="C215" s="39"/>
      <c r="D215" s="224" t="s">
        <v>134</v>
      </c>
      <c r="E215" s="39"/>
      <c r="F215" s="225" t="s">
        <v>430</v>
      </c>
      <c r="G215" s="39"/>
      <c r="H215" s="39"/>
      <c r="I215" s="135"/>
      <c r="J215" s="39"/>
      <c r="K215" s="39"/>
      <c r="L215" s="43"/>
      <c r="M215" s="226"/>
      <c r="N215" s="83"/>
      <c r="O215" s="83"/>
      <c r="P215" s="83"/>
      <c r="Q215" s="83"/>
      <c r="R215" s="83"/>
      <c r="S215" s="83"/>
      <c r="T215" s="84"/>
      <c r="AT215" s="17" t="s">
        <v>134</v>
      </c>
      <c r="AU215" s="17" t="s">
        <v>80</v>
      </c>
    </row>
    <row r="216" spans="2:47" s="1" customFormat="1" ht="12">
      <c r="B216" s="38"/>
      <c r="C216" s="39"/>
      <c r="D216" s="224" t="s">
        <v>232</v>
      </c>
      <c r="E216" s="39"/>
      <c r="F216" s="227" t="s">
        <v>432</v>
      </c>
      <c r="G216" s="39"/>
      <c r="H216" s="39"/>
      <c r="I216" s="135"/>
      <c r="J216" s="39"/>
      <c r="K216" s="39"/>
      <c r="L216" s="43"/>
      <c r="M216" s="226"/>
      <c r="N216" s="83"/>
      <c r="O216" s="83"/>
      <c r="P216" s="83"/>
      <c r="Q216" s="83"/>
      <c r="R216" s="83"/>
      <c r="S216" s="83"/>
      <c r="T216" s="84"/>
      <c r="AT216" s="17" t="s">
        <v>232</v>
      </c>
      <c r="AU216" s="17" t="s">
        <v>80</v>
      </c>
    </row>
    <row r="217" spans="2:65" s="1" customFormat="1" ht="16.5" customHeight="1">
      <c r="B217" s="38"/>
      <c r="C217" s="263" t="s">
        <v>433</v>
      </c>
      <c r="D217" s="263" t="s">
        <v>301</v>
      </c>
      <c r="E217" s="264" t="s">
        <v>434</v>
      </c>
      <c r="F217" s="265" t="s">
        <v>435</v>
      </c>
      <c r="G217" s="266" t="s">
        <v>130</v>
      </c>
      <c r="H217" s="267">
        <v>12</v>
      </c>
      <c r="I217" s="268"/>
      <c r="J217" s="269">
        <f>ROUND(I217*H217,2)</f>
        <v>0</v>
      </c>
      <c r="K217" s="265" t="s">
        <v>164</v>
      </c>
      <c r="L217" s="270"/>
      <c r="M217" s="271" t="s">
        <v>19</v>
      </c>
      <c r="N217" s="272" t="s">
        <v>42</v>
      </c>
      <c r="O217" s="83"/>
      <c r="P217" s="220">
        <f>O217*H217</f>
        <v>0</v>
      </c>
      <c r="Q217" s="220">
        <v>0.072</v>
      </c>
      <c r="R217" s="220">
        <f>Q217*H217</f>
        <v>0.8639999999999999</v>
      </c>
      <c r="S217" s="220">
        <v>0</v>
      </c>
      <c r="T217" s="221">
        <f>S217*H217</f>
        <v>0</v>
      </c>
      <c r="AR217" s="222" t="s">
        <v>172</v>
      </c>
      <c r="AT217" s="222" t="s">
        <v>301</v>
      </c>
      <c r="AU217" s="222" t="s">
        <v>80</v>
      </c>
      <c r="AY217" s="17" t="s">
        <v>126</v>
      </c>
      <c r="BE217" s="223">
        <f>IF(N217="základní",J217,0)</f>
        <v>0</v>
      </c>
      <c r="BF217" s="223">
        <f>IF(N217="snížená",J217,0)</f>
        <v>0</v>
      </c>
      <c r="BG217" s="223">
        <f>IF(N217="zákl. přenesená",J217,0)</f>
        <v>0</v>
      </c>
      <c r="BH217" s="223">
        <f>IF(N217="sníž. přenesená",J217,0)</f>
        <v>0</v>
      </c>
      <c r="BI217" s="223">
        <f>IF(N217="nulová",J217,0)</f>
        <v>0</v>
      </c>
      <c r="BJ217" s="17" t="s">
        <v>78</v>
      </c>
      <c r="BK217" s="223">
        <f>ROUND(I217*H217,2)</f>
        <v>0</v>
      </c>
      <c r="BL217" s="17" t="s">
        <v>150</v>
      </c>
      <c r="BM217" s="222" t="s">
        <v>436</v>
      </c>
    </row>
    <row r="218" spans="2:47" s="1" customFormat="1" ht="12">
      <c r="B218" s="38"/>
      <c r="C218" s="39"/>
      <c r="D218" s="224" t="s">
        <v>134</v>
      </c>
      <c r="E218" s="39"/>
      <c r="F218" s="225" t="s">
        <v>435</v>
      </c>
      <c r="G218" s="39"/>
      <c r="H218" s="39"/>
      <c r="I218" s="135"/>
      <c r="J218" s="39"/>
      <c r="K218" s="39"/>
      <c r="L218" s="43"/>
      <c r="M218" s="226"/>
      <c r="N218" s="83"/>
      <c r="O218" s="83"/>
      <c r="P218" s="83"/>
      <c r="Q218" s="83"/>
      <c r="R218" s="83"/>
      <c r="S218" s="83"/>
      <c r="T218" s="84"/>
      <c r="AT218" s="17" t="s">
        <v>134</v>
      </c>
      <c r="AU218" s="17" t="s">
        <v>80</v>
      </c>
    </row>
    <row r="219" spans="2:65" s="1" customFormat="1" ht="16.5" customHeight="1">
      <c r="B219" s="38"/>
      <c r="C219" s="263" t="s">
        <v>437</v>
      </c>
      <c r="D219" s="263" t="s">
        <v>301</v>
      </c>
      <c r="E219" s="264" t="s">
        <v>438</v>
      </c>
      <c r="F219" s="265" t="s">
        <v>439</v>
      </c>
      <c r="G219" s="266" t="s">
        <v>130</v>
      </c>
      <c r="H219" s="267">
        <v>12</v>
      </c>
      <c r="I219" s="268"/>
      <c r="J219" s="269">
        <f>ROUND(I219*H219,2)</f>
        <v>0</v>
      </c>
      <c r="K219" s="265" t="s">
        <v>164</v>
      </c>
      <c r="L219" s="270"/>
      <c r="M219" s="271" t="s">
        <v>19</v>
      </c>
      <c r="N219" s="272" t="s">
        <v>42</v>
      </c>
      <c r="O219" s="83"/>
      <c r="P219" s="220">
        <f>O219*H219</f>
        <v>0</v>
      </c>
      <c r="Q219" s="220">
        <v>0.08</v>
      </c>
      <c r="R219" s="220">
        <f>Q219*H219</f>
        <v>0.96</v>
      </c>
      <c r="S219" s="220">
        <v>0</v>
      </c>
      <c r="T219" s="221">
        <f>S219*H219</f>
        <v>0</v>
      </c>
      <c r="AR219" s="222" t="s">
        <v>172</v>
      </c>
      <c r="AT219" s="222" t="s">
        <v>301</v>
      </c>
      <c r="AU219" s="222" t="s">
        <v>80</v>
      </c>
      <c r="AY219" s="17" t="s">
        <v>126</v>
      </c>
      <c r="BE219" s="223">
        <f>IF(N219="základní",J219,0)</f>
        <v>0</v>
      </c>
      <c r="BF219" s="223">
        <f>IF(N219="snížená",J219,0)</f>
        <v>0</v>
      </c>
      <c r="BG219" s="223">
        <f>IF(N219="zákl. přenesená",J219,0)</f>
        <v>0</v>
      </c>
      <c r="BH219" s="223">
        <f>IF(N219="sníž. přenesená",J219,0)</f>
        <v>0</v>
      </c>
      <c r="BI219" s="223">
        <f>IF(N219="nulová",J219,0)</f>
        <v>0</v>
      </c>
      <c r="BJ219" s="17" t="s">
        <v>78</v>
      </c>
      <c r="BK219" s="223">
        <f>ROUND(I219*H219,2)</f>
        <v>0</v>
      </c>
      <c r="BL219" s="17" t="s">
        <v>150</v>
      </c>
      <c r="BM219" s="222" t="s">
        <v>440</v>
      </c>
    </row>
    <row r="220" spans="2:47" s="1" customFormat="1" ht="12">
      <c r="B220" s="38"/>
      <c r="C220" s="39"/>
      <c r="D220" s="224" t="s">
        <v>134</v>
      </c>
      <c r="E220" s="39"/>
      <c r="F220" s="225" t="s">
        <v>439</v>
      </c>
      <c r="G220" s="39"/>
      <c r="H220" s="39"/>
      <c r="I220" s="135"/>
      <c r="J220" s="39"/>
      <c r="K220" s="39"/>
      <c r="L220" s="43"/>
      <c r="M220" s="226"/>
      <c r="N220" s="83"/>
      <c r="O220" s="83"/>
      <c r="P220" s="83"/>
      <c r="Q220" s="83"/>
      <c r="R220" s="83"/>
      <c r="S220" s="83"/>
      <c r="T220" s="84"/>
      <c r="AT220" s="17" t="s">
        <v>134</v>
      </c>
      <c r="AU220" s="17" t="s">
        <v>80</v>
      </c>
    </row>
    <row r="221" spans="2:65" s="1" customFormat="1" ht="16.5" customHeight="1">
      <c r="B221" s="38"/>
      <c r="C221" s="263" t="s">
        <v>441</v>
      </c>
      <c r="D221" s="263" t="s">
        <v>301</v>
      </c>
      <c r="E221" s="264" t="s">
        <v>442</v>
      </c>
      <c r="F221" s="265" t="s">
        <v>443</v>
      </c>
      <c r="G221" s="266" t="s">
        <v>130</v>
      </c>
      <c r="H221" s="267">
        <v>12</v>
      </c>
      <c r="I221" s="268"/>
      <c r="J221" s="269">
        <f>ROUND(I221*H221,2)</f>
        <v>0</v>
      </c>
      <c r="K221" s="265" t="s">
        <v>164</v>
      </c>
      <c r="L221" s="270"/>
      <c r="M221" s="271" t="s">
        <v>19</v>
      </c>
      <c r="N221" s="272" t="s">
        <v>42</v>
      </c>
      <c r="O221" s="83"/>
      <c r="P221" s="220">
        <f>O221*H221</f>
        <v>0</v>
      </c>
      <c r="Q221" s="220">
        <v>0.058</v>
      </c>
      <c r="R221" s="220">
        <f>Q221*H221</f>
        <v>0.6960000000000001</v>
      </c>
      <c r="S221" s="220">
        <v>0</v>
      </c>
      <c r="T221" s="221">
        <f>S221*H221</f>
        <v>0</v>
      </c>
      <c r="AR221" s="222" t="s">
        <v>172</v>
      </c>
      <c r="AT221" s="222" t="s">
        <v>301</v>
      </c>
      <c r="AU221" s="222" t="s">
        <v>80</v>
      </c>
      <c r="AY221" s="17" t="s">
        <v>126</v>
      </c>
      <c r="BE221" s="223">
        <f>IF(N221="základní",J221,0)</f>
        <v>0</v>
      </c>
      <c r="BF221" s="223">
        <f>IF(N221="snížená",J221,0)</f>
        <v>0</v>
      </c>
      <c r="BG221" s="223">
        <f>IF(N221="zákl. přenesená",J221,0)</f>
        <v>0</v>
      </c>
      <c r="BH221" s="223">
        <f>IF(N221="sníž. přenesená",J221,0)</f>
        <v>0</v>
      </c>
      <c r="BI221" s="223">
        <f>IF(N221="nulová",J221,0)</f>
        <v>0</v>
      </c>
      <c r="BJ221" s="17" t="s">
        <v>78</v>
      </c>
      <c r="BK221" s="223">
        <f>ROUND(I221*H221,2)</f>
        <v>0</v>
      </c>
      <c r="BL221" s="17" t="s">
        <v>150</v>
      </c>
      <c r="BM221" s="222" t="s">
        <v>444</v>
      </c>
    </row>
    <row r="222" spans="2:47" s="1" customFormat="1" ht="12">
      <c r="B222" s="38"/>
      <c r="C222" s="39"/>
      <c r="D222" s="224" t="s">
        <v>134</v>
      </c>
      <c r="E222" s="39"/>
      <c r="F222" s="225" t="s">
        <v>443</v>
      </c>
      <c r="G222" s="39"/>
      <c r="H222" s="39"/>
      <c r="I222" s="135"/>
      <c r="J222" s="39"/>
      <c r="K222" s="39"/>
      <c r="L222" s="43"/>
      <c r="M222" s="226"/>
      <c r="N222" s="83"/>
      <c r="O222" s="83"/>
      <c r="P222" s="83"/>
      <c r="Q222" s="83"/>
      <c r="R222" s="83"/>
      <c r="S222" s="83"/>
      <c r="T222" s="84"/>
      <c r="AT222" s="17" t="s">
        <v>134</v>
      </c>
      <c r="AU222" s="17" t="s">
        <v>80</v>
      </c>
    </row>
    <row r="223" spans="2:65" s="1" customFormat="1" ht="16.5" customHeight="1">
      <c r="B223" s="38"/>
      <c r="C223" s="263" t="s">
        <v>445</v>
      </c>
      <c r="D223" s="263" t="s">
        <v>301</v>
      </c>
      <c r="E223" s="264" t="s">
        <v>446</v>
      </c>
      <c r="F223" s="265" t="s">
        <v>447</v>
      </c>
      <c r="G223" s="266" t="s">
        <v>130</v>
      </c>
      <c r="H223" s="267">
        <v>12</v>
      </c>
      <c r="I223" s="268"/>
      <c r="J223" s="269">
        <f>ROUND(I223*H223,2)</f>
        <v>0</v>
      </c>
      <c r="K223" s="265" t="s">
        <v>164</v>
      </c>
      <c r="L223" s="270"/>
      <c r="M223" s="271" t="s">
        <v>19</v>
      </c>
      <c r="N223" s="272" t="s">
        <v>42</v>
      </c>
      <c r="O223" s="83"/>
      <c r="P223" s="220">
        <f>O223*H223</f>
        <v>0</v>
      </c>
      <c r="Q223" s="220">
        <v>0.061</v>
      </c>
      <c r="R223" s="220">
        <f>Q223*H223</f>
        <v>0.732</v>
      </c>
      <c r="S223" s="220">
        <v>0</v>
      </c>
      <c r="T223" s="221">
        <f>S223*H223</f>
        <v>0</v>
      </c>
      <c r="AR223" s="222" t="s">
        <v>172</v>
      </c>
      <c r="AT223" s="222" t="s">
        <v>301</v>
      </c>
      <c r="AU223" s="222" t="s">
        <v>80</v>
      </c>
      <c r="AY223" s="17" t="s">
        <v>126</v>
      </c>
      <c r="BE223" s="223">
        <f>IF(N223="základní",J223,0)</f>
        <v>0</v>
      </c>
      <c r="BF223" s="223">
        <f>IF(N223="snížená",J223,0)</f>
        <v>0</v>
      </c>
      <c r="BG223" s="223">
        <f>IF(N223="zákl. přenesená",J223,0)</f>
        <v>0</v>
      </c>
      <c r="BH223" s="223">
        <f>IF(N223="sníž. přenesená",J223,0)</f>
        <v>0</v>
      </c>
      <c r="BI223" s="223">
        <f>IF(N223="nulová",J223,0)</f>
        <v>0</v>
      </c>
      <c r="BJ223" s="17" t="s">
        <v>78</v>
      </c>
      <c r="BK223" s="223">
        <f>ROUND(I223*H223,2)</f>
        <v>0</v>
      </c>
      <c r="BL223" s="17" t="s">
        <v>150</v>
      </c>
      <c r="BM223" s="222" t="s">
        <v>448</v>
      </c>
    </row>
    <row r="224" spans="2:47" s="1" customFormat="1" ht="12">
      <c r="B224" s="38"/>
      <c r="C224" s="39"/>
      <c r="D224" s="224" t="s">
        <v>134</v>
      </c>
      <c r="E224" s="39"/>
      <c r="F224" s="225" t="s">
        <v>447</v>
      </c>
      <c r="G224" s="39"/>
      <c r="H224" s="39"/>
      <c r="I224" s="135"/>
      <c r="J224" s="39"/>
      <c r="K224" s="39"/>
      <c r="L224" s="43"/>
      <c r="M224" s="226"/>
      <c r="N224" s="83"/>
      <c r="O224" s="83"/>
      <c r="P224" s="83"/>
      <c r="Q224" s="83"/>
      <c r="R224" s="83"/>
      <c r="S224" s="83"/>
      <c r="T224" s="84"/>
      <c r="AT224" s="17" t="s">
        <v>134</v>
      </c>
      <c r="AU224" s="17" t="s">
        <v>80</v>
      </c>
    </row>
    <row r="225" spans="2:65" s="1" customFormat="1" ht="16.5" customHeight="1">
      <c r="B225" s="38"/>
      <c r="C225" s="263" t="s">
        <v>449</v>
      </c>
      <c r="D225" s="263" t="s">
        <v>301</v>
      </c>
      <c r="E225" s="264" t="s">
        <v>450</v>
      </c>
      <c r="F225" s="265" t="s">
        <v>451</v>
      </c>
      <c r="G225" s="266" t="s">
        <v>130</v>
      </c>
      <c r="H225" s="267">
        <v>12</v>
      </c>
      <c r="I225" s="268"/>
      <c r="J225" s="269">
        <f>ROUND(I225*H225,2)</f>
        <v>0</v>
      </c>
      <c r="K225" s="265" t="s">
        <v>19</v>
      </c>
      <c r="L225" s="270"/>
      <c r="M225" s="271" t="s">
        <v>19</v>
      </c>
      <c r="N225" s="272" t="s">
        <v>42</v>
      </c>
      <c r="O225" s="83"/>
      <c r="P225" s="220">
        <f>O225*H225</f>
        <v>0</v>
      </c>
      <c r="Q225" s="220">
        <v>0.027</v>
      </c>
      <c r="R225" s="220">
        <f>Q225*H225</f>
        <v>0.324</v>
      </c>
      <c r="S225" s="220">
        <v>0</v>
      </c>
      <c r="T225" s="221">
        <f>S225*H225</f>
        <v>0</v>
      </c>
      <c r="AR225" s="222" t="s">
        <v>172</v>
      </c>
      <c r="AT225" s="222" t="s">
        <v>301</v>
      </c>
      <c r="AU225" s="222" t="s">
        <v>80</v>
      </c>
      <c r="AY225" s="17" t="s">
        <v>126</v>
      </c>
      <c r="BE225" s="223">
        <f>IF(N225="základní",J225,0)</f>
        <v>0</v>
      </c>
      <c r="BF225" s="223">
        <f>IF(N225="snížená",J225,0)</f>
        <v>0</v>
      </c>
      <c r="BG225" s="223">
        <f>IF(N225="zákl. přenesená",J225,0)</f>
        <v>0</v>
      </c>
      <c r="BH225" s="223">
        <f>IF(N225="sníž. přenesená",J225,0)</f>
        <v>0</v>
      </c>
      <c r="BI225" s="223">
        <f>IF(N225="nulová",J225,0)</f>
        <v>0</v>
      </c>
      <c r="BJ225" s="17" t="s">
        <v>78</v>
      </c>
      <c r="BK225" s="223">
        <f>ROUND(I225*H225,2)</f>
        <v>0</v>
      </c>
      <c r="BL225" s="17" t="s">
        <v>150</v>
      </c>
      <c r="BM225" s="222" t="s">
        <v>452</v>
      </c>
    </row>
    <row r="226" spans="2:47" s="1" customFormat="1" ht="12">
      <c r="B226" s="38"/>
      <c r="C226" s="39"/>
      <c r="D226" s="224" t="s">
        <v>134</v>
      </c>
      <c r="E226" s="39"/>
      <c r="F226" s="225" t="s">
        <v>453</v>
      </c>
      <c r="G226" s="39"/>
      <c r="H226" s="39"/>
      <c r="I226" s="135"/>
      <c r="J226" s="39"/>
      <c r="K226" s="39"/>
      <c r="L226" s="43"/>
      <c r="M226" s="226"/>
      <c r="N226" s="83"/>
      <c r="O226" s="83"/>
      <c r="P226" s="83"/>
      <c r="Q226" s="83"/>
      <c r="R226" s="83"/>
      <c r="S226" s="83"/>
      <c r="T226" s="84"/>
      <c r="AT226" s="17" t="s">
        <v>134</v>
      </c>
      <c r="AU226" s="17" t="s">
        <v>80</v>
      </c>
    </row>
    <row r="227" spans="2:65" s="1" customFormat="1" ht="16.5" customHeight="1">
      <c r="B227" s="38"/>
      <c r="C227" s="211" t="s">
        <v>454</v>
      </c>
      <c r="D227" s="211" t="s">
        <v>127</v>
      </c>
      <c r="E227" s="212" t="s">
        <v>455</v>
      </c>
      <c r="F227" s="213" t="s">
        <v>456</v>
      </c>
      <c r="G227" s="214" t="s">
        <v>130</v>
      </c>
      <c r="H227" s="215">
        <v>6</v>
      </c>
      <c r="I227" s="216"/>
      <c r="J227" s="217">
        <f>ROUND(I227*H227,2)</f>
        <v>0</v>
      </c>
      <c r="K227" s="213" t="s">
        <v>164</v>
      </c>
      <c r="L227" s="43"/>
      <c r="M227" s="218" t="s">
        <v>19</v>
      </c>
      <c r="N227" s="219" t="s">
        <v>42</v>
      </c>
      <c r="O227" s="83"/>
      <c r="P227" s="220">
        <f>O227*H227</f>
        <v>0</v>
      </c>
      <c r="Q227" s="220">
        <v>0</v>
      </c>
      <c r="R227" s="220">
        <f>Q227*H227</f>
        <v>0</v>
      </c>
      <c r="S227" s="220">
        <v>0.1</v>
      </c>
      <c r="T227" s="221">
        <f>S227*H227</f>
        <v>0.6000000000000001</v>
      </c>
      <c r="AR227" s="222" t="s">
        <v>150</v>
      </c>
      <c r="AT227" s="222" t="s">
        <v>127</v>
      </c>
      <c r="AU227" s="222" t="s">
        <v>80</v>
      </c>
      <c r="AY227" s="17" t="s">
        <v>126</v>
      </c>
      <c r="BE227" s="223">
        <f>IF(N227="základní",J227,0)</f>
        <v>0</v>
      </c>
      <c r="BF227" s="223">
        <f>IF(N227="snížená",J227,0)</f>
        <v>0</v>
      </c>
      <c r="BG227" s="223">
        <f>IF(N227="zákl. přenesená",J227,0)</f>
        <v>0</v>
      </c>
      <c r="BH227" s="223">
        <f>IF(N227="sníž. přenesená",J227,0)</f>
        <v>0</v>
      </c>
      <c r="BI227" s="223">
        <f>IF(N227="nulová",J227,0)</f>
        <v>0</v>
      </c>
      <c r="BJ227" s="17" t="s">
        <v>78</v>
      </c>
      <c r="BK227" s="223">
        <f>ROUND(I227*H227,2)</f>
        <v>0</v>
      </c>
      <c r="BL227" s="17" t="s">
        <v>150</v>
      </c>
      <c r="BM227" s="222" t="s">
        <v>457</v>
      </c>
    </row>
    <row r="228" spans="2:47" s="1" customFormat="1" ht="12">
      <c r="B228" s="38"/>
      <c r="C228" s="39"/>
      <c r="D228" s="224" t="s">
        <v>134</v>
      </c>
      <c r="E228" s="39"/>
      <c r="F228" s="225" t="s">
        <v>458</v>
      </c>
      <c r="G228" s="39"/>
      <c r="H228" s="39"/>
      <c r="I228" s="135"/>
      <c r="J228" s="39"/>
      <c r="K228" s="39"/>
      <c r="L228" s="43"/>
      <c r="M228" s="226"/>
      <c r="N228" s="83"/>
      <c r="O228" s="83"/>
      <c r="P228" s="83"/>
      <c r="Q228" s="83"/>
      <c r="R228" s="83"/>
      <c r="S228" s="83"/>
      <c r="T228" s="84"/>
      <c r="AT228" s="17" t="s">
        <v>134</v>
      </c>
      <c r="AU228" s="17" t="s">
        <v>80</v>
      </c>
    </row>
    <row r="229" spans="2:47" s="1" customFormat="1" ht="12">
      <c r="B229" s="38"/>
      <c r="C229" s="39"/>
      <c r="D229" s="224" t="s">
        <v>136</v>
      </c>
      <c r="E229" s="39"/>
      <c r="F229" s="227" t="s">
        <v>459</v>
      </c>
      <c r="G229" s="39"/>
      <c r="H229" s="39"/>
      <c r="I229" s="135"/>
      <c r="J229" s="39"/>
      <c r="K229" s="39"/>
      <c r="L229" s="43"/>
      <c r="M229" s="226"/>
      <c r="N229" s="83"/>
      <c r="O229" s="83"/>
      <c r="P229" s="83"/>
      <c r="Q229" s="83"/>
      <c r="R229" s="83"/>
      <c r="S229" s="83"/>
      <c r="T229" s="84"/>
      <c r="AT229" s="17" t="s">
        <v>136</v>
      </c>
      <c r="AU229" s="17" t="s">
        <v>80</v>
      </c>
    </row>
    <row r="230" spans="2:65" s="1" customFormat="1" ht="16.5" customHeight="1">
      <c r="B230" s="38"/>
      <c r="C230" s="211" t="s">
        <v>460</v>
      </c>
      <c r="D230" s="211" t="s">
        <v>127</v>
      </c>
      <c r="E230" s="212" t="s">
        <v>461</v>
      </c>
      <c r="F230" s="213" t="s">
        <v>462</v>
      </c>
      <c r="G230" s="214" t="s">
        <v>130</v>
      </c>
      <c r="H230" s="215">
        <v>12</v>
      </c>
      <c r="I230" s="216"/>
      <c r="J230" s="217">
        <f>ROUND(I230*H230,2)</f>
        <v>0</v>
      </c>
      <c r="K230" s="213" t="s">
        <v>164</v>
      </c>
      <c r="L230" s="43"/>
      <c r="M230" s="218" t="s">
        <v>19</v>
      </c>
      <c r="N230" s="219" t="s">
        <v>42</v>
      </c>
      <c r="O230" s="83"/>
      <c r="P230" s="220">
        <f>O230*H230</f>
        <v>0</v>
      </c>
      <c r="Q230" s="220">
        <v>0.21734</v>
      </c>
      <c r="R230" s="220">
        <f>Q230*H230</f>
        <v>2.60808</v>
      </c>
      <c r="S230" s="220">
        <v>0</v>
      </c>
      <c r="T230" s="221">
        <f>S230*H230</f>
        <v>0</v>
      </c>
      <c r="AR230" s="222" t="s">
        <v>150</v>
      </c>
      <c r="AT230" s="222" t="s">
        <v>127</v>
      </c>
      <c r="AU230" s="222" t="s">
        <v>80</v>
      </c>
      <c r="AY230" s="17" t="s">
        <v>126</v>
      </c>
      <c r="BE230" s="223">
        <f>IF(N230="základní",J230,0)</f>
        <v>0</v>
      </c>
      <c r="BF230" s="223">
        <f>IF(N230="snížená",J230,0)</f>
        <v>0</v>
      </c>
      <c r="BG230" s="223">
        <f>IF(N230="zákl. přenesená",J230,0)</f>
        <v>0</v>
      </c>
      <c r="BH230" s="223">
        <f>IF(N230="sníž. přenesená",J230,0)</f>
        <v>0</v>
      </c>
      <c r="BI230" s="223">
        <f>IF(N230="nulová",J230,0)</f>
        <v>0</v>
      </c>
      <c r="BJ230" s="17" t="s">
        <v>78</v>
      </c>
      <c r="BK230" s="223">
        <f>ROUND(I230*H230,2)</f>
        <v>0</v>
      </c>
      <c r="BL230" s="17" t="s">
        <v>150</v>
      </c>
      <c r="BM230" s="222" t="s">
        <v>463</v>
      </c>
    </row>
    <row r="231" spans="2:47" s="1" customFormat="1" ht="12">
      <c r="B231" s="38"/>
      <c r="C231" s="39"/>
      <c r="D231" s="224" t="s">
        <v>134</v>
      </c>
      <c r="E231" s="39"/>
      <c r="F231" s="225" t="s">
        <v>462</v>
      </c>
      <c r="G231" s="39"/>
      <c r="H231" s="39"/>
      <c r="I231" s="135"/>
      <c r="J231" s="39"/>
      <c r="K231" s="39"/>
      <c r="L231" s="43"/>
      <c r="M231" s="226"/>
      <c r="N231" s="83"/>
      <c r="O231" s="83"/>
      <c r="P231" s="83"/>
      <c r="Q231" s="83"/>
      <c r="R231" s="83"/>
      <c r="S231" s="83"/>
      <c r="T231" s="84"/>
      <c r="AT231" s="17" t="s">
        <v>134</v>
      </c>
      <c r="AU231" s="17" t="s">
        <v>80</v>
      </c>
    </row>
    <row r="232" spans="2:47" s="1" customFormat="1" ht="12">
      <c r="B232" s="38"/>
      <c r="C232" s="39"/>
      <c r="D232" s="224" t="s">
        <v>232</v>
      </c>
      <c r="E232" s="39"/>
      <c r="F232" s="227" t="s">
        <v>464</v>
      </c>
      <c r="G232" s="39"/>
      <c r="H232" s="39"/>
      <c r="I232" s="135"/>
      <c r="J232" s="39"/>
      <c r="K232" s="39"/>
      <c r="L232" s="43"/>
      <c r="M232" s="226"/>
      <c r="N232" s="83"/>
      <c r="O232" s="83"/>
      <c r="P232" s="83"/>
      <c r="Q232" s="83"/>
      <c r="R232" s="83"/>
      <c r="S232" s="83"/>
      <c r="T232" s="84"/>
      <c r="AT232" s="17" t="s">
        <v>232</v>
      </c>
      <c r="AU232" s="17" t="s">
        <v>80</v>
      </c>
    </row>
    <row r="233" spans="2:65" s="1" customFormat="1" ht="16.5" customHeight="1">
      <c r="B233" s="38"/>
      <c r="C233" s="263" t="s">
        <v>465</v>
      </c>
      <c r="D233" s="263" t="s">
        <v>301</v>
      </c>
      <c r="E233" s="264" t="s">
        <v>466</v>
      </c>
      <c r="F233" s="265" t="s">
        <v>467</v>
      </c>
      <c r="G233" s="266" t="s">
        <v>130</v>
      </c>
      <c r="H233" s="267">
        <v>12</v>
      </c>
      <c r="I233" s="268"/>
      <c r="J233" s="269">
        <f>ROUND(I233*H233,2)</f>
        <v>0</v>
      </c>
      <c r="K233" s="265" t="s">
        <v>19</v>
      </c>
      <c r="L233" s="270"/>
      <c r="M233" s="271" t="s">
        <v>19</v>
      </c>
      <c r="N233" s="272" t="s">
        <v>42</v>
      </c>
      <c r="O233" s="83"/>
      <c r="P233" s="220">
        <f>O233*H233</f>
        <v>0</v>
      </c>
      <c r="Q233" s="220">
        <v>0</v>
      </c>
      <c r="R233" s="220">
        <f>Q233*H233</f>
        <v>0</v>
      </c>
      <c r="S233" s="220">
        <v>0</v>
      </c>
      <c r="T233" s="221">
        <f>S233*H233</f>
        <v>0</v>
      </c>
      <c r="AR233" s="222" t="s">
        <v>172</v>
      </c>
      <c r="AT233" s="222" t="s">
        <v>301</v>
      </c>
      <c r="AU233" s="222" t="s">
        <v>80</v>
      </c>
      <c r="AY233" s="17" t="s">
        <v>126</v>
      </c>
      <c r="BE233" s="223">
        <f>IF(N233="základní",J233,0)</f>
        <v>0</v>
      </c>
      <c r="BF233" s="223">
        <f>IF(N233="snížená",J233,0)</f>
        <v>0</v>
      </c>
      <c r="BG233" s="223">
        <f>IF(N233="zákl. přenesená",J233,0)</f>
        <v>0</v>
      </c>
      <c r="BH233" s="223">
        <f>IF(N233="sníž. přenesená",J233,0)</f>
        <v>0</v>
      </c>
      <c r="BI233" s="223">
        <f>IF(N233="nulová",J233,0)</f>
        <v>0</v>
      </c>
      <c r="BJ233" s="17" t="s">
        <v>78</v>
      </c>
      <c r="BK233" s="223">
        <f>ROUND(I233*H233,2)</f>
        <v>0</v>
      </c>
      <c r="BL233" s="17" t="s">
        <v>150</v>
      </c>
      <c r="BM233" s="222" t="s">
        <v>468</v>
      </c>
    </row>
    <row r="234" spans="2:47" s="1" customFormat="1" ht="12">
      <c r="B234" s="38"/>
      <c r="C234" s="39"/>
      <c r="D234" s="224" t="s">
        <v>134</v>
      </c>
      <c r="E234" s="39"/>
      <c r="F234" s="225" t="s">
        <v>467</v>
      </c>
      <c r="G234" s="39"/>
      <c r="H234" s="39"/>
      <c r="I234" s="135"/>
      <c r="J234" s="39"/>
      <c r="K234" s="39"/>
      <c r="L234" s="43"/>
      <c r="M234" s="226"/>
      <c r="N234" s="83"/>
      <c r="O234" s="83"/>
      <c r="P234" s="83"/>
      <c r="Q234" s="83"/>
      <c r="R234" s="83"/>
      <c r="S234" s="83"/>
      <c r="T234" s="84"/>
      <c r="AT234" s="17" t="s">
        <v>134</v>
      </c>
      <c r="AU234" s="17" t="s">
        <v>80</v>
      </c>
    </row>
    <row r="235" spans="2:65" s="1" customFormat="1" ht="16.5" customHeight="1">
      <c r="B235" s="38"/>
      <c r="C235" s="263" t="s">
        <v>469</v>
      </c>
      <c r="D235" s="263" t="s">
        <v>301</v>
      </c>
      <c r="E235" s="264" t="s">
        <v>470</v>
      </c>
      <c r="F235" s="265" t="s">
        <v>471</v>
      </c>
      <c r="G235" s="266" t="s">
        <v>130</v>
      </c>
      <c r="H235" s="267">
        <v>12</v>
      </c>
      <c r="I235" s="268"/>
      <c r="J235" s="269">
        <f>ROUND(I235*H235,2)</f>
        <v>0</v>
      </c>
      <c r="K235" s="265" t="s">
        <v>164</v>
      </c>
      <c r="L235" s="270"/>
      <c r="M235" s="271" t="s">
        <v>19</v>
      </c>
      <c r="N235" s="272" t="s">
        <v>42</v>
      </c>
      <c r="O235" s="83"/>
      <c r="P235" s="220">
        <f>O235*H235</f>
        <v>0</v>
      </c>
      <c r="Q235" s="220">
        <v>0.006</v>
      </c>
      <c r="R235" s="220">
        <f>Q235*H235</f>
        <v>0.07200000000000001</v>
      </c>
      <c r="S235" s="220">
        <v>0</v>
      </c>
      <c r="T235" s="221">
        <f>S235*H235</f>
        <v>0</v>
      </c>
      <c r="AR235" s="222" t="s">
        <v>172</v>
      </c>
      <c r="AT235" s="222" t="s">
        <v>301</v>
      </c>
      <c r="AU235" s="222" t="s">
        <v>80</v>
      </c>
      <c r="AY235" s="17" t="s">
        <v>126</v>
      </c>
      <c r="BE235" s="223">
        <f>IF(N235="základní",J235,0)</f>
        <v>0</v>
      </c>
      <c r="BF235" s="223">
        <f>IF(N235="snížená",J235,0)</f>
        <v>0</v>
      </c>
      <c r="BG235" s="223">
        <f>IF(N235="zákl. přenesená",J235,0)</f>
        <v>0</v>
      </c>
      <c r="BH235" s="223">
        <f>IF(N235="sníž. přenesená",J235,0)</f>
        <v>0</v>
      </c>
      <c r="BI235" s="223">
        <f>IF(N235="nulová",J235,0)</f>
        <v>0</v>
      </c>
      <c r="BJ235" s="17" t="s">
        <v>78</v>
      </c>
      <c r="BK235" s="223">
        <f>ROUND(I235*H235,2)</f>
        <v>0</v>
      </c>
      <c r="BL235" s="17" t="s">
        <v>150</v>
      </c>
      <c r="BM235" s="222" t="s">
        <v>472</v>
      </c>
    </row>
    <row r="236" spans="2:47" s="1" customFormat="1" ht="12">
      <c r="B236" s="38"/>
      <c r="C236" s="39"/>
      <c r="D236" s="224" t="s">
        <v>134</v>
      </c>
      <c r="E236" s="39"/>
      <c r="F236" s="225" t="s">
        <v>471</v>
      </c>
      <c r="G236" s="39"/>
      <c r="H236" s="39"/>
      <c r="I236" s="135"/>
      <c r="J236" s="39"/>
      <c r="K236" s="39"/>
      <c r="L236" s="43"/>
      <c r="M236" s="226"/>
      <c r="N236" s="83"/>
      <c r="O236" s="83"/>
      <c r="P236" s="83"/>
      <c r="Q236" s="83"/>
      <c r="R236" s="83"/>
      <c r="S236" s="83"/>
      <c r="T236" s="84"/>
      <c r="AT236" s="17" t="s">
        <v>134</v>
      </c>
      <c r="AU236" s="17" t="s">
        <v>80</v>
      </c>
    </row>
    <row r="237" spans="2:65" s="1" customFormat="1" ht="16.5" customHeight="1">
      <c r="B237" s="38"/>
      <c r="C237" s="211" t="s">
        <v>473</v>
      </c>
      <c r="D237" s="211" t="s">
        <v>127</v>
      </c>
      <c r="E237" s="212" t="s">
        <v>474</v>
      </c>
      <c r="F237" s="213" t="s">
        <v>475</v>
      </c>
      <c r="G237" s="214" t="s">
        <v>130</v>
      </c>
      <c r="H237" s="215">
        <v>4</v>
      </c>
      <c r="I237" s="216"/>
      <c r="J237" s="217">
        <f>ROUND(I237*H237,2)</f>
        <v>0</v>
      </c>
      <c r="K237" s="213" t="s">
        <v>164</v>
      </c>
      <c r="L237" s="43"/>
      <c r="M237" s="218" t="s">
        <v>19</v>
      </c>
      <c r="N237" s="219" t="s">
        <v>42</v>
      </c>
      <c r="O237" s="83"/>
      <c r="P237" s="220">
        <f>O237*H237</f>
        <v>0</v>
      </c>
      <c r="Q237" s="220">
        <v>0.4208</v>
      </c>
      <c r="R237" s="220">
        <f>Q237*H237</f>
        <v>1.6832</v>
      </c>
      <c r="S237" s="220">
        <v>0</v>
      </c>
      <c r="T237" s="221">
        <f>S237*H237</f>
        <v>0</v>
      </c>
      <c r="AR237" s="222" t="s">
        <v>150</v>
      </c>
      <c r="AT237" s="222" t="s">
        <v>127</v>
      </c>
      <c r="AU237" s="222" t="s">
        <v>80</v>
      </c>
      <c r="AY237" s="17" t="s">
        <v>126</v>
      </c>
      <c r="BE237" s="223">
        <f>IF(N237="základní",J237,0)</f>
        <v>0</v>
      </c>
      <c r="BF237" s="223">
        <f>IF(N237="snížená",J237,0)</f>
        <v>0</v>
      </c>
      <c r="BG237" s="223">
        <f>IF(N237="zákl. přenesená",J237,0)</f>
        <v>0</v>
      </c>
      <c r="BH237" s="223">
        <f>IF(N237="sníž. přenesená",J237,0)</f>
        <v>0</v>
      </c>
      <c r="BI237" s="223">
        <f>IF(N237="nulová",J237,0)</f>
        <v>0</v>
      </c>
      <c r="BJ237" s="17" t="s">
        <v>78</v>
      </c>
      <c r="BK237" s="223">
        <f>ROUND(I237*H237,2)</f>
        <v>0</v>
      </c>
      <c r="BL237" s="17" t="s">
        <v>150</v>
      </c>
      <c r="BM237" s="222" t="s">
        <v>476</v>
      </c>
    </row>
    <row r="238" spans="2:47" s="1" customFormat="1" ht="12">
      <c r="B238" s="38"/>
      <c r="C238" s="39"/>
      <c r="D238" s="224" t="s">
        <v>134</v>
      </c>
      <c r="E238" s="39"/>
      <c r="F238" s="225" t="s">
        <v>475</v>
      </c>
      <c r="G238" s="39"/>
      <c r="H238" s="39"/>
      <c r="I238" s="135"/>
      <c r="J238" s="39"/>
      <c r="K238" s="39"/>
      <c r="L238" s="43"/>
      <c r="M238" s="226"/>
      <c r="N238" s="83"/>
      <c r="O238" s="83"/>
      <c r="P238" s="83"/>
      <c r="Q238" s="83"/>
      <c r="R238" s="83"/>
      <c r="S238" s="83"/>
      <c r="T238" s="84"/>
      <c r="AT238" s="17" t="s">
        <v>134</v>
      </c>
      <c r="AU238" s="17" t="s">
        <v>80</v>
      </c>
    </row>
    <row r="239" spans="2:47" s="1" customFormat="1" ht="12">
      <c r="B239" s="38"/>
      <c r="C239" s="39"/>
      <c r="D239" s="224" t="s">
        <v>232</v>
      </c>
      <c r="E239" s="39"/>
      <c r="F239" s="227" t="s">
        <v>477</v>
      </c>
      <c r="G239" s="39"/>
      <c r="H239" s="39"/>
      <c r="I239" s="135"/>
      <c r="J239" s="39"/>
      <c r="K239" s="39"/>
      <c r="L239" s="43"/>
      <c r="M239" s="226"/>
      <c r="N239" s="83"/>
      <c r="O239" s="83"/>
      <c r="P239" s="83"/>
      <c r="Q239" s="83"/>
      <c r="R239" s="83"/>
      <c r="S239" s="83"/>
      <c r="T239" s="84"/>
      <c r="AT239" s="17" t="s">
        <v>232</v>
      </c>
      <c r="AU239" s="17" t="s">
        <v>80</v>
      </c>
    </row>
    <row r="240" spans="2:65" s="1" customFormat="1" ht="16.5" customHeight="1">
      <c r="B240" s="38"/>
      <c r="C240" s="211" t="s">
        <v>478</v>
      </c>
      <c r="D240" s="211" t="s">
        <v>127</v>
      </c>
      <c r="E240" s="212" t="s">
        <v>479</v>
      </c>
      <c r="F240" s="213" t="s">
        <v>480</v>
      </c>
      <c r="G240" s="214" t="s">
        <v>130</v>
      </c>
      <c r="H240" s="215">
        <v>5</v>
      </c>
      <c r="I240" s="216"/>
      <c r="J240" s="217">
        <f>ROUND(I240*H240,2)</f>
        <v>0</v>
      </c>
      <c r="K240" s="213" t="s">
        <v>164</v>
      </c>
      <c r="L240" s="43"/>
      <c r="M240" s="218" t="s">
        <v>19</v>
      </c>
      <c r="N240" s="219" t="s">
        <v>42</v>
      </c>
      <c r="O240" s="83"/>
      <c r="P240" s="220">
        <f>O240*H240</f>
        <v>0</v>
      </c>
      <c r="Q240" s="220">
        <v>0.31108</v>
      </c>
      <c r="R240" s="220">
        <f>Q240*H240</f>
        <v>1.5554000000000001</v>
      </c>
      <c r="S240" s="220">
        <v>0</v>
      </c>
      <c r="T240" s="221">
        <f>S240*H240</f>
        <v>0</v>
      </c>
      <c r="AR240" s="222" t="s">
        <v>150</v>
      </c>
      <c r="AT240" s="222" t="s">
        <v>127</v>
      </c>
      <c r="AU240" s="222" t="s">
        <v>80</v>
      </c>
      <c r="AY240" s="17" t="s">
        <v>126</v>
      </c>
      <c r="BE240" s="223">
        <f>IF(N240="základní",J240,0)</f>
        <v>0</v>
      </c>
      <c r="BF240" s="223">
        <f>IF(N240="snížená",J240,0)</f>
        <v>0</v>
      </c>
      <c r="BG240" s="223">
        <f>IF(N240="zákl. přenesená",J240,0)</f>
        <v>0</v>
      </c>
      <c r="BH240" s="223">
        <f>IF(N240="sníž. přenesená",J240,0)</f>
        <v>0</v>
      </c>
      <c r="BI240" s="223">
        <f>IF(N240="nulová",J240,0)</f>
        <v>0</v>
      </c>
      <c r="BJ240" s="17" t="s">
        <v>78</v>
      </c>
      <c r="BK240" s="223">
        <f>ROUND(I240*H240,2)</f>
        <v>0</v>
      </c>
      <c r="BL240" s="17" t="s">
        <v>150</v>
      </c>
      <c r="BM240" s="222" t="s">
        <v>481</v>
      </c>
    </row>
    <row r="241" spans="2:47" s="1" customFormat="1" ht="12">
      <c r="B241" s="38"/>
      <c r="C241" s="39"/>
      <c r="D241" s="224" t="s">
        <v>134</v>
      </c>
      <c r="E241" s="39"/>
      <c r="F241" s="225" t="s">
        <v>482</v>
      </c>
      <c r="G241" s="39"/>
      <c r="H241" s="39"/>
      <c r="I241" s="135"/>
      <c r="J241" s="39"/>
      <c r="K241" s="39"/>
      <c r="L241" s="43"/>
      <c r="M241" s="226"/>
      <c r="N241" s="83"/>
      <c r="O241" s="83"/>
      <c r="P241" s="83"/>
      <c r="Q241" s="83"/>
      <c r="R241" s="83"/>
      <c r="S241" s="83"/>
      <c r="T241" s="84"/>
      <c r="AT241" s="17" t="s">
        <v>134</v>
      </c>
      <c r="AU241" s="17" t="s">
        <v>80</v>
      </c>
    </row>
    <row r="242" spans="2:47" s="1" customFormat="1" ht="12">
      <c r="B242" s="38"/>
      <c r="C242" s="39"/>
      <c r="D242" s="224" t="s">
        <v>232</v>
      </c>
      <c r="E242" s="39"/>
      <c r="F242" s="227" t="s">
        <v>477</v>
      </c>
      <c r="G242" s="39"/>
      <c r="H242" s="39"/>
      <c r="I242" s="135"/>
      <c r="J242" s="39"/>
      <c r="K242" s="39"/>
      <c r="L242" s="43"/>
      <c r="M242" s="226"/>
      <c r="N242" s="83"/>
      <c r="O242" s="83"/>
      <c r="P242" s="83"/>
      <c r="Q242" s="83"/>
      <c r="R242" s="83"/>
      <c r="S242" s="83"/>
      <c r="T242" s="84"/>
      <c r="AT242" s="17" t="s">
        <v>232</v>
      </c>
      <c r="AU242" s="17" t="s">
        <v>80</v>
      </c>
    </row>
    <row r="243" spans="2:63" s="11" customFormat="1" ht="22.8" customHeight="1">
      <c r="B243" s="195"/>
      <c r="C243" s="196"/>
      <c r="D243" s="197" t="s">
        <v>70</v>
      </c>
      <c r="E243" s="209" t="s">
        <v>179</v>
      </c>
      <c r="F243" s="209" t="s">
        <v>483</v>
      </c>
      <c r="G243" s="196"/>
      <c r="H243" s="196"/>
      <c r="I243" s="199"/>
      <c r="J243" s="210">
        <f>BK243</f>
        <v>0</v>
      </c>
      <c r="K243" s="196"/>
      <c r="L243" s="201"/>
      <c r="M243" s="202"/>
      <c r="N243" s="203"/>
      <c r="O243" s="203"/>
      <c r="P243" s="204">
        <f>SUM(P244:P296)</f>
        <v>0</v>
      </c>
      <c r="Q243" s="203"/>
      <c r="R243" s="204">
        <f>SUM(R244:R296)</f>
        <v>90.26928</v>
      </c>
      <c r="S243" s="203"/>
      <c r="T243" s="205">
        <f>SUM(T244:T296)</f>
        <v>0</v>
      </c>
      <c r="AR243" s="206" t="s">
        <v>78</v>
      </c>
      <c r="AT243" s="207" t="s">
        <v>70</v>
      </c>
      <c r="AU243" s="207" t="s">
        <v>78</v>
      </c>
      <c r="AY243" s="206" t="s">
        <v>126</v>
      </c>
      <c r="BK243" s="208">
        <f>SUM(BK244:BK296)</f>
        <v>0</v>
      </c>
    </row>
    <row r="244" spans="2:65" s="1" customFormat="1" ht="16.5" customHeight="1">
      <c r="B244" s="38"/>
      <c r="C244" s="211" t="s">
        <v>484</v>
      </c>
      <c r="D244" s="211" t="s">
        <v>127</v>
      </c>
      <c r="E244" s="212" t="s">
        <v>485</v>
      </c>
      <c r="F244" s="213" t="s">
        <v>486</v>
      </c>
      <c r="G244" s="214" t="s">
        <v>130</v>
      </c>
      <c r="H244" s="215">
        <v>2</v>
      </c>
      <c r="I244" s="216"/>
      <c r="J244" s="217">
        <f>ROUND(I244*H244,2)</f>
        <v>0</v>
      </c>
      <c r="K244" s="213" t="s">
        <v>164</v>
      </c>
      <c r="L244" s="43"/>
      <c r="M244" s="218" t="s">
        <v>19</v>
      </c>
      <c r="N244" s="219" t="s">
        <v>42</v>
      </c>
      <c r="O244" s="83"/>
      <c r="P244" s="220">
        <f>O244*H244</f>
        <v>0</v>
      </c>
      <c r="Q244" s="220">
        <v>0.0007</v>
      </c>
      <c r="R244" s="220">
        <f>Q244*H244</f>
        <v>0.0014</v>
      </c>
      <c r="S244" s="220">
        <v>0</v>
      </c>
      <c r="T244" s="221">
        <f>S244*H244</f>
        <v>0</v>
      </c>
      <c r="AR244" s="222" t="s">
        <v>150</v>
      </c>
      <c r="AT244" s="222" t="s">
        <v>127</v>
      </c>
      <c r="AU244" s="222" t="s">
        <v>80</v>
      </c>
      <c r="AY244" s="17" t="s">
        <v>126</v>
      </c>
      <c r="BE244" s="223">
        <f>IF(N244="základní",J244,0)</f>
        <v>0</v>
      </c>
      <c r="BF244" s="223">
        <f>IF(N244="snížená",J244,0)</f>
        <v>0</v>
      </c>
      <c r="BG244" s="223">
        <f>IF(N244="zákl. přenesená",J244,0)</f>
        <v>0</v>
      </c>
      <c r="BH244" s="223">
        <f>IF(N244="sníž. přenesená",J244,0)</f>
        <v>0</v>
      </c>
      <c r="BI244" s="223">
        <f>IF(N244="nulová",J244,0)</f>
        <v>0</v>
      </c>
      <c r="BJ244" s="17" t="s">
        <v>78</v>
      </c>
      <c r="BK244" s="223">
        <f>ROUND(I244*H244,2)</f>
        <v>0</v>
      </c>
      <c r="BL244" s="17" t="s">
        <v>150</v>
      </c>
      <c r="BM244" s="222" t="s">
        <v>487</v>
      </c>
    </row>
    <row r="245" spans="2:47" s="1" customFormat="1" ht="12">
      <c r="B245" s="38"/>
      <c r="C245" s="39"/>
      <c r="D245" s="224" t="s">
        <v>134</v>
      </c>
      <c r="E245" s="39"/>
      <c r="F245" s="225" t="s">
        <v>488</v>
      </c>
      <c r="G245" s="39"/>
      <c r="H245" s="39"/>
      <c r="I245" s="135"/>
      <c r="J245" s="39"/>
      <c r="K245" s="39"/>
      <c r="L245" s="43"/>
      <c r="M245" s="226"/>
      <c r="N245" s="83"/>
      <c r="O245" s="83"/>
      <c r="P245" s="83"/>
      <c r="Q245" s="83"/>
      <c r="R245" s="83"/>
      <c r="S245" s="83"/>
      <c r="T245" s="84"/>
      <c r="AT245" s="17" t="s">
        <v>134</v>
      </c>
      <c r="AU245" s="17" t="s">
        <v>80</v>
      </c>
    </row>
    <row r="246" spans="2:47" s="1" customFormat="1" ht="12">
      <c r="B246" s="38"/>
      <c r="C246" s="39"/>
      <c r="D246" s="224" t="s">
        <v>232</v>
      </c>
      <c r="E246" s="39"/>
      <c r="F246" s="227" t="s">
        <v>489</v>
      </c>
      <c r="G246" s="39"/>
      <c r="H246" s="39"/>
      <c r="I246" s="135"/>
      <c r="J246" s="39"/>
      <c r="K246" s="39"/>
      <c r="L246" s="43"/>
      <c r="M246" s="226"/>
      <c r="N246" s="83"/>
      <c r="O246" s="83"/>
      <c r="P246" s="83"/>
      <c r="Q246" s="83"/>
      <c r="R246" s="83"/>
      <c r="S246" s="83"/>
      <c r="T246" s="84"/>
      <c r="AT246" s="17" t="s">
        <v>232</v>
      </c>
      <c r="AU246" s="17" t="s">
        <v>80</v>
      </c>
    </row>
    <row r="247" spans="2:65" s="1" customFormat="1" ht="16.5" customHeight="1">
      <c r="B247" s="38"/>
      <c r="C247" s="263" t="s">
        <v>490</v>
      </c>
      <c r="D247" s="263" t="s">
        <v>301</v>
      </c>
      <c r="E247" s="264" t="s">
        <v>491</v>
      </c>
      <c r="F247" s="265" t="s">
        <v>492</v>
      </c>
      <c r="G247" s="266" t="s">
        <v>130</v>
      </c>
      <c r="H247" s="267">
        <v>2</v>
      </c>
      <c r="I247" s="268"/>
      <c r="J247" s="269">
        <f>ROUND(I247*H247,2)</f>
        <v>0</v>
      </c>
      <c r="K247" s="265" t="s">
        <v>164</v>
      </c>
      <c r="L247" s="270"/>
      <c r="M247" s="271" t="s">
        <v>19</v>
      </c>
      <c r="N247" s="272" t="s">
        <v>42</v>
      </c>
      <c r="O247" s="83"/>
      <c r="P247" s="220">
        <f>O247*H247</f>
        <v>0</v>
      </c>
      <c r="Q247" s="220">
        <v>0.0025</v>
      </c>
      <c r="R247" s="220">
        <f>Q247*H247</f>
        <v>0.005</v>
      </c>
      <c r="S247" s="220">
        <v>0</v>
      </c>
      <c r="T247" s="221">
        <f>S247*H247</f>
        <v>0</v>
      </c>
      <c r="AR247" s="222" t="s">
        <v>172</v>
      </c>
      <c r="AT247" s="222" t="s">
        <v>301</v>
      </c>
      <c r="AU247" s="222" t="s">
        <v>80</v>
      </c>
      <c r="AY247" s="17" t="s">
        <v>126</v>
      </c>
      <c r="BE247" s="223">
        <f>IF(N247="základní",J247,0)</f>
        <v>0</v>
      </c>
      <c r="BF247" s="223">
        <f>IF(N247="snížená",J247,0)</f>
        <v>0</v>
      </c>
      <c r="BG247" s="223">
        <f>IF(N247="zákl. přenesená",J247,0)</f>
        <v>0</v>
      </c>
      <c r="BH247" s="223">
        <f>IF(N247="sníž. přenesená",J247,0)</f>
        <v>0</v>
      </c>
      <c r="BI247" s="223">
        <f>IF(N247="nulová",J247,0)</f>
        <v>0</v>
      </c>
      <c r="BJ247" s="17" t="s">
        <v>78</v>
      </c>
      <c r="BK247" s="223">
        <f>ROUND(I247*H247,2)</f>
        <v>0</v>
      </c>
      <c r="BL247" s="17" t="s">
        <v>150</v>
      </c>
      <c r="BM247" s="222" t="s">
        <v>493</v>
      </c>
    </row>
    <row r="248" spans="2:47" s="1" customFormat="1" ht="12">
      <c r="B248" s="38"/>
      <c r="C248" s="39"/>
      <c r="D248" s="224" t="s">
        <v>134</v>
      </c>
      <c r="E248" s="39"/>
      <c r="F248" s="225" t="s">
        <v>492</v>
      </c>
      <c r="G248" s="39"/>
      <c r="H248" s="39"/>
      <c r="I248" s="135"/>
      <c r="J248" s="39"/>
      <c r="K248" s="39"/>
      <c r="L248" s="43"/>
      <c r="M248" s="226"/>
      <c r="N248" s="83"/>
      <c r="O248" s="83"/>
      <c r="P248" s="83"/>
      <c r="Q248" s="83"/>
      <c r="R248" s="83"/>
      <c r="S248" s="83"/>
      <c r="T248" s="84"/>
      <c r="AT248" s="17" t="s">
        <v>134</v>
      </c>
      <c r="AU248" s="17" t="s">
        <v>80</v>
      </c>
    </row>
    <row r="249" spans="2:47" s="1" customFormat="1" ht="12">
      <c r="B249" s="38"/>
      <c r="C249" s="39"/>
      <c r="D249" s="224" t="s">
        <v>136</v>
      </c>
      <c r="E249" s="39"/>
      <c r="F249" s="227" t="s">
        <v>494</v>
      </c>
      <c r="G249" s="39"/>
      <c r="H249" s="39"/>
      <c r="I249" s="135"/>
      <c r="J249" s="39"/>
      <c r="K249" s="39"/>
      <c r="L249" s="43"/>
      <c r="M249" s="226"/>
      <c r="N249" s="83"/>
      <c r="O249" s="83"/>
      <c r="P249" s="83"/>
      <c r="Q249" s="83"/>
      <c r="R249" s="83"/>
      <c r="S249" s="83"/>
      <c r="T249" s="84"/>
      <c r="AT249" s="17" t="s">
        <v>136</v>
      </c>
      <c r="AU249" s="17" t="s">
        <v>80</v>
      </c>
    </row>
    <row r="250" spans="2:65" s="1" customFormat="1" ht="16.5" customHeight="1">
      <c r="B250" s="38"/>
      <c r="C250" s="211" t="s">
        <v>495</v>
      </c>
      <c r="D250" s="211" t="s">
        <v>127</v>
      </c>
      <c r="E250" s="212" t="s">
        <v>496</v>
      </c>
      <c r="F250" s="213" t="s">
        <v>497</v>
      </c>
      <c r="G250" s="214" t="s">
        <v>130</v>
      </c>
      <c r="H250" s="215">
        <v>2</v>
      </c>
      <c r="I250" s="216"/>
      <c r="J250" s="217">
        <f>ROUND(I250*H250,2)</f>
        <v>0</v>
      </c>
      <c r="K250" s="213" t="s">
        <v>164</v>
      </c>
      <c r="L250" s="43"/>
      <c r="M250" s="218" t="s">
        <v>19</v>
      </c>
      <c r="N250" s="219" t="s">
        <v>42</v>
      </c>
      <c r="O250" s="83"/>
      <c r="P250" s="220">
        <f>O250*H250</f>
        <v>0</v>
      </c>
      <c r="Q250" s="220">
        <v>0.11241</v>
      </c>
      <c r="R250" s="220">
        <f>Q250*H250</f>
        <v>0.22482</v>
      </c>
      <c r="S250" s="220">
        <v>0</v>
      </c>
      <c r="T250" s="221">
        <f>S250*H250</f>
        <v>0</v>
      </c>
      <c r="AR250" s="222" t="s">
        <v>150</v>
      </c>
      <c r="AT250" s="222" t="s">
        <v>127</v>
      </c>
      <c r="AU250" s="222" t="s">
        <v>80</v>
      </c>
      <c r="AY250" s="17" t="s">
        <v>126</v>
      </c>
      <c r="BE250" s="223">
        <f>IF(N250="základní",J250,0)</f>
        <v>0</v>
      </c>
      <c r="BF250" s="223">
        <f>IF(N250="snížená",J250,0)</f>
        <v>0</v>
      </c>
      <c r="BG250" s="223">
        <f>IF(N250="zákl. přenesená",J250,0)</f>
        <v>0</v>
      </c>
      <c r="BH250" s="223">
        <f>IF(N250="sníž. přenesená",J250,0)</f>
        <v>0</v>
      </c>
      <c r="BI250" s="223">
        <f>IF(N250="nulová",J250,0)</f>
        <v>0</v>
      </c>
      <c r="BJ250" s="17" t="s">
        <v>78</v>
      </c>
      <c r="BK250" s="223">
        <f>ROUND(I250*H250,2)</f>
        <v>0</v>
      </c>
      <c r="BL250" s="17" t="s">
        <v>150</v>
      </c>
      <c r="BM250" s="222" t="s">
        <v>498</v>
      </c>
    </row>
    <row r="251" spans="2:47" s="1" customFormat="1" ht="12">
      <c r="B251" s="38"/>
      <c r="C251" s="39"/>
      <c r="D251" s="224" t="s">
        <v>134</v>
      </c>
      <c r="E251" s="39"/>
      <c r="F251" s="225" t="s">
        <v>499</v>
      </c>
      <c r="G251" s="39"/>
      <c r="H251" s="39"/>
      <c r="I251" s="135"/>
      <c r="J251" s="39"/>
      <c r="K251" s="39"/>
      <c r="L251" s="43"/>
      <c r="M251" s="226"/>
      <c r="N251" s="83"/>
      <c r="O251" s="83"/>
      <c r="P251" s="83"/>
      <c r="Q251" s="83"/>
      <c r="R251" s="83"/>
      <c r="S251" s="83"/>
      <c r="T251" s="84"/>
      <c r="AT251" s="17" t="s">
        <v>134</v>
      </c>
      <c r="AU251" s="17" t="s">
        <v>80</v>
      </c>
    </row>
    <row r="252" spans="2:47" s="1" customFormat="1" ht="12">
      <c r="B252" s="38"/>
      <c r="C252" s="39"/>
      <c r="D252" s="224" t="s">
        <v>232</v>
      </c>
      <c r="E252" s="39"/>
      <c r="F252" s="227" t="s">
        <v>500</v>
      </c>
      <c r="G252" s="39"/>
      <c r="H252" s="39"/>
      <c r="I252" s="135"/>
      <c r="J252" s="39"/>
      <c r="K252" s="39"/>
      <c r="L252" s="43"/>
      <c r="M252" s="226"/>
      <c r="N252" s="83"/>
      <c r="O252" s="83"/>
      <c r="P252" s="83"/>
      <c r="Q252" s="83"/>
      <c r="R252" s="83"/>
      <c r="S252" s="83"/>
      <c r="T252" s="84"/>
      <c r="AT252" s="17" t="s">
        <v>232</v>
      </c>
      <c r="AU252" s="17" t="s">
        <v>80</v>
      </c>
    </row>
    <row r="253" spans="2:65" s="1" customFormat="1" ht="16.5" customHeight="1">
      <c r="B253" s="38"/>
      <c r="C253" s="263" t="s">
        <v>501</v>
      </c>
      <c r="D253" s="263" t="s">
        <v>301</v>
      </c>
      <c r="E253" s="264" t="s">
        <v>502</v>
      </c>
      <c r="F253" s="265" t="s">
        <v>503</v>
      </c>
      <c r="G253" s="266" t="s">
        <v>130</v>
      </c>
      <c r="H253" s="267">
        <v>2</v>
      </c>
      <c r="I253" s="268"/>
      <c r="J253" s="269">
        <f>ROUND(I253*H253,2)</f>
        <v>0</v>
      </c>
      <c r="K253" s="265" t="s">
        <v>164</v>
      </c>
      <c r="L253" s="270"/>
      <c r="M253" s="271" t="s">
        <v>19</v>
      </c>
      <c r="N253" s="272" t="s">
        <v>42</v>
      </c>
      <c r="O253" s="83"/>
      <c r="P253" s="220">
        <f>O253*H253</f>
        <v>0</v>
      </c>
      <c r="Q253" s="220">
        <v>0.0061</v>
      </c>
      <c r="R253" s="220">
        <f>Q253*H253</f>
        <v>0.0122</v>
      </c>
      <c r="S253" s="220">
        <v>0</v>
      </c>
      <c r="T253" s="221">
        <f>S253*H253</f>
        <v>0</v>
      </c>
      <c r="AR253" s="222" t="s">
        <v>172</v>
      </c>
      <c r="AT253" s="222" t="s">
        <v>301</v>
      </c>
      <c r="AU253" s="222" t="s">
        <v>80</v>
      </c>
      <c r="AY253" s="17" t="s">
        <v>126</v>
      </c>
      <c r="BE253" s="223">
        <f>IF(N253="základní",J253,0)</f>
        <v>0</v>
      </c>
      <c r="BF253" s="223">
        <f>IF(N253="snížená",J253,0)</f>
        <v>0</v>
      </c>
      <c r="BG253" s="223">
        <f>IF(N253="zákl. přenesená",J253,0)</f>
        <v>0</v>
      </c>
      <c r="BH253" s="223">
        <f>IF(N253="sníž. přenesená",J253,0)</f>
        <v>0</v>
      </c>
      <c r="BI253" s="223">
        <f>IF(N253="nulová",J253,0)</f>
        <v>0</v>
      </c>
      <c r="BJ253" s="17" t="s">
        <v>78</v>
      </c>
      <c r="BK253" s="223">
        <f>ROUND(I253*H253,2)</f>
        <v>0</v>
      </c>
      <c r="BL253" s="17" t="s">
        <v>150</v>
      </c>
      <c r="BM253" s="222" t="s">
        <v>504</v>
      </c>
    </row>
    <row r="254" spans="2:47" s="1" customFormat="1" ht="12">
      <c r="B254" s="38"/>
      <c r="C254" s="39"/>
      <c r="D254" s="224" t="s">
        <v>134</v>
      </c>
      <c r="E254" s="39"/>
      <c r="F254" s="225" t="s">
        <v>503</v>
      </c>
      <c r="G254" s="39"/>
      <c r="H254" s="39"/>
      <c r="I254" s="135"/>
      <c r="J254" s="39"/>
      <c r="K254" s="39"/>
      <c r="L254" s="43"/>
      <c r="M254" s="226"/>
      <c r="N254" s="83"/>
      <c r="O254" s="83"/>
      <c r="P254" s="83"/>
      <c r="Q254" s="83"/>
      <c r="R254" s="83"/>
      <c r="S254" s="83"/>
      <c r="T254" s="84"/>
      <c r="AT254" s="17" t="s">
        <v>134</v>
      </c>
      <c r="AU254" s="17" t="s">
        <v>80</v>
      </c>
    </row>
    <row r="255" spans="2:65" s="1" customFormat="1" ht="16.5" customHeight="1">
      <c r="B255" s="38"/>
      <c r="C255" s="211" t="s">
        <v>505</v>
      </c>
      <c r="D255" s="211" t="s">
        <v>127</v>
      </c>
      <c r="E255" s="212" t="s">
        <v>506</v>
      </c>
      <c r="F255" s="213" t="s">
        <v>507</v>
      </c>
      <c r="G255" s="214" t="s">
        <v>261</v>
      </c>
      <c r="H255" s="215">
        <v>610</v>
      </c>
      <c r="I255" s="216"/>
      <c r="J255" s="217">
        <f>ROUND(I255*H255,2)</f>
        <v>0</v>
      </c>
      <c r="K255" s="213" t="s">
        <v>164</v>
      </c>
      <c r="L255" s="43"/>
      <c r="M255" s="218" t="s">
        <v>19</v>
      </c>
      <c r="N255" s="219" t="s">
        <v>42</v>
      </c>
      <c r="O255" s="83"/>
      <c r="P255" s="220">
        <f>O255*H255</f>
        <v>0</v>
      </c>
      <c r="Q255" s="220">
        <v>8E-05</v>
      </c>
      <c r="R255" s="220">
        <f>Q255*H255</f>
        <v>0.0488</v>
      </c>
      <c r="S255" s="220">
        <v>0</v>
      </c>
      <c r="T255" s="221">
        <f>S255*H255</f>
        <v>0</v>
      </c>
      <c r="AR255" s="222" t="s">
        <v>150</v>
      </c>
      <c r="AT255" s="222" t="s">
        <v>127</v>
      </c>
      <c r="AU255" s="222" t="s">
        <v>80</v>
      </c>
      <c r="AY255" s="17" t="s">
        <v>126</v>
      </c>
      <c r="BE255" s="223">
        <f>IF(N255="základní",J255,0)</f>
        <v>0</v>
      </c>
      <c r="BF255" s="223">
        <f>IF(N255="snížená",J255,0)</f>
        <v>0</v>
      </c>
      <c r="BG255" s="223">
        <f>IF(N255="zákl. přenesená",J255,0)</f>
        <v>0</v>
      </c>
      <c r="BH255" s="223">
        <f>IF(N255="sníž. přenesená",J255,0)</f>
        <v>0</v>
      </c>
      <c r="BI255" s="223">
        <f>IF(N255="nulová",J255,0)</f>
        <v>0</v>
      </c>
      <c r="BJ255" s="17" t="s">
        <v>78</v>
      </c>
      <c r="BK255" s="223">
        <f>ROUND(I255*H255,2)</f>
        <v>0</v>
      </c>
      <c r="BL255" s="17" t="s">
        <v>150</v>
      </c>
      <c r="BM255" s="222" t="s">
        <v>508</v>
      </c>
    </row>
    <row r="256" spans="2:47" s="1" customFormat="1" ht="12">
      <c r="B256" s="38"/>
      <c r="C256" s="39"/>
      <c r="D256" s="224" t="s">
        <v>134</v>
      </c>
      <c r="E256" s="39"/>
      <c r="F256" s="225" t="s">
        <v>509</v>
      </c>
      <c r="G256" s="39"/>
      <c r="H256" s="39"/>
      <c r="I256" s="135"/>
      <c r="J256" s="39"/>
      <c r="K256" s="39"/>
      <c r="L256" s="43"/>
      <c r="M256" s="226"/>
      <c r="N256" s="83"/>
      <c r="O256" s="83"/>
      <c r="P256" s="83"/>
      <c r="Q256" s="83"/>
      <c r="R256" s="83"/>
      <c r="S256" s="83"/>
      <c r="T256" s="84"/>
      <c r="AT256" s="17" t="s">
        <v>134</v>
      </c>
      <c r="AU256" s="17" t="s">
        <v>80</v>
      </c>
    </row>
    <row r="257" spans="2:47" s="1" customFormat="1" ht="12">
      <c r="B257" s="38"/>
      <c r="C257" s="39"/>
      <c r="D257" s="224" t="s">
        <v>232</v>
      </c>
      <c r="E257" s="39"/>
      <c r="F257" s="227" t="s">
        <v>510</v>
      </c>
      <c r="G257" s="39"/>
      <c r="H257" s="39"/>
      <c r="I257" s="135"/>
      <c r="J257" s="39"/>
      <c r="K257" s="39"/>
      <c r="L257" s="43"/>
      <c r="M257" s="226"/>
      <c r="N257" s="83"/>
      <c r="O257" s="83"/>
      <c r="P257" s="83"/>
      <c r="Q257" s="83"/>
      <c r="R257" s="83"/>
      <c r="S257" s="83"/>
      <c r="T257" s="84"/>
      <c r="AT257" s="17" t="s">
        <v>232</v>
      </c>
      <c r="AU257" s="17" t="s">
        <v>80</v>
      </c>
    </row>
    <row r="258" spans="2:51" s="12" customFormat="1" ht="12">
      <c r="B258" s="231"/>
      <c r="C258" s="232"/>
      <c r="D258" s="224" t="s">
        <v>240</v>
      </c>
      <c r="E258" s="233" t="s">
        <v>19</v>
      </c>
      <c r="F258" s="234" t="s">
        <v>511</v>
      </c>
      <c r="G258" s="232"/>
      <c r="H258" s="235">
        <v>610</v>
      </c>
      <c r="I258" s="236"/>
      <c r="J258" s="232"/>
      <c r="K258" s="232"/>
      <c r="L258" s="237"/>
      <c r="M258" s="238"/>
      <c r="N258" s="239"/>
      <c r="O258" s="239"/>
      <c r="P258" s="239"/>
      <c r="Q258" s="239"/>
      <c r="R258" s="239"/>
      <c r="S258" s="239"/>
      <c r="T258" s="240"/>
      <c r="AT258" s="241" t="s">
        <v>240</v>
      </c>
      <c r="AU258" s="241" t="s">
        <v>80</v>
      </c>
      <c r="AV258" s="12" t="s">
        <v>80</v>
      </c>
      <c r="AW258" s="12" t="s">
        <v>32</v>
      </c>
      <c r="AX258" s="12" t="s">
        <v>78</v>
      </c>
      <c r="AY258" s="241" t="s">
        <v>126</v>
      </c>
    </row>
    <row r="259" spans="2:65" s="1" customFormat="1" ht="16.5" customHeight="1">
      <c r="B259" s="38"/>
      <c r="C259" s="211" t="s">
        <v>512</v>
      </c>
      <c r="D259" s="211" t="s">
        <v>127</v>
      </c>
      <c r="E259" s="212" t="s">
        <v>513</v>
      </c>
      <c r="F259" s="213" t="s">
        <v>514</v>
      </c>
      <c r="G259" s="214" t="s">
        <v>261</v>
      </c>
      <c r="H259" s="215">
        <v>146</v>
      </c>
      <c r="I259" s="216"/>
      <c r="J259" s="217">
        <f>ROUND(I259*H259,2)</f>
        <v>0</v>
      </c>
      <c r="K259" s="213" t="s">
        <v>164</v>
      </c>
      <c r="L259" s="43"/>
      <c r="M259" s="218" t="s">
        <v>19</v>
      </c>
      <c r="N259" s="219" t="s">
        <v>42</v>
      </c>
      <c r="O259" s="83"/>
      <c r="P259" s="220">
        <f>O259*H259</f>
        <v>0</v>
      </c>
      <c r="Q259" s="220">
        <v>5E-05</v>
      </c>
      <c r="R259" s="220">
        <f>Q259*H259</f>
        <v>0.0073</v>
      </c>
      <c r="S259" s="220">
        <v>0</v>
      </c>
      <c r="T259" s="221">
        <f>S259*H259</f>
        <v>0</v>
      </c>
      <c r="AR259" s="222" t="s">
        <v>150</v>
      </c>
      <c r="AT259" s="222" t="s">
        <v>127</v>
      </c>
      <c r="AU259" s="222" t="s">
        <v>80</v>
      </c>
      <c r="AY259" s="17" t="s">
        <v>126</v>
      </c>
      <c r="BE259" s="223">
        <f>IF(N259="základní",J259,0)</f>
        <v>0</v>
      </c>
      <c r="BF259" s="223">
        <f>IF(N259="snížená",J259,0)</f>
        <v>0</v>
      </c>
      <c r="BG259" s="223">
        <f>IF(N259="zákl. přenesená",J259,0)</f>
        <v>0</v>
      </c>
      <c r="BH259" s="223">
        <f>IF(N259="sníž. přenesená",J259,0)</f>
        <v>0</v>
      </c>
      <c r="BI259" s="223">
        <f>IF(N259="nulová",J259,0)</f>
        <v>0</v>
      </c>
      <c r="BJ259" s="17" t="s">
        <v>78</v>
      </c>
      <c r="BK259" s="223">
        <f>ROUND(I259*H259,2)</f>
        <v>0</v>
      </c>
      <c r="BL259" s="17" t="s">
        <v>150</v>
      </c>
      <c r="BM259" s="222" t="s">
        <v>515</v>
      </c>
    </row>
    <row r="260" spans="2:47" s="1" customFormat="1" ht="12">
      <c r="B260" s="38"/>
      <c r="C260" s="39"/>
      <c r="D260" s="224" t="s">
        <v>134</v>
      </c>
      <c r="E260" s="39"/>
      <c r="F260" s="225" t="s">
        <v>516</v>
      </c>
      <c r="G260" s="39"/>
      <c r="H260" s="39"/>
      <c r="I260" s="135"/>
      <c r="J260" s="39"/>
      <c r="K260" s="39"/>
      <c r="L260" s="43"/>
      <c r="M260" s="226"/>
      <c r="N260" s="83"/>
      <c r="O260" s="83"/>
      <c r="P260" s="83"/>
      <c r="Q260" s="83"/>
      <c r="R260" s="83"/>
      <c r="S260" s="83"/>
      <c r="T260" s="84"/>
      <c r="AT260" s="17" t="s">
        <v>134</v>
      </c>
      <c r="AU260" s="17" t="s">
        <v>80</v>
      </c>
    </row>
    <row r="261" spans="2:47" s="1" customFormat="1" ht="12">
      <c r="B261" s="38"/>
      <c r="C261" s="39"/>
      <c r="D261" s="224" t="s">
        <v>232</v>
      </c>
      <c r="E261" s="39"/>
      <c r="F261" s="227" t="s">
        <v>510</v>
      </c>
      <c r="G261" s="39"/>
      <c r="H261" s="39"/>
      <c r="I261" s="135"/>
      <c r="J261" s="39"/>
      <c r="K261" s="39"/>
      <c r="L261" s="43"/>
      <c r="M261" s="226"/>
      <c r="N261" s="83"/>
      <c r="O261" s="83"/>
      <c r="P261" s="83"/>
      <c r="Q261" s="83"/>
      <c r="R261" s="83"/>
      <c r="S261" s="83"/>
      <c r="T261" s="84"/>
      <c r="AT261" s="17" t="s">
        <v>232</v>
      </c>
      <c r="AU261" s="17" t="s">
        <v>80</v>
      </c>
    </row>
    <row r="262" spans="2:51" s="12" customFormat="1" ht="12">
      <c r="B262" s="231"/>
      <c r="C262" s="232"/>
      <c r="D262" s="224" t="s">
        <v>240</v>
      </c>
      <c r="E262" s="233" t="s">
        <v>19</v>
      </c>
      <c r="F262" s="234" t="s">
        <v>517</v>
      </c>
      <c r="G262" s="232"/>
      <c r="H262" s="235">
        <v>146</v>
      </c>
      <c r="I262" s="236"/>
      <c r="J262" s="232"/>
      <c r="K262" s="232"/>
      <c r="L262" s="237"/>
      <c r="M262" s="238"/>
      <c r="N262" s="239"/>
      <c r="O262" s="239"/>
      <c r="P262" s="239"/>
      <c r="Q262" s="239"/>
      <c r="R262" s="239"/>
      <c r="S262" s="239"/>
      <c r="T262" s="240"/>
      <c r="AT262" s="241" t="s">
        <v>240</v>
      </c>
      <c r="AU262" s="241" t="s">
        <v>80</v>
      </c>
      <c r="AV262" s="12" t="s">
        <v>80</v>
      </c>
      <c r="AW262" s="12" t="s">
        <v>32</v>
      </c>
      <c r="AX262" s="12" t="s">
        <v>78</v>
      </c>
      <c r="AY262" s="241" t="s">
        <v>126</v>
      </c>
    </row>
    <row r="263" spans="2:65" s="1" customFormat="1" ht="16.5" customHeight="1">
      <c r="B263" s="38"/>
      <c r="C263" s="211" t="s">
        <v>518</v>
      </c>
      <c r="D263" s="211" t="s">
        <v>127</v>
      </c>
      <c r="E263" s="212" t="s">
        <v>519</v>
      </c>
      <c r="F263" s="213" t="s">
        <v>520</v>
      </c>
      <c r="G263" s="214" t="s">
        <v>261</v>
      </c>
      <c r="H263" s="215">
        <v>610</v>
      </c>
      <c r="I263" s="216"/>
      <c r="J263" s="217">
        <f>ROUND(I263*H263,2)</f>
        <v>0</v>
      </c>
      <c r="K263" s="213" t="s">
        <v>164</v>
      </c>
      <c r="L263" s="43"/>
      <c r="M263" s="218" t="s">
        <v>19</v>
      </c>
      <c r="N263" s="219" t="s">
        <v>42</v>
      </c>
      <c r="O263" s="83"/>
      <c r="P263" s="220">
        <f>O263*H263</f>
        <v>0</v>
      </c>
      <c r="Q263" s="220">
        <v>0.00033</v>
      </c>
      <c r="R263" s="220">
        <f>Q263*H263</f>
        <v>0.2013</v>
      </c>
      <c r="S263" s="220">
        <v>0</v>
      </c>
      <c r="T263" s="221">
        <f>S263*H263</f>
        <v>0</v>
      </c>
      <c r="AR263" s="222" t="s">
        <v>150</v>
      </c>
      <c r="AT263" s="222" t="s">
        <v>127</v>
      </c>
      <c r="AU263" s="222" t="s">
        <v>80</v>
      </c>
      <c r="AY263" s="17" t="s">
        <v>126</v>
      </c>
      <c r="BE263" s="223">
        <f>IF(N263="základní",J263,0)</f>
        <v>0</v>
      </c>
      <c r="BF263" s="223">
        <f>IF(N263="snížená",J263,0)</f>
        <v>0</v>
      </c>
      <c r="BG263" s="223">
        <f>IF(N263="zákl. přenesená",J263,0)</f>
        <v>0</v>
      </c>
      <c r="BH263" s="223">
        <f>IF(N263="sníž. přenesená",J263,0)</f>
        <v>0</v>
      </c>
      <c r="BI263" s="223">
        <f>IF(N263="nulová",J263,0)</f>
        <v>0</v>
      </c>
      <c r="BJ263" s="17" t="s">
        <v>78</v>
      </c>
      <c r="BK263" s="223">
        <f>ROUND(I263*H263,2)</f>
        <v>0</v>
      </c>
      <c r="BL263" s="17" t="s">
        <v>150</v>
      </c>
      <c r="BM263" s="222" t="s">
        <v>521</v>
      </c>
    </row>
    <row r="264" spans="2:47" s="1" customFormat="1" ht="12">
      <c r="B264" s="38"/>
      <c r="C264" s="39"/>
      <c r="D264" s="224" t="s">
        <v>134</v>
      </c>
      <c r="E264" s="39"/>
      <c r="F264" s="225" t="s">
        <v>522</v>
      </c>
      <c r="G264" s="39"/>
      <c r="H264" s="39"/>
      <c r="I264" s="135"/>
      <c r="J264" s="39"/>
      <c r="K264" s="39"/>
      <c r="L264" s="43"/>
      <c r="M264" s="226"/>
      <c r="N264" s="83"/>
      <c r="O264" s="83"/>
      <c r="P264" s="83"/>
      <c r="Q264" s="83"/>
      <c r="R264" s="83"/>
      <c r="S264" s="83"/>
      <c r="T264" s="84"/>
      <c r="AT264" s="17" t="s">
        <v>134</v>
      </c>
      <c r="AU264" s="17" t="s">
        <v>80</v>
      </c>
    </row>
    <row r="265" spans="2:47" s="1" customFormat="1" ht="12">
      <c r="B265" s="38"/>
      <c r="C265" s="39"/>
      <c r="D265" s="224" t="s">
        <v>232</v>
      </c>
      <c r="E265" s="39"/>
      <c r="F265" s="227" t="s">
        <v>523</v>
      </c>
      <c r="G265" s="39"/>
      <c r="H265" s="39"/>
      <c r="I265" s="135"/>
      <c r="J265" s="39"/>
      <c r="K265" s="39"/>
      <c r="L265" s="43"/>
      <c r="M265" s="226"/>
      <c r="N265" s="83"/>
      <c r="O265" s="83"/>
      <c r="P265" s="83"/>
      <c r="Q265" s="83"/>
      <c r="R265" s="83"/>
      <c r="S265" s="83"/>
      <c r="T265" s="84"/>
      <c r="AT265" s="17" t="s">
        <v>232</v>
      </c>
      <c r="AU265" s="17" t="s">
        <v>80</v>
      </c>
    </row>
    <row r="266" spans="2:65" s="1" customFormat="1" ht="16.5" customHeight="1">
      <c r="B266" s="38"/>
      <c r="C266" s="211" t="s">
        <v>524</v>
      </c>
      <c r="D266" s="211" t="s">
        <v>127</v>
      </c>
      <c r="E266" s="212" t="s">
        <v>525</v>
      </c>
      <c r="F266" s="213" t="s">
        <v>526</v>
      </c>
      <c r="G266" s="214" t="s">
        <v>261</v>
      </c>
      <c r="H266" s="215">
        <v>146</v>
      </c>
      <c r="I266" s="216"/>
      <c r="J266" s="217">
        <f>ROUND(I266*H266,2)</f>
        <v>0</v>
      </c>
      <c r="K266" s="213" t="s">
        <v>164</v>
      </c>
      <c r="L266" s="43"/>
      <c r="M266" s="218" t="s">
        <v>19</v>
      </c>
      <c r="N266" s="219" t="s">
        <v>42</v>
      </c>
      <c r="O266" s="83"/>
      <c r="P266" s="220">
        <f>O266*H266</f>
        <v>0</v>
      </c>
      <c r="Q266" s="220">
        <v>0.00038</v>
      </c>
      <c r="R266" s="220">
        <f>Q266*H266</f>
        <v>0.05548</v>
      </c>
      <c r="S266" s="220">
        <v>0</v>
      </c>
      <c r="T266" s="221">
        <f>S266*H266</f>
        <v>0</v>
      </c>
      <c r="AR266" s="222" t="s">
        <v>150</v>
      </c>
      <c r="AT266" s="222" t="s">
        <v>127</v>
      </c>
      <c r="AU266" s="222" t="s">
        <v>80</v>
      </c>
      <c r="AY266" s="17" t="s">
        <v>126</v>
      </c>
      <c r="BE266" s="223">
        <f>IF(N266="základní",J266,0)</f>
        <v>0</v>
      </c>
      <c r="BF266" s="223">
        <f>IF(N266="snížená",J266,0)</f>
        <v>0</v>
      </c>
      <c r="BG266" s="223">
        <f>IF(N266="zákl. přenesená",J266,0)</f>
        <v>0</v>
      </c>
      <c r="BH266" s="223">
        <f>IF(N266="sníž. přenesená",J266,0)</f>
        <v>0</v>
      </c>
      <c r="BI266" s="223">
        <f>IF(N266="nulová",J266,0)</f>
        <v>0</v>
      </c>
      <c r="BJ266" s="17" t="s">
        <v>78</v>
      </c>
      <c r="BK266" s="223">
        <f>ROUND(I266*H266,2)</f>
        <v>0</v>
      </c>
      <c r="BL266" s="17" t="s">
        <v>150</v>
      </c>
      <c r="BM266" s="222" t="s">
        <v>527</v>
      </c>
    </row>
    <row r="267" spans="2:47" s="1" customFormat="1" ht="12">
      <c r="B267" s="38"/>
      <c r="C267" s="39"/>
      <c r="D267" s="224" t="s">
        <v>134</v>
      </c>
      <c r="E267" s="39"/>
      <c r="F267" s="225" t="s">
        <v>528</v>
      </c>
      <c r="G267" s="39"/>
      <c r="H267" s="39"/>
      <c r="I267" s="135"/>
      <c r="J267" s="39"/>
      <c r="K267" s="39"/>
      <c r="L267" s="43"/>
      <c r="M267" s="226"/>
      <c r="N267" s="83"/>
      <c r="O267" s="83"/>
      <c r="P267" s="83"/>
      <c r="Q267" s="83"/>
      <c r="R267" s="83"/>
      <c r="S267" s="83"/>
      <c r="T267" s="84"/>
      <c r="AT267" s="17" t="s">
        <v>134</v>
      </c>
      <c r="AU267" s="17" t="s">
        <v>80</v>
      </c>
    </row>
    <row r="268" spans="2:47" s="1" customFormat="1" ht="12">
      <c r="B268" s="38"/>
      <c r="C268" s="39"/>
      <c r="D268" s="224" t="s">
        <v>232</v>
      </c>
      <c r="E268" s="39"/>
      <c r="F268" s="227" t="s">
        <v>523</v>
      </c>
      <c r="G268" s="39"/>
      <c r="H268" s="39"/>
      <c r="I268" s="135"/>
      <c r="J268" s="39"/>
      <c r="K268" s="39"/>
      <c r="L268" s="43"/>
      <c r="M268" s="226"/>
      <c r="N268" s="83"/>
      <c r="O268" s="83"/>
      <c r="P268" s="83"/>
      <c r="Q268" s="83"/>
      <c r="R268" s="83"/>
      <c r="S268" s="83"/>
      <c r="T268" s="84"/>
      <c r="AT268" s="17" t="s">
        <v>232</v>
      </c>
      <c r="AU268" s="17" t="s">
        <v>80</v>
      </c>
    </row>
    <row r="269" spans="2:65" s="1" customFormat="1" ht="16.5" customHeight="1">
      <c r="B269" s="38"/>
      <c r="C269" s="211" t="s">
        <v>529</v>
      </c>
      <c r="D269" s="211" t="s">
        <v>127</v>
      </c>
      <c r="E269" s="212" t="s">
        <v>530</v>
      </c>
      <c r="F269" s="213" t="s">
        <v>531</v>
      </c>
      <c r="G269" s="214" t="s">
        <v>261</v>
      </c>
      <c r="H269" s="215">
        <v>756</v>
      </c>
      <c r="I269" s="216"/>
      <c r="J269" s="217">
        <f>ROUND(I269*H269,2)</f>
        <v>0</v>
      </c>
      <c r="K269" s="213" t="s">
        <v>164</v>
      </c>
      <c r="L269" s="43"/>
      <c r="M269" s="218" t="s">
        <v>19</v>
      </c>
      <c r="N269" s="219" t="s">
        <v>42</v>
      </c>
      <c r="O269" s="83"/>
      <c r="P269" s="220">
        <f>O269*H269</f>
        <v>0</v>
      </c>
      <c r="Q269" s="220">
        <v>0</v>
      </c>
      <c r="R269" s="220">
        <f>Q269*H269</f>
        <v>0</v>
      </c>
      <c r="S269" s="220">
        <v>0</v>
      </c>
      <c r="T269" s="221">
        <f>S269*H269</f>
        <v>0</v>
      </c>
      <c r="AR269" s="222" t="s">
        <v>150</v>
      </c>
      <c r="AT269" s="222" t="s">
        <v>127</v>
      </c>
      <c r="AU269" s="222" t="s">
        <v>80</v>
      </c>
      <c r="AY269" s="17" t="s">
        <v>126</v>
      </c>
      <c r="BE269" s="223">
        <f>IF(N269="základní",J269,0)</f>
        <v>0</v>
      </c>
      <c r="BF269" s="223">
        <f>IF(N269="snížená",J269,0)</f>
        <v>0</v>
      </c>
      <c r="BG269" s="223">
        <f>IF(N269="zákl. přenesená",J269,0)</f>
        <v>0</v>
      </c>
      <c r="BH269" s="223">
        <f>IF(N269="sníž. přenesená",J269,0)</f>
        <v>0</v>
      </c>
      <c r="BI269" s="223">
        <f>IF(N269="nulová",J269,0)</f>
        <v>0</v>
      </c>
      <c r="BJ269" s="17" t="s">
        <v>78</v>
      </c>
      <c r="BK269" s="223">
        <f>ROUND(I269*H269,2)</f>
        <v>0</v>
      </c>
      <c r="BL269" s="17" t="s">
        <v>150</v>
      </c>
      <c r="BM269" s="222" t="s">
        <v>532</v>
      </c>
    </row>
    <row r="270" spans="2:47" s="1" customFormat="1" ht="12">
      <c r="B270" s="38"/>
      <c r="C270" s="39"/>
      <c r="D270" s="224" t="s">
        <v>134</v>
      </c>
      <c r="E270" s="39"/>
      <c r="F270" s="225" t="s">
        <v>533</v>
      </c>
      <c r="G270" s="39"/>
      <c r="H270" s="39"/>
      <c r="I270" s="135"/>
      <c r="J270" s="39"/>
      <c r="K270" s="39"/>
      <c r="L270" s="43"/>
      <c r="M270" s="226"/>
      <c r="N270" s="83"/>
      <c r="O270" s="83"/>
      <c r="P270" s="83"/>
      <c r="Q270" s="83"/>
      <c r="R270" s="83"/>
      <c r="S270" s="83"/>
      <c r="T270" s="84"/>
      <c r="AT270" s="17" t="s">
        <v>134</v>
      </c>
      <c r="AU270" s="17" t="s">
        <v>80</v>
      </c>
    </row>
    <row r="271" spans="2:47" s="1" customFormat="1" ht="12">
      <c r="B271" s="38"/>
      <c r="C271" s="39"/>
      <c r="D271" s="224" t="s">
        <v>232</v>
      </c>
      <c r="E271" s="39"/>
      <c r="F271" s="227" t="s">
        <v>534</v>
      </c>
      <c r="G271" s="39"/>
      <c r="H271" s="39"/>
      <c r="I271" s="135"/>
      <c r="J271" s="39"/>
      <c r="K271" s="39"/>
      <c r="L271" s="43"/>
      <c r="M271" s="226"/>
      <c r="N271" s="83"/>
      <c r="O271" s="83"/>
      <c r="P271" s="83"/>
      <c r="Q271" s="83"/>
      <c r="R271" s="83"/>
      <c r="S271" s="83"/>
      <c r="T271" s="84"/>
      <c r="AT271" s="17" t="s">
        <v>232</v>
      </c>
      <c r="AU271" s="17" t="s">
        <v>80</v>
      </c>
    </row>
    <row r="272" spans="2:51" s="12" customFormat="1" ht="12">
      <c r="B272" s="231"/>
      <c r="C272" s="232"/>
      <c r="D272" s="224" t="s">
        <v>240</v>
      </c>
      <c r="E272" s="233" t="s">
        <v>19</v>
      </c>
      <c r="F272" s="234" t="s">
        <v>535</v>
      </c>
      <c r="G272" s="232"/>
      <c r="H272" s="235">
        <v>756</v>
      </c>
      <c r="I272" s="236"/>
      <c r="J272" s="232"/>
      <c r="K272" s="232"/>
      <c r="L272" s="237"/>
      <c r="M272" s="238"/>
      <c r="N272" s="239"/>
      <c r="O272" s="239"/>
      <c r="P272" s="239"/>
      <c r="Q272" s="239"/>
      <c r="R272" s="239"/>
      <c r="S272" s="239"/>
      <c r="T272" s="240"/>
      <c r="AT272" s="241" t="s">
        <v>240</v>
      </c>
      <c r="AU272" s="241" t="s">
        <v>80</v>
      </c>
      <c r="AV272" s="12" t="s">
        <v>80</v>
      </c>
      <c r="AW272" s="12" t="s">
        <v>32</v>
      </c>
      <c r="AX272" s="12" t="s">
        <v>78</v>
      </c>
      <c r="AY272" s="241" t="s">
        <v>126</v>
      </c>
    </row>
    <row r="273" spans="2:65" s="1" customFormat="1" ht="16.5" customHeight="1">
      <c r="B273" s="38"/>
      <c r="C273" s="211" t="s">
        <v>536</v>
      </c>
      <c r="D273" s="211" t="s">
        <v>127</v>
      </c>
      <c r="E273" s="212" t="s">
        <v>537</v>
      </c>
      <c r="F273" s="213" t="s">
        <v>538</v>
      </c>
      <c r="G273" s="214" t="s">
        <v>261</v>
      </c>
      <c r="H273" s="215">
        <v>495</v>
      </c>
      <c r="I273" s="216"/>
      <c r="J273" s="217">
        <f>ROUND(I273*H273,2)</f>
        <v>0</v>
      </c>
      <c r="K273" s="213" t="s">
        <v>164</v>
      </c>
      <c r="L273" s="43"/>
      <c r="M273" s="218" t="s">
        <v>19</v>
      </c>
      <c r="N273" s="219" t="s">
        <v>42</v>
      </c>
      <c r="O273" s="83"/>
      <c r="P273" s="220">
        <f>O273*H273</f>
        <v>0</v>
      </c>
      <c r="Q273" s="220">
        <v>0.08978</v>
      </c>
      <c r="R273" s="220">
        <f>Q273*H273</f>
        <v>44.4411</v>
      </c>
      <c r="S273" s="220">
        <v>0</v>
      </c>
      <c r="T273" s="221">
        <f>S273*H273</f>
        <v>0</v>
      </c>
      <c r="AR273" s="222" t="s">
        <v>150</v>
      </c>
      <c r="AT273" s="222" t="s">
        <v>127</v>
      </c>
      <c r="AU273" s="222" t="s">
        <v>80</v>
      </c>
      <c r="AY273" s="17" t="s">
        <v>126</v>
      </c>
      <c r="BE273" s="223">
        <f>IF(N273="základní",J273,0)</f>
        <v>0</v>
      </c>
      <c r="BF273" s="223">
        <f>IF(N273="snížená",J273,0)</f>
        <v>0</v>
      </c>
      <c r="BG273" s="223">
        <f>IF(N273="zákl. přenesená",J273,0)</f>
        <v>0</v>
      </c>
      <c r="BH273" s="223">
        <f>IF(N273="sníž. přenesená",J273,0)</f>
        <v>0</v>
      </c>
      <c r="BI273" s="223">
        <f>IF(N273="nulová",J273,0)</f>
        <v>0</v>
      </c>
      <c r="BJ273" s="17" t="s">
        <v>78</v>
      </c>
      <c r="BK273" s="223">
        <f>ROUND(I273*H273,2)</f>
        <v>0</v>
      </c>
      <c r="BL273" s="17" t="s">
        <v>150</v>
      </c>
      <c r="BM273" s="222" t="s">
        <v>539</v>
      </c>
    </row>
    <row r="274" spans="2:47" s="1" customFormat="1" ht="12">
      <c r="B274" s="38"/>
      <c r="C274" s="39"/>
      <c r="D274" s="224" t="s">
        <v>134</v>
      </c>
      <c r="E274" s="39"/>
      <c r="F274" s="225" t="s">
        <v>540</v>
      </c>
      <c r="G274" s="39"/>
      <c r="H274" s="39"/>
      <c r="I274" s="135"/>
      <c r="J274" s="39"/>
      <c r="K274" s="39"/>
      <c r="L274" s="43"/>
      <c r="M274" s="226"/>
      <c r="N274" s="83"/>
      <c r="O274" s="83"/>
      <c r="P274" s="83"/>
      <c r="Q274" s="83"/>
      <c r="R274" s="83"/>
      <c r="S274" s="83"/>
      <c r="T274" s="84"/>
      <c r="AT274" s="17" t="s">
        <v>134</v>
      </c>
      <c r="AU274" s="17" t="s">
        <v>80</v>
      </c>
    </row>
    <row r="275" spans="2:47" s="1" customFormat="1" ht="12">
      <c r="B275" s="38"/>
      <c r="C275" s="39"/>
      <c r="D275" s="224" t="s">
        <v>232</v>
      </c>
      <c r="E275" s="39"/>
      <c r="F275" s="227" t="s">
        <v>541</v>
      </c>
      <c r="G275" s="39"/>
      <c r="H275" s="39"/>
      <c r="I275" s="135"/>
      <c r="J275" s="39"/>
      <c r="K275" s="39"/>
      <c r="L275" s="43"/>
      <c r="M275" s="226"/>
      <c r="N275" s="83"/>
      <c r="O275" s="83"/>
      <c r="P275" s="83"/>
      <c r="Q275" s="83"/>
      <c r="R275" s="83"/>
      <c r="S275" s="83"/>
      <c r="T275" s="84"/>
      <c r="AT275" s="17" t="s">
        <v>232</v>
      </c>
      <c r="AU275" s="17" t="s">
        <v>80</v>
      </c>
    </row>
    <row r="276" spans="2:51" s="12" customFormat="1" ht="12">
      <c r="B276" s="231"/>
      <c r="C276" s="232"/>
      <c r="D276" s="224" t="s">
        <v>240</v>
      </c>
      <c r="E276" s="233" t="s">
        <v>19</v>
      </c>
      <c r="F276" s="234" t="s">
        <v>542</v>
      </c>
      <c r="G276" s="232"/>
      <c r="H276" s="235">
        <v>495</v>
      </c>
      <c r="I276" s="236"/>
      <c r="J276" s="232"/>
      <c r="K276" s="232"/>
      <c r="L276" s="237"/>
      <c r="M276" s="238"/>
      <c r="N276" s="239"/>
      <c r="O276" s="239"/>
      <c r="P276" s="239"/>
      <c r="Q276" s="239"/>
      <c r="R276" s="239"/>
      <c r="S276" s="239"/>
      <c r="T276" s="240"/>
      <c r="AT276" s="241" t="s">
        <v>240</v>
      </c>
      <c r="AU276" s="241" t="s">
        <v>80</v>
      </c>
      <c r="AV276" s="12" t="s">
        <v>80</v>
      </c>
      <c r="AW276" s="12" t="s">
        <v>32</v>
      </c>
      <c r="AX276" s="12" t="s">
        <v>78</v>
      </c>
      <c r="AY276" s="241" t="s">
        <v>126</v>
      </c>
    </row>
    <row r="277" spans="2:65" s="1" customFormat="1" ht="16.5" customHeight="1">
      <c r="B277" s="38"/>
      <c r="C277" s="211" t="s">
        <v>543</v>
      </c>
      <c r="D277" s="211" t="s">
        <v>127</v>
      </c>
      <c r="E277" s="212" t="s">
        <v>544</v>
      </c>
      <c r="F277" s="213" t="s">
        <v>545</v>
      </c>
      <c r="G277" s="214" t="s">
        <v>261</v>
      </c>
      <c r="H277" s="215">
        <v>185</v>
      </c>
      <c r="I277" s="216"/>
      <c r="J277" s="217">
        <f>ROUND(I277*H277,2)</f>
        <v>0</v>
      </c>
      <c r="K277" s="213" t="s">
        <v>164</v>
      </c>
      <c r="L277" s="43"/>
      <c r="M277" s="218" t="s">
        <v>19</v>
      </c>
      <c r="N277" s="219" t="s">
        <v>42</v>
      </c>
      <c r="O277" s="83"/>
      <c r="P277" s="220">
        <f>O277*H277</f>
        <v>0</v>
      </c>
      <c r="Q277" s="220">
        <v>0.14067</v>
      </c>
      <c r="R277" s="220">
        <f>Q277*H277</f>
        <v>26.02395</v>
      </c>
      <c r="S277" s="220">
        <v>0</v>
      </c>
      <c r="T277" s="221">
        <f>S277*H277</f>
        <v>0</v>
      </c>
      <c r="AR277" s="222" t="s">
        <v>150</v>
      </c>
      <c r="AT277" s="222" t="s">
        <v>127</v>
      </c>
      <c r="AU277" s="222" t="s">
        <v>80</v>
      </c>
      <c r="AY277" s="17" t="s">
        <v>126</v>
      </c>
      <c r="BE277" s="223">
        <f>IF(N277="základní",J277,0)</f>
        <v>0</v>
      </c>
      <c r="BF277" s="223">
        <f>IF(N277="snížená",J277,0)</f>
        <v>0</v>
      </c>
      <c r="BG277" s="223">
        <f>IF(N277="zákl. přenesená",J277,0)</f>
        <v>0</v>
      </c>
      <c r="BH277" s="223">
        <f>IF(N277="sníž. přenesená",J277,0)</f>
        <v>0</v>
      </c>
      <c r="BI277" s="223">
        <f>IF(N277="nulová",J277,0)</f>
        <v>0</v>
      </c>
      <c r="BJ277" s="17" t="s">
        <v>78</v>
      </c>
      <c r="BK277" s="223">
        <f>ROUND(I277*H277,2)</f>
        <v>0</v>
      </c>
      <c r="BL277" s="17" t="s">
        <v>150</v>
      </c>
      <c r="BM277" s="222" t="s">
        <v>546</v>
      </c>
    </row>
    <row r="278" spans="2:47" s="1" customFormat="1" ht="12">
      <c r="B278" s="38"/>
      <c r="C278" s="39"/>
      <c r="D278" s="224" t="s">
        <v>134</v>
      </c>
      <c r="E278" s="39"/>
      <c r="F278" s="225" t="s">
        <v>547</v>
      </c>
      <c r="G278" s="39"/>
      <c r="H278" s="39"/>
      <c r="I278" s="135"/>
      <c r="J278" s="39"/>
      <c r="K278" s="39"/>
      <c r="L278" s="43"/>
      <c r="M278" s="226"/>
      <c r="N278" s="83"/>
      <c r="O278" s="83"/>
      <c r="P278" s="83"/>
      <c r="Q278" s="83"/>
      <c r="R278" s="83"/>
      <c r="S278" s="83"/>
      <c r="T278" s="84"/>
      <c r="AT278" s="17" t="s">
        <v>134</v>
      </c>
      <c r="AU278" s="17" t="s">
        <v>80</v>
      </c>
    </row>
    <row r="279" spans="2:47" s="1" customFormat="1" ht="12">
      <c r="B279" s="38"/>
      <c r="C279" s="39"/>
      <c r="D279" s="224" t="s">
        <v>232</v>
      </c>
      <c r="E279" s="39"/>
      <c r="F279" s="227" t="s">
        <v>548</v>
      </c>
      <c r="G279" s="39"/>
      <c r="H279" s="39"/>
      <c r="I279" s="135"/>
      <c r="J279" s="39"/>
      <c r="K279" s="39"/>
      <c r="L279" s="43"/>
      <c r="M279" s="226"/>
      <c r="N279" s="83"/>
      <c r="O279" s="83"/>
      <c r="P279" s="83"/>
      <c r="Q279" s="83"/>
      <c r="R279" s="83"/>
      <c r="S279" s="83"/>
      <c r="T279" s="84"/>
      <c r="AT279" s="17" t="s">
        <v>232</v>
      </c>
      <c r="AU279" s="17" t="s">
        <v>80</v>
      </c>
    </row>
    <row r="280" spans="2:51" s="12" customFormat="1" ht="12">
      <c r="B280" s="231"/>
      <c r="C280" s="232"/>
      <c r="D280" s="224" t="s">
        <v>240</v>
      </c>
      <c r="E280" s="233" t="s">
        <v>19</v>
      </c>
      <c r="F280" s="234" t="s">
        <v>549</v>
      </c>
      <c r="G280" s="232"/>
      <c r="H280" s="235">
        <v>185</v>
      </c>
      <c r="I280" s="236"/>
      <c r="J280" s="232"/>
      <c r="K280" s="232"/>
      <c r="L280" s="237"/>
      <c r="M280" s="238"/>
      <c r="N280" s="239"/>
      <c r="O280" s="239"/>
      <c r="P280" s="239"/>
      <c r="Q280" s="239"/>
      <c r="R280" s="239"/>
      <c r="S280" s="239"/>
      <c r="T280" s="240"/>
      <c r="AT280" s="241" t="s">
        <v>240</v>
      </c>
      <c r="AU280" s="241" t="s">
        <v>80</v>
      </c>
      <c r="AV280" s="12" t="s">
        <v>80</v>
      </c>
      <c r="AW280" s="12" t="s">
        <v>32</v>
      </c>
      <c r="AX280" s="12" t="s">
        <v>78</v>
      </c>
      <c r="AY280" s="241" t="s">
        <v>126</v>
      </c>
    </row>
    <row r="281" spans="2:65" s="1" customFormat="1" ht="16.5" customHeight="1">
      <c r="B281" s="38"/>
      <c r="C281" s="263" t="s">
        <v>550</v>
      </c>
      <c r="D281" s="263" t="s">
        <v>301</v>
      </c>
      <c r="E281" s="264" t="s">
        <v>551</v>
      </c>
      <c r="F281" s="265" t="s">
        <v>552</v>
      </c>
      <c r="G281" s="266" t="s">
        <v>261</v>
      </c>
      <c r="H281" s="267">
        <v>185</v>
      </c>
      <c r="I281" s="268"/>
      <c r="J281" s="269">
        <f>ROUND(I281*H281,2)</f>
        <v>0</v>
      </c>
      <c r="K281" s="265" t="s">
        <v>164</v>
      </c>
      <c r="L281" s="270"/>
      <c r="M281" s="271" t="s">
        <v>19</v>
      </c>
      <c r="N281" s="272" t="s">
        <v>42</v>
      </c>
      <c r="O281" s="83"/>
      <c r="P281" s="220">
        <f>O281*H281</f>
        <v>0</v>
      </c>
      <c r="Q281" s="220">
        <v>0.104</v>
      </c>
      <c r="R281" s="220">
        <f>Q281*H281</f>
        <v>19.24</v>
      </c>
      <c r="S281" s="220">
        <v>0</v>
      </c>
      <c r="T281" s="221">
        <f>S281*H281</f>
        <v>0</v>
      </c>
      <c r="AR281" s="222" t="s">
        <v>172</v>
      </c>
      <c r="AT281" s="222" t="s">
        <v>301</v>
      </c>
      <c r="AU281" s="222" t="s">
        <v>80</v>
      </c>
      <c r="AY281" s="17" t="s">
        <v>126</v>
      </c>
      <c r="BE281" s="223">
        <f>IF(N281="základní",J281,0)</f>
        <v>0</v>
      </c>
      <c r="BF281" s="223">
        <f>IF(N281="snížená",J281,0)</f>
        <v>0</v>
      </c>
      <c r="BG281" s="223">
        <f>IF(N281="zákl. přenesená",J281,0)</f>
        <v>0</v>
      </c>
      <c r="BH281" s="223">
        <f>IF(N281="sníž. přenesená",J281,0)</f>
        <v>0</v>
      </c>
      <c r="BI281" s="223">
        <f>IF(N281="nulová",J281,0)</f>
        <v>0</v>
      </c>
      <c r="BJ281" s="17" t="s">
        <v>78</v>
      </c>
      <c r="BK281" s="223">
        <f>ROUND(I281*H281,2)</f>
        <v>0</v>
      </c>
      <c r="BL281" s="17" t="s">
        <v>150</v>
      </c>
      <c r="BM281" s="222" t="s">
        <v>553</v>
      </c>
    </row>
    <row r="282" spans="2:47" s="1" customFormat="1" ht="12">
      <c r="B282" s="38"/>
      <c r="C282" s="39"/>
      <c r="D282" s="224" t="s">
        <v>134</v>
      </c>
      <c r="E282" s="39"/>
      <c r="F282" s="225" t="s">
        <v>552</v>
      </c>
      <c r="G282" s="39"/>
      <c r="H282" s="39"/>
      <c r="I282" s="135"/>
      <c r="J282" s="39"/>
      <c r="K282" s="39"/>
      <c r="L282" s="43"/>
      <c r="M282" s="226"/>
      <c r="N282" s="83"/>
      <c r="O282" s="83"/>
      <c r="P282" s="83"/>
      <c r="Q282" s="83"/>
      <c r="R282" s="83"/>
      <c r="S282" s="83"/>
      <c r="T282" s="84"/>
      <c r="AT282" s="17" t="s">
        <v>134</v>
      </c>
      <c r="AU282" s="17" t="s">
        <v>80</v>
      </c>
    </row>
    <row r="283" spans="2:65" s="1" customFormat="1" ht="16.5" customHeight="1">
      <c r="B283" s="38"/>
      <c r="C283" s="211" t="s">
        <v>554</v>
      </c>
      <c r="D283" s="211" t="s">
        <v>127</v>
      </c>
      <c r="E283" s="212" t="s">
        <v>555</v>
      </c>
      <c r="F283" s="213" t="s">
        <v>556</v>
      </c>
      <c r="G283" s="214" t="s">
        <v>261</v>
      </c>
      <c r="H283" s="215">
        <v>13</v>
      </c>
      <c r="I283" s="216"/>
      <c r="J283" s="217">
        <f>ROUND(I283*H283,2)</f>
        <v>0</v>
      </c>
      <c r="K283" s="213" t="s">
        <v>164</v>
      </c>
      <c r="L283" s="43"/>
      <c r="M283" s="218" t="s">
        <v>19</v>
      </c>
      <c r="N283" s="219" t="s">
        <v>42</v>
      </c>
      <c r="O283" s="83"/>
      <c r="P283" s="220">
        <f>O283*H283</f>
        <v>0</v>
      </c>
      <c r="Q283" s="220">
        <v>0.00061</v>
      </c>
      <c r="R283" s="220">
        <f>Q283*H283</f>
        <v>0.00793</v>
      </c>
      <c r="S283" s="220">
        <v>0</v>
      </c>
      <c r="T283" s="221">
        <f>S283*H283</f>
        <v>0</v>
      </c>
      <c r="AR283" s="222" t="s">
        <v>150</v>
      </c>
      <c r="AT283" s="222" t="s">
        <v>127</v>
      </c>
      <c r="AU283" s="222" t="s">
        <v>80</v>
      </c>
      <c r="AY283" s="17" t="s">
        <v>126</v>
      </c>
      <c r="BE283" s="223">
        <f>IF(N283="základní",J283,0)</f>
        <v>0</v>
      </c>
      <c r="BF283" s="223">
        <f>IF(N283="snížená",J283,0)</f>
        <v>0</v>
      </c>
      <c r="BG283" s="223">
        <f>IF(N283="zákl. přenesená",J283,0)</f>
        <v>0</v>
      </c>
      <c r="BH283" s="223">
        <f>IF(N283="sníž. přenesená",J283,0)</f>
        <v>0</v>
      </c>
      <c r="BI283" s="223">
        <f>IF(N283="nulová",J283,0)</f>
        <v>0</v>
      </c>
      <c r="BJ283" s="17" t="s">
        <v>78</v>
      </c>
      <c r="BK283" s="223">
        <f>ROUND(I283*H283,2)</f>
        <v>0</v>
      </c>
      <c r="BL283" s="17" t="s">
        <v>150</v>
      </c>
      <c r="BM283" s="222" t="s">
        <v>557</v>
      </c>
    </row>
    <row r="284" spans="2:47" s="1" customFormat="1" ht="12">
      <c r="B284" s="38"/>
      <c r="C284" s="39"/>
      <c r="D284" s="224" t="s">
        <v>134</v>
      </c>
      <c r="E284" s="39"/>
      <c r="F284" s="225" t="s">
        <v>558</v>
      </c>
      <c r="G284" s="39"/>
      <c r="H284" s="39"/>
      <c r="I284" s="135"/>
      <c r="J284" s="39"/>
      <c r="K284" s="39"/>
      <c r="L284" s="43"/>
      <c r="M284" s="226"/>
      <c r="N284" s="83"/>
      <c r="O284" s="83"/>
      <c r="P284" s="83"/>
      <c r="Q284" s="83"/>
      <c r="R284" s="83"/>
      <c r="S284" s="83"/>
      <c r="T284" s="84"/>
      <c r="AT284" s="17" t="s">
        <v>134</v>
      </c>
      <c r="AU284" s="17" t="s">
        <v>80</v>
      </c>
    </row>
    <row r="285" spans="2:47" s="1" customFormat="1" ht="12">
      <c r="B285" s="38"/>
      <c r="C285" s="39"/>
      <c r="D285" s="224" t="s">
        <v>232</v>
      </c>
      <c r="E285" s="39"/>
      <c r="F285" s="227" t="s">
        <v>559</v>
      </c>
      <c r="G285" s="39"/>
      <c r="H285" s="39"/>
      <c r="I285" s="135"/>
      <c r="J285" s="39"/>
      <c r="K285" s="39"/>
      <c r="L285" s="43"/>
      <c r="M285" s="226"/>
      <c r="N285" s="83"/>
      <c r="O285" s="83"/>
      <c r="P285" s="83"/>
      <c r="Q285" s="83"/>
      <c r="R285" s="83"/>
      <c r="S285" s="83"/>
      <c r="T285" s="84"/>
      <c r="AT285" s="17" t="s">
        <v>232</v>
      </c>
      <c r="AU285" s="17" t="s">
        <v>80</v>
      </c>
    </row>
    <row r="286" spans="2:51" s="12" customFormat="1" ht="12">
      <c r="B286" s="231"/>
      <c r="C286" s="232"/>
      <c r="D286" s="224" t="s">
        <v>240</v>
      </c>
      <c r="E286" s="233" t="s">
        <v>19</v>
      </c>
      <c r="F286" s="234" t="s">
        <v>560</v>
      </c>
      <c r="G286" s="232"/>
      <c r="H286" s="235">
        <v>13</v>
      </c>
      <c r="I286" s="236"/>
      <c r="J286" s="232"/>
      <c r="K286" s="232"/>
      <c r="L286" s="237"/>
      <c r="M286" s="238"/>
      <c r="N286" s="239"/>
      <c r="O286" s="239"/>
      <c r="P286" s="239"/>
      <c r="Q286" s="239"/>
      <c r="R286" s="239"/>
      <c r="S286" s="239"/>
      <c r="T286" s="240"/>
      <c r="AT286" s="241" t="s">
        <v>240</v>
      </c>
      <c r="AU286" s="241" t="s">
        <v>80</v>
      </c>
      <c r="AV286" s="12" t="s">
        <v>80</v>
      </c>
      <c r="AW286" s="12" t="s">
        <v>32</v>
      </c>
      <c r="AX286" s="12" t="s">
        <v>78</v>
      </c>
      <c r="AY286" s="241" t="s">
        <v>126</v>
      </c>
    </row>
    <row r="287" spans="2:65" s="1" customFormat="1" ht="16.5" customHeight="1">
      <c r="B287" s="38"/>
      <c r="C287" s="211" t="s">
        <v>561</v>
      </c>
      <c r="D287" s="211" t="s">
        <v>127</v>
      </c>
      <c r="E287" s="212" t="s">
        <v>562</v>
      </c>
      <c r="F287" s="213" t="s">
        <v>563</v>
      </c>
      <c r="G287" s="214" t="s">
        <v>261</v>
      </c>
      <c r="H287" s="215">
        <v>79</v>
      </c>
      <c r="I287" s="216"/>
      <c r="J287" s="217">
        <f>ROUND(I287*H287,2)</f>
        <v>0</v>
      </c>
      <c r="K287" s="213" t="s">
        <v>164</v>
      </c>
      <c r="L287" s="43"/>
      <c r="M287" s="218" t="s">
        <v>19</v>
      </c>
      <c r="N287" s="219" t="s">
        <v>42</v>
      </c>
      <c r="O287" s="83"/>
      <c r="P287" s="220">
        <f>O287*H287</f>
        <v>0</v>
      </c>
      <c r="Q287" s="220">
        <v>0</v>
      </c>
      <c r="R287" s="220">
        <f>Q287*H287</f>
        <v>0</v>
      </c>
      <c r="S287" s="220">
        <v>0</v>
      </c>
      <c r="T287" s="221">
        <f>S287*H287</f>
        <v>0</v>
      </c>
      <c r="AR287" s="222" t="s">
        <v>150</v>
      </c>
      <c r="AT287" s="222" t="s">
        <v>127</v>
      </c>
      <c r="AU287" s="222" t="s">
        <v>80</v>
      </c>
      <c r="AY287" s="17" t="s">
        <v>126</v>
      </c>
      <c r="BE287" s="223">
        <f>IF(N287="základní",J287,0)</f>
        <v>0</v>
      </c>
      <c r="BF287" s="223">
        <f>IF(N287="snížená",J287,0)</f>
        <v>0</v>
      </c>
      <c r="BG287" s="223">
        <f>IF(N287="zákl. přenesená",J287,0)</f>
        <v>0</v>
      </c>
      <c r="BH287" s="223">
        <f>IF(N287="sníž. přenesená",J287,0)</f>
        <v>0</v>
      </c>
      <c r="BI287" s="223">
        <f>IF(N287="nulová",J287,0)</f>
        <v>0</v>
      </c>
      <c r="BJ287" s="17" t="s">
        <v>78</v>
      </c>
      <c r="BK287" s="223">
        <f>ROUND(I287*H287,2)</f>
        <v>0</v>
      </c>
      <c r="BL287" s="17" t="s">
        <v>150</v>
      </c>
      <c r="BM287" s="222" t="s">
        <v>564</v>
      </c>
    </row>
    <row r="288" spans="2:47" s="1" customFormat="1" ht="12">
      <c r="B288" s="38"/>
      <c r="C288" s="39"/>
      <c r="D288" s="224" t="s">
        <v>134</v>
      </c>
      <c r="E288" s="39"/>
      <c r="F288" s="225" t="s">
        <v>565</v>
      </c>
      <c r="G288" s="39"/>
      <c r="H288" s="39"/>
      <c r="I288" s="135"/>
      <c r="J288" s="39"/>
      <c r="K288" s="39"/>
      <c r="L288" s="43"/>
      <c r="M288" s="226"/>
      <c r="N288" s="83"/>
      <c r="O288" s="83"/>
      <c r="P288" s="83"/>
      <c r="Q288" s="83"/>
      <c r="R288" s="83"/>
      <c r="S288" s="83"/>
      <c r="T288" s="84"/>
      <c r="AT288" s="17" t="s">
        <v>134</v>
      </c>
      <c r="AU288" s="17" t="s">
        <v>80</v>
      </c>
    </row>
    <row r="289" spans="2:47" s="1" customFormat="1" ht="12">
      <c r="B289" s="38"/>
      <c r="C289" s="39"/>
      <c r="D289" s="224" t="s">
        <v>232</v>
      </c>
      <c r="E289" s="39"/>
      <c r="F289" s="227" t="s">
        <v>566</v>
      </c>
      <c r="G289" s="39"/>
      <c r="H289" s="39"/>
      <c r="I289" s="135"/>
      <c r="J289" s="39"/>
      <c r="K289" s="39"/>
      <c r="L289" s="43"/>
      <c r="M289" s="226"/>
      <c r="N289" s="83"/>
      <c r="O289" s="83"/>
      <c r="P289" s="83"/>
      <c r="Q289" s="83"/>
      <c r="R289" s="83"/>
      <c r="S289" s="83"/>
      <c r="T289" s="84"/>
      <c r="AT289" s="17" t="s">
        <v>232</v>
      </c>
      <c r="AU289" s="17" t="s">
        <v>80</v>
      </c>
    </row>
    <row r="290" spans="2:65" s="1" customFormat="1" ht="16.5" customHeight="1">
      <c r="B290" s="38"/>
      <c r="C290" s="211" t="s">
        <v>567</v>
      </c>
      <c r="D290" s="211" t="s">
        <v>127</v>
      </c>
      <c r="E290" s="212" t="s">
        <v>568</v>
      </c>
      <c r="F290" s="213" t="s">
        <v>569</v>
      </c>
      <c r="G290" s="214" t="s">
        <v>229</v>
      </c>
      <c r="H290" s="215">
        <v>1008</v>
      </c>
      <c r="I290" s="216"/>
      <c r="J290" s="217">
        <f>ROUND(I290*H290,2)</f>
        <v>0</v>
      </c>
      <c r="K290" s="213" t="s">
        <v>164</v>
      </c>
      <c r="L290" s="43"/>
      <c r="M290" s="218" t="s">
        <v>19</v>
      </c>
      <c r="N290" s="219" t="s">
        <v>42</v>
      </c>
      <c r="O290" s="83"/>
      <c r="P290" s="220">
        <f>O290*H290</f>
        <v>0</v>
      </c>
      <c r="Q290" s="220">
        <v>0</v>
      </c>
      <c r="R290" s="220">
        <f>Q290*H290</f>
        <v>0</v>
      </c>
      <c r="S290" s="220">
        <v>0</v>
      </c>
      <c r="T290" s="221">
        <f>S290*H290</f>
        <v>0</v>
      </c>
      <c r="AR290" s="222" t="s">
        <v>150</v>
      </c>
      <c r="AT290" s="222" t="s">
        <v>127</v>
      </c>
      <c r="AU290" s="222" t="s">
        <v>80</v>
      </c>
      <c r="AY290" s="17" t="s">
        <v>126</v>
      </c>
      <c r="BE290" s="223">
        <f>IF(N290="základní",J290,0)</f>
        <v>0</v>
      </c>
      <c r="BF290" s="223">
        <f>IF(N290="snížená",J290,0)</f>
        <v>0</v>
      </c>
      <c r="BG290" s="223">
        <f>IF(N290="zákl. přenesená",J290,0)</f>
        <v>0</v>
      </c>
      <c r="BH290" s="223">
        <f>IF(N290="sníž. přenesená",J290,0)</f>
        <v>0</v>
      </c>
      <c r="BI290" s="223">
        <f>IF(N290="nulová",J290,0)</f>
        <v>0</v>
      </c>
      <c r="BJ290" s="17" t="s">
        <v>78</v>
      </c>
      <c r="BK290" s="223">
        <f>ROUND(I290*H290,2)</f>
        <v>0</v>
      </c>
      <c r="BL290" s="17" t="s">
        <v>150</v>
      </c>
      <c r="BM290" s="222" t="s">
        <v>570</v>
      </c>
    </row>
    <row r="291" spans="2:47" s="1" customFormat="1" ht="12">
      <c r="B291" s="38"/>
      <c r="C291" s="39"/>
      <c r="D291" s="224" t="s">
        <v>134</v>
      </c>
      <c r="E291" s="39"/>
      <c r="F291" s="225" t="s">
        <v>571</v>
      </c>
      <c r="G291" s="39"/>
      <c r="H291" s="39"/>
      <c r="I291" s="135"/>
      <c r="J291" s="39"/>
      <c r="K291" s="39"/>
      <c r="L291" s="43"/>
      <c r="M291" s="226"/>
      <c r="N291" s="83"/>
      <c r="O291" s="83"/>
      <c r="P291" s="83"/>
      <c r="Q291" s="83"/>
      <c r="R291" s="83"/>
      <c r="S291" s="83"/>
      <c r="T291" s="84"/>
      <c r="AT291" s="17" t="s">
        <v>134</v>
      </c>
      <c r="AU291" s="17" t="s">
        <v>80</v>
      </c>
    </row>
    <row r="292" spans="2:47" s="1" customFormat="1" ht="12">
      <c r="B292" s="38"/>
      <c r="C292" s="39"/>
      <c r="D292" s="224" t="s">
        <v>232</v>
      </c>
      <c r="E292" s="39"/>
      <c r="F292" s="227" t="s">
        <v>572</v>
      </c>
      <c r="G292" s="39"/>
      <c r="H292" s="39"/>
      <c r="I292" s="135"/>
      <c r="J292" s="39"/>
      <c r="K292" s="39"/>
      <c r="L292" s="43"/>
      <c r="M292" s="226"/>
      <c r="N292" s="83"/>
      <c r="O292" s="83"/>
      <c r="P292" s="83"/>
      <c r="Q292" s="83"/>
      <c r="R292" s="83"/>
      <c r="S292" s="83"/>
      <c r="T292" s="84"/>
      <c r="AT292" s="17" t="s">
        <v>232</v>
      </c>
      <c r="AU292" s="17" t="s">
        <v>80</v>
      </c>
    </row>
    <row r="293" spans="2:51" s="12" customFormat="1" ht="12">
      <c r="B293" s="231"/>
      <c r="C293" s="232"/>
      <c r="D293" s="224" t="s">
        <v>240</v>
      </c>
      <c r="E293" s="233" t="s">
        <v>19</v>
      </c>
      <c r="F293" s="234" t="s">
        <v>573</v>
      </c>
      <c r="G293" s="232"/>
      <c r="H293" s="235">
        <v>1008</v>
      </c>
      <c r="I293" s="236"/>
      <c r="J293" s="232"/>
      <c r="K293" s="232"/>
      <c r="L293" s="237"/>
      <c r="M293" s="238"/>
      <c r="N293" s="239"/>
      <c r="O293" s="239"/>
      <c r="P293" s="239"/>
      <c r="Q293" s="239"/>
      <c r="R293" s="239"/>
      <c r="S293" s="239"/>
      <c r="T293" s="240"/>
      <c r="AT293" s="241" t="s">
        <v>240</v>
      </c>
      <c r="AU293" s="241" t="s">
        <v>80</v>
      </c>
      <c r="AV293" s="12" t="s">
        <v>80</v>
      </c>
      <c r="AW293" s="12" t="s">
        <v>32</v>
      </c>
      <c r="AX293" s="12" t="s">
        <v>78</v>
      </c>
      <c r="AY293" s="241" t="s">
        <v>126</v>
      </c>
    </row>
    <row r="294" spans="2:65" s="1" customFormat="1" ht="16.5" customHeight="1">
      <c r="B294" s="38"/>
      <c r="C294" s="211" t="s">
        <v>574</v>
      </c>
      <c r="D294" s="211" t="s">
        <v>127</v>
      </c>
      <c r="E294" s="212" t="s">
        <v>575</v>
      </c>
      <c r="F294" s="213" t="s">
        <v>576</v>
      </c>
      <c r="G294" s="214" t="s">
        <v>229</v>
      </c>
      <c r="H294" s="215">
        <v>195</v>
      </c>
      <c r="I294" s="216"/>
      <c r="J294" s="217">
        <f>ROUND(I294*H294,2)</f>
        <v>0</v>
      </c>
      <c r="K294" s="213" t="s">
        <v>164</v>
      </c>
      <c r="L294" s="43"/>
      <c r="M294" s="218" t="s">
        <v>19</v>
      </c>
      <c r="N294" s="219" t="s">
        <v>42</v>
      </c>
      <c r="O294" s="83"/>
      <c r="P294" s="220">
        <f>O294*H294</f>
        <v>0</v>
      </c>
      <c r="Q294" s="220">
        <v>0</v>
      </c>
      <c r="R294" s="220">
        <f>Q294*H294</f>
        <v>0</v>
      </c>
      <c r="S294" s="220">
        <v>0</v>
      </c>
      <c r="T294" s="221">
        <f>S294*H294</f>
        <v>0</v>
      </c>
      <c r="AR294" s="222" t="s">
        <v>150</v>
      </c>
      <c r="AT294" s="222" t="s">
        <v>127</v>
      </c>
      <c r="AU294" s="222" t="s">
        <v>80</v>
      </c>
      <c r="AY294" s="17" t="s">
        <v>126</v>
      </c>
      <c r="BE294" s="223">
        <f>IF(N294="základní",J294,0)</f>
        <v>0</v>
      </c>
      <c r="BF294" s="223">
        <f>IF(N294="snížená",J294,0)</f>
        <v>0</v>
      </c>
      <c r="BG294" s="223">
        <f>IF(N294="zákl. přenesená",J294,0)</f>
        <v>0</v>
      </c>
      <c r="BH294" s="223">
        <f>IF(N294="sníž. přenesená",J294,0)</f>
        <v>0</v>
      </c>
      <c r="BI294" s="223">
        <f>IF(N294="nulová",J294,0)</f>
        <v>0</v>
      </c>
      <c r="BJ294" s="17" t="s">
        <v>78</v>
      </c>
      <c r="BK294" s="223">
        <f>ROUND(I294*H294,2)</f>
        <v>0</v>
      </c>
      <c r="BL294" s="17" t="s">
        <v>150</v>
      </c>
      <c r="BM294" s="222" t="s">
        <v>577</v>
      </c>
    </row>
    <row r="295" spans="2:47" s="1" customFormat="1" ht="12">
      <c r="B295" s="38"/>
      <c r="C295" s="39"/>
      <c r="D295" s="224" t="s">
        <v>134</v>
      </c>
      <c r="E295" s="39"/>
      <c r="F295" s="225" t="s">
        <v>578</v>
      </c>
      <c r="G295" s="39"/>
      <c r="H295" s="39"/>
      <c r="I295" s="135"/>
      <c r="J295" s="39"/>
      <c r="K295" s="39"/>
      <c r="L295" s="43"/>
      <c r="M295" s="226"/>
      <c r="N295" s="83"/>
      <c r="O295" s="83"/>
      <c r="P295" s="83"/>
      <c r="Q295" s="83"/>
      <c r="R295" s="83"/>
      <c r="S295" s="83"/>
      <c r="T295" s="84"/>
      <c r="AT295" s="17" t="s">
        <v>134</v>
      </c>
      <c r="AU295" s="17" t="s">
        <v>80</v>
      </c>
    </row>
    <row r="296" spans="2:47" s="1" customFormat="1" ht="12">
      <c r="B296" s="38"/>
      <c r="C296" s="39"/>
      <c r="D296" s="224" t="s">
        <v>232</v>
      </c>
      <c r="E296" s="39"/>
      <c r="F296" s="227" t="s">
        <v>572</v>
      </c>
      <c r="G296" s="39"/>
      <c r="H296" s="39"/>
      <c r="I296" s="135"/>
      <c r="J296" s="39"/>
      <c r="K296" s="39"/>
      <c r="L296" s="43"/>
      <c r="M296" s="226"/>
      <c r="N296" s="83"/>
      <c r="O296" s="83"/>
      <c r="P296" s="83"/>
      <c r="Q296" s="83"/>
      <c r="R296" s="83"/>
      <c r="S296" s="83"/>
      <c r="T296" s="84"/>
      <c r="AT296" s="17" t="s">
        <v>232</v>
      </c>
      <c r="AU296" s="17" t="s">
        <v>80</v>
      </c>
    </row>
    <row r="297" spans="2:63" s="11" customFormat="1" ht="22.8" customHeight="1">
      <c r="B297" s="195"/>
      <c r="C297" s="196"/>
      <c r="D297" s="197" t="s">
        <v>70</v>
      </c>
      <c r="E297" s="209" t="s">
        <v>579</v>
      </c>
      <c r="F297" s="209" t="s">
        <v>580</v>
      </c>
      <c r="G297" s="196"/>
      <c r="H297" s="196"/>
      <c r="I297" s="199"/>
      <c r="J297" s="210">
        <f>BK297</f>
        <v>0</v>
      </c>
      <c r="K297" s="196"/>
      <c r="L297" s="201"/>
      <c r="M297" s="202"/>
      <c r="N297" s="203"/>
      <c r="O297" s="203"/>
      <c r="P297" s="204">
        <f>SUM(P298:P320)</f>
        <v>0</v>
      </c>
      <c r="Q297" s="203"/>
      <c r="R297" s="204">
        <f>SUM(R298:R320)</f>
        <v>0</v>
      </c>
      <c r="S297" s="203"/>
      <c r="T297" s="205">
        <f>SUM(T298:T320)</f>
        <v>0</v>
      </c>
      <c r="AR297" s="206" t="s">
        <v>78</v>
      </c>
      <c r="AT297" s="207" t="s">
        <v>70</v>
      </c>
      <c r="AU297" s="207" t="s">
        <v>78</v>
      </c>
      <c r="AY297" s="206" t="s">
        <v>126</v>
      </c>
      <c r="BK297" s="208">
        <f>SUM(BK298:BK320)</f>
        <v>0</v>
      </c>
    </row>
    <row r="298" spans="2:65" s="1" customFormat="1" ht="24" customHeight="1">
      <c r="B298" s="38"/>
      <c r="C298" s="211" t="s">
        <v>581</v>
      </c>
      <c r="D298" s="211" t="s">
        <v>127</v>
      </c>
      <c r="E298" s="212" t="s">
        <v>582</v>
      </c>
      <c r="F298" s="213" t="s">
        <v>583</v>
      </c>
      <c r="G298" s="214" t="s">
        <v>286</v>
      </c>
      <c r="H298" s="215">
        <v>48.8</v>
      </c>
      <c r="I298" s="216"/>
      <c r="J298" s="217">
        <f>ROUND(I298*H298,2)</f>
        <v>0</v>
      </c>
      <c r="K298" s="213" t="s">
        <v>19</v>
      </c>
      <c r="L298" s="43"/>
      <c r="M298" s="218" t="s">
        <v>19</v>
      </c>
      <c r="N298" s="219" t="s">
        <v>42</v>
      </c>
      <c r="O298" s="83"/>
      <c r="P298" s="220">
        <f>O298*H298</f>
        <v>0</v>
      </c>
      <c r="Q298" s="220">
        <v>0</v>
      </c>
      <c r="R298" s="220">
        <f>Q298*H298</f>
        <v>0</v>
      </c>
      <c r="S298" s="220">
        <v>0</v>
      </c>
      <c r="T298" s="221">
        <f>S298*H298</f>
        <v>0</v>
      </c>
      <c r="AR298" s="222" t="s">
        <v>150</v>
      </c>
      <c r="AT298" s="222" t="s">
        <v>127</v>
      </c>
      <c r="AU298" s="222" t="s">
        <v>80</v>
      </c>
      <c r="AY298" s="17" t="s">
        <v>126</v>
      </c>
      <c r="BE298" s="223">
        <f>IF(N298="základní",J298,0)</f>
        <v>0</v>
      </c>
      <c r="BF298" s="223">
        <f>IF(N298="snížená",J298,0)</f>
        <v>0</v>
      </c>
      <c r="BG298" s="223">
        <f>IF(N298="zákl. přenesená",J298,0)</f>
        <v>0</v>
      </c>
      <c r="BH298" s="223">
        <f>IF(N298="sníž. přenesená",J298,0)</f>
        <v>0</v>
      </c>
      <c r="BI298" s="223">
        <f>IF(N298="nulová",J298,0)</f>
        <v>0</v>
      </c>
      <c r="BJ298" s="17" t="s">
        <v>78</v>
      </c>
      <c r="BK298" s="223">
        <f>ROUND(I298*H298,2)</f>
        <v>0</v>
      </c>
      <c r="BL298" s="17" t="s">
        <v>150</v>
      </c>
      <c r="BM298" s="222" t="s">
        <v>584</v>
      </c>
    </row>
    <row r="299" spans="2:47" s="1" customFormat="1" ht="12">
      <c r="B299" s="38"/>
      <c r="C299" s="39"/>
      <c r="D299" s="224" t="s">
        <v>134</v>
      </c>
      <c r="E299" s="39"/>
      <c r="F299" s="225" t="s">
        <v>583</v>
      </c>
      <c r="G299" s="39"/>
      <c r="H299" s="39"/>
      <c r="I299" s="135"/>
      <c r="J299" s="39"/>
      <c r="K299" s="39"/>
      <c r="L299" s="43"/>
      <c r="M299" s="226"/>
      <c r="N299" s="83"/>
      <c r="O299" s="83"/>
      <c r="P299" s="83"/>
      <c r="Q299" s="83"/>
      <c r="R299" s="83"/>
      <c r="S299" s="83"/>
      <c r="T299" s="84"/>
      <c r="AT299" s="17" t="s">
        <v>134</v>
      </c>
      <c r="AU299" s="17" t="s">
        <v>80</v>
      </c>
    </row>
    <row r="300" spans="2:51" s="12" customFormat="1" ht="12">
      <c r="B300" s="231"/>
      <c r="C300" s="232"/>
      <c r="D300" s="224" t="s">
        <v>240</v>
      </c>
      <c r="E300" s="233" t="s">
        <v>19</v>
      </c>
      <c r="F300" s="234" t="s">
        <v>585</v>
      </c>
      <c r="G300" s="232"/>
      <c r="H300" s="235">
        <v>48.8</v>
      </c>
      <c r="I300" s="236"/>
      <c r="J300" s="232"/>
      <c r="K300" s="232"/>
      <c r="L300" s="237"/>
      <c r="M300" s="238"/>
      <c r="N300" s="239"/>
      <c r="O300" s="239"/>
      <c r="P300" s="239"/>
      <c r="Q300" s="239"/>
      <c r="R300" s="239"/>
      <c r="S300" s="239"/>
      <c r="T300" s="240"/>
      <c r="AT300" s="241" t="s">
        <v>240</v>
      </c>
      <c r="AU300" s="241" t="s">
        <v>80</v>
      </c>
      <c r="AV300" s="12" t="s">
        <v>80</v>
      </c>
      <c r="AW300" s="12" t="s">
        <v>32</v>
      </c>
      <c r="AX300" s="12" t="s">
        <v>78</v>
      </c>
      <c r="AY300" s="241" t="s">
        <v>126</v>
      </c>
    </row>
    <row r="301" spans="2:65" s="1" customFormat="1" ht="16.5" customHeight="1">
      <c r="B301" s="38"/>
      <c r="C301" s="211" t="s">
        <v>586</v>
      </c>
      <c r="D301" s="211" t="s">
        <v>127</v>
      </c>
      <c r="E301" s="212" t="s">
        <v>587</v>
      </c>
      <c r="F301" s="213" t="s">
        <v>588</v>
      </c>
      <c r="G301" s="214" t="s">
        <v>286</v>
      </c>
      <c r="H301" s="215">
        <v>40.7</v>
      </c>
      <c r="I301" s="216"/>
      <c r="J301" s="217">
        <f>ROUND(I301*H301,2)</f>
        <v>0</v>
      </c>
      <c r="K301" s="213" t="s">
        <v>164</v>
      </c>
      <c r="L301" s="43"/>
      <c r="M301" s="218" t="s">
        <v>19</v>
      </c>
      <c r="N301" s="219" t="s">
        <v>42</v>
      </c>
      <c r="O301" s="83"/>
      <c r="P301" s="220">
        <f>O301*H301</f>
        <v>0</v>
      </c>
      <c r="Q301" s="220">
        <v>0</v>
      </c>
      <c r="R301" s="220">
        <f>Q301*H301</f>
        <v>0</v>
      </c>
      <c r="S301" s="220">
        <v>0</v>
      </c>
      <c r="T301" s="221">
        <f>S301*H301</f>
        <v>0</v>
      </c>
      <c r="AR301" s="222" t="s">
        <v>150</v>
      </c>
      <c r="AT301" s="222" t="s">
        <v>127</v>
      </c>
      <c r="AU301" s="222" t="s">
        <v>80</v>
      </c>
      <c r="AY301" s="17" t="s">
        <v>126</v>
      </c>
      <c r="BE301" s="223">
        <f>IF(N301="základní",J301,0)</f>
        <v>0</v>
      </c>
      <c r="BF301" s="223">
        <f>IF(N301="snížená",J301,0)</f>
        <v>0</v>
      </c>
      <c r="BG301" s="223">
        <f>IF(N301="zákl. přenesená",J301,0)</f>
        <v>0</v>
      </c>
      <c r="BH301" s="223">
        <f>IF(N301="sníž. přenesená",J301,0)</f>
        <v>0</v>
      </c>
      <c r="BI301" s="223">
        <f>IF(N301="nulová",J301,0)</f>
        <v>0</v>
      </c>
      <c r="BJ301" s="17" t="s">
        <v>78</v>
      </c>
      <c r="BK301" s="223">
        <f>ROUND(I301*H301,2)</f>
        <v>0</v>
      </c>
      <c r="BL301" s="17" t="s">
        <v>150</v>
      </c>
      <c r="BM301" s="222" t="s">
        <v>589</v>
      </c>
    </row>
    <row r="302" spans="2:47" s="1" customFormat="1" ht="12">
      <c r="B302" s="38"/>
      <c r="C302" s="39"/>
      <c r="D302" s="224" t="s">
        <v>134</v>
      </c>
      <c r="E302" s="39"/>
      <c r="F302" s="225" t="s">
        <v>590</v>
      </c>
      <c r="G302" s="39"/>
      <c r="H302" s="39"/>
      <c r="I302" s="135"/>
      <c r="J302" s="39"/>
      <c r="K302" s="39"/>
      <c r="L302" s="43"/>
      <c r="M302" s="226"/>
      <c r="N302" s="83"/>
      <c r="O302" s="83"/>
      <c r="P302" s="83"/>
      <c r="Q302" s="83"/>
      <c r="R302" s="83"/>
      <c r="S302" s="83"/>
      <c r="T302" s="84"/>
      <c r="AT302" s="17" t="s">
        <v>134</v>
      </c>
      <c r="AU302" s="17" t="s">
        <v>80</v>
      </c>
    </row>
    <row r="303" spans="2:47" s="1" customFormat="1" ht="12">
      <c r="B303" s="38"/>
      <c r="C303" s="39"/>
      <c r="D303" s="224" t="s">
        <v>232</v>
      </c>
      <c r="E303" s="39"/>
      <c r="F303" s="227" t="s">
        <v>591</v>
      </c>
      <c r="G303" s="39"/>
      <c r="H303" s="39"/>
      <c r="I303" s="135"/>
      <c r="J303" s="39"/>
      <c r="K303" s="39"/>
      <c r="L303" s="43"/>
      <c r="M303" s="226"/>
      <c r="N303" s="83"/>
      <c r="O303" s="83"/>
      <c r="P303" s="83"/>
      <c r="Q303" s="83"/>
      <c r="R303" s="83"/>
      <c r="S303" s="83"/>
      <c r="T303" s="84"/>
      <c r="AT303" s="17" t="s">
        <v>232</v>
      </c>
      <c r="AU303" s="17" t="s">
        <v>80</v>
      </c>
    </row>
    <row r="304" spans="2:47" s="1" customFormat="1" ht="12">
      <c r="B304" s="38"/>
      <c r="C304" s="39"/>
      <c r="D304" s="224" t="s">
        <v>136</v>
      </c>
      <c r="E304" s="39"/>
      <c r="F304" s="227" t="s">
        <v>592</v>
      </c>
      <c r="G304" s="39"/>
      <c r="H304" s="39"/>
      <c r="I304" s="135"/>
      <c r="J304" s="39"/>
      <c r="K304" s="39"/>
      <c r="L304" s="43"/>
      <c r="M304" s="226"/>
      <c r="N304" s="83"/>
      <c r="O304" s="83"/>
      <c r="P304" s="83"/>
      <c r="Q304" s="83"/>
      <c r="R304" s="83"/>
      <c r="S304" s="83"/>
      <c r="T304" s="84"/>
      <c r="AT304" s="17" t="s">
        <v>136</v>
      </c>
      <c r="AU304" s="17" t="s">
        <v>80</v>
      </c>
    </row>
    <row r="305" spans="2:51" s="13" customFormat="1" ht="12">
      <c r="B305" s="242"/>
      <c r="C305" s="243"/>
      <c r="D305" s="224" t="s">
        <v>240</v>
      </c>
      <c r="E305" s="244" t="s">
        <v>19</v>
      </c>
      <c r="F305" s="245" t="s">
        <v>593</v>
      </c>
      <c r="G305" s="243"/>
      <c r="H305" s="244" t="s">
        <v>19</v>
      </c>
      <c r="I305" s="246"/>
      <c r="J305" s="243"/>
      <c r="K305" s="243"/>
      <c r="L305" s="247"/>
      <c r="M305" s="248"/>
      <c r="N305" s="249"/>
      <c r="O305" s="249"/>
      <c r="P305" s="249"/>
      <c r="Q305" s="249"/>
      <c r="R305" s="249"/>
      <c r="S305" s="249"/>
      <c r="T305" s="250"/>
      <c r="AT305" s="251" t="s">
        <v>240</v>
      </c>
      <c r="AU305" s="251" t="s">
        <v>80</v>
      </c>
      <c r="AV305" s="13" t="s">
        <v>78</v>
      </c>
      <c r="AW305" s="13" t="s">
        <v>32</v>
      </c>
      <c r="AX305" s="13" t="s">
        <v>71</v>
      </c>
      <c r="AY305" s="251" t="s">
        <v>126</v>
      </c>
    </row>
    <row r="306" spans="2:51" s="12" customFormat="1" ht="12">
      <c r="B306" s="231"/>
      <c r="C306" s="232"/>
      <c r="D306" s="224" t="s">
        <v>240</v>
      </c>
      <c r="E306" s="233" t="s">
        <v>19</v>
      </c>
      <c r="F306" s="234" t="s">
        <v>594</v>
      </c>
      <c r="G306" s="232"/>
      <c r="H306" s="235">
        <v>40.7</v>
      </c>
      <c r="I306" s="236"/>
      <c r="J306" s="232"/>
      <c r="K306" s="232"/>
      <c r="L306" s="237"/>
      <c r="M306" s="238"/>
      <c r="N306" s="239"/>
      <c r="O306" s="239"/>
      <c r="P306" s="239"/>
      <c r="Q306" s="239"/>
      <c r="R306" s="239"/>
      <c r="S306" s="239"/>
      <c r="T306" s="240"/>
      <c r="AT306" s="241" t="s">
        <v>240</v>
      </c>
      <c r="AU306" s="241" t="s">
        <v>80</v>
      </c>
      <c r="AV306" s="12" t="s">
        <v>80</v>
      </c>
      <c r="AW306" s="12" t="s">
        <v>32</v>
      </c>
      <c r="AX306" s="12" t="s">
        <v>71</v>
      </c>
      <c r="AY306" s="241" t="s">
        <v>126</v>
      </c>
    </row>
    <row r="307" spans="2:51" s="14" customFormat="1" ht="12">
      <c r="B307" s="252"/>
      <c r="C307" s="253"/>
      <c r="D307" s="224" t="s">
        <v>240</v>
      </c>
      <c r="E307" s="254" t="s">
        <v>19</v>
      </c>
      <c r="F307" s="255" t="s">
        <v>300</v>
      </c>
      <c r="G307" s="253"/>
      <c r="H307" s="256">
        <v>40.7</v>
      </c>
      <c r="I307" s="257"/>
      <c r="J307" s="253"/>
      <c r="K307" s="253"/>
      <c r="L307" s="258"/>
      <c r="M307" s="259"/>
      <c r="N307" s="260"/>
      <c r="O307" s="260"/>
      <c r="P307" s="260"/>
      <c r="Q307" s="260"/>
      <c r="R307" s="260"/>
      <c r="S307" s="260"/>
      <c r="T307" s="261"/>
      <c r="AT307" s="262" t="s">
        <v>240</v>
      </c>
      <c r="AU307" s="262" t="s">
        <v>80</v>
      </c>
      <c r="AV307" s="14" t="s">
        <v>150</v>
      </c>
      <c r="AW307" s="14" t="s">
        <v>32</v>
      </c>
      <c r="AX307" s="14" t="s">
        <v>78</v>
      </c>
      <c r="AY307" s="262" t="s">
        <v>126</v>
      </c>
    </row>
    <row r="308" spans="2:65" s="1" customFormat="1" ht="24" customHeight="1">
      <c r="B308" s="38"/>
      <c r="C308" s="211" t="s">
        <v>595</v>
      </c>
      <c r="D308" s="211" t="s">
        <v>127</v>
      </c>
      <c r="E308" s="212" t="s">
        <v>596</v>
      </c>
      <c r="F308" s="213" t="s">
        <v>597</v>
      </c>
      <c r="G308" s="214" t="s">
        <v>286</v>
      </c>
      <c r="H308" s="215">
        <v>199.9</v>
      </c>
      <c r="I308" s="216"/>
      <c r="J308" s="217">
        <f>ROUND(I308*H308,2)</f>
        <v>0</v>
      </c>
      <c r="K308" s="213" t="s">
        <v>19</v>
      </c>
      <c r="L308" s="43"/>
      <c r="M308" s="218" t="s">
        <v>19</v>
      </c>
      <c r="N308" s="219" t="s">
        <v>42</v>
      </c>
      <c r="O308" s="83"/>
      <c r="P308" s="220">
        <f>O308*H308</f>
        <v>0</v>
      </c>
      <c r="Q308" s="220">
        <v>0</v>
      </c>
      <c r="R308" s="220">
        <f>Q308*H308</f>
        <v>0</v>
      </c>
      <c r="S308" s="220">
        <v>0</v>
      </c>
      <c r="T308" s="221">
        <f>S308*H308</f>
        <v>0</v>
      </c>
      <c r="AR308" s="222" t="s">
        <v>150</v>
      </c>
      <c r="AT308" s="222" t="s">
        <v>127</v>
      </c>
      <c r="AU308" s="222" t="s">
        <v>80</v>
      </c>
      <c r="AY308" s="17" t="s">
        <v>126</v>
      </c>
      <c r="BE308" s="223">
        <f>IF(N308="základní",J308,0)</f>
        <v>0</v>
      </c>
      <c r="BF308" s="223">
        <f>IF(N308="snížená",J308,0)</f>
        <v>0</v>
      </c>
      <c r="BG308" s="223">
        <f>IF(N308="zákl. přenesená",J308,0)</f>
        <v>0</v>
      </c>
      <c r="BH308" s="223">
        <f>IF(N308="sníž. přenesená",J308,0)</f>
        <v>0</v>
      </c>
      <c r="BI308" s="223">
        <f>IF(N308="nulová",J308,0)</f>
        <v>0</v>
      </c>
      <c r="BJ308" s="17" t="s">
        <v>78</v>
      </c>
      <c r="BK308" s="223">
        <f>ROUND(I308*H308,2)</f>
        <v>0</v>
      </c>
      <c r="BL308" s="17" t="s">
        <v>150</v>
      </c>
      <c r="BM308" s="222" t="s">
        <v>598</v>
      </c>
    </row>
    <row r="309" spans="2:47" s="1" customFormat="1" ht="12">
      <c r="B309" s="38"/>
      <c r="C309" s="39"/>
      <c r="D309" s="224" t="s">
        <v>134</v>
      </c>
      <c r="E309" s="39"/>
      <c r="F309" s="225" t="s">
        <v>597</v>
      </c>
      <c r="G309" s="39"/>
      <c r="H309" s="39"/>
      <c r="I309" s="135"/>
      <c r="J309" s="39"/>
      <c r="K309" s="39"/>
      <c r="L309" s="43"/>
      <c r="M309" s="226"/>
      <c r="N309" s="83"/>
      <c r="O309" s="83"/>
      <c r="P309" s="83"/>
      <c r="Q309" s="83"/>
      <c r="R309" s="83"/>
      <c r="S309" s="83"/>
      <c r="T309" s="84"/>
      <c r="AT309" s="17" t="s">
        <v>134</v>
      </c>
      <c r="AU309" s="17" t="s">
        <v>80</v>
      </c>
    </row>
    <row r="310" spans="2:51" s="13" customFormat="1" ht="12">
      <c r="B310" s="242"/>
      <c r="C310" s="243"/>
      <c r="D310" s="224" t="s">
        <v>240</v>
      </c>
      <c r="E310" s="244" t="s">
        <v>19</v>
      </c>
      <c r="F310" s="245" t="s">
        <v>599</v>
      </c>
      <c r="G310" s="243"/>
      <c r="H310" s="244" t="s">
        <v>19</v>
      </c>
      <c r="I310" s="246"/>
      <c r="J310" s="243"/>
      <c r="K310" s="243"/>
      <c r="L310" s="247"/>
      <c r="M310" s="248"/>
      <c r="N310" s="249"/>
      <c r="O310" s="249"/>
      <c r="P310" s="249"/>
      <c r="Q310" s="249"/>
      <c r="R310" s="249"/>
      <c r="S310" s="249"/>
      <c r="T310" s="250"/>
      <c r="AT310" s="251" t="s">
        <v>240</v>
      </c>
      <c r="AU310" s="251" t="s">
        <v>80</v>
      </c>
      <c r="AV310" s="13" t="s">
        <v>78</v>
      </c>
      <c r="AW310" s="13" t="s">
        <v>32</v>
      </c>
      <c r="AX310" s="13" t="s">
        <v>71</v>
      </c>
      <c r="AY310" s="251" t="s">
        <v>126</v>
      </c>
    </row>
    <row r="311" spans="2:51" s="12" customFormat="1" ht="12">
      <c r="B311" s="231"/>
      <c r="C311" s="232"/>
      <c r="D311" s="224" t="s">
        <v>240</v>
      </c>
      <c r="E311" s="233" t="s">
        <v>19</v>
      </c>
      <c r="F311" s="234" t="s">
        <v>600</v>
      </c>
      <c r="G311" s="232"/>
      <c r="H311" s="235">
        <v>240.6</v>
      </c>
      <c r="I311" s="236"/>
      <c r="J311" s="232"/>
      <c r="K311" s="232"/>
      <c r="L311" s="237"/>
      <c r="M311" s="238"/>
      <c r="N311" s="239"/>
      <c r="O311" s="239"/>
      <c r="P311" s="239"/>
      <c r="Q311" s="239"/>
      <c r="R311" s="239"/>
      <c r="S311" s="239"/>
      <c r="T311" s="240"/>
      <c r="AT311" s="241" t="s">
        <v>240</v>
      </c>
      <c r="AU311" s="241" t="s">
        <v>80</v>
      </c>
      <c r="AV311" s="12" t="s">
        <v>80</v>
      </c>
      <c r="AW311" s="12" t="s">
        <v>32</v>
      </c>
      <c r="AX311" s="12" t="s">
        <v>71</v>
      </c>
      <c r="AY311" s="241" t="s">
        <v>126</v>
      </c>
    </row>
    <row r="312" spans="2:51" s="13" customFormat="1" ht="12">
      <c r="B312" s="242"/>
      <c r="C312" s="243"/>
      <c r="D312" s="224" t="s">
        <v>240</v>
      </c>
      <c r="E312" s="244" t="s">
        <v>19</v>
      </c>
      <c r="F312" s="245" t="s">
        <v>601</v>
      </c>
      <c r="G312" s="243"/>
      <c r="H312" s="244" t="s">
        <v>19</v>
      </c>
      <c r="I312" s="246"/>
      <c r="J312" s="243"/>
      <c r="K312" s="243"/>
      <c r="L312" s="247"/>
      <c r="M312" s="248"/>
      <c r="N312" s="249"/>
      <c r="O312" s="249"/>
      <c r="P312" s="249"/>
      <c r="Q312" s="249"/>
      <c r="R312" s="249"/>
      <c r="S312" s="249"/>
      <c r="T312" s="250"/>
      <c r="AT312" s="251" t="s">
        <v>240</v>
      </c>
      <c r="AU312" s="251" t="s">
        <v>80</v>
      </c>
      <c r="AV312" s="13" t="s">
        <v>78</v>
      </c>
      <c r="AW312" s="13" t="s">
        <v>32</v>
      </c>
      <c r="AX312" s="13" t="s">
        <v>71</v>
      </c>
      <c r="AY312" s="251" t="s">
        <v>126</v>
      </c>
    </row>
    <row r="313" spans="2:51" s="12" customFormat="1" ht="12">
      <c r="B313" s="231"/>
      <c r="C313" s="232"/>
      <c r="D313" s="224" t="s">
        <v>240</v>
      </c>
      <c r="E313" s="233" t="s">
        <v>19</v>
      </c>
      <c r="F313" s="234" t="s">
        <v>602</v>
      </c>
      <c r="G313" s="232"/>
      <c r="H313" s="235">
        <v>-40.7</v>
      </c>
      <c r="I313" s="236"/>
      <c r="J313" s="232"/>
      <c r="K313" s="232"/>
      <c r="L313" s="237"/>
      <c r="M313" s="238"/>
      <c r="N313" s="239"/>
      <c r="O313" s="239"/>
      <c r="P313" s="239"/>
      <c r="Q313" s="239"/>
      <c r="R313" s="239"/>
      <c r="S313" s="239"/>
      <c r="T313" s="240"/>
      <c r="AT313" s="241" t="s">
        <v>240</v>
      </c>
      <c r="AU313" s="241" t="s">
        <v>80</v>
      </c>
      <c r="AV313" s="12" t="s">
        <v>80</v>
      </c>
      <c r="AW313" s="12" t="s">
        <v>32</v>
      </c>
      <c r="AX313" s="12" t="s">
        <v>71</v>
      </c>
      <c r="AY313" s="241" t="s">
        <v>126</v>
      </c>
    </row>
    <row r="314" spans="2:51" s="14" customFormat="1" ht="12">
      <c r="B314" s="252"/>
      <c r="C314" s="253"/>
      <c r="D314" s="224" t="s">
        <v>240</v>
      </c>
      <c r="E314" s="254" t="s">
        <v>19</v>
      </c>
      <c r="F314" s="255" t="s">
        <v>300</v>
      </c>
      <c r="G314" s="253"/>
      <c r="H314" s="256">
        <v>199.89999999999998</v>
      </c>
      <c r="I314" s="257"/>
      <c r="J314" s="253"/>
      <c r="K314" s="253"/>
      <c r="L314" s="258"/>
      <c r="M314" s="259"/>
      <c r="N314" s="260"/>
      <c r="O314" s="260"/>
      <c r="P314" s="260"/>
      <c r="Q314" s="260"/>
      <c r="R314" s="260"/>
      <c r="S314" s="260"/>
      <c r="T314" s="261"/>
      <c r="AT314" s="262" t="s">
        <v>240</v>
      </c>
      <c r="AU314" s="262" t="s">
        <v>80</v>
      </c>
      <c r="AV314" s="14" t="s">
        <v>150</v>
      </c>
      <c r="AW314" s="14" t="s">
        <v>32</v>
      </c>
      <c r="AX314" s="14" t="s">
        <v>78</v>
      </c>
      <c r="AY314" s="262" t="s">
        <v>126</v>
      </c>
    </row>
    <row r="315" spans="2:65" s="1" customFormat="1" ht="16.5" customHeight="1">
      <c r="B315" s="38"/>
      <c r="C315" s="211" t="s">
        <v>603</v>
      </c>
      <c r="D315" s="211" t="s">
        <v>127</v>
      </c>
      <c r="E315" s="212" t="s">
        <v>604</v>
      </c>
      <c r="F315" s="213" t="s">
        <v>605</v>
      </c>
      <c r="G315" s="214" t="s">
        <v>286</v>
      </c>
      <c r="H315" s="215">
        <v>40.7</v>
      </c>
      <c r="I315" s="216"/>
      <c r="J315" s="217">
        <f>ROUND(I315*H315,2)</f>
        <v>0</v>
      </c>
      <c r="K315" s="213" t="s">
        <v>164</v>
      </c>
      <c r="L315" s="43"/>
      <c r="M315" s="218" t="s">
        <v>19</v>
      </c>
      <c r="N315" s="219" t="s">
        <v>42</v>
      </c>
      <c r="O315" s="83"/>
      <c r="P315" s="220">
        <f>O315*H315</f>
        <v>0</v>
      </c>
      <c r="Q315" s="220">
        <v>0</v>
      </c>
      <c r="R315" s="220">
        <f>Q315*H315</f>
        <v>0</v>
      </c>
      <c r="S315" s="220">
        <v>0</v>
      </c>
      <c r="T315" s="221">
        <f>S315*H315</f>
        <v>0</v>
      </c>
      <c r="AR315" s="222" t="s">
        <v>150</v>
      </c>
      <c r="AT315" s="222" t="s">
        <v>127</v>
      </c>
      <c r="AU315" s="222" t="s">
        <v>80</v>
      </c>
      <c r="AY315" s="17" t="s">
        <v>126</v>
      </c>
      <c r="BE315" s="223">
        <f>IF(N315="základní",J315,0)</f>
        <v>0</v>
      </c>
      <c r="BF315" s="223">
        <f>IF(N315="snížená",J315,0)</f>
        <v>0</v>
      </c>
      <c r="BG315" s="223">
        <f>IF(N315="zákl. přenesená",J315,0)</f>
        <v>0</v>
      </c>
      <c r="BH315" s="223">
        <f>IF(N315="sníž. přenesená",J315,0)</f>
        <v>0</v>
      </c>
      <c r="BI315" s="223">
        <f>IF(N315="nulová",J315,0)</f>
        <v>0</v>
      </c>
      <c r="BJ315" s="17" t="s">
        <v>78</v>
      </c>
      <c r="BK315" s="223">
        <f>ROUND(I315*H315,2)</f>
        <v>0</v>
      </c>
      <c r="BL315" s="17" t="s">
        <v>150</v>
      </c>
      <c r="BM315" s="222" t="s">
        <v>606</v>
      </c>
    </row>
    <row r="316" spans="2:47" s="1" customFormat="1" ht="12">
      <c r="B316" s="38"/>
      <c r="C316" s="39"/>
      <c r="D316" s="224" t="s">
        <v>134</v>
      </c>
      <c r="E316" s="39"/>
      <c r="F316" s="225" t="s">
        <v>607</v>
      </c>
      <c r="G316" s="39"/>
      <c r="H316" s="39"/>
      <c r="I316" s="135"/>
      <c r="J316" s="39"/>
      <c r="K316" s="39"/>
      <c r="L316" s="43"/>
      <c r="M316" s="226"/>
      <c r="N316" s="83"/>
      <c r="O316" s="83"/>
      <c r="P316" s="83"/>
      <c r="Q316" s="83"/>
      <c r="R316" s="83"/>
      <c r="S316" s="83"/>
      <c r="T316" s="84"/>
      <c r="AT316" s="17" t="s">
        <v>134</v>
      </c>
      <c r="AU316" s="17" t="s">
        <v>80</v>
      </c>
    </row>
    <row r="317" spans="2:47" s="1" customFormat="1" ht="12">
      <c r="B317" s="38"/>
      <c r="C317" s="39"/>
      <c r="D317" s="224" t="s">
        <v>232</v>
      </c>
      <c r="E317" s="39"/>
      <c r="F317" s="227" t="s">
        <v>608</v>
      </c>
      <c r="G317" s="39"/>
      <c r="H317" s="39"/>
      <c r="I317" s="135"/>
      <c r="J317" s="39"/>
      <c r="K317" s="39"/>
      <c r="L317" s="43"/>
      <c r="M317" s="226"/>
      <c r="N317" s="83"/>
      <c r="O317" s="83"/>
      <c r="P317" s="83"/>
      <c r="Q317" s="83"/>
      <c r="R317" s="83"/>
      <c r="S317" s="83"/>
      <c r="T317" s="84"/>
      <c r="AT317" s="17" t="s">
        <v>232</v>
      </c>
      <c r="AU317" s="17" t="s">
        <v>80</v>
      </c>
    </row>
    <row r="318" spans="2:65" s="1" customFormat="1" ht="16.5" customHeight="1">
      <c r="B318" s="38"/>
      <c r="C318" s="211" t="s">
        <v>609</v>
      </c>
      <c r="D318" s="211" t="s">
        <v>127</v>
      </c>
      <c r="E318" s="212" t="s">
        <v>610</v>
      </c>
      <c r="F318" s="213" t="s">
        <v>611</v>
      </c>
      <c r="G318" s="214" t="s">
        <v>286</v>
      </c>
      <c r="H318" s="215">
        <v>48.8</v>
      </c>
      <c r="I318" s="216"/>
      <c r="J318" s="217">
        <f>ROUND(I318*H318,2)</f>
        <v>0</v>
      </c>
      <c r="K318" s="213" t="s">
        <v>164</v>
      </c>
      <c r="L318" s="43"/>
      <c r="M318" s="218" t="s">
        <v>19</v>
      </c>
      <c r="N318" s="219" t="s">
        <v>42</v>
      </c>
      <c r="O318" s="83"/>
      <c r="P318" s="220">
        <f>O318*H318</f>
        <v>0</v>
      </c>
      <c r="Q318" s="220">
        <v>0</v>
      </c>
      <c r="R318" s="220">
        <f>Q318*H318</f>
        <v>0</v>
      </c>
      <c r="S318" s="220">
        <v>0</v>
      </c>
      <c r="T318" s="221">
        <f>S318*H318</f>
        <v>0</v>
      </c>
      <c r="AR318" s="222" t="s">
        <v>150</v>
      </c>
      <c r="AT318" s="222" t="s">
        <v>127</v>
      </c>
      <c r="AU318" s="222" t="s">
        <v>80</v>
      </c>
      <c r="AY318" s="17" t="s">
        <v>126</v>
      </c>
      <c r="BE318" s="223">
        <f>IF(N318="základní",J318,0)</f>
        <v>0</v>
      </c>
      <c r="BF318" s="223">
        <f>IF(N318="snížená",J318,0)</f>
        <v>0</v>
      </c>
      <c r="BG318" s="223">
        <f>IF(N318="zákl. přenesená",J318,0)</f>
        <v>0</v>
      </c>
      <c r="BH318" s="223">
        <f>IF(N318="sníž. přenesená",J318,0)</f>
        <v>0</v>
      </c>
      <c r="BI318" s="223">
        <f>IF(N318="nulová",J318,0)</f>
        <v>0</v>
      </c>
      <c r="BJ318" s="17" t="s">
        <v>78</v>
      </c>
      <c r="BK318" s="223">
        <f>ROUND(I318*H318,2)</f>
        <v>0</v>
      </c>
      <c r="BL318" s="17" t="s">
        <v>150</v>
      </c>
      <c r="BM318" s="222" t="s">
        <v>612</v>
      </c>
    </row>
    <row r="319" spans="2:47" s="1" customFormat="1" ht="12">
      <c r="B319" s="38"/>
      <c r="C319" s="39"/>
      <c r="D319" s="224" t="s">
        <v>134</v>
      </c>
      <c r="E319" s="39"/>
      <c r="F319" s="225" t="s">
        <v>613</v>
      </c>
      <c r="G319" s="39"/>
      <c r="H319" s="39"/>
      <c r="I319" s="135"/>
      <c r="J319" s="39"/>
      <c r="K319" s="39"/>
      <c r="L319" s="43"/>
      <c r="M319" s="226"/>
      <c r="N319" s="83"/>
      <c r="O319" s="83"/>
      <c r="P319" s="83"/>
      <c r="Q319" s="83"/>
      <c r="R319" s="83"/>
      <c r="S319" s="83"/>
      <c r="T319" s="84"/>
      <c r="AT319" s="17" t="s">
        <v>134</v>
      </c>
      <c r="AU319" s="17" t="s">
        <v>80</v>
      </c>
    </row>
    <row r="320" spans="2:47" s="1" customFormat="1" ht="12">
      <c r="B320" s="38"/>
      <c r="C320" s="39"/>
      <c r="D320" s="224" t="s">
        <v>232</v>
      </c>
      <c r="E320" s="39"/>
      <c r="F320" s="227" t="s">
        <v>614</v>
      </c>
      <c r="G320" s="39"/>
      <c r="H320" s="39"/>
      <c r="I320" s="135"/>
      <c r="J320" s="39"/>
      <c r="K320" s="39"/>
      <c r="L320" s="43"/>
      <c r="M320" s="226"/>
      <c r="N320" s="83"/>
      <c r="O320" s="83"/>
      <c r="P320" s="83"/>
      <c r="Q320" s="83"/>
      <c r="R320" s="83"/>
      <c r="S320" s="83"/>
      <c r="T320" s="84"/>
      <c r="AT320" s="17" t="s">
        <v>232</v>
      </c>
      <c r="AU320" s="17" t="s">
        <v>80</v>
      </c>
    </row>
    <row r="321" spans="2:63" s="11" customFormat="1" ht="22.8" customHeight="1">
      <c r="B321" s="195"/>
      <c r="C321" s="196"/>
      <c r="D321" s="197" t="s">
        <v>70</v>
      </c>
      <c r="E321" s="209" t="s">
        <v>615</v>
      </c>
      <c r="F321" s="209" t="s">
        <v>616</v>
      </c>
      <c r="G321" s="196"/>
      <c r="H321" s="196"/>
      <c r="I321" s="199"/>
      <c r="J321" s="210">
        <f>BK321</f>
        <v>0</v>
      </c>
      <c r="K321" s="196"/>
      <c r="L321" s="201"/>
      <c r="M321" s="202"/>
      <c r="N321" s="203"/>
      <c r="O321" s="203"/>
      <c r="P321" s="204">
        <f>SUM(P322:P324)</f>
        <v>0</v>
      </c>
      <c r="Q321" s="203"/>
      <c r="R321" s="204">
        <f>SUM(R322:R324)</f>
        <v>0</v>
      </c>
      <c r="S321" s="203"/>
      <c r="T321" s="205">
        <f>SUM(T322:T324)</f>
        <v>0</v>
      </c>
      <c r="AR321" s="206" t="s">
        <v>78</v>
      </c>
      <c r="AT321" s="207" t="s">
        <v>70</v>
      </c>
      <c r="AU321" s="207" t="s">
        <v>78</v>
      </c>
      <c r="AY321" s="206" t="s">
        <v>126</v>
      </c>
      <c r="BK321" s="208">
        <f>SUM(BK322:BK324)</f>
        <v>0</v>
      </c>
    </row>
    <row r="322" spans="2:65" s="1" customFormat="1" ht="16.5" customHeight="1">
      <c r="B322" s="38"/>
      <c r="C322" s="211" t="s">
        <v>617</v>
      </c>
      <c r="D322" s="211" t="s">
        <v>127</v>
      </c>
      <c r="E322" s="212" t="s">
        <v>618</v>
      </c>
      <c r="F322" s="213" t="s">
        <v>619</v>
      </c>
      <c r="G322" s="214" t="s">
        <v>286</v>
      </c>
      <c r="H322" s="215">
        <v>191.622</v>
      </c>
      <c r="I322" s="216"/>
      <c r="J322" s="217">
        <f>ROUND(I322*H322,2)</f>
        <v>0</v>
      </c>
      <c r="K322" s="213" t="s">
        <v>164</v>
      </c>
      <c r="L322" s="43"/>
      <c r="M322" s="218" t="s">
        <v>19</v>
      </c>
      <c r="N322" s="219" t="s">
        <v>42</v>
      </c>
      <c r="O322" s="83"/>
      <c r="P322" s="220">
        <f>O322*H322</f>
        <v>0</v>
      </c>
      <c r="Q322" s="220">
        <v>0</v>
      </c>
      <c r="R322" s="220">
        <f>Q322*H322</f>
        <v>0</v>
      </c>
      <c r="S322" s="220">
        <v>0</v>
      </c>
      <c r="T322" s="221">
        <f>S322*H322</f>
        <v>0</v>
      </c>
      <c r="AR322" s="222" t="s">
        <v>150</v>
      </c>
      <c r="AT322" s="222" t="s">
        <v>127</v>
      </c>
      <c r="AU322" s="222" t="s">
        <v>80</v>
      </c>
      <c r="AY322" s="17" t="s">
        <v>126</v>
      </c>
      <c r="BE322" s="223">
        <f>IF(N322="základní",J322,0)</f>
        <v>0</v>
      </c>
      <c r="BF322" s="223">
        <f>IF(N322="snížená",J322,0)</f>
        <v>0</v>
      </c>
      <c r="BG322" s="223">
        <f>IF(N322="zákl. přenesená",J322,0)</f>
        <v>0</v>
      </c>
      <c r="BH322" s="223">
        <f>IF(N322="sníž. přenesená",J322,0)</f>
        <v>0</v>
      </c>
      <c r="BI322" s="223">
        <f>IF(N322="nulová",J322,0)</f>
        <v>0</v>
      </c>
      <c r="BJ322" s="17" t="s">
        <v>78</v>
      </c>
      <c r="BK322" s="223">
        <f>ROUND(I322*H322,2)</f>
        <v>0</v>
      </c>
      <c r="BL322" s="17" t="s">
        <v>150</v>
      </c>
      <c r="BM322" s="222" t="s">
        <v>620</v>
      </c>
    </row>
    <row r="323" spans="2:47" s="1" customFormat="1" ht="12">
      <c r="B323" s="38"/>
      <c r="C323" s="39"/>
      <c r="D323" s="224" t="s">
        <v>134</v>
      </c>
      <c r="E323" s="39"/>
      <c r="F323" s="225" t="s">
        <v>621</v>
      </c>
      <c r="G323" s="39"/>
      <c r="H323" s="39"/>
      <c r="I323" s="135"/>
      <c r="J323" s="39"/>
      <c r="K323" s="39"/>
      <c r="L323" s="43"/>
      <c r="M323" s="226"/>
      <c r="N323" s="83"/>
      <c r="O323" s="83"/>
      <c r="P323" s="83"/>
      <c r="Q323" s="83"/>
      <c r="R323" s="83"/>
      <c r="S323" s="83"/>
      <c r="T323" s="84"/>
      <c r="AT323" s="17" t="s">
        <v>134</v>
      </c>
      <c r="AU323" s="17" t="s">
        <v>80</v>
      </c>
    </row>
    <row r="324" spans="2:47" s="1" customFormat="1" ht="12">
      <c r="B324" s="38"/>
      <c r="C324" s="39"/>
      <c r="D324" s="224" t="s">
        <v>232</v>
      </c>
      <c r="E324" s="39"/>
      <c r="F324" s="227" t="s">
        <v>622</v>
      </c>
      <c r="G324" s="39"/>
      <c r="H324" s="39"/>
      <c r="I324" s="135"/>
      <c r="J324" s="39"/>
      <c r="K324" s="39"/>
      <c r="L324" s="43"/>
      <c r="M324" s="228"/>
      <c r="N324" s="229"/>
      <c r="O324" s="229"/>
      <c r="P324" s="229"/>
      <c r="Q324" s="229"/>
      <c r="R324" s="229"/>
      <c r="S324" s="229"/>
      <c r="T324" s="230"/>
      <c r="AT324" s="17" t="s">
        <v>232</v>
      </c>
      <c r="AU324" s="17" t="s">
        <v>80</v>
      </c>
    </row>
    <row r="325" spans="2:12" s="1" customFormat="1" ht="6.95" customHeight="1">
      <c r="B325" s="58"/>
      <c r="C325" s="59"/>
      <c r="D325" s="59"/>
      <c r="E325" s="59"/>
      <c r="F325" s="59"/>
      <c r="G325" s="59"/>
      <c r="H325" s="59"/>
      <c r="I325" s="161"/>
      <c r="J325" s="59"/>
      <c r="K325" s="59"/>
      <c r="L325" s="43"/>
    </row>
  </sheetData>
  <sheetProtection password="CC35" sheet="1" objects="1" scenarios="1" formatColumns="0" formatRows="0" autoFilter="0"/>
  <autoFilter ref="C87:K324"/>
  <mergeCells count="9">
    <mergeCell ref="E7:H7"/>
    <mergeCell ref="E9:H9"/>
    <mergeCell ref="E18:H18"/>
    <mergeCell ref="E27:H27"/>
    <mergeCell ref="E48:H48"/>
    <mergeCell ref="E50:H50"/>
    <mergeCell ref="E78:H78"/>
    <mergeCell ref="E80:H80"/>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B2:BM237"/>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7.00390625" style="0" customWidth="1"/>
    <col min="8" max="8" width="11.421875" style="0" customWidth="1"/>
    <col min="9" max="9" width="20.140625" style="127"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7" t="s">
        <v>86</v>
      </c>
    </row>
    <row r="3" spans="2:46" ht="6.95" customHeight="1">
      <c r="B3" s="128"/>
      <c r="C3" s="129"/>
      <c r="D3" s="129"/>
      <c r="E3" s="129"/>
      <c r="F3" s="129"/>
      <c r="G3" s="129"/>
      <c r="H3" s="129"/>
      <c r="I3" s="130"/>
      <c r="J3" s="129"/>
      <c r="K3" s="129"/>
      <c r="L3" s="20"/>
      <c r="AT3" s="17" t="s">
        <v>80</v>
      </c>
    </row>
    <row r="4" spans="2:46" ht="24.95" customHeight="1">
      <c r="B4" s="20"/>
      <c r="D4" s="131" t="s">
        <v>96</v>
      </c>
      <c r="L4" s="20"/>
      <c r="M4" s="132" t="s">
        <v>10</v>
      </c>
      <c r="AT4" s="17" t="s">
        <v>4</v>
      </c>
    </row>
    <row r="5" spans="2:12" ht="6.95" customHeight="1">
      <c r="B5" s="20"/>
      <c r="L5" s="20"/>
    </row>
    <row r="6" spans="2:12" ht="12" customHeight="1">
      <c r="B6" s="20"/>
      <c r="D6" s="133" t="s">
        <v>16</v>
      </c>
      <c r="L6" s="20"/>
    </row>
    <row r="7" spans="2:12" ht="16.5" customHeight="1">
      <c r="B7" s="20"/>
      <c r="E7" s="134" t="str">
        <f>'Rekapitulace stavby'!K6</f>
        <v>SILNICE III/11727 - PRŮTAH DOBŘÍV</v>
      </c>
      <c r="F7" s="133"/>
      <c r="G7" s="133"/>
      <c r="H7" s="133"/>
      <c r="L7" s="20"/>
    </row>
    <row r="8" spans="2:12" s="1" customFormat="1" ht="12" customHeight="1">
      <c r="B8" s="43"/>
      <c r="D8" s="133" t="s">
        <v>97</v>
      </c>
      <c r="I8" s="135"/>
      <c r="L8" s="43"/>
    </row>
    <row r="9" spans="2:12" s="1" customFormat="1" ht="36.95" customHeight="1">
      <c r="B9" s="43"/>
      <c r="E9" s="136" t="s">
        <v>623</v>
      </c>
      <c r="F9" s="1"/>
      <c r="G9" s="1"/>
      <c r="H9" s="1"/>
      <c r="I9" s="135"/>
      <c r="L9" s="43"/>
    </row>
    <row r="10" spans="2:12" s="1" customFormat="1" ht="12">
      <c r="B10" s="43"/>
      <c r="I10" s="135"/>
      <c r="L10" s="43"/>
    </row>
    <row r="11" spans="2:12" s="1" customFormat="1" ht="12" customHeight="1">
      <c r="B11" s="43"/>
      <c r="D11" s="133" t="s">
        <v>18</v>
      </c>
      <c r="F11" s="137" t="s">
        <v>19</v>
      </c>
      <c r="I11" s="138" t="s">
        <v>20</v>
      </c>
      <c r="J11" s="137" t="s">
        <v>19</v>
      </c>
      <c r="L11" s="43"/>
    </row>
    <row r="12" spans="2:12" s="1" customFormat="1" ht="12" customHeight="1">
      <c r="B12" s="43"/>
      <c r="D12" s="133" t="s">
        <v>21</v>
      </c>
      <c r="F12" s="137" t="s">
        <v>22</v>
      </c>
      <c r="I12" s="138" t="s">
        <v>23</v>
      </c>
      <c r="J12" s="139" t="str">
        <f>'Rekapitulace stavby'!AN8</f>
        <v>30. 4. 2018</v>
      </c>
      <c r="L12" s="43"/>
    </row>
    <row r="13" spans="2:12" s="1" customFormat="1" ht="10.8" customHeight="1">
      <c r="B13" s="43"/>
      <c r="I13" s="135"/>
      <c r="L13" s="43"/>
    </row>
    <row r="14" spans="2:12" s="1" customFormat="1" ht="12" customHeight="1">
      <c r="B14" s="43"/>
      <c r="D14" s="133" t="s">
        <v>25</v>
      </c>
      <c r="I14" s="138" t="s">
        <v>26</v>
      </c>
      <c r="J14" s="137" t="s">
        <v>19</v>
      </c>
      <c r="L14" s="43"/>
    </row>
    <row r="15" spans="2:12" s="1" customFormat="1" ht="18" customHeight="1">
      <c r="B15" s="43"/>
      <c r="E15" s="137" t="s">
        <v>624</v>
      </c>
      <c r="I15" s="138" t="s">
        <v>28</v>
      </c>
      <c r="J15" s="137" t="s">
        <v>19</v>
      </c>
      <c r="L15" s="43"/>
    </row>
    <row r="16" spans="2:12" s="1" customFormat="1" ht="6.95" customHeight="1">
      <c r="B16" s="43"/>
      <c r="I16" s="135"/>
      <c r="L16" s="43"/>
    </row>
    <row r="17" spans="2:12" s="1" customFormat="1" ht="12" customHeight="1">
      <c r="B17" s="43"/>
      <c r="D17" s="133" t="s">
        <v>29</v>
      </c>
      <c r="I17" s="138" t="s">
        <v>26</v>
      </c>
      <c r="J17" s="33" t="str">
        <f>'Rekapitulace stavby'!AN13</f>
        <v>Vyplň údaj</v>
      </c>
      <c r="L17" s="43"/>
    </row>
    <row r="18" spans="2:12" s="1" customFormat="1" ht="18" customHeight="1">
      <c r="B18" s="43"/>
      <c r="E18" s="33" t="str">
        <f>'Rekapitulace stavby'!E14</f>
        <v>Vyplň údaj</v>
      </c>
      <c r="F18" s="137"/>
      <c r="G18" s="137"/>
      <c r="H18" s="137"/>
      <c r="I18" s="138" t="s">
        <v>28</v>
      </c>
      <c r="J18" s="33" t="str">
        <f>'Rekapitulace stavby'!AN14</f>
        <v>Vyplň údaj</v>
      </c>
      <c r="L18" s="43"/>
    </row>
    <row r="19" spans="2:12" s="1" customFormat="1" ht="6.95" customHeight="1">
      <c r="B19" s="43"/>
      <c r="I19" s="135"/>
      <c r="L19" s="43"/>
    </row>
    <row r="20" spans="2:12" s="1" customFormat="1" ht="12" customHeight="1">
      <c r="B20" s="43"/>
      <c r="D20" s="133" t="s">
        <v>31</v>
      </c>
      <c r="I20" s="138" t="s">
        <v>26</v>
      </c>
      <c r="J20" s="137" t="str">
        <f>IF('Rekapitulace stavby'!AN16="","",'Rekapitulace stavby'!AN16)</f>
        <v/>
      </c>
      <c r="L20" s="43"/>
    </row>
    <row r="21" spans="2:12" s="1" customFormat="1" ht="18" customHeight="1">
      <c r="B21" s="43"/>
      <c r="E21" s="137" t="str">
        <f>IF('Rekapitulace stavby'!E17="","",'Rekapitulace stavby'!E17)</f>
        <v xml:space="preserve"> </v>
      </c>
      <c r="I21" s="138" t="s">
        <v>28</v>
      </c>
      <c r="J21" s="137" t="str">
        <f>IF('Rekapitulace stavby'!AN17="","",'Rekapitulace stavby'!AN17)</f>
        <v/>
      </c>
      <c r="L21" s="43"/>
    </row>
    <row r="22" spans="2:12" s="1" customFormat="1" ht="6.95" customHeight="1">
      <c r="B22" s="43"/>
      <c r="I22" s="135"/>
      <c r="L22" s="43"/>
    </row>
    <row r="23" spans="2:12" s="1" customFormat="1" ht="12" customHeight="1">
      <c r="B23" s="43"/>
      <c r="D23" s="133" t="s">
        <v>33</v>
      </c>
      <c r="I23" s="138" t="s">
        <v>26</v>
      </c>
      <c r="J23" s="137" t="s">
        <v>19</v>
      </c>
      <c r="L23" s="43"/>
    </row>
    <row r="24" spans="2:12" s="1" customFormat="1" ht="18" customHeight="1">
      <c r="B24" s="43"/>
      <c r="E24" s="137" t="s">
        <v>34</v>
      </c>
      <c r="I24" s="138" t="s">
        <v>28</v>
      </c>
      <c r="J24" s="137" t="s">
        <v>19</v>
      </c>
      <c r="L24" s="43"/>
    </row>
    <row r="25" spans="2:12" s="1" customFormat="1" ht="6.95" customHeight="1">
      <c r="B25" s="43"/>
      <c r="I25" s="135"/>
      <c r="L25" s="43"/>
    </row>
    <row r="26" spans="2:12" s="1" customFormat="1" ht="12" customHeight="1">
      <c r="B26" s="43"/>
      <c r="D26" s="133" t="s">
        <v>35</v>
      </c>
      <c r="I26" s="135"/>
      <c r="L26" s="43"/>
    </row>
    <row r="27" spans="2:12" s="7" customFormat="1" ht="16.5" customHeight="1">
      <c r="B27" s="140"/>
      <c r="E27" s="141" t="s">
        <v>19</v>
      </c>
      <c r="F27" s="141"/>
      <c r="G27" s="141"/>
      <c r="H27" s="141"/>
      <c r="I27" s="142"/>
      <c r="L27" s="140"/>
    </row>
    <row r="28" spans="2:12" s="1" customFormat="1" ht="6.95" customHeight="1">
      <c r="B28" s="43"/>
      <c r="I28" s="135"/>
      <c r="L28" s="43"/>
    </row>
    <row r="29" spans="2:12" s="1" customFormat="1" ht="6.95" customHeight="1">
      <c r="B29" s="43"/>
      <c r="D29" s="75"/>
      <c r="E29" s="75"/>
      <c r="F29" s="75"/>
      <c r="G29" s="75"/>
      <c r="H29" s="75"/>
      <c r="I29" s="143"/>
      <c r="J29" s="75"/>
      <c r="K29" s="75"/>
      <c r="L29" s="43"/>
    </row>
    <row r="30" spans="2:12" s="1" customFormat="1" ht="25.4" customHeight="1">
      <c r="B30" s="43"/>
      <c r="D30" s="144" t="s">
        <v>37</v>
      </c>
      <c r="I30" s="135"/>
      <c r="J30" s="145">
        <f>ROUND(J85,2)</f>
        <v>0</v>
      </c>
      <c r="L30" s="43"/>
    </row>
    <row r="31" spans="2:12" s="1" customFormat="1" ht="6.95" customHeight="1">
      <c r="B31" s="43"/>
      <c r="D31" s="75"/>
      <c r="E31" s="75"/>
      <c r="F31" s="75"/>
      <c r="G31" s="75"/>
      <c r="H31" s="75"/>
      <c r="I31" s="143"/>
      <c r="J31" s="75"/>
      <c r="K31" s="75"/>
      <c r="L31" s="43"/>
    </row>
    <row r="32" spans="2:12" s="1" customFormat="1" ht="14.4" customHeight="1">
      <c r="B32" s="43"/>
      <c r="F32" s="146" t="s">
        <v>39</v>
      </c>
      <c r="I32" s="147" t="s">
        <v>38</v>
      </c>
      <c r="J32" s="146" t="s">
        <v>40</v>
      </c>
      <c r="L32" s="43"/>
    </row>
    <row r="33" spans="2:12" s="1" customFormat="1" ht="14.4" customHeight="1">
      <c r="B33" s="43"/>
      <c r="D33" s="148" t="s">
        <v>41</v>
      </c>
      <c r="E33" s="133" t="s">
        <v>42</v>
      </c>
      <c r="F33" s="149">
        <f>ROUND((SUM(BE85:BE236)),2)</f>
        <v>0</v>
      </c>
      <c r="I33" s="150">
        <v>0.21</v>
      </c>
      <c r="J33" s="149">
        <f>ROUND(((SUM(BE85:BE236))*I33),2)</f>
        <v>0</v>
      </c>
      <c r="L33" s="43"/>
    </row>
    <row r="34" spans="2:12" s="1" customFormat="1" ht="14.4" customHeight="1">
      <c r="B34" s="43"/>
      <c r="E34" s="133" t="s">
        <v>43</v>
      </c>
      <c r="F34" s="149">
        <f>ROUND((SUM(BF85:BF236)),2)</f>
        <v>0</v>
      </c>
      <c r="I34" s="150">
        <v>0.15</v>
      </c>
      <c r="J34" s="149">
        <f>ROUND(((SUM(BF85:BF236))*I34),2)</f>
        <v>0</v>
      </c>
      <c r="L34" s="43"/>
    </row>
    <row r="35" spans="2:12" s="1" customFormat="1" ht="14.4" customHeight="1" hidden="1">
      <c r="B35" s="43"/>
      <c r="E35" s="133" t="s">
        <v>44</v>
      </c>
      <c r="F35" s="149">
        <f>ROUND((SUM(BG85:BG236)),2)</f>
        <v>0</v>
      </c>
      <c r="I35" s="150">
        <v>0.21</v>
      </c>
      <c r="J35" s="149">
        <f>0</f>
        <v>0</v>
      </c>
      <c r="L35" s="43"/>
    </row>
    <row r="36" spans="2:12" s="1" customFormat="1" ht="14.4" customHeight="1" hidden="1">
      <c r="B36" s="43"/>
      <c r="E36" s="133" t="s">
        <v>45</v>
      </c>
      <c r="F36" s="149">
        <f>ROUND((SUM(BH85:BH236)),2)</f>
        <v>0</v>
      </c>
      <c r="I36" s="150">
        <v>0.15</v>
      </c>
      <c r="J36" s="149">
        <f>0</f>
        <v>0</v>
      </c>
      <c r="L36" s="43"/>
    </row>
    <row r="37" spans="2:12" s="1" customFormat="1" ht="14.4" customHeight="1" hidden="1">
      <c r="B37" s="43"/>
      <c r="E37" s="133" t="s">
        <v>46</v>
      </c>
      <c r="F37" s="149">
        <f>ROUND((SUM(BI85:BI236)),2)</f>
        <v>0</v>
      </c>
      <c r="I37" s="150">
        <v>0</v>
      </c>
      <c r="J37" s="149">
        <f>0</f>
        <v>0</v>
      </c>
      <c r="L37" s="43"/>
    </row>
    <row r="38" spans="2:12" s="1" customFormat="1" ht="6.95" customHeight="1">
      <c r="B38" s="43"/>
      <c r="I38" s="135"/>
      <c r="L38" s="43"/>
    </row>
    <row r="39" spans="2:12" s="1" customFormat="1" ht="25.4" customHeight="1">
      <c r="B39" s="43"/>
      <c r="C39" s="151"/>
      <c r="D39" s="152" t="s">
        <v>47</v>
      </c>
      <c r="E39" s="153"/>
      <c r="F39" s="153"/>
      <c r="G39" s="154" t="s">
        <v>48</v>
      </c>
      <c r="H39" s="155" t="s">
        <v>49</v>
      </c>
      <c r="I39" s="156"/>
      <c r="J39" s="157">
        <f>SUM(J30:J37)</f>
        <v>0</v>
      </c>
      <c r="K39" s="158"/>
      <c r="L39" s="43"/>
    </row>
    <row r="40" spans="2:12" s="1" customFormat="1" ht="14.4" customHeight="1">
      <c r="B40" s="159"/>
      <c r="C40" s="160"/>
      <c r="D40" s="160"/>
      <c r="E40" s="160"/>
      <c r="F40" s="160"/>
      <c r="G40" s="160"/>
      <c r="H40" s="160"/>
      <c r="I40" s="161"/>
      <c r="J40" s="160"/>
      <c r="K40" s="160"/>
      <c r="L40" s="43"/>
    </row>
    <row r="44" spans="2:12" s="1" customFormat="1" ht="6.95" customHeight="1">
      <c r="B44" s="162"/>
      <c r="C44" s="163"/>
      <c r="D44" s="163"/>
      <c r="E44" s="163"/>
      <c r="F44" s="163"/>
      <c r="G44" s="163"/>
      <c r="H44" s="163"/>
      <c r="I44" s="164"/>
      <c r="J44" s="163"/>
      <c r="K44" s="163"/>
      <c r="L44" s="43"/>
    </row>
    <row r="45" spans="2:12" s="1" customFormat="1" ht="24.95" customHeight="1">
      <c r="B45" s="38"/>
      <c r="C45" s="23" t="s">
        <v>99</v>
      </c>
      <c r="D45" s="39"/>
      <c r="E45" s="39"/>
      <c r="F45" s="39"/>
      <c r="G45" s="39"/>
      <c r="H45" s="39"/>
      <c r="I45" s="135"/>
      <c r="J45" s="39"/>
      <c r="K45" s="39"/>
      <c r="L45" s="43"/>
    </row>
    <row r="46" spans="2:12" s="1" customFormat="1" ht="6.95" customHeight="1">
      <c r="B46" s="38"/>
      <c r="C46" s="39"/>
      <c r="D46" s="39"/>
      <c r="E46" s="39"/>
      <c r="F46" s="39"/>
      <c r="G46" s="39"/>
      <c r="H46" s="39"/>
      <c r="I46" s="135"/>
      <c r="J46" s="39"/>
      <c r="K46" s="39"/>
      <c r="L46" s="43"/>
    </row>
    <row r="47" spans="2:12" s="1" customFormat="1" ht="12" customHeight="1">
      <c r="B47" s="38"/>
      <c r="C47" s="32" t="s">
        <v>16</v>
      </c>
      <c r="D47" s="39"/>
      <c r="E47" s="39"/>
      <c r="F47" s="39"/>
      <c r="G47" s="39"/>
      <c r="H47" s="39"/>
      <c r="I47" s="135"/>
      <c r="J47" s="39"/>
      <c r="K47" s="39"/>
      <c r="L47" s="43"/>
    </row>
    <row r="48" spans="2:12" s="1" customFormat="1" ht="16.5" customHeight="1">
      <c r="B48" s="38"/>
      <c r="C48" s="39"/>
      <c r="D48" s="39"/>
      <c r="E48" s="165" t="str">
        <f>E7</f>
        <v>SILNICE III/11727 - PRŮTAH DOBŘÍV</v>
      </c>
      <c r="F48" s="32"/>
      <c r="G48" s="32"/>
      <c r="H48" s="32"/>
      <c r="I48" s="135"/>
      <c r="J48" s="39"/>
      <c r="K48" s="39"/>
      <c r="L48" s="43"/>
    </row>
    <row r="49" spans="2:12" s="1" customFormat="1" ht="12" customHeight="1">
      <c r="B49" s="38"/>
      <c r="C49" s="32" t="s">
        <v>97</v>
      </c>
      <c r="D49" s="39"/>
      <c r="E49" s="39"/>
      <c r="F49" s="39"/>
      <c r="G49" s="39"/>
      <c r="H49" s="39"/>
      <c r="I49" s="135"/>
      <c r="J49" s="39"/>
      <c r="K49" s="39"/>
      <c r="L49" s="43"/>
    </row>
    <row r="50" spans="2:12" s="1" customFormat="1" ht="16.5" customHeight="1">
      <c r="B50" s="38"/>
      <c r="C50" s="39"/>
      <c r="D50" s="39"/>
      <c r="E50" s="68" t="str">
        <f>E9</f>
        <v>102.1 - CHODNÍKY A MÍSTNÍ KOMUNIKACE-uznatelné náklady SFDI</v>
      </c>
      <c r="F50" s="39"/>
      <c r="G50" s="39"/>
      <c r="H50" s="39"/>
      <c r="I50" s="135"/>
      <c r="J50" s="39"/>
      <c r="K50" s="39"/>
      <c r="L50" s="43"/>
    </row>
    <row r="51" spans="2:12" s="1" customFormat="1" ht="6.95" customHeight="1">
      <c r="B51" s="38"/>
      <c r="C51" s="39"/>
      <c r="D51" s="39"/>
      <c r="E51" s="39"/>
      <c r="F51" s="39"/>
      <c r="G51" s="39"/>
      <c r="H51" s="39"/>
      <c r="I51" s="135"/>
      <c r="J51" s="39"/>
      <c r="K51" s="39"/>
      <c r="L51" s="43"/>
    </row>
    <row r="52" spans="2:12" s="1" customFormat="1" ht="12" customHeight="1">
      <c r="B52" s="38"/>
      <c r="C52" s="32" t="s">
        <v>21</v>
      </c>
      <c r="D52" s="39"/>
      <c r="E52" s="39"/>
      <c r="F52" s="27" t="str">
        <f>F12</f>
        <v xml:space="preserve"> </v>
      </c>
      <c r="G52" s="39"/>
      <c r="H52" s="39"/>
      <c r="I52" s="138" t="s">
        <v>23</v>
      </c>
      <c r="J52" s="71" t="str">
        <f>IF(J12="","",J12)</f>
        <v>30. 4. 2018</v>
      </c>
      <c r="K52" s="39"/>
      <c r="L52" s="43"/>
    </row>
    <row r="53" spans="2:12" s="1" customFormat="1" ht="6.95" customHeight="1">
      <c r="B53" s="38"/>
      <c r="C53" s="39"/>
      <c r="D53" s="39"/>
      <c r="E53" s="39"/>
      <c r="F53" s="39"/>
      <c r="G53" s="39"/>
      <c r="H53" s="39"/>
      <c r="I53" s="135"/>
      <c r="J53" s="39"/>
      <c r="K53" s="39"/>
      <c r="L53" s="43"/>
    </row>
    <row r="54" spans="2:12" s="1" customFormat="1" ht="15.15" customHeight="1">
      <c r="B54" s="38"/>
      <c r="C54" s="32" t="s">
        <v>25</v>
      </c>
      <c r="D54" s="39"/>
      <c r="E54" s="39"/>
      <c r="F54" s="27" t="str">
        <f>E15</f>
        <v>Obec Dobřív</v>
      </c>
      <c r="G54" s="39"/>
      <c r="H54" s="39"/>
      <c r="I54" s="138" t="s">
        <v>31</v>
      </c>
      <c r="J54" s="36" t="str">
        <f>E21</f>
        <v xml:space="preserve"> </v>
      </c>
      <c r="K54" s="39"/>
      <c r="L54" s="43"/>
    </row>
    <row r="55" spans="2:12" s="1" customFormat="1" ht="15.15" customHeight="1">
      <c r="B55" s="38"/>
      <c r="C55" s="32" t="s">
        <v>29</v>
      </c>
      <c r="D55" s="39"/>
      <c r="E55" s="39"/>
      <c r="F55" s="27" t="str">
        <f>IF(E18="","",E18)</f>
        <v>Vyplň údaj</v>
      </c>
      <c r="G55" s="39"/>
      <c r="H55" s="39"/>
      <c r="I55" s="138" t="s">
        <v>33</v>
      </c>
      <c r="J55" s="36" t="str">
        <f>E24</f>
        <v>Zítek</v>
      </c>
      <c r="K55" s="39"/>
      <c r="L55" s="43"/>
    </row>
    <row r="56" spans="2:12" s="1" customFormat="1" ht="10.3" customHeight="1">
      <c r="B56" s="38"/>
      <c r="C56" s="39"/>
      <c r="D56" s="39"/>
      <c r="E56" s="39"/>
      <c r="F56" s="39"/>
      <c r="G56" s="39"/>
      <c r="H56" s="39"/>
      <c r="I56" s="135"/>
      <c r="J56" s="39"/>
      <c r="K56" s="39"/>
      <c r="L56" s="43"/>
    </row>
    <row r="57" spans="2:12" s="1" customFormat="1" ht="29.25" customHeight="1">
      <c r="B57" s="38"/>
      <c r="C57" s="166" t="s">
        <v>100</v>
      </c>
      <c r="D57" s="167"/>
      <c r="E57" s="167"/>
      <c r="F57" s="167"/>
      <c r="G57" s="167"/>
      <c r="H57" s="167"/>
      <c r="I57" s="168"/>
      <c r="J57" s="169" t="s">
        <v>101</v>
      </c>
      <c r="K57" s="167"/>
      <c r="L57" s="43"/>
    </row>
    <row r="58" spans="2:12" s="1" customFormat="1" ht="10.3" customHeight="1">
      <c r="B58" s="38"/>
      <c r="C58" s="39"/>
      <c r="D58" s="39"/>
      <c r="E58" s="39"/>
      <c r="F58" s="39"/>
      <c r="G58" s="39"/>
      <c r="H58" s="39"/>
      <c r="I58" s="135"/>
      <c r="J58" s="39"/>
      <c r="K58" s="39"/>
      <c r="L58" s="43"/>
    </row>
    <row r="59" spans="2:47" s="1" customFormat="1" ht="22.8" customHeight="1">
      <c r="B59" s="38"/>
      <c r="C59" s="170" t="s">
        <v>69</v>
      </c>
      <c r="D59" s="39"/>
      <c r="E59" s="39"/>
      <c r="F59" s="39"/>
      <c r="G59" s="39"/>
      <c r="H59" s="39"/>
      <c r="I59" s="135"/>
      <c r="J59" s="101">
        <f>J85</f>
        <v>0</v>
      </c>
      <c r="K59" s="39"/>
      <c r="L59" s="43"/>
      <c r="AU59" s="17" t="s">
        <v>102</v>
      </c>
    </row>
    <row r="60" spans="2:12" s="8" customFormat="1" ht="24.95" customHeight="1">
      <c r="B60" s="171"/>
      <c r="C60" s="172"/>
      <c r="D60" s="173" t="s">
        <v>215</v>
      </c>
      <c r="E60" s="174"/>
      <c r="F60" s="174"/>
      <c r="G60" s="174"/>
      <c r="H60" s="174"/>
      <c r="I60" s="175"/>
      <c r="J60" s="176">
        <f>J86</f>
        <v>0</v>
      </c>
      <c r="K60" s="172"/>
      <c r="L60" s="177"/>
    </row>
    <row r="61" spans="2:12" s="9" customFormat="1" ht="19.9" customHeight="1">
      <c r="B61" s="178"/>
      <c r="C61" s="179"/>
      <c r="D61" s="180" t="s">
        <v>216</v>
      </c>
      <c r="E61" s="181"/>
      <c r="F61" s="181"/>
      <c r="G61" s="181"/>
      <c r="H61" s="181"/>
      <c r="I61" s="182"/>
      <c r="J61" s="183">
        <f>J87</f>
        <v>0</v>
      </c>
      <c r="K61" s="179"/>
      <c r="L61" s="184"/>
    </row>
    <row r="62" spans="2:12" s="9" customFormat="1" ht="19.9" customHeight="1">
      <c r="B62" s="178"/>
      <c r="C62" s="179"/>
      <c r="D62" s="180" t="s">
        <v>219</v>
      </c>
      <c r="E62" s="181"/>
      <c r="F62" s="181"/>
      <c r="G62" s="181"/>
      <c r="H62" s="181"/>
      <c r="I62" s="182"/>
      <c r="J62" s="183">
        <f>J134</f>
        <v>0</v>
      </c>
      <c r="K62" s="179"/>
      <c r="L62" s="184"/>
    </row>
    <row r="63" spans="2:12" s="9" customFormat="1" ht="19.9" customHeight="1">
      <c r="B63" s="178"/>
      <c r="C63" s="179"/>
      <c r="D63" s="180" t="s">
        <v>221</v>
      </c>
      <c r="E63" s="181"/>
      <c r="F63" s="181"/>
      <c r="G63" s="181"/>
      <c r="H63" s="181"/>
      <c r="I63" s="182"/>
      <c r="J63" s="183">
        <f>J187</f>
        <v>0</v>
      </c>
      <c r="K63" s="179"/>
      <c r="L63" s="184"/>
    </row>
    <row r="64" spans="2:12" s="9" customFormat="1" ht="19.9" customHeight="1">
      <c r="B64" s="178"/>
      <c r="C64" s="179"/>
      <c r="D64" s="180" t="s">
        <v>222</v>
      </c>
      <c r="E64" s="181"/>
      <c r="F64" s="181"/>
      <c r="G64" s="181"/>
      <c r="H64" s="181"/>
      <c r="I64" s="182"/>
      <c r="J64" s="183">
        <f>J215</f>
        <v>0</v>
      </c>
      <c r="K64" s="179"/>
      <c r="L64" s="184"/>
    </row>
    <row r="65" spans="2:12" s="9" customFormat="1" ht="19.9" customHeight="1">
      <c r="B65" s="178"/>
      <c r="C65" s="179"/>
      <c r="D65" s="180" t="s">
        <v>223</v>
      </c>
      <c r="E65" s="181"/>
      <c r="F65" s="181"/>
      <c r="G65" s="181"/>
      <c r="H65" s="181"/>
      <c r="I65" s="182"/>
      <c r="J65" s="183">
        <f>J233</f>
        <v>0</v>
      </c>
      <c r="K65" s="179"/>
      <c r="L65" s="184"/>
    </row>
    <row r="66" spans="2:12" s="1" customFormat="1" ht="21.8" customHeight="1">
      <c r="B66" s="38"/>
      <c r="C66" s="39"/>
      <c r="D66" s="39"/>
      <c r="E66" s="39"/>
      <c r="F66" s="39"/>
      <c r="G66" s="39"/>
      <c r="H66" s="39"/>
      <c r="I66" s="135"/>
      <c r="J66" s="39"/>
      <c r="K66" s="39"/>
      <c r="L66" s="43"/>
    </row>
    <row r="67" spans="2:12" s="1" customFormat="1" ht="6.95" customHeight="1">
      <c r="B67" s="58"/>
      <c r="C67" s="59"/>
      <c r="D67" s="59"/>
      <c r="E67" s="59"/>
      <c r="F67" s="59"/>
      <c r="G67" s="59"/>
      <c r="H67" s="59"/>
      <c r="I67" s="161"/>
      <c r="J67" s="59"/>
      <c r="K67" s="59"/>
      <c r="L67" s="43"/>
    </row>
    <row r="71" spans="2:12" s="1" customFormat="1" ht="6.95" customHeight="1">
      <c r="B71" s="60"/>
      <c r="C71" s="61"/>
      <c r="D71" s="61"/>
      <c r="E71" s="61"/>
      <c r="F71" s="61"/>
      <c r="G71" s="61"/>
      <c r="H71" s="61"/>
      <c r="I71" s="164"/>
      <c r="J71" s="61"/>
      <c r="K71" s="61"/>
      <c r="L71" s="43"/>
    </row>
    <row r="72" spans="2:12" s="1" customFormat="1" ht="24.95" customHeight="1">
      <c r="B72" s="38"/>
      <c r="C72" s="23" t="s">
        <v>110</v>
      </c>
      <c r="D72" s="39"/>
      <c r="E72" s="39"/>
      <c r="F72" s="39"/>
      <c r="G72" s="39"/>
      <c r="H72" s="39"/>
      <c r="I72" s="135"/>
      <c r="J72" s="39"/>
      <c r="K72" s="39"/>
      <c r="L72" s="43"/>
    </row>
    <row r="73" spans="2:12" s="1" customFormat="1" ht="6.95" customHeight="1">
      <c r="B73" s="38"/>
      <c r="C73" s="39"/>
      <c r="D73" s="39"/>
      <c r="E73" s="39"/>
      <c r="F73" s="39"/>
      <c r="G73" s="39"/>
      <c r="H73" s="39"/>
      <c r="I73" s="135"/>
      <c r="J73" s="39"/>
      <c r="K73" s="39"/>
      <c r="L73" s="43"/>
    </row>
    <row r="74" spans="2:12" s="1" customFormat="1" ht="12" customHeight="1">
      <c r="B74" s="38"/>
      <c r="C74" s="32" t="s">
        <v>16</v>
      </c>
      <c r="D74" s="39"/>
      <c r="E74" s="39"/>
      <c r="F74" s="39"/>
      <c r="G74" s="39"/>
      <c r="H74" s="39"/>
      <c r="I74" s="135"/>
      <c r="J74" s="39"/>
      <c r="K74" s="39"/>
      <c r="L74" s="43"/>
    </row>
    <row r="75" spans="2:12" s="1" customFormat="1" ht="16.5" customHeight="1">
      <c r="B75" s="38"/>
      <c r="C75" s="39"/>
      <c r="D75" s="39"/>
      <c r="E75" s="165" t="str">
        <f>E7</f>
        <v>SILNICE III/11727 - PRŮTAH DOBŘÍV</v>
      </c>
      <c r="F75" s="32"/>
      <c r="G75" s="32"/>
      <c r="H75" s="32"/>
      <c r="I75" s="135"/>
      <c r="J75" s="39"/>
      <c r="K75" s="39"/>
      <c r="L75" s="43"/>
    </row>
    <row r="76" spans="2:12" s="1" customFormat="1" ht="12" customHeight="1">
      <c r="B76" s="38"/>
      <c r="C76" s="32" t="s">
        <v>97</v>
      </c>
      <c r="D76" s="39"/>
      <c r="E76" s="39"/>
      <c r="F76" s="39"/>
      <c r="G76" s="39"/>
      <c r="H76" s="39"/>
      <c r="I76" s="135"/>
      <c r="J76" s="39"/>
      <c r="K76" s="39"/>
      <c r="L76" s="43"/>
    </row>
    <row r="77" spans="2:12" s="1" customFormat="1" ht="16.5" customHeight="1">
      <c r="B77" s="38"/>
      <c r="C77" s="39"/>
      <c r="D77" s="39"/>
      <c r="E77" s="68" t="str">
        <f>E9</f>
        <v>102.1 - CHODNÍKY A MÍSTNÍ KOMUNIKACE-uznatelné náklady SFDI</v>
      </c>
      <c r="F77" s="39"/>
      <c r="G77" s="39"/>
      <c r="H77" s="39"/>
      <c r="I77" s="135"/>
      <c r="J77" s="39"/>
      <c r="K77" s="39"/>
      <c r="L77" s="43"/>
    </row>
    <row r="78" spans="2:12" s="1" customFormat="1" ht="6.95" customHeight="1">
      <c r="B78" s="38"/>
      <c r="C78" s="39"/>
      <c r="D78" s="39"/>
      <c r="E78" s="39"/>
      <c r="F78" s="39"/>
      <c r="G78" s="39"/>
      <c r="H78" s="39"/>
      <c r="I78" s="135"/>
      <c r="J78" s="39"/>
      <c r="K78" s="39"/>
      <c r="L78" s="43"/>
    </row>
    <row r="79" spans="2:12" s="1" customFormat="1" ht="12" customHeight="1">
      <c r="B79" s="38"/>
      <c r="C79" s="32" t="s">
        <v>21</v>
      </c>
      <c r="D79" s="39"/>
      <c r="E79" s="39"/>
      <c r="F79" s="27" t="str">
        <f>F12</f>
        <v xml:space="preserve"> </v>
      </c>
      <c r="G79" s="39"/>
      <c r="H79" s="39"/>
      <c r="I79" s="138" t="s">
        <v>23</v>
      </c>
      <c r="J79" s="71" t="str">
        <f>IF(J12="","",J12)</f>
        <v>30. 4. 2018</v>
      </c>
      <c r="K79" s="39"/>
      <c r="L79" s="43"/>
    </row>
    <row r="80" spans="2:12" s="1" customFormat="1" ht="6.95" customHeight="1">
      <c r="B80" s="38"/>
      <c r="C80" s="39"/>
      <c r="D80" s="39"/>
      <c r="E80" s="39"/>
      <c r="F80" s="39"/>
      <c r="G80" s="39"/>
      <c r="H80" s="39"/>
      <c r="I80" s="135"/>
      <c r="J80" s="39"/>
      <c r="K80" s="39"/>
      <c r="L80" s="43"/>
    </row>
    <row r="81" spans="2:12" s="1" customFormat="1" ht="15.15" customHeight="1">
      <c r="B81" s="38"/>
      <c r="C81" s="32" t="s">
        <v>25</v>
      </c>
      <c r="D81" s="39"/>
      <c r="E81" s="39"/>
      <c r="F81" s="27" t="str">
        <f>E15</f>
        <v>Obec Dobřív</v>
      </c>
      <c r="G81" s="39"/>
      <c r="H81" s="39"/>
      <c r="I81" s="138" t="s">
        <v>31</v>
      </c>
      <c r="J81" s="36" t="str">
        <f>E21</f>
        <v xml:space="preserve"> </v>
      </c>
      <c r="K81" s="39"/>
      <c r="L81" s="43"/>
    </row>
    <row r="82" spans="2:12" s="1" customFormat="1" ht="15.15" customHeight="1">
      <c r="B82" s="38"/>
      <c r="C82" s="32" t="s">
        <v>29</v>
      </c>
      <c r="D82" s="39"/>
      <c r="E82" s="39"/>
      <c r="F82" s="27" t="str">
        <f>IF(E18="","",E18)</f>
        <v>Vyplň údaj</v>
      </c>
      <c r="G82" s="39"/>
      <c r="H82" s="39"/>
      <c r="I82" s="138" t="s">
        <v>33</v>
      </c>
      <c r="J82" s="36" t="str">
        <f>E24</f>
        <v>Zítek</v>
      </c>
      <c r="K82" s="39"/>
      <c r="L82" s="43"/>
    </row>
    <row r="83" spans="2:12" s="1" customFormat="1" ht="10.3" customHeight="1">
      <c r="B83" s="38"/>
      <c r="C83" s="39"/>
      <c r="D83" s="39"/>
      <c r="E83" s="39"/>
      <c r="F83" s="39"/>
      <c r="G83" s="39"/>
      <c r="H83" s="39"/>
      <c r="I83" s="135"/>
      <c r="J83" s="39"/>
      <c r="K83" s="39"/>
      <c r="L83" s="43"/>
    </row>
    <row r="84" spans="2:20" s="10" customFormat="1" ht="29.25" customHeight="1">
      <c r="B84" s="185"/>
      <c r="C84" s="186" t="s">
        <v>111</v>
      </c>
      <c r="D84" s="187" t="s">
        <v>56</v>
      </c>
      <c r="E84" s="187" t="s">
        <v>52</v>
      </c>
      <c r="F84" s="187" t="s">
        <v>53</v>
      </c>
      <c r="G84" s="187" t="s">
        <v>112</v>
      </c>
      <c r="H84" s="187" t="s">
        <v>113</v>
      </c>
      <c r="I84" s="188" t="s">
        <v>114</v>
      </c>
      <c r="J84" s="187" t="s">
        <v>101</v>
      </c>
      <c r="K84" s="189" t="s">
        <v>115</v>
      </c>
      <c r="L84" s="190"/>
      <c r="M84" s="91" t="s">
        <v>19</v>
      </c>
      <c r="N84" s="92" t="s">
        <v>41</v>
      </c>
      <c r="O84" s="92" t="s">
        <v>116</v>
      </c>
      <c r="P84" s="92" t="s">
        <v>117</v>
      </c>
      <c r="Q84" s="92" t="s">
        <v>118</v>
      </c>
      <c r="R84" s="92" t="s">
        <v>119</v>
      </c>
      <c r="S84" s="92" t="s">
        <v>120</v>
      </c>
      <c r="T84" s="93" t="s">
        <v>121</v>
      </c>
    </row>
    <row r="85" spans="2:63" s="1" customFormat="1" ht="22.8" customHeight="1">
      <c r="B85" s="38"/>
      <c r="C85" s="98" t="s">
        <v>122</v>
      </c>
      <c r="D85" s="39"/>
      <c r="E85" s="39"/>
      <c r="F85" s="39"/>
      <c r="G85" s="39"/>
      <c r="H85" s="39"/>
      <c r="I85" s="135"/>
      <c r="J85" s="191">
        <f>BK85</f>
        <v>0</v>
      </c>
      <c r="K85" s="39"/>
      <c r="L85" s="43"/>
      <c r="M85" s="94"/>
      <c r="N85" s="95"/>
      <c r="O85" s="95"/>
      <c r="P85" s="192">
        <f>P86</f>
        <v>0</v>
      </c>
      <c r="Q85" s="95"/>
      <c r="R85" s="192">
        <f>R86</f>
        <v>323.49881</v>
      </c>
      <c r="S85" s="95"/>
      <c r="T85" s="193">
        <f>T86</f>
        <v>132.525</v>
      </c>
      <c r="AT85" s="17" t="s">
        <v>70</v>
      </c>
      <c r="AU85" s="17" t="s">
        <v>102</v>
      </c>
      <c r="BK85" s="194">
        <f>BK86</f>
        <v>0</v>
      </c>
    </row>
    <row r="86" spans="2:63" s="11" customFormat="1" ht="25.9" customHeight="1">
      <c r="B86" s="195"/>
      <c r="C86" s="196"/>
      <c r="D86" s="197" t="s">
        <v>70</v>
      </c>
      <c r="E86" s="198" t="s">
        <v>224</v>
      </c>
      <c r="F86" s="198" t="s">
        <v>225</v>
      </c>
      <c r="G86" s="196"/>
      <c r="H86" s="196"/>
      <c r="I86" s="199"/>
      <c r="J86" s="200">
        <f>BK86</f>
        <v>0</v>
      </c>
      <c r="K86" s="196"/>
      <c r="L86" s="201"/>
      <c r="M86" s="202"/>
      <c r="N86" s="203"/>
      <c r="O86" s="203"/>
      <c r="P86" s="204">
        <f>P87+P134+P187+P215+P233</f>
        <v>0</v>
      </c>
      <c r="Q86" s="203"/>
      <c r="R86" s="204">
        <f>R87+R134+R187+R215+R233</f>
        <v>323.49881</v>
      </c>
      <c r="S86" s="203"/>
      <c r="T86" s="205">
        <f>T87+T134+T187+T215+T233</f>
        <v>132.525</v>
      </c>
      <c r="AR86" s="206" t="s">
        <v>78</v>
      </c>
      <c r="AT86" s="207" t="s">
        <v>70</v>
      </c>
      <c r="AU86" s="207" t="s">
        <v>71</v>
      </c>
      <c r="AY86" s="206" t="s">
        <v>126</v>
      </c>
      <c r="BK86" s="208">
        <f>BK87+BK134+BK187+BK215+BK233</f>
        <v>0</v>
      </c>
    </row>
    <row r="87" spans="2:63" s="11" customFormat="1" ht="22.8" customHeight="1">
      <c r="B87" s="195"/>
      <c r="C87" s="196"/>
      <c r="D87" s="197" t="s">
        <v>70</v>
      </c>
      <c r="E87" s="209" t="s">
        <v>78</v>
      </c>
      <c r="F87" s="209" t="s">
        <v>226</v>
      </c>
      <c r="G87" s="196"/>
      <c r="H87" s="196"/>
      <c r="I87" s="199"/>
      <c r="J87" s="210">
        <f>BK87</f>
        <v>0</v>
      </c>
      <c r="K87" s="196"/>
      <c r="L87" s="201"/>
      <c r="M87" s="202"/>
      <c r="N87" s="203"/>
      <c r="O87" s="203"/>
      <c r="P87" s="204">
        <f>SUM(P88:P133)</f>
        <v>0</v>
      </c>
      <c r="Q87" s="203"/>
      <c r="R87" s="204">
        <f>SUM(R88:R133)</f>
        <v>0</v>
      </c>
      <c r="S87" s="203"/>
      <c r="T87" s="205">
        <f>SUM(T88:T133)</f>
        <v>132.525</v>
      </c>
      <c r="AR87" s="206" t="s">
        <v>78</v>
      </c>
      <c r="AT87" s="207" t="s">
        <v>70</v>
      </c>
      <c r="AU87" s="207" t="s">
        <v>78</v>
      </c>
      <c r="AY87" s="206" t="s">
        <v>126</v>
      </c>
      <c r="BK87" s="208">
        <f>SUM(BK88:BK133)</f>
        <v>0</v>
      </c>
    </row>
    <row r="88" spans="2:65" s="1" customFormat="1" ht="16.5" customHeight="1">
      <c r="B88" s="38"/>
      <c r="C88" s="211" t="s">
        <v>78</v>
      </c>
      <c r="D88" s="211" t="s">
        <v>127</v>
      </c>
      <c r="E88" s="212" t="s">
        <v>625</v>
      </c>
      <c r="F88" s="213" t="s">
        <v>626</v>
      </c>
      <c r="G88" s="214" t="s">
        <v>229</v>
      </c>
      <c r="H88" s="215">
        <v>65</v>
      </c>
      <c r="I88" s="216"/>
      <c r="J88" s="217">
        <f>ROUND(I88*H88,2)</f>
        <v>0</v>
      </c>
      <c r="K88" s="213" t="s">
        <v>164</v>
      </c>
      <c r="L88" s="43"/>
      <c r="M88" s="218" t="s">
        <v>19</v>
      </c>
      <c r="N88" s="219" t="s">
        <v>42</v>
      </c>
      <c r="O88" s="83"/>
      <c r="P88" s="220">
        <f>O88*H88</f>
        <v>0</v>
      </c>
      <c r="Q88" s="220">
        <v>0</v>
      </c>
      <c r="R88" s="220">
        <f>Q88*H88</f>
        <v>0</v>
      </c>
      <c r="S88" s="220">
        <v>0.26</v>
      </c>
      <c r="T88" s="221">
        <f>S88*H88</f>
        <v>16.900000000000002</v>
      </c>
      <c r="AR88" s="222" t="s">
        <v>150</v>
      </c>
      <c r="AT88" s="222" t="s">
        <v>127</v>
      </c>
      <c r="AU88" s="222" t="s">
        <v>80</v>
      </c>
      <c r="AY88" s="17" t="s">
        <v>126</v>
      </c>
      <c r="BE88" s="223">
        <f>IF(N88="základní",J88,0)</f>
        <v>0</v>
      </c>
      <c r="BF88" s="223">
        <f>IF(N88="snížená",J88,0)</f>
        <v>0</v>
      </c>
      <c r="BG88" s="223">
        <f>IF(N88="zákl. přenesená",J88,0)</f>
        <v>0</v>
      </c>
      <c r="BH88" s="223">
        <f>IF(N88="sníž. přenesená",J88,0)</f>
        <v>0</v>
      </c>
      <c r="BI88" s="223">
        <f>IF(N88="nulová",J88,0)</f>
        <v>0</v>
      </c>
      <c r="BJ88" s="17" t="s">
        <v>78</v>
      </c>
      <c r="BK88" s="223">
        <f>ROUND(I88*H88,2)</f>
        <v>0</v>
      </c>
      <c r="BL88" s="17" t="s">
        <v>150</v>
      </c>
      <c r="BM88" s="222" t="s">
        <v>627</v>
      </c>
    </row>
    <row r="89" spans="2:47" s="1" customFormat="1" ht="12">
      <c r="B89" s="38"/>
      <c r="C89" s="39"/>
      <c r="D89" s="224" t="s">
        <v>134</v>
      </c>
      <c r="E89" s="39"/>
      <c r="F89" s="225" t="s">
        <v>628</v>
      </c>
      <c r="G89" s="39"/>
      <c r="H89" s="39"/>
      <c r="I89" s="135"/>
      <c r="J89" s="39"/>
      <c r="K89" s="39"/>
      <c r="L89" s="43"/>
      <c r="M89" s="226"/>
      <c r="N89" s="83"/>
      <c r="O89" s="83"/>
      <c r="P89" s="83"/>
      <c r="Q89" s="83"/>
      <c r="R89" s="83"/>
      <c r="S89" s="83"/>
      <c r="T89" s="84"/>
      <c r="AT89" s="17" t="s">
        <v>134</v>
      </c>
      <c r="AU89" s="17" t="s">
        <v>80</v>
      </c>
    </row>
    <row r="90" spans="2:47" s="1" customFormat="1" ht="12">
      <c r="B90" s="38"/>
      <c r="C90" s="39"/>
      <c r="D90" s="224" t="s">
        <v>232</v>
      </c>
      <c r="E90" s="39"/>
      <c r="F90" s="227" t="s">
        <v>629</v>
      </c>
      <c r="G90" s="39"/>
      <c r="H90" s="39"/>
      <c r="I90" s="135"/>
      <c r="J90" s="39"/>
      <c r="K90" s="39"/>
      <c r="L90" s="43"/>
      <c r="M90" s="226"/>
      <c r="N90" s="83"/>
      <c r="O90" s="83"/>
      <c r="P90" s="83"/>
      <c r="Q90" s="83"/>
      <c r="R90" s="83"/>
      <c r="S90" s="83"/>
      <c r="T90" s="84"/>
      <c r="AT90" s="17" t="s">
        <v>232</v>
      </c>
      <c r="AU90" s="17" t="s">
        <v>80</v>
      </c>
    </row>
    <row r="91" spans="2:47" s="1" customFormat="1" ht="12">
      <c r="B91" s="38"/>
      <c r="C91" s="39"/>
      <c r="D91" s="224" t="s">
        <v>136</v>
      </c>
      <c r="E91" s="39"/>
      <c r="F91" s="227" t="s">
        <v>630</v>
      </c>
      <c r="G91" s="39"/>
      <c r="H91" s="39"/>
      <c r="I91" s="135"/>
      <c r="J91" s="39"/>
      <c r="K91" s="39"/>
      <c r="L91" s="43"/>
      <c r="M91" s="226"/>
      <c r="N91" s="83"/>
      <c r="O91" s="83"/>
      <c r="P91" s="83"/>
      <c r="Q91" s="83"/>
      <c r="R91" s="83"/>
      <c r="S91" s="83"/>
      <c r="T91" s="84"/>
      <c r="AT91" s="17" t="s">
        <v>136</v>
      </c>
      <c r="AU91" s="17" t="s">
        <v>80</v>
      </c>
    </row>
    <row r="92" spans="2:65" s="1" customFormat="1" ht="16.5" customHeight="1">
      <c r="B92" s="38"/>
      <c r="C92" s="211" t="s">
        <v>80</v>
      </c>
      <c r="D92" s="211" t="s">
        <v>127</v>
      </c>
      <c r="E92" s="212" t="s">
        <v>631</v>
      </c>
      <c r="F92" s="213" t="s">
        <v>632</v>
      </c>
      <c r="G92" s="214" t="s">
        <v>229</v>
      </c>
      <c r="H92" s="215">
        <v>248</v>
      </c>
      <c r="I92" s="216"/>
      <c r="J92" s="217">
        <f>ROUND(I92*H92,2)</f>
        <v>0</v>
      </c>
      <c r="K92" s="213" t="s">
        <v>164</v>
      </c>
      <c r="L92" s="43"/>
      <c r="M92" s="218" t="s">
        <v>19</v>
      </c>
      <c r="N92" s="219" t="s">
        <v>42</v>
      </c>
      <c r="O92" s="83"/>
      <c r="P92" s="220">
        <f>O92*H92</f>
        <v>0</v>
      </c>
      <c r="Q92" s="220">
        <v>0</v>
      </c>
      <c r="R92" s="220">
        <f>Q92*H92</f>
        <v>0</v>
      </c>
      <c r="S92" s="220">
        <v>0.26</v>
      </c>
      <c r="T92" s="221">
        <f>S92*H92</f>
        <v>64.48</v>
      </c>
      <c r="AR92" s="222" t="s">
        <v>150</v>
      </c>
      <c r="AT92" s="222" t="s">
        <v>127</v>
      </c>
      <c r="AU92" s="222" t="s">
        <v>80</v>
      </c>
      <c r="AY92" s="17" t="s">
        <v>126</v>
      </c>
      <c r="BE92" s="223">
        <f>IF(N92="základní",J92,0)</f>
        <v>0</v>
      </c>
      <c r="BF92" s="223">
        <f>IF(N92="snížená",J92,0)</f>
        <v>0</v>
      </c>
      <c r="BG92" s="223">
        <f>IF(N92="zákl. přenesená",J92,0)</f>
        <v>0</v>
      </c>
      <c r="BH92" s="223">
        <f>IF(N92="sníž. přenesená",J92,0)</f>
        <v>0</v>
      </c>
      <c r="BI92" s="223">
        <f>IF(N92="nulová",J92,0)</f>
        <v>0</v>
      </c>
      <c r="BJ92" s="17" t="s">
        <v>78</v>
      </c>
      <c r="BK92" s="223">
        <f>ROUND(I92*H92,2)</f>
        <v>0</v>
      </c>
      <c r="BL92" s="17" t="s">
        <v>150</v>
      </c>
      <c r="BM92" s="222" t="s">
        <v>633</v>
      </c>
    </row>
    <row r="93" spans="2:47" s="1" customFormat="1" ht="12">
      <c r="B93" s="38"/>
      <c r="C93" s="39"/>
      <c r="D93" s="224" t="s">
        <v>134</v>
      </c>
      <c r="E93" s="39"/>
      <c r="F93" s="225" t="s">
        <v>634</v>
      </c>
      <c r="G93" s="39"/>
      <c r="H93" s="39"/>
      <c r="I93" s="135"/>
      <c r="J93" s="39"/>
      <c r="K93" s="39"/>
      <c r="L93" s="43"/>
      <c r="M93" s="226"/>
      <c r="N93" s="83"/>
      <c r="O93" s="83"/>
      <c r="P93" s="83"/>
      <c r="Q93" s="83"/>
      <c r="R93" s="83"/>
      <c r="S93" s="83"/>
      <c r="T93" s="84"/>
      <c r="AT93" s="17" t="s">
        <v>134</v>
      </c>
      <c r="AU93" s="17" t="s">
        <v>80</v>
      </c>
    </row>
    <row r="94" spans="2:47" s="1" customFormat="1" ht="12">
      <c r="B94" s="38"/>
      <c r="C94" s="39"/>
      <c r="D94" s="224" t="s">
        <v>232</v>
      </c>
      <c r="E94" s="39"/>
      <c r="F94" s="227" t="s">
        <v>629</v>
      </c>
      <c r="G94" s="39"/>
      <c r="H94" s="39"/>
      <c r="I94" s="135"/>
      <c r="J94" s="39"/>
      <c r="K94" s="39"/>
      <c r="L94" s="43"/>
      <c r="M94" s="226"/>
      <c r="N94" s="83"/>
      <c r="O94" s="83"/>
      <c r="P94" s="83"/>
      <c r="Q94" s="83"/>
      <c r="R94" s="83"/>
      <c r="S94" s="83"/>
      <c r="T94" s="84"/>
      <c r="AT94" s="17" t="s">
        <v>232</v>
      </c>
      <c r="AU94" s="17" t="s">
        <v>80</v>
      </c>
    </row>
    <row r="95" spans="2:47" s="1" customFormat="1" ht="12">
      <c r="B95" s="38"/>
      <c r="C95" s="39"/>
      <c r="D95" s="224" t="s">
        <v>136</v>
      </c>
      <c r="E95" s="39"/>
      <c r="F95" s="227" t="s">
        <v>630</v>
      </c>
      <c r="G95" s="39"/>
      <c r="H95" s="39"/>
      <c r="I95" s="135"/>
      <c r="J95" s="39"/>
      <c r="K95" s="39"/>
      <c r="L95" s="43"/>
      <c r="M95" s="226"/>
      <c r="N95" s="83"/>
      <c r="O95" s="83"/>
      <c r="P95" s="83"/>
      <c r="Q95" s="83"/>
      <c r="R95" s="83"/>
      <c r="S95" s="83"/>
      <c r="T95" s="84"/>
      <c r="AT95" s="17" t="s">
        <v>136</v>
      </c>
      <c r="AU95" s="17" t="s">
        <v>80</v>
      </c>
    </row>
    <row r="96" spans="2:51" s="12" customFormat="1" ht="12">
      <c r="B96" s="231"/>
      <c r="C96" s="232"/>
      <c r="D96" s="224" t="s">
        <v>240</v>
      </c>
      <c r="E96" s="233" t="s">
        <v>19</v>
      </c>
      <c r="F96" s="234" t="s">
        <v>635</v>
      </c>
      <c r="G96" s="232"/>
      <c r="H96" s="235">
        <v>248</v>
      </c>
      <c r="I96" s="236"/>
      <c r="J96" s="232"/>
      <c r="K96" s="232"/>
      <c r="L96" s="237"/>
      <c r="M96" s="238"/>
      <c r="N96" s="239"/>
      <c r="O96" s="239"/>
      <c r="P96" s="239"/>
      <c r="Q96" s="239"/>
      <c r="R96" s="239"/>
      <c r="S96" s="239"/>
      <c r="T96" s="240"/>
      <c r="AT96" s="241" t="s">
        <v>240</v>
      </c>
      <c r="AU96" s="241" t="s">
        <v>80</v>
      </c>
      <c r="AV96" s="12" t="s">
        <v>80</v>
      </c>
      <c r="AW96" s="12" t="s">
        <v>32</v>
      </c>
      <c r="AX96" s="12" t="s">
        <v>78</v>
      </c>
      <c r="AY96" s="241" t="s">
        <v>126</v>
      </c>
    </row>
    <row r="97" spans="2:65" s="1" customFormat="1" ht="16.5" customHeight="1">
      <c r="B97" s="38"/>
      <c r="C97" s="211" t="s">
        <v>143</v>
      </c>
      <c r="D97" s="211" t="s">
        <v>127</v>
      </c>
      <c r="E97" s="212" t="s">
        <v>636</v>
      </c>
      <c r="F97" s="213" t="s">
        <v>637</v>
      </c>
      <c r="G97" s="214" t="s">
        <v>261</v>
      </c>
      <c r="H97" s="215">
        <v>221</v>
      </c>
      <c r="I97" s="216"/>
      <c r="J97" s="217">
        <f>ROUND(I97*H97,2)</f>
        <v>0</v>
      </c>
      <c r="K97" s="213" t="s">
        <v>164</v>
      </c>
      <c r="L97" s="43"/>
      <c r="M97" s="218" t="s">
        <v>19</v>
      </c>
      <c r="N97" s="219" t="s">
        <v>42</v>
      </c>
      <c r="O97" s="83"/>
      <c r="P97" s="220">
        <f>O97*H97</f>
        <v>0</v>
      </c>
      <c r="Q97" s="220">
        <v>0</v>
      </c>
      <c r="R97" s="220">
        <f>Q97*H97</f>
        <v>0</v>
      </c>
      <c r="S97" s="220">
        <v>0.205</v>
      </c>
      <c r="T97" s="221">
        <f>S97*H97</f>
        <v>45.305</v>
      </c>
      <c r="AR97" s="222" t="s">
        <v>150</v>
      </c>
      <c r="AT97" s="222" t="s">
        <v>127</v>
      </c>
      <c r="AU97" s="222" t="s">
        <v>80</v>
      </c>
      <c r="AY97" s="17" t="s">
        <v>126</v>
      </c>
      <c r="BE97" s="223">
        <f>IF(N97="základní",J97,0)</f>
        <v>0</v>
      </c>
      <c r="BF97" s="223">
        <f>IF(N97="snížená",J97,0)</f>
        <v>0</v>
      </c>
      <c r="BG97" s="223">
        <f>IF(N97="zákl. přenesená",J97,0)</f>
        <v>0</v>
      </c>
      <c r="BH97" s="223">
        <f>IF(N97="sníž. přenesená",J97,0)</f>
        <v>0</v>
      </c>
      <c r="BI97" s="223">
        <f>IF(N97="nulová",J97,0)</f>
        <v>0</v>
      </c>
      <c r="BJ97" s="17" t="s">
        <v>78</v>
      </c>
      <c r="BK97" s="223">
        <f>ROUND(I97*H97,2)</f>
        <v>0</v>
      </c>
      <c r="BL97" s="17" t="s">
        <v>150</v>
      </c>
      <c r="BM97" s="222" t="s">
        <v>638</v>
      </c>
    </row>
    <row r="98" spans="2:47" s="1" customFormat="1" ht="12">
      <c r="B98" s="38"/>
      <c r="C98" s="39"/>
      <c r="D98" s="224" t="s">
        <v>134</v>
      </c>
      <c r="E98" s="39"/>
      <c r="F98" s="225" t="s">
        <v>639</v>
      </c>
      <c r="G98" s="39"/>
      <c r="H98" s="39"/>
      <c r="I98" s="135"/>
      <c r="J98" s="39"/>
      <c r="K98" s="39"/>
      <c r="L98" s="43"/>
      <c r="M98" s="226"/>
      <c r="N98" s="83"/>
      <c r="O98" s="83"/>
      <c r="P98" s="83"/>
      <c r="Q98" s="83"/>
      <c r="R98" s="83"/>
      <c r="S98" s="83"/>
      <c r="T98" s="84"/>
      <c r="AT98" s="17" t="s">
        <v>134</v>
      </c>
      <c r="AU98" s="17" t="s">
        <v>80</v>
      </c>
    </row>
    <row r="99" spans="2:47" s="1" customFormat="1" ht="12">
      <c r="B99" s="38"/>
      <c r="C99" s="39"/>
      <c r="D99" s="224" t="s">
        <v>232</v>
      </c>
      <c r="E99" s="39"/>
      <c r="F99" s="227" t="s">
        <v>264</v>
      </c>
      <c r="G99" s="39"/>
      <c r="H99" s="39"/>
      <c r="I99" s="135"/>
      <c r="J99" s="39"/>
      <c r="K99" s="39"/>
      <c r="L99" s="43"/>
      <c r="M99" s="226"/>
      <c r="N99" s="83"/>
      <c r="O99" s="83"/>
      <c r="P99" s="83"/>
      <c r="Q99" s="83"/>
      <c r="R99" s="83"/>
      <c r="S99" s="83"/>
      <c r="T99" s="84"/>
      <c r="AT99" s="17" t="s">
        <v>232</v>
      </c>
      <c r="AU99" s="17" t="s">
        <v>80</v>
      </c>
    </row>
    <row r="100" spans="2:47" s="1" customFormat="1" ht="12">
      <c r="B100" s="38"/>
      <c r="C100" s="39"/>
      <c r="D100" s="224" t="s">
        <v>136</v>
      </c>
      <c r="E100" s="39"/>
      <c r="F100" s="227" t="s">
        <v>640</v>
      </c>
      <c r="G100" s="39"/>
      <c r="H100" s="39"/>
      <c r="I100" s="135"/>
      <c r="J100" s="39"/>
      <c r="K100" s="39"/>
      <c r="L100" s="43"/>
      <c r="M100" s="226"/>
      <c r="N100" s="83"/>
      <c r="O100" s="83"/>
      <c r="P100" s="83"/>
      <c r="Q100" s="83"/>
      <c r="R100" s="83"/>
      <c r="S100" s="83"/>
      <c r="T100" s="84"/>
      <c r="AT100" s="17" t="s">
        <v>136</v>
      </c>
      <c r="AU100" s="17" t="s">
        <v>80</v>
      </c>
    </row>
    <row r="101" spans="2:51" s="12" customFormat="1" ht="12">
      <c r="B101" s="231"/>
      <c r="C101" s="232"/>
      <c r="D101" s="224" t="s">
        <v>240</v>
      </c>
      <c r="E101" s="233" t="s">
        <v>19</v>
      </c>
      <c r="F101" s="234" t="s">
        <v>641</v>
      </c>
      <c r="G101" s="232"/>
      <c r="H101" s="235">
        <v>221</v>
      </c>
      <c r="I101" s="236"/>
      <c r="J101" s="232"/>
      <c r="K101" s="232"/>
      <c r="L101" s="237"/>
      <c r="M101" s="238"/>
      <c r="N101" s="239"/>
      <c r="O101" s="239"/>
      <c r="P101" s="239"/>
      <c r="Q101" s="239"/>
      <c r="R101" s="239"/>
      <c r="S101" s="239"/>
      <c r="T101" s="240"/>
      <c r="AT101" s="241" t="s">
        <v>240</v>
      </c>
      <c r="AU101" s="241" t="s">
        <v>80</v>
      </c>
      <c r="AV101" s="12" t="s">
        <v>80</v>
      </c>
      <c r="AW101" s="12" t="s">
        <v>32</v>
      </c>
      <c r="AX101" s="12" t="s">
        <v>78</v>
      </c>
      <c r="AY101" s="241" t="s">
        <v>126</v>
      </c>
    </row>
    <row r="102" spans="2:65" s="1" customFormat="1" ht="16.5" customHeight="1">
      <c r="B102" s="38"/>
      <c r="C102" s="211" t="s">
        <v>150</v>
      </c>
      <c r="D102" s="211" t="s">
        <v>127</v>
      </c>
      <c r="E102" s="212" t="s">
        <v>642</v>
      </c>
      <c r="F102" s="213" t="s">
        <v>643</v>
      </c>
      <c r="G102" s="214" t="s">
        <v>261</v>
      </c>
      <c r="H102" s="215">
        <v>146</v>
      </c>
      <c r="I102" s="216"/>
      <c r="J102" s="217">
        <f>ROUND(I102*H102,2)</f>
        <v>0</v>
      </c>
      <c r="K102" s="213" t="s">
        <v>164</v>
      </c>
      <c r="L102" s="43"/>
      <c r="M102" s="218" t="s">
        <v>19</v>
      </c>
      <c r="N102" s="219" t="s">
        <v>42</v>
      </c>
      <c r="O102" s="83"/>
      <c r="P102" s="220">
        <f>O102*H102</f>
        <v>0</v>
      </c>
      <c r="Q102" s="220">
        <v>0</v>
      </c>
      <c r="R102" s="220">
        <f>Q102*H102</f>
        <v>0</v>
      </c>
      <c r="S102" s="220">
        <v>0.04</v>
      </c>
      <c r="T102" s="221">
        <f>S102*H102</f>
        <v>5.84</v>
      </c>
      <c r="AR102" s="222" t="s">
        <v>150</v>
      </c>
      <c r="AT102" s="222" t="s">
        <v>127</v>
      </c>
      <c r="AU102" s="222" t="s">
        <v>80</v>
      </c>
      <c r="AY102" s="17" t="s">
        <v>126</v>
      </c>
      <c r="BE102" s="223">
        <f>IF(N102="základní",J102,0)</f>
        <v>0</v>
      </c>
      <c r="BF102" s="223">
        <f>IF(N102="snížená",J102,0)</f>
        <v>0</v>
      </c>
      <c r="BG102" s="223">
        <f>IF(N102="zákl. přenesená",J102,0)</f>
        <v>0</v>
      </c>
      <c r="BH102" s="223">
        <f>IF(N102="sníž. přenesená",J102,0)</f>
        <v>0</v>
      </c>
      <c r="BI102" s="223">
        <f>IF(N102="nulová",J102,0)</f>
        <v>0</v>
      </c>
      <c r="BJ102" s="17" t="s">
        <v>78</v>
      </c>
      <c r="BK102" s="223">
        <f>ROUND(I102*H102,2)</f>
        <v>0</v>
      </c>
      <c r="BL102" s="17" t="s">
        <v>150</v>
      </c>
      <c r="BM102" s="222" t="s">
        <v>644</v>
      </c>
    </row>
    <row r="103" spans="2:47" s="1" customFormat="1" ht="12">
      <c r="B103" s="38"/>
      <c r="C103" s="39"/>
      <c r="D103" s="224" t="s">
        <v>134</v>
      </c>
      <c r="E103" s="39"/>
      <c r="F103" s="225" t="s">
        <v>645</v>
      </c>
      <c r="G103" s="39"/>
      <c r="H103" s="39"/>
      <c r="I103" s="135"/>
      <c r="J103" s="39"/>
      <c r="K103" s="39"/>
      <c r="L103" s="43"/>
      <c r="M103" s="226"/>
      <c r="N103" s="83"/>
      <c r="O103" s="83"/>
      <c r="P103" s="83"/>
      <c r="Q103" s="83"/>
      <c r="R103" s="83"/>
      <c r="S103" s="83"/>
      <c r="T103" s="84"/>
      <c r="AT103" s="17" t="s">
        <v>134</v>
      </c>
      <c r="AU103" s="17" t="s">
        <v>80</v>
      </c>
    </row>
    <row r="104" spans="2:47" s="1" customFormat="1" ht="12">
      <c r="B104" s="38"/>
      <c r="C104" s="39"/>
      <c r="D104" s="224" t="s">
        <v>232</v>
      </c>
      <c r="E104" s="39"/>
      <c r="F104" s="227" t="s">
        <v>264</v>
      </c>
      <c r="G104" s="39"/>
      <c r="H104" s="39"/>
      <c r="I104" s="135"/>
      <c r="J104" s="39"/>
      <c r="K104" s="39"/>
      <c r="L104" s="43"/>
      <c r="M104" s="226"/>
      <c r="N104" s="83"/>
      <c r="O104" s="83"/>
      <c r="P104" s="83"/>
      <c r="Q104" s="83"/>
      <c r="R104" s="83"/>
      <c r="S104" s="83"/>
      <c r="T104" s="84"/>
      <c r="AT104" s="17" t="s">
        <v>232</v>
      </c>
      <c r="AU104" s="17" t="s">
        <v>80</v>
      </c>
    </row>
    <row r="105" spans="2:47" s="1" customFormat="1" ht="12">
      <c r="B105" s="38"/>
      <c r="C105" s="39"/>
      <c r="D105" s="224" t="s">
        <v>136</v>
      </c>
      <c r="E105" s="39"/>
      <c r="F105" s="227" t="s">
        <v>640</v>
      </c>
      <c r="G105" s="39"/>
      <c r="H105" s="39"/>
      <c r="I105" s="135"/>
      <c r="J105" s="39"/>
      <c r="K105" s="39"/>
      <c r="L105" s="43"/>
      <c r="M105" s="226"/>
      <c r="N105" s="83"/>
      <c r="O105" s="83"/>
      <c r="P105" s="83"/>
      <c r="Q105" s="83"/>
      <c r="R105" s="83"/>
      <c r="S105" s="83"/>
      <c r="T105" s="84"/>
      <c r="AT105" s="17" t="s">
        <v>136</v>
      </c>
      <c r="AU105" s="17" t="s">
        <v>80</v>
      </c>
    </row>
    <row r="106" spans="2:51" s="12" customFormat="1" ht="12">
      <c r="B106" s="231"/>
      <c r="C106" s="232"/>
      <c r="D106" s="224" t="s">
        <v>240</v>
      </c>
      <c r="E106" s="233" t="s">
        <v>19</v>
      </c>
      <c r="F106" s="234" t="s">
        <v>646</v>
      </c>
      <c r="G106" s="232"/>
      <c r="H106" s="235">
        <v>146</v>
      </c>
      <c r="I106" s="236"/>
      <c r="J106" s="232"/>
      <c r="K106" s="232"/>
      <c r="L106" s="237"/>
      <c r="M106" s="238"/>
      <c r="N106" s="239"/>
      <c r="O106" s="239"/>
      <c r="P106" s="239"/>
      <c r="Q106" s="239"/>
      <c r="R106" s="239"/>
      <c r="S106" s="239"/>
      <c r="T106" s="240"/>
      <c r="AT106" s="241" t="s">
        <v>240</v>
      </c>
      <c r="AU106" s="241" t="s">
        <v>80</v>
      </c>
      <c r="AV106" s="12" t="s">
        <v>80</v>
      </c>
      <c r="AW106" s="12" t="s">
        <v>32</v>
      </c>
      <c r="AX106" s="12" t="s">
        <v>78</v>
      </c>
      <c r="AY106" s="241" t="s">
        <v>126</v>
      </c>
    </row>
    <row r="107" spans="2:65" s="1" customFormat="1" ht="16.5" customHeight="1">
      <c r="B107" s="38"/>
      <c r="C107" s="211" t="s">
        <v>125</v>
      </c>
      <c r="D107" s="211" t="s">
        <v>127</v>
      </c>
      <c r="E107" s="212" t="s">
        <v>266</v>
      </c>
      <c r="F107" s="213" t="s">
        <v>267</v>
      </c>
      <c r="G107" s="214" t="s">
        <v>268</v>
      </c>
      <c r="H107" s="215">
        <v>125.6</v>
      </c>
      <c r="I107" s="216"/>
      <c r="J107" s="217">
        <f>ROUND(I107*H107,2)</f>
        <v>0</v>
      </c>
      <c r="K107" s="213" t="s">
        <v>164</v>
      </c>
      <c r="L107" s="43"/>
      <c r="M107" s="218" t="s">
        <v>19</v>
      </c>
      <c r="N107" s="219" t="s">
        <v>42</v>
      </c>
      <c r="O107" s="83"/>
      <c r="P107" s="220">
        <f>O107*H107</f>
        <v>0</v>
      </c>
      <c r="Q107" s="220">
        <v>0</v>
      </c>
      <c r="R107" s="220">
        <f>Q107*H107</f>
        <v>0</v>
      </c>
      <c r="S107" s="220">
        <v>0</v>
      </c>
      <c r="T107" s="221">
        <f>S107*H107</f>
        <v>0</v>
      </c>
      <c r="AR107" s="222" t="s">
        <v>150</v>
      </c>
      <c r="AT107" s="222" t="s">
        <v>127</v>
      </c>
      <c r="AU107" s="222" t="s">
        <v>80</v>
      </c>
      <c r="AY107" s="17" t="s">
        <v>126</v>
      </c>
      <c r="BE107" s="223">
        <f>IF(N107="základní",J107,0)</f>
        <v>0</v>
      </c>
      <c r="BF107" s="223">
        <f>IF(N107="snížená",J107,0)</f>
        <v>0</v>
      </c>
      <c r="BG107" s="223">
        <f>IF(N107="zákl. přenesená",J107,0)</f>
        <v>0</v>
      </c>
      <c r="BH107" s="223">
        <f>IF(N107="sníž. přenesená",J107,0)</f>
        <v>0</v>
      </c>
      <c r="BI107" s="223">
        <f>IF(N107="nulová",J107,0)</f>
        <v>0</v>
      </c>
      <c r="BJ107" s="17" t="s">
        <v>78</v>
      </c>
      <c r="BK107" s="223">
        <f>ROUND(I107*H107,2)</f>
        <v>0</v>
      </c>
      <c r="BL107" s="17" t="s">
        <v>150</v>
      </c>
      <c r="BM107" s="222" t="s">
        <v>647</v>
      </c>
    </row>
    <row r="108" spans="2:47" s="1" customFormat="1" ht="12">
      <c r="B108" s="38"/>
      <c r="C108" s="39"/>
      <c r="D108" s="224" t="s">
        <v>134</v>
      </c>
      <c r="E108" s="39"/>
      <c r="F108" s="225" t="s">
        <v>270</v>
      </c>
      <c r="G108" s="39"/>
      <c r="H108" s="39"/>
      <c r="I108" s="135"/>
      <c r="J108" s="39"/>
      <c r="K108" s="39"/>
      <c r="L108" s="43"/>
      <c r="M108" s="226"/>
      <c r="N108" s="83"/>
      <c r="O108" s="83"/>
      <c r="P108" s="83"/>
      <c r="Q108" s="83"/>
      <c r="R108" s="83"/>
      <c r="S108" s="83"/>
      <c r="T108" s="84"/>
      <c r="AT108" s="17" t="s">
        <v>134</v>
      </c>
      <c r="AU108" s="17" t="s">
        <v>80</v>
      </c>
    </row>
    <row r="109" spans="2:47" s="1" customFormat="1" ht="12">
      <c r="B109" s="38"/>
      <c r="C109" s="39"/>
      <c r="D109" s="224" t="s">
        <v>232</v>
      </c>
      <c r="E109" s="39"/>
      <c r="F109" s="227" t="s">
        <v>271</v>
      </c>
      <c r="G109" s="39"/>
      <c r="H109" s="39"/>
      <c r="I109" s="135"/>
      <c r="J109" s="39"/>
      <c r="K109" s="39"/>
      <c r="L109" s="43"/>
      <c r="M109" s="226"/>
      <c r="N109" s="83"/>
      <c r="O109" s="83"/>
      <c r="P109" s="83"/>
      <c r="Q109" s="83"/>
      <c r="R109" s="83"/>
      <c r="S109" s="83"/>
      <c r="T109" s="84"/>
      <c r="AT109" s="17" t="s">
        <v>232</v>
      </c>
      <c r="AU109" s="17" t="s">
        <v>80</v>
      </c>
    </row>
    <row r="110" spans="2:51" s="13" customFormat="1" ht="12">
      <c r="B110" s="242"/>
      <c r="C110" s="243"/>
      <c r="D110" s="224" t="s">
        <v>240</v>
      </c>
      <c r="E110" s="244" t="s">
        <v>19</v>
      </c>
      <c r="F110" s="245" t="s">
        <v>648</v>
      </c>
      <c r="G110" s="243"/>
      <c r="H110" s="244" t="s">
        <v>19</v>
      </c>
      <c r="I110" s="246"/>
      <c r="J110" s="243"/>
      <c r="K110" s="243"/>
      <c r="L110" s="247"/>
      <c r="M110" s="248"/>
      <c r="N110" s="249"/>
      <c r="O110" s="249"/>
      <c r="P110" s="249"/>
      <c r="Q110" s="249"/>
      <c r="R110" s="249"/>
      <c r="S110" s="249"/>
      <c r="T110" s="250"/>
      <c r="AT110" s="251" t="s">
        <v>240</v>
      </c>
      <c r="AU110" s="251" t="s">
        <v>80</v>
      </c>
      <c r="AV110" s="13" t="s">
        <v>78</v>
      </c>
      <c r="AW110" s="13" t="s">
        <v>32</v>
      </c>
      <c r="AX110" s="13" t="s">
        <v>71</v>
      </c>
      <c r="AY110" s="251" t="s">
        <v>126</v>
      </c>
    </row>
    <row r="111" spans="2:51" s="12" customFormat="1" ht="12">
      <c r="B111" s="231"/>
      <c r="C111" s="232"/>
      <c r="D111" s="224" t="s">
        <v>240</v>
      </c>
      <c r="E111" s="233" t="s">
        <v>19</v>
      </c>
      <c r="F111" s="234" t="s">
        <v>649</v>
      </c>
      <c r="G111" s="232"/>
      <c r="H111" s="235">
        <v>96.9</v>
      </c>
      <c r="I111" s="236"/>
      <c r="J111" s="232"/>
      <c r="K111" s="232"/>
      <c r="L111" s="237"/>
      <c r="M111" s="238"/>
      <c r="N111" s="239"/>
      <c r="O111" s="239"/>
      <c r="P111" s="239"/>
      <c r="Q111" s="239"/>
      <c r="R111" s="239"/>
      <c r="S111" s="239"/>
      <c r="T111" s="240"/>
      <c r="AT111" s="241" t="s">
        <v>240</v>
      </c>
      <c r="AU111" s="241" t="s">
        <v>80</v>
      </c>
      <c r="AV111" s="12" t="s">
        <v>80</v>
      </c>
      <c r="AW111" s="12" t="s">
        <v>32</v>
      </c>
      <c r="AX111" s="12" t="s">
        <v>71</v>
      </c>
      <c r="AY111" s="241" t="s">
        <v>126</v>
      </c>
    </row>
    <row r="112" spans="2:51" s="13" customFormat="1" ht="12">
      <c r="B112" s="242"/>
      <c r="C112" s="243"/>
      <c r="D112" s="224" t="s">
        <v>240</v>
      </c>
      <c r="E112" s="244" t="s">
        <v>19</v>
      </c>
      <c r="F112" s="245" t="s">
        <v>650</v>
      </c>
      <c r="G112" s="243"/>
      <c r="H112" s="244" t="s">
        <v>19</v>
      </c>
      <c r="I112" s="246"/>
      <c r="J112" s="243"/>
      <c r="K112" s="243"/>
      <c r="L112" s="247"/>
      <c r="M112" s="248"/>
      <c r="N112" s="249"/>
      <c r="O112" s="249"/>
      <c r="P112" s="249"/>
      <c r="Q112" s="249"/>
      <c r="R112" s="249"/>
      <c r="S112" s="249"/>
      <c r="T112" s="250"/>
      <c r="AT112" s="251" t="s">
        <v>240</v>
      </c>
      <c r="AU112" s="251" t="s">
        <v>80</v>
      </c>
      <c r="AV112" s="13" t="s">
        <v>78</v>
      </c>
      <c r="AW112" s="13" t="s">
        <v>32</v>
      </c>
      <c r="AX112" s="13" t="s">
        <v>71</v>
      </c>
      <c r="AY112" s="251" t="s">
        <v>126</v>
      </c>
    </row>
    <row r="113" spans="2:51" s="12" customFormat="1" ht="12">
      <c r="B113" s="231"/>
      <c r="C113" s="232"/>
      <c r="D113" s="224" t="s">
        <v>240</v>
      </c>
      <c r="E113" s="233" t="s">
        <v>19</v>
      </c>
      <c r="F113" s="234" t="s">
        <v>651</v>
      </c>
      <c r="G113" s="232"/>
      <c r="H113" s="235">
        <v>14.7</v>
      </c>
      <c r="I113" s="236"/>
      <c r="J113" s="232"/>
      <c r="K113" s="232"/>
      <c r="L113" s="237"/>
      <c r="M113" s="238"/>
      <c r="N113" s="239"/>
      <c r="O113" s="239"/>
      <c r="P113" s="239"/>
      <c r="Q113" s="239"/>
      <c r="R113" s="239"/>
      <c r="S113" s="239"/>
      <c r="T113" s="240"/>
      <c r="AT113" s="241" t="s">
        <v>240</v>
      </c>
      <c r="AU113" s="241" t="s">
        <v>80</v>
      </c>
      <c r="AV113" s="12" t="s">
        <v>80</v>
      </c>
      <c r="AW113" s="12" t="s">
        <v>32</v>
      </c>
      <c r="AX113" s="12" t="s">
        <v>71</v>
      </c>
      <c r="AY113" s="241" t="s">
        <v>126</v>
      </c>
    </row>
    <row r="114" spans="2:51" s="13" customFormat="1" ht="12">
      <c r="B114" s="242"/>
      <c r="C114" s="243"/>
      <c r="D114" s="224" t="s">
        <v>240</v>
      </c>
      <c r="E114" s="244" t="s">
        <v>19</v>
      </c>
      <c r="F114" s="245" t="s">
        <v>652</v>
      </c>
      <c r="G114" s="243"/>
      <c r="H114" s="244" t="s">
        <v>19</v>
      </c>
      <c r="I114" s="246"/>
      <c r="J114" s="243"/>
      <c r="K114" s="243"/>
      <c r="L114" s="247"/>
      <c r="M114" s="248"/>
      <c r="N114" s="249"/>
      <c r="O114" s="249"/>
      <c r="P114" s="249"/>
      <c r="Q114" s="249"/>
      <c r="R114" s="249"/>
      <c r="S114" s="249"/>
      <c r="T114" s="250"/>
      <c r="AT114" s="251" t="s">
        <v>240</v>
      </c>
      <c r="AU114" s="251" t="s">
        <v>80</v>
      </c>
      <c r="AV114" s="13" t="s">
        <v>78</v>
      </c>
      <c r="AW114" s="13" t="s">
        <v>32</v>
      </c>
      <c r="AX114" s="13" t="s">
        <v>71</v>
      </c>
      <c r="AY114" s="251" t="s">
        <v>126</v>
      </c>
    </row>
    <row r="115" spans="2:51" s="12" customFormat="1" ht="12">
      <c r="B115" s="231"/>
      <c r="C115" s="232"/>
      <c r="D115" s="224" t="s">
        <v>240</v>
      </c>
      <c r="E115" s="233" t="s">
        <v>19</v>
      </c>
      <c r="F115" s="234" t="s">
        <v>653</v>
      </c>
      <c r="G115" s="232"/>
      <c r="H115" s="235">
        <v>14</v>
      </c>
      <c r="I115" s="236"/>
      <c r="J115" s="232"/>
      <c r="K115" s="232"/>
      <c r="L115" s="237"/>
      <c r="M115" s="238"/>
      <c r="N115" s="239"/>
      <c r="O115" s="239"/>
      <c r="P115" s="239"/>
      <c r="Q115" s="239"/>
      <c r="R115" s="239"/>
      <c r="S115" s="239"/>
      <c r="T115" s="240"/>
      <c r="AT115" s="241" t="s">
        <v>240</v>
      </c>
      <c r="AU115" s="241" t="s">
        <v>80</v>
      </c>
      <c r="AV115" s="12" t="s">
        <v>80</v>
      </c>
      <c r="AW115" s="12" t="s">
        <v>32</v>
      </c>
      <c r="AX115" s="12" t="s">
        <v>71</v>
      </c>
      <c r="AY115" s="241" t="s">
        <v>126</v>
      </c>
    </row>
    <row r="116" spans="2:51" s="14" customFormat="1" ht="12">
      <c r="B116" s="252"/>
      <c r="C116" s="253"/>
      <c r="D116" s="224" t="s">
        <v>240</v>
      </c>
      <c r="E116" s="254" t="s">
        <v>19</v>
      </c>
      <c r="F116" s="255" t="s">
        <v>300</v>
      </c>
      <c r="G116" s="253"/>
      <c r="H116" s="256">
        <v>125.60000000000001</v>
      </c>
      <c r="I116" s="257"/>
      <c r="J116" s="253"/>
      <c r="K116" s="253"/>
      <c r="L116" s="258"/>
      <c r="M116" s="259"/>
      <c r="N116" s="260"/>
      <c r="O116" s="260"/>
      <c r="P116" s="260"/>
      <c r="Q116" s="260"/>
      <c r="R116" s="260"/>
      <c r="S116" s="260"/>
      <c r="T116" s="261"/>
      <c r="AT116" s="262" t="s">
        <v>240</v>
      </c>
      <c r="AU116" s="262" t="s">
        <v>80</v>
      </c>
      <c r="AV116" s="14" t="s">
        <v>150</v>
      </c>
      <c r="AW116" s="14" t="s">
        <v>32</v>
      </c>
      <c r="AX116" s="14" t="s">
        <v>78</v>
      </c>
      <c r="AY116" s="262" t="s">
        <v>126</v>
      </c>
    </row>
    <row r="117" spans="2:65" s="1" customFormat="1" ht="24" customHeight="1">
      <c r="B117" s="38"/>
      <c r="C117" s="211" t="s">
        <v>161</v>
      </c>
      <c r="D117" s="211" t="s">
        <v>127</v>
      </c>
      <c r="E117" s="212" t="s">
        <v>279</v>
      </c>
      <c r="F117" s="213" t="s">
        <v>280</v>
      </c>
      <c r="G117" s="214" t="s">
        <v>268</v>
      </c>
      <c r="H117" s="215">
        <v>125.6</v>
      </c>
      <c r="I117" s="216"/>
      <c r="J117" s="217">
        <f>ROUND(I117*H117,2)</f>
        <v>0</v>
      </c>
      <c r="K117" s="213" t="s">
        <v>19</v>
      </c>
      <c r="L117" s="43"/>
      <c r="M117" s="218" t="s">
        <v>19</v>
      </c>
      <c r="N117" s="219" t="s">
        <v>42</v>
      </c>
      <c r="O117" s="83"/>
      <c r="P117" s="220">
        <f>O117*H117</f>
        <v>0</v>
      </c>
      <c r="Q117" s="220">
        <v>0</v>
      </c>
      <c r="R117" s="220">
        <f>Q117*H117</f>
        <v>0</v>
      </c>
      <c r="S117" s="220">
        <v>0</v>
      </c>
      <c r="T117" s="221">
        <f>S117*H117</f>
        <v>0</v>
      </c>
      <c r="AR117" s="222" t="s">
        <v>150</v>
      </c>
      <c r="AT117" s="222" t="s">
        <v>127</v>
      </c>
      <c r="AU117" s="222" t="s">
        <v>80</v>
      </c>
      <c r="AY117" s="17" t="s">
        <v>126</v>
      </c>
      <c r="BE117" s="223">
        <f>IF(N117="základní",J117,0)</f>
        <v>0</v>
      </c>
      <c r="BF117" s="223">
        <f>IF(N117="snížená",J117,0)</f>
        <v>0</v>
      </c>
      <c r="BG117" s="223">
        <f>IF(N117="zákl. přenesená",J117,0)</f>
        <v>0</v>
      </c>
      <c r="BH117" s="223">
        <f>IF(N117="sníž. přenesená",J117,0)</f>
        <v>0</v>
      </c>
      <c r="BI117" s="223">
        <f>IF(N117="nulová",J117,0)</f>
        <v>0</v>
      </c>
      <c r="BJ117" s="17" t="s">
        <v>78</v>
      </c>
      <c r="BK117" s="223">
        <f>ROUND(I117*H117,2)</f>
        <v>0</v>
      </c>
      <c r="BL117" s="17" t="s">
        <v>150</v>
      </c>
      <c r="BM117" s="222" t="s">
        <v>654</v>
      </c>
    </row>
    <row r="118" spans="2:47" s="1" customFormat="1" ht="12">
      <c r="B118" s="38"/>
      <c r="C118" s="39"/>
      <c r="D118" s="224" t="s">
        <v>134</v>
      </c>
      <c r="E118" s="39"/>
      <c r="F118" s="225" t="s">
        <v>282</v>
      </c>
      <c r="G118" s="39"/>
      <c r="H118" s="39"/>
      <c r="I118" s="135"/>
      <c r="J118" s="39"/>
      <c r="K118" s="39"/>
      <c r="L118" s="43"/>
      <c r="M118" s="226"/>
      <c r="N118" s="83"/>
      <c r="O118" s="83"/>
      <c r="P118" s="83"/>
      <c r="Q118" s="83"/>
      <c r="R118" s="83"/>
      <c r="S118" s="83"/>
      <c r="T118" s="84"/>
      <c r="AT118" s="17" t="s">
        <v>134</v>
      </c>
      <c r="AU118" s="17" t="s">
        <v>80</v>
      </c>
    </row>
    <row r="119" spans="2:51" s="12" customFormat="1" ht="12">
      <c r="B119" s="231"/>
      <c r="C119" s="232"/>
      <c r="D119" s="224" t="s">
        <v>240</v>
      </c>
      <c r="E119" s="233" t="s">
        <v>19</v>
      </c>
      <c r="F119" s="234" t="s">
        <v>655</v>
      </c>
      <c r="G119" s="232"/>
      <c r="H119" s="235">
        <v>125.6</v>
      </c>
      <c r="I119" s="236"/>
      <c r="J119" s="232"/>
      <c r="K119" s="232"/>
      <c r="L119" s="237"/>
      <c r="M119" s="238"/>
      <c r="N119" s="239"/>
      <c r="O119" s="239"/>
      <c r="P119" s="239"/>
      <c r="Q119" s="239"/>
      <c r="R119" s="239"/>
      <c r="S119" s="239"/>
      <c r="T119" s="240"/>
      <c r="AT119" s="241" t="s">
        <v>240</v>
      </c>
      <c r="AU119" s="241" t="s">
        <v>80</v>
      </c>
      <c r="AV119" s="12" t="s">
        <v>80</v>
      </c>
      <c r="AW119" s="12" t="s">
        <v>32</v>
      </c>
      <c r="AX119" s="12" t="s">
        <v>78</v>
      </c>
      <c r="AY119" s="241" t="s">
        <v>126</v>
      </c>
    </row>
    <row r="120" spans="2:65" s="1" customFormat="1" ht="16.5" customHeight="1">
      <c r="B120" s="38"/>
      <c r="C120" s="211" t="s">
        <v>167</v>
      </c>
      <c r="D120" s="211" t="s">
        <v>127</v>
      </c>
      <c r="E120" s="212" t="s">
        <v>284</v>
      </c>
      <c r="F120" s="213" t="s">
        <v>285</v>
      </c>
      <c r="G120" s="214" t="s">
        <v>286</v>
      </c>
      <c r="H120" s="215">
        <v>226.08</v>
      </c>
      <c r="I120" s="216"/>
      <c r="J120" s="217">
        <f>ROUND(I120*H120,2)</f>
        <v>0</v>
      </c>
      <c r="K120" s="213" t="s">
        <v>164</v>
      </c>
      <c r="L120" s="43"/>
      <c r="M120" s="218" t="s">
        <v>19</v>
      </c>
      <c r="N120" s="219" t="s">
        <v>42</v>
      </c>
      <c r="O120" s="83"/>
      <c r="P120" s="220">
        <f>O120*H120</f>
        <v>0</v>
      </c>
      <c r="Q120" s="220">
        <v>0</v>
      </c>
      <c r="R120" s="220">
        <f>Q120*H120</f>
        <v>0</v>
      </c>
      <c r="S120" s="220">
        <v>0</v>
      </c>
      <c r="T120" s="221">
        <f>S120*H120</f>
        <v>0</v>
      </c>
      <c r="AR120" s="222" t="s">
        <v>150</v>
      </c>
      <c r="AT120" s="222" t="s">
        <v>127</v>
      </c>
      <c r="AU120" s="222" t="s">
        <v>80</v>
      </c>
      <c r="AY120" s="17" t="s">
        <v>126</v>
      </c>
      <c r="BE120" s="223">
        <f>IF(N120="základní",J120,0)</f>
        <v>0</v>
      </c>
      <c r="BF120" s="223">
        <f>IF(N120="snížená",J120,0)</f>
        <v>0</v>
      </c>
      <c r="BG120" s="223">
        <f>IF(N120="zákl. přenesená",J120,0)</f>
        <v>0</v>
      </c>
      <c r="BH120" s="223">
        <f>IF(N120="sníž. přenesená",J120,0)</f>
        <v>0</v>
      </c>
      <c r="BI120" s="223">
        <f>IF(N120="nulová",J120,0)</f>
        <v>0</v>
      </c>
      <c r="BJ120" s="17" t="s">
        <v>78</v>
      </c>
      <c r="BK120" s="223">
        <f>ROUND(I120*H120,2)</f>
        <v>0</v>
      </c>
      <c r="BL120" s="17" t="s">
        <v>150</v>
      </c>
      <c r="BM120" s="222" t="s">
        <v>656</v>
      </c>
    </row>
    <row r="121" spans="2:47" s="1" customFormat="1" ht="12">
      <c r="B121" s="38"/>
      <c r="C121" s="39"/>
      <c r="D121" s="224" t="s">
        <v>134</v>
      </c>
      <c r="E121" s="39"/>
      <c r="F121" s="225" t="s">
        <v>288</v>
      </c>
      <c r="G121" s="39"/>
      <c r="H121" s="39"/>
      <c r="I121" s="135"/>
      <c r="J121" s="39"/>
      <c r="K121" s="39"/>
      <c r="L121" s="43"/>
      <c r="M121" s="226"/>
      <c r="N121" s="83"/>
      <c r="O121" s="83"/>
      <c r="P121" s="83"/>
      <c r="Q121" s="83"/>
      <c r="R121" s="83"/>
      <c r="S121" s="83"/>
      <c r="T121" s="84"/>
      <c r="AT121" s="17" t="s">
        <v>134</v>
      </c>
      <c r="AU121" s="17" t="s">
        <v>80</v>
      </c>
    </row>
    <row r="122" spans="2:47" s="1" customFormat="1" ht="12">
      <c r="B122" s="38"/>
      <c r="C122" s="39"/>
      <c r="D122" s="224" t="s">
        <v>232</v>
      </c>
      <c r="E122" s="39"/>
      <c r="F122" s="227" t="s">
        <v>289</v>
      </c>
      <c r="G122" s="39"/>
      <c r="H122" s="39"/>
      <c r="I122" s="135"/>
      <c r="J122" s="39"/>
      <c r="K122" s="39"/>
      <c r="L122" s="43"/>
      <c r="M122" s="226"/>
      <c r="N122" s="83"/>
      <c r="O122" s="83"/>
      <c r="P122" s="83"/>
      <c r="Q122" s="83"/>
      <c r="R122" s="83"/>
      <c r="S122" s="83"/>
      <c r="T122" s="84"/>
      <c r="AT122" s="17" t="s">
        <v>232</v>
      </c>
      <c r="AU122" s="17" t="s">
        <v>80</v>
      </c>
    </row>
    <row r="123" spans="2:51" s="12" customFormat="1" ht="12">
      <c r="B123" s="231"/>
      <c r="C123" s="232"/>
      <c r="D123" s="224" t="s">
        <v>240</v>
      </c>
      <c r="E123" s="233" t="s">
        <v>19</v>
      </c>
      <c r="F123" s="234" t="s">
        <v>657</v>
      </c>
      <c r="G123" s="232"/>
      <c r="H123" s="235">
        <v>226.08</v>
      </c>
      <c r="I123" s="236"/>
      <c r="J123" s="232"/>
      <c r="K123" s="232"/>
      <c r="L123" s="237"/>
      <c r="M123" s="238"/>
      <c r="N123" s="239"/>
      <c r="O123" s="239"/>
      <c r="P123" s="239"/>
      <c r="Q123" s="239"/>
      <c r="R123" s="239"/>
      <c r="S123" s="239"/>
      <c r="T123" s="240"/>
      <c r="AT123" s="241" t="s">
        <v>240</v>
      </c>
      <c r="AU123" s="241" t="s">
        <v>80</v>
      </c>
      <c r="AV123" s="12" t="s">
        <v>80</v>
      </c>
      <c r="AW123" s="12" t="s">
        <v>32</v>
      </c>
      <c r="AX123" s="12" t="s">
        <v>78</v>
      </c>
      <c r="AY123" s="241" t="s">
        <v>126</v>
      </c>
    </row>
    <row r="124" spans="2:65" s="1" customFormat="1" ht="16.5" customHeight="1">
      <c r="B124" s="38"/>
      <c r="C124" s="211" t="s">
        <v>172</v>
      </c>
      <c r="D124" s="211" t="s">
        <v>127</v>
      </c>
      <c r="E124" s="212" t="s">
        <v>316</v>
      </c>
      <c r="F124" s="213" t="s">
        <v>317</v>
      </c>
      <c r="G124" s="214" t="s">
        <v>229</v>
      </c>
      <c r="H124" s="215">
        <v>765.7</v>
      </c>
      <c r="I124" s="216"/>
      <c r="J124" s="217">
        <f>ROUND(I124*H124,2)</f>
        <v>0</v>
      </c>
      <c r="K124" s="213" t="s">
        <v>164</v>
      </c>
      <c r="L124" s="43"/>
      <c r="M124" s="218" t="s">
        <v>19</v>
      </c>
      <c r="N124" s="219" t="s">
        <v>42</v>
      </c>
      <c r="O124" s="83"/>
      <c r="P124" s="220">
        <f>O124*H124</f>
        <v>0</v>
      </c>
      <c r="Q124" s="220">
        <v>0</v>
      </c>
      <c r="R124" s="220">
        <f>Q124*H124</f>
        <v>0</v>
      </c>
      <c r="S124" s="220">
        <v>0</v>
      </c>
      <c r="T124" s="221">
        <f>S124*H124</f>
        <v>0</v>
      </c>
      <c r="AR124" s="222" t="s">
        <v>150</v>
      </c>
      <c r="AT124" s="222" t="s">
        <v>127</v>
      </c>
      <c r="AU124" s="222" t="s">
        <v>80</v>
      </c>
      <c r="AY124" s="17" t="s">
        <v>126</v>
      </c>
      <c r="BE124" s="223">
        <f>IF(N124="základní",J124,0)</f>
        <v>0</v>
      </c>
      <c r="BF124" s="223">
        <f>IF(N124="snížená",J124,0)</f>
        <v>0</v>
      </c>
      <c r="BG124" s="223">
        <f>IF(N124="zákl. přenesená",J124,0)</f>
        <v>0</v>
      </c>
      <c r="BH124" s="223">
        <f>IF(N124="sníž. přenesená",J124,0)</f>
        <v>0</v>
      </c>
      <c r="BI124" s="223">
        <f>IF(N124="nulová",J124,0)</f>
        <v>0</v>
      </c>
      <c r="BJ124" s="17" t="s">
        <v>78</v>
      </c>
      <c r="BK124" s="223">
        <f>ROUND(I124*H124,2)</f>
        <v>0</v>
      </c>
      <c r="BL124" s="17" t="s">
        <v>150</v>
      </c>
      <c r="BM124" s="222" t="s">
        <v>658</v>
      </c>
    </row>
    <row r="125" spans="2:47" s="1" customFormat="1" ht="12">
      <c r="B125" s="38"/>
      <c r="C125" s="39"/>
      <c r="D125" s="224" t="s">
        <v>134</v>
      </c>
      <c r="E125" s="39"/>
      <c r="F125" s="225" t="s">
        <v>319</v>
      </c>
      <c r="G125" s="39"/>
      <c r="H125" s="39"/>
      <c r="I125" s="135"/>
      <c r="J125" s="39"/>
      <c r="K125" s="39"/>
      <c r="L125" s="43"/>
      <c r="M125" s="226"/>
      <c r="N125" s="83"/>
      <c r="O125" s="83"/>
      <c r="P125" s="83"/>
      <c r="Q125" s="83"/>
      <c r="R125" s="83"/>
      <c r="S125" s="83"/>
      <c r="T125" s="84"/>
      <c r="AT125" s="17" t="s">
        <v>134</v>
      </c>
      <c r="AU125" s="17" t="s">
        <v>80</v>
      </c>
    </row>
    <row r="126" spans="2:47" s="1" customFormat="1" ht="12">
      <c r="B126" s="38"/>
      <c r="C126" s="39"/>
      <c r="D126" s="224" t="s">
        <v>232</v>
      </c>
      <c r="E126" s="39"/>
      <c r="F126" s="227" t="s">
        <v>320</v>
      </c>
      <c r="G126" s="39"/>
      <c r="H126" s="39"/>
      <c r="I126" s="135"/>
      <c r="J126" s="39"/>
      <c r="K126" s="39"/>
      <c r="L126" s="43"/>
      <c r="M126" s="226"/>
      <c r="N126" s="83"/>
      <c r="O126" s="83"/>
      <c r="P126" s="83"/>
      <c r="Q126" s="83"/>
      <c r="R126" s="83"/>
      <c r="S126" s="83"/>
      <c r="T126" s="84"/>
      <c r="AT126" s="17" t="s">
        <v>232</v>
      </c>
      <c r="AU126" s="17" t="s">
        <v>80</v>
      </c>
    </row>
    <row r="127" spans="2:51" s="13" customFormat="1" ht="12">
      <c r="B127" s="242"/>
      <c r="C127" s="243"/>
      <c r="D127" s="224" t="s">
        <v>240</v>
      </c>
      <c r="E127" s="244" t="s">
        <v>19</v>
      </c>
      <c r="F127" s="245" t="s">
        <v>648</v>
      </c>
      <c r="G127" s="243"/>
      <c r="H127" s="244" t="s">
        <v>19</v>
      </c>
      <c r="I127" s="246"/>
      <c r="J127" s="243"/>
      <c r="K127" s="243"/>
      <c r="L127" s="247"/>
      <c r="M127" s="248"/>
      <c r="N127" s="249"/>
      <c r="O127" s="249"/>
      <c r="P127" s="249"/>
      <c r="Q127" s="249"/>
      <c r="R127" s="249"/>
      <c r="S127" s="249"/>
      <c r="T127" s="250"/>
      <c r="AT127" s="251" t="s">
        <v>240</v>
      </c>
      <c r="AU127" s="251" t="s">
        <v>80</v>
      </c>
      <c r="AV127" s="13" t="s">
        <v>78</v>
      </c>
      <c r="AW127" s="13" t="s">
        <v>32</v>
      </c>
      <c r="AX127" s="13" t="s">
        <v>71</v>
      </c>
      <c r="AY127" s="251" t="s">
        <v>126</v>
      </c>
    </row>
    <row r="128" spans="2:51" s="12" customFormat="1" ht="12">
      <c r="B128" s="231"/>
      <c r="C128" s="232"/>
      <c r="D128" s="224" t="s">
        <v>240</v>
      </c>
      <c r="E128" s="233" t="s">
        <v>19</v>
      </c>
      <c r="F128" s="234" t="s">
        <v>659</v>
      </c>
      <c r="G128" s="232"/>
      <c r="H128" s="235">
        <v>646</v>
      </c>
      <c r="I128" s="236"/>
      <c r="J128" s="232"/>
      <c r="K128" s="232"/>
      <c r="L128" s="237"/>
      <c r="M128" s="238"/>
      <c r="N128" s="239"/>
      <c r="O128" s="239"/>
      <c r="P128" s="239"/>
      <c r="Q128" s="239"/>
      <c r="R128" s="239"/>
      <c r="S128" s="239"/>
      <c r="T128" s="240"/>
      <c r="AT128" s="241" t="s">
        <v>240</v>
      </c>
      <c r="AU128" s="241" t="s">
        <v>80</v>
      </c>
      <c r="AV128" s="12" t="s">
        <v>80</v>
      </c>
      <c r="AW128" s="12" t="s">
        <v>32</v>
      </c>
      <c r="AX128" s="12" t="s">
        <v>71</v>
      </c>
      <c r="AY128" s="241" t="s">
        <v>126</v>
      </c>
    </row>
    <row r="129" spans="2:51" s="13" customFormat="1" ht="12">
      <c r="B129" s="242"/>
      <c r="C129" s="243"/>
      <c r="D129" s="224" t="s">
        <v>240</v>
      </c>
      <c r="E129" s="244" t="s">
        <v>19</v>
      </c>
      <c r="F129" s="245" t="s">
        <v>650</v>
      </c>
      <c r="G129" s="243"/>
      <c r="H129" s="244" t="s">
        <v>19</v>
      </c>
      <c r="I129" s="246"/>
      <c r="J129" s="243"/>
      <c r="K129" s="243"/>
      <c r="L129" s="247"/>
      <c r="M129" s="248"/>
      <c r="N129" s="249"/>
      <c r="O129" s="249"/>
      <c r="P129" s="249"/>
      <c r="Q129" s="249"/>
      <c r="R129" s="249"/>
      <c r="S129" s="249"/>
      <c r="T129" s="250"/>
      <c r="AT129" s="251" t="s">
        <v>240</v>
      </c>
      <c r="AU129" s="251" t="s">
        <v>80</v>
      </c>
      <c r="AV129" s="13" t="s">
        <v>78</v>
      </c>
      <c r="AW129" s="13" t="s">
        <v>32</v>
      </c>
      <c r="AX129" s="13" t="s">
        <v>71</v>
      </c>
      <c r="AY129" s="251" t="s">
        <v>126</v>
      </c>
    </row>
    <row r="130" spans="2:51" s="12" customFormat="1" ht="12">
      <c r="B130" s="231"/>
      <c r="C130" s="232"/>
      <c r="D130" s="224" t="s">
        <v>240</v>
      </c>
      <c r="E130" s="233" t="s">
        <v>19</v>
      </c>
      <c r="F130" s="234" t="s">
        <v>660</v>
      </c>
      <c r="G130" s="232"/>
      <c r="H130" s="235">
        <v>73.5</v>
      </c>
      <c r="I130" s="236"/>
      <c r="J130" s="232"/>
      <c r="K130" s="232"/>
      <c r="L130" s="237"/>
      <c r="M130" s="238"/>
      <c r="N130" s="239"/>
      <c r="O130" s="239"/>
      <c r="P130" s="239"/>
      <c r="Q130" s="239"/>
      <c r="R130" s="239"/>
      <c r="S130" s="239"/>
      <c r="T130" s="240"/>
      <c r="AT130" s="241" t="s">
        <v>240</v>
      </c>
      <c r="AU130" s="241" t="s">
        <v>80</v>
      </c>
      <c r="AV130" s="12" t="s">
        <v>80</v>
      </c>
      <c r="AW130" s="12" t="s">
        <v>32</v>
      </c>
      <c r="AX130" s="12" t="s">
        <v>71</v>
      </c>
      <c r="AY130" s="241" t="s">
        <v>126</v>
      </c>
    </row>
    <row r="131" spans="2:51" s="13" customFormat="1" ht="12">
      <c r="B131" s="242"/>
      <c r="C131" s="243"/>
      <c r="D131" s="224" t="s">
        <v>240</v>
      </c>
      <c r="E131" s="244" t="s">
        <v>19</v>
      </c>
      <c r="F131" s="245" t="s">
        <v>652</v>
      </c>
      <c r="G131" s="243"/>
      <c r="H131" s="244" t="s">
        <v>19</v>
      </c>
      <c r="I131" s="246"/>
      <c r="J131" s="243"/>
      <c r="K131" s="243"/>
      <c r="L131" s="247"/>
      <c r="M131" s="248"/>
      <c r="N131" s="249"/>
      <c r="O131" s="249"/>
      <c r="P131" s="249"/>
      <c r="Q131" s="249"/>
      <c r="R131" s="249"/>
      <c r="S131" s="249"/>
      <c r="T131" s="250"/>
      <c r="AT131" s="251" t="s">
        <v>240</v>
      </c>
      <c r="AU131" s="251" t="s">
        <v>80</v>
      </c>
      <c r="AV131" s="13" t="s">
        <v>78</v>
      </c>
      <c r="AW131" s="13" t="s">
        <v>32</v>
      </c>
      <c r="AX131" s="13" t="s">
        <v>71</v>
      </c>
      <c r="AY131" s="251" t="s">
        <v>126</v>
      </c>
    </row>
    <row r="132" spans="2:51" s="12" customFormat="1" ht="12">
      <c r="B132" s="231"/>
      <c r="C132" s="232"/>
      <c r="D132" s="224" t="s">
        <v>240</v>
      </c>
      <c r="E132" s="233" t="s">
        <v>19</v>
      </c>
      <c r="F132" s="234" t="s">
        <v>661</v>
      </c>
      <c r="G132" s="232"/>
      <c r="H132" s="235">
        <v>46.2</v>
      </c>
      <c r="I132" s="236"/>
      <c r="J132" s="232"/>
      <c r="K132" s="232"/>
      <c r="L132" s="237"/>
      <c r="M132" s="238"/>
      <c r="N132" s="239"/>
      <c r="O132" s="239"/>
      <c r="P132" s="239"/>
      <c r="Q132" s="239"/>
      <c r="R132" s="239"/>
      <c r="S132" s="239"/>
      <c r="T132" s="240"/>
      <c r="AT132" s="241" t="s">
        <v>240</v>
      </c>
      <c r="AU132" s="241" t="s">
        <v>80</v>
      </c>
      <c r="AV132" s="12" t="s">
        <v>80</v>
      </c>
      <c r="AW132" s="12" t="s">
        <v>32</v>
      </c>
      <c r="AX132" s="12" t="s">
        <v>71</v>
      </c>
      <c r="AY132" s="241" t="s">
        <v>126</v>
      </c>
    </row>
    <row r="133" spans="2:51" s="14" customFormat="1" ht="12">
      <c r="B133" s="252"/>
      <c r="C133" s="253"/>
      <c r="D133" s="224" t="s">
        <v>240</v>
      </c>
      <c r="E133" s="254" t="s">
        <v>19</v>
      </c>
      <c r="F133" s="255" t="s">
        <v>300</v>
      </c>
      <c r="G133" s="253"/>
      <c r="H133" s="256">
        <v>765.7</v>
      </c>
      <c r="I133" s="257"/>
      <c r="J133" s="253"/>
      <c r="K133" s="253"/>
      <c r="L133" s="258"/>
      <c r="M133" s="259"/>
      <c r="N133" s="260"/>
      <c r="O133" s="260"/>
      <c r="P133" s="260"/>
      <c r="Q133" s="260"/>
      <c r="R133" s="260"/>
      <c r="S133" s="260"/>
      <c r="T133" s="261"/>
      <c r="AT133" s="262" t="s">
        <v>240</v>
      </c>
      <c r="AU133" s="262" t="s">
        <v>80</v>
      </c>
      <c r="AV133" s="14" t="s">
        <v>150</v>
      </c>
      <c r="AW133" s="14" t="s">
        <v>32</v>
      </c>
      <c r="AX133" s="14" t="s">
        <v>78</v>
      </c>
      <c r="AY133" s="262" t="s">
        <v>126</v>
      </c>
    </row>
    <row r="134" spans="2:63" s="11" customFormat="1" ht="22.8" customHeight="1">
      <c r="B134" s="195"/>
      <c r="C134" s="196"/>
      <c r="D134" s="197" t="s">
        <v>70</v>
      </c>
      <c r="E134" s="209" t="s">
        <v>125</v>
      </c>
      <c r="F134" s="209" t="s">
        <v>350</v>
      </c>
      <c r="G134" s="196"/>
      <c r="H134" s="196"/>
      <c r="I134" s="199"/>
      <c r="J134" s="210">
        <f>BK134</f>
        <v>0</v>
      </c>
      <c r="K134" s="196"/>
      <c r="L134" s="201"/>
      <c r="M134" s="202"/>
      <c r="N134" s="203"/>
      <c r="O134" s="203"/>
      <c r="P134" s="204">
        <f>SUM(P135:P186)</f>
        <v>0</v>
      </c>
      <c r="Q134" s="203"/>
      <c r="R134" s="204">
        <f>SUM(R135:R186)</f>
        <v>169.05</v>
      </c>
      <c r="S134" s="203"/>
      <c r="T134" s="205">
        <f>SUM(T135:T186)</f>
        <v>0</v>
      </c>
      <c r="AR134" s="206" t="s">
        <v>78</v>
      </c>
      <c r="AT134" s="207" t="s">
        <v>70</v>
      </c>
      <c r="AU134" s="207" t="s">
        <v>78</v>
      </c>
      <c r="AY134" s="206" t="s">
        <v>126</v>
      </c>
      <c r="BK134" s="208">
        <f>SUM(BK135:BK186)</f>
        <v>0</v>
      </c>
    </row>
    <row r="135" spans="2:65" s="1" customFormat="1" ht="16.5" customHeight="1">
      <c r="B135" s="38"/>
      <c r="C135" s="211" t="s">
        <v>179</v>
      </c>
      <c r="D135" s="211" t="s">
        <v>127</v>
      </c>
      <c r="E135" s="212" t="s">
        <v>662</v>
      </c>
      <c r="F135" s="213" t="s">
        <v>663</v>
      </c>
      <c r="G135" s="214" t="s">
        <v>229</v>
      </c>
      <c r="H135" s="215">
        <v>646</v>
      </c>
      <c r="I135" s="216"/>
      <c r="J135" s="217">
        <f>ROUND(I135*H135,2)</f>
        <v>0</v>
      </c>
      <c r="K135" s="213" t="s">
        <v>164</v>
      </c>
      <c r="L135" s="43"/>
      <c r="M135" s="218" t="s">
        <v>19</v>
      </c>
      <c r="N135" s="219" t="s">
        <v>42</v>
      </c>
      <c r="O135" s="83"/>
      <c r="P135" s="220">
        <f>O135*H135</f>
        <v>0</v>
      </c>
      <c r="Q135" s="220">
        <v>0</v>
      </c>
      <c r="R135" s="220">
        <f>Q135*H135</f>
        <v>0</v>
      </c>
      <c r="S135" s="220">
        <v>0</v>
      </c>
      <c r="T135" s="221">
        <f>S135*H135</f>
        <v>0</v>
      </c>
      <c r="AR135" s="222" t="s">
        <v>150</v>
      </c>
      <c r="AT135" s="222" t="s">
        <v>127</v>
      </c>
      <c r="AU135" s="222" t="s">
        <v>80</v>
      </c>
      <c r="AY135" s="17" t="s">
        <v>126</v>
      </c>
      <c r="BE135" s="223">
        <f>IF(N135="základní",J135,0)</f>
        <v>0</v>
      </c>
      <c r="BF135" s="223">
        <f>IF(N135="snížená",J135,0)</f>
        <v>0</v>
      </c>
      <c r="BG135" s="223">
        <f>IF(N135="zákl. přenesená",J135,0)</f>
        <v>0</v>
      </c>
      <c r="BH135" s="223">
        <f>IF(N135="sníž. přenesená",J135,0)</f>
        <v>0</v>
      </c>
      <c r="BI135" s="223">
        <f>IF(N135="nulová",J135,0)</f>
        <v>0</v>
      </c>
      <c r="BJ135" s="17" t="s">
        <v>78</v>
      </c>
      <c r="BK135" s="223">
        <f>ROUND(I135*H135,2)</f>
        <v>0</v>
      </c>
      <c r="BL135" s="17" t="s">
        <v>150</v>
      </c>
      <c r="BM135" s="222" t="s">
        <v>664</v>
      </c>
    </row>
    <row r="136" spans="2:47" s="1" customFormat="1" ht="12">
      <c r="B136" s="38"/>
      <c r="C136" s="39"/>
      <c r="D136" s="224" t="s">
        <v>134</v>
      </c>
      <c r="E136" s="39"/>
      <c r="F136" s="225" t="s">
        <v>665</v>
      </c>
      <c r="G136" s="39"/>
      <c r="H136" s="39"/>
      <c r="I136" s="135"/>
      <c r="J136" s="39"/>
      <c r="K136" s="39"/>
      <c r="L136" s="43"/>
      <c r="M136" s="226"/>
      <c r="N136" s="83"/>
      <c r="O136" s="83"/>
      <c r="P136" s="83"/>
      <c r="Q136" s="83"/>
      <c r="R136" s="83"/>
      <c r="S136" s="83"/>
      <c r="T136" s="84"/>
      <c r="AT136" s="17" t="s">
        <v>134</v>
      </c>
      <c r="AU136" s="17" t="s">
        <v>80</v>
      </c>
    </row>
    <row r="137" spans="2:51" s="13" customFormat="1" ht="12">
      <c r="B137" s="242"/>
      <c r="C137" s="243"/>
      <c r="D137" s="224" t="s">
        <v>240</v>
      </c>
      <c r="E137" s="244" t="s">
        <v>19</v>
      </c>
      <c r="F137" s="245" t="s">
        <v>648</v>
      </c>
      <c r="G137" s="243"/>
      <c r="H137" s="244" t="s">
        <v>19</v>
      </c>
      <c r="I137" s="246"/>
      <c r="J137" s="243"/>
      <c r="K137" s="243"/>
      <c r="L137" s="247"/>
      <c r="M137" s="248"/>
      <c r="N137" s="249"/>
      <c r="O137" s="249"/>
      <c r="P137" s="249"/>
      <c r="Q137" s="249"/>
      <c r="R137" s="249"/>
      <c r="S137" s="249"/>
      <c r="T137" s="250"/>
      <c r="AT137" s="251" t="s">
        <v>240</v>
      </c>
      <c r="AU137" s="251" t="s">
        <v>80</v>
      </c>
      <c r="AV137" s="13" t="s">
        <v>78</v>
      </c>
      <c r="AW137" s="13" t="s">
        <v>32</v>
      </c>
      <c r="AX137" s="13" t="s">
        <v>71</v>
      </c>
      <c r="AY137" s="251" t="s">
        <v>126</v>
      </c>
    </row>
    <row r="138" spans="2:51" s="12" customFormat="1" ht="12">
      <c r="B138" s="231"/>
      <c r="C138" s="232"/>
      <c r="D138" s="224" t="s">
        <v>240</v>
      </c>
      <c r="E138" s="233" t="s">
        <v>19</v>
      </c>
      <c r="F138" s="234" t="s">
        <v>659</v>
      </c>
      <c r="G138" s="232"/>
      <c r="H138" s="235">
        <v>646</v>
      </c>
      <c r="I138" s="236"/>
      <c r="J138" s="232"/>
      <c r="K138" s="232"/>
      <c r="L138" s="237"/>
      <c r="M138" s="238"/>
      <c r="N138" s="239"/>
      <c r="O138" s="239"/>
      <c r="P138" s="239"/>
      <c r="Q138" s="239"/>
      <c r="R138" s="239"/>
      <c r="S138" s="239"/>
      <c r="T138" s="240"/>
      <c r="AT138" s="241" t="s">
        <v>240</v>
      </c>
      <c r="AU138" s="241" t="s">
        <v>80</v>
      </c>
      <c r="AV138" s="12" t="s">
        <v>80</v>
      </c>
      <c r="AW138" s="12" t="s">
        <v>32</v>
      </c>
      <c r="AX138" s="12" t="s">
        <v>71</v>
      </c>
      <c r="AY138" s="241" t="s">
        <v>126</v>
      </c>
    </row>
    <row r="139" spans="2:51" s="14" customFormat="1" ht="12">
      <c r="B139" s="252"/>
      <c r="C139" s="253"/>
      <c r="D139" s="224" t="s">
        <v>240</v>
      </c>
      <c r="E139" s="254" t="s">
        <v>19</v>
      </c>
      <c r="F139" s="255" t="s">
        <v>300</v>
      </c>
      <c r="G139" s="253"/>
      <c r="H139" s="256">
        <v>646</v>
      </c>
      <c r="I139" s="257"/>
      <c r="J139" s="253"/>
      <c r="K139" s="253"/>
      <c r="L139" s="258"/>
      <c r="M139" s="259"/>
      <c r="N139" s="260"/>
      <c r="O139" s="260"/>
      <c r="P139" s="260"/>
      <c r="Q139" s="260"/>
      <c r="R139" s="260"/>
      <c r="S139" s="260"/>
      <c r="T139" s="261"/>
      <c r="AT139" s="262" t="s">
        <v>240</v>
      </c>
      <c r="AU139" s="262" t="s">
        <v>80</v>
      </c>
      <c r="AV139" s="14" t="s">
        <v>150</v>
      </c>
      <c r="AW139" s="14" t="s">
        <v>32</v>
      </c>
      <c r="AX139" s="14" t="s">
        <v>78</v>
      </c>
      <c r="AY139" s="262" t="s">
        <v>126</v>
      </c>
    </row>
    <row r="140" spans="2:65" s="1" customFormat="1" ht="16.5" customHeight="1">
      <c r="B140" s="38"/>
      <c r="C140" s="211" t="s">
        <v>183</v>
      </c>
      <c r="D140" s="211" t="s">
        <v>127</v>
      </c>
      <c r="E140" s="212" t="s">
        <v>666</v>
      </c>
      <c r="F140" s="213" t="s">
        <v>667</v>
      </c>
      <c r="G140" s="214" t="s">
        <v>229</v>
      </c>
      <c r="H140" s="215">
        <v>119.7</v>
      </c>
      <c r="I140" s="216"/>
      <c r="J140" s="217">
        <f>ROUND(I140*H140,2)</f>
        <v>0</v>
      </c>
      <c r="K140" s="213" t="s">
        <v>164</v>
      </c>
      <c r="L140" s="43"/>
      <c r="M140" s="218" t="s">
        <v>19</v>
      </c>
      <c r="N140" s="219" t="s">
        <v>42</v>
      </c>
      <c r="O140" s="83"/>
      <c r="P140" s="220">
        <f>O140*H140</f>
        <v>0</v>
      </c>
      <c r="Q140" s="220">
        <v>0</v>
      </c>
      <c r="R140" s="220">
        <f>Q140*H140</f>
        <v>0</v>
      </c>
      <c r="S140" s="220">
        <v>0</v>
      </c>
      <c r="T140" s="221">
        <f>S140*H140</f>
        <v>0</v>
      </c>
      <c r="AR140" s="222" t="s">
        <v>150</v>
      </c>
      <c r="AT140" s="222" t="s">
        <v>127</v>
      </c>
      <c r="AU140" s="222" t="s">
        <v>80</v>
      </c>
      <c r="AY140" s="17" t="s">
        <v>126</v>
      </c>
      <c r="BE140" s="223">
        <f>IF(N140="základní",J140,0)</f>
        <v>0</v>
      </c>
      <c r="BF140" s="223">
        <f>IF(N140="snížená",J140,0)</f>
        <v>0</v>
      </c>
      <c r="BG140" s="223">
        <f>IF(N140="zákl. přenesená",J140,0)</f>
        <v>0</v>
      </c>
      <c r="BH140" s="223">
        <f>IF(N140="sníž. přenesená",J140,0)</f>
        <v>0</v>
      </c>
      <c r="BI140" s="223">
        <f>IF(N140="nulová",J140,0)</f>
        <v>0</v>
      </c>
      <c r="BJ140" s="17" t="s">
        <v>78</v>
      </c>
      <c r="BK140" s="223">
        <f>ROUND(I140*H140,2)</f>
        <v>0</v>
      </c>
      <c r="BL140" s="17" t="s">
        <v>150</v>
      </c>
      <c r="BM140" s="222" t="s">
        <v>668</v>
      </c>
    </row>
    <row r="141" spans="2:47" s="1" customFormat="1" ht="12">
      <c r="B141" s="38"/>
      <c r="C141" s="39"/>
      <c r="D141" s="224" t="s">
        <v>134</v>
      </c>
      <c r="E141" s="39"/>
      <c r="F141" s="225" t="s">
        <v>669</v>
      </c>
      <c r="G141" s="39"/>
      <c r="H141" s="39"/>
      <c r="I141" s="135"/>
      <c r="J141" s="39"/>
      <c r="K141" s="39"/>
      <c r="L141" s="43"/>
      <c r="M141" s="226"/>
      <c r="N141" s="83"/>
      <c r="O141" s="83"/>
      <c r="P141" s="83"/>
      <c r="Q141" s="83"/>
      <c r="R141" s="83"/>
      <c r="S141" s="83"/>
      <c r="T141" s="84"/>
      <c r="AT141" s="17" t="s">
        <v>134</v>
      </c>
      <c r="AU141" s="17" t="s">
        <v>80</v>
      </c>
    </row>
    <row r="142" spans="2:51" s="13" customFormat="1" ht="12">
      <c r="B142" s="242"/>
      <c r="C142" s="243"/>
      <c r="D142" s="224" t="s">
        <v>240</v>
      </c>
      <c r="E142" s="244" t="s">
        <v>19</v>
      </c>
      <c r="F142" s="245" t="s">
        <v>650</v>
      </c>
      <c r="G142" s="243"/>
      <c r="H142" s="244" t="s">
        <v>19</v>
      </c>
      <c r="I142" s="246"/>
      <c r="J142" s="243"/>
      <c r="K142" s="243"/>
      <c r="L142" s="247"/>
      <c r="M142" s="248"/>
      <c r="N142" s="249"/>
      <c r="O142" s="249"/>
      <c r="P142" s="249"/>
      <c r="Q142" s="249"/>
      <c r="R142" s="249"/>
      <c r="S142" s="249"/>
      <c r="T142" s="250"/>
      <c r="AT142" s="251" t="s">
        <v>240</v>
      </c>
      <c r="AU142" s="251" t="s">
        <v>80</v>
      </c>
      <c r="AV142" s="13" t="s">
        <v>78</v>
      </c>
      <c r="AW142" s="13" t="s">
        <v>32</v>
      </c>
      <c r="AX142" s="13" t="s">
        <v>71</v>
      </c>
      <c r="AY142" s="251" t="s">
        <v>126</v>
      </c>
    </row>
    <row r="143" spans="2:51" s="12" customFormat="1" ht="12">
      <c r="B143" s="231"/>
      <c r="C143" s="232"/>
      <c r="D143" s="224" t="s">
        <v>240</v>
      </c>
      <c r="E143" s="233" t="s">
        <v>19</v>
      </c>
      <c r="F143" s="234" t="s">
        <v>660</v>
      </c>
      <c r="G143" s="232"/>
      <c r="H143" s="235">
        <v>73.5</v>
      </c>
      <c r="I143" s="236"/>
      <c r="J143" s="232"/>
      <c r="K143" s="232"/>
      <c r="L143" s="237"/>
      <c r="M143" s="238"/>
      <c r="N143" s="239"/>
      <c r="O143" s="239"/>
      <c r="P143" s="239"/>
      <c r="Q143" s="239"/>
      <c r="R143" s="239"/>
      <c r="S143" s="239"/>
      <c r="T143" s="240"/>
      <c r="AT143" s="241" t="s">
        <v>240</v>
      </c>
      <c r="AU143" s="241" t="s">
        <v>80</v>
      </c>
      <c r="AV143" s="12" t="s">
        <v>80</v>
      </c>
      <c r="AW143" s="12" t="s">
        <v>32</v>
      </c>
      <c r="AX143" s="12" t="s">
        <v>71</v>
      </c>
      <c r="AY143" s="241" t="s">
        <v>126</v>
      </c>
    </row>
    <row r="144" spans="2:51" s="13" customFormat="1" ht="12">
      <c r="B144" s="242"/>
      <c r="C144" s="243"/>
      <c r="D144" s="224" t="s">
        <v>240</v>
      </c>
      <c r="E144" s="244" t="s">
        <v>19</v>
      </c>
      <c r="F144" s="245" t="s">
        <v>670</v>
      </c>
      <c r="G144" s="243"/>
      <c r="H144" s="244" t="s">
        <v>19</v>
      </c>
      <c r="I144" s="246"/>
      <c r="J144" s="243"/>
      <c r="K144" s="243"/>
      <c r="L144" s="247"/>
      <c r="M144" s="248"/>
      <c r="N144" s="249"/>
      <c r="O144" s="249"/>
      <c r="P144" s="249"/>
      <c r="Q144" s="249"/>
      <c r="R144" s="249"/>
      <c r="S144" s="249"/>
      <c r="T144" s="250"/>
      <c r="AT144" s="251" t="s">
        <v>240</v>
      </c>
      <c r="AU144" s="251" t="s">
        <v>80</v>
      </c>
      <c r="AV144" s="13" t="s">
        <v>78</v>
      </c>
      <c r="AW144" s="13" t="s">
        <v>32</v>
      </c>
      <c r="AX144" s="13" t="s">
        <v>71</v>
      </c>
      <c r="AY144" s="251" t="s">
        <v>126</v>
      </c>
    </row>
    <row r="145" spans="2:51" s="12" customFormat="1" ht="12">
      <c r="B145" s="231"/>
      <c r="C145" s="232"/>
      <c r="D145" s="224" t="s">
        <v>240</v>
      </c>
      <c r="E145" s="233" t="s">
        <v>19</v>
      </c>
      <c r="F145" s="234" t="s">
        <v>661</v>
      </c>
      <c r="G145" s="232"/>
      <c r="H145" s="235">
        <v>46.2</v>
      </c>
      <c r="I145" s="236"/>
      <c r="J145" s="232"/>
      <c r="K145" s="232"/>
      <c r="L145" s="237"/>
      <c r="M145" s="238"/>
      <c r="N145" s="239"/>
      <c r="O145" s="239"/>
      <c r="P145" s="239"/>
      <c r="Q145" s="239"/>
      <c r="R145" s="239"/>
      <c r="S145" s="239"/>
      <c r="T145" s="240"/>
      <c r="AT145" s="241" t="s">
        <v>240</v>
      </c>
      <c r="AU145" s="241" t="s">
        <v>80</v>
      </c>
      <c r="AV145" s="12" t="s">
        <v>80</v>
      </c>
      <c r="AW145" s="12" t="s">
        <v>32</v>
      </c>
      <c r="AX145" s="12" t="s">
        <v>71</v>
      </c>
      <c r="AY145" s="241" t="s">
        <v>126</v>
      </c>
    </row>
    <row r="146" spans="2:51" s="14" customFormat="1" ht="12">
      <c r="B146" s="252"/>
      <c r="C146" s="253"/>
      <c r="D146" s="224" t="s">
        <v>240</v>
      </c>
      <c r="E146" s="254" t="s">
        <v>19</v>
      </c>
      <c r="F146" s="255" t="s">
        <v>300</v>
      </c>
      <c r="G146" s="253"/>
      <c r="H146" s="256">
        <v>119.7</v>
      </c>
      <c r="I146" s="257"/>
      <c r="J146" s="253"/>
      <c r="K146" s="253"/>
      <c r="L146" s="258"/>
      <c r="M146" s="259"/>
      <c r="N146" s="260"/>
      <c r="O146" s="260"/>
      <c r="P146" s="260"/>
      <c r="Q146" s="260"/>
      <c r="R146" s="260"/>
      <c r="S146" s="260"/>
      <c r="T146" s="261"/>
      <c r="AT146" s="262" t="s">
        <v>240</v>
      </c>
      <c r="AU146" s="262" t="s">
        <v>80</v>
      </c>
      <c r="AV146" s="14" t="s">
        <v>150</v>
      </c>
      <c r="AW146" s="14" t="s">
        <v>32</v>
      </c>
      <c r="AX146" s="14" t="s">
        <v>78</v>
      </c>
      <c r="AY146" s="262" t="s">
        <v>126</v>
      </c>
    </row>
    <row r="147" spans="2:65" s="1" customFormat="1" ht="16.5" customHeight="1">
      <c r="B147" s="38"/>
      <c r="C147" s="211" t="s">
        <v>190</v>
      </c>
      <c r="D147" s="211" t="s">
        <v>127</v>
      </c>
      <c r="E147" s="212" t="s">
        <v>671</v>
      </c>
      <c r="F147" s="213" t="s">
        <v>672</v>
      </c>
      <c r="G147" s="214" t="s">
        <v>229</v>
      </c>
      <c r="H147" s="215">
        <v>35</v>
      </c>
      <c r="I147" s="216"/>
      <c r="J147" s="217">
        <f>ROUND(I147*H147,2)</f>
        <v>0</v>
      </c>
      <c r="K147" s="213" t="s">
        <v>164</v>
      </c>
      <c r="L147" s="43"/>
      <c r="M147" s="218" t="s">
        <v>19</v>
      </c>
      <c r="N147" s="219" t="s">
        <v>42</v>
      </c>
      <c r="O147" s="83"/>
      <c r="P147" s="220">
        <f>O147*H147</f>
        <v>0</v>
      </c>
      <c r="Q147" s="220">
        <v>0</v>
      </c>
      <c r="R147" s="220">
        <f>Q147*H147</f>
        <v>0</v>
      </c>
      <c r="S147" s="220">
        <v>0</v>
      </c>
      <c r="T147" s="221">
        <f>S147*H147</f>
        <v>0</v>
      </c>
      <c r="AR147" s="222" t="s">
        <v>150</v>
      </c>
      <c r="AT147" s="222" t="s">
        <v>127</v>
      </c>
      <c r="AU147" s="222" t="s">
        <v>80</v>
      </c>
      <c r="AY147" s="17" t="s">
        <v>126</v>
      </c>
      <c r="BE147" s="223">
        <f>IF(N147="základní",J147,0)</f>
        <v>0</v>
      </c>
      <c r="BF147" s="223">
        <f>IF(N147="snížená",J147,0)</f>
        <v>0</v>
      </c>
      <c r="BG147" s="223">
        <f>IF(N147="zákl. přenesená",J147,0)</f>
        <v>0</v>
      </c>
      <c r="BH147" s="223">
        <f>IF(N147="sníž. přenesená",J147,0)</f>
        <v>0</v>
      </c>
      <c r="BI147" s="223">
        <f>IF(N147="nulová",J147,0)</f>
        <v>0</v>
      </c>
      <c r="BJ147" s="17" t="s">
        <v>78</v>
      </c>
      <c r="BK147" s="223">
        <f>ROUND(I147*H147,2)</f>
        <v>0</v>
      </c>
      <c r="BL147" s="17" t="s">
        <v>150</v>
      </c>
      <c r="BM147" s="222" t="s">
        <v>673</v>
      </c>
    </row>
    <row r="148" spans="2:47" s="1" customFormat="1" ht="12">
      <c r="B148" s="38"/>
      <c r="C148" s="39"/>
      <c r="D148" s="224" t="s">
        <v>134</v>
      </c>
      <c r="E148" s="39"/>
      <c r="F148" s="225" t="s">
        <v>674</v>
      </c>
      <c r="G148" s="39"/>
      <c r="H148" s="39"/>
      <c r="I148" s="135"/>
      <c r="J148" s="39"/>
      <c r="K148" s="39"/>
      <c r="L148" s="43"/>
      <c r="M148" s="226"/>
      <c r="N148" s="83"/>
      <c r="O148" s="83"/>
      <c r="P148" s="83"/>
      <c r="Q148" s="83"/>
      <c r="R148" s="83"/>
      <c r="S148" s="83"/>
      <c r="T148" s="84"/>
      <c r="AT148" s="17" t="s">
        <v>134</v>
      </c>
      <c r="AU148" s="17" t="s">
        <v>80</v>
      </c>
    </row>
    <row r="149" spans="2:47" s="1" customFormat="1" ht="12">
      <c r="B149" s="38"/>
      <c r="C149" s="39"/>
      <c r="D149" s="224" t="s">
        <v>232</v>
      </c>
      <c r="E149" s="39"/>
      <c r="F149" s="227" t="s">
        <v>360</v>
      </c>
      <c r="G149" s="39"/>
      <c r="H149" s="39"/>
      <c r="I149" s="135"/>
      <c r="J149" s="39"/>
      <c r="K149" s="39"/>
      <c r="L149" s="43"/>
      <c r="M149" s="226"/>
      <c r="N149" s="83"/>
      <c r="O149" s="83"/>
      <c r="P149" s="83"/>
      <c r="Q149" s="83"/>
      <c r="R149" s="83"/>
      <c r="S149" s="83"/>
      <c r="T149" s="84"/>
      <c r="AT149" s="17" t="s">
        <v>232</v>
      </c>
      <c r="AU149" s="17" t="s">
        <v>80</v>
      </c>
    </row>
    <row r="150" spans="2:51" s="13" customFormat="1" ht="12">
      <c r="B150" s="242"/>
      <c r="C150" s="243"/>
      <c r="D150" s="224" t="s">
        <v>240</v>
      </c>
      <c r="E150" s="244" t="s">
        <v>19</v>
      </c>
      <c r="F150" s="245" t="s">
        <v>670</v>
      </c>
      <c r="G150" s="243"/>
      <c r="H150" s="244" t="s">
        <v>19</v>
      </c>
      <c r="I150" s="246"/>
      <c r="J150" s="243"/>
      <c r="K150" s="243"/>
      <c r="L150" s="247"/>
      <c r="M150" s="248"/>
      <c r="N150" s="249"/>
      <c r="O150" s="249"/>
      <c r="P150" s="249"/>
      <c r="Q150" s="249"/>
      <c r="R150" s="249"/>
      <c r="S150" s="249"/>
      <c r="T150" s="250"/>
      <c r="AT150" s="251" t="s">
        <v>240</v>
      </c>
      <c r="AU150" s="251" t="s">
        <v>80</v>
      </c>
      <c r="AV150" s="13" t="s">
        <v>78</v>
      </c>
      <c r="AW150" s="13" t="s">
        <v>32</v>
      </c>
      <c r="AX150" s="13" t="s">
        <v>71</v>
      </c>
      <c r="AY150" s="251" t="s">
        <v>126</v>
      </c>
    </row>
    <row r="151" spans="2:51" s="12" customFormat="1" ht="12">
      <c r="B151" s="231"/>
      <c r="C151" s="232"/>
      <c r="D151" s="224" t="s">
        <v>240</v>
      </c>
      <c r="E151" s="233" t="s">
        <v>19</v>
      </c>
      <c r="F151" s="234" t="s">
        <v>433</v>
      </c>
      <c r="G151" s="232"/>
      <c r="H151" s="235">
        <v>35</v>
      </c>
      <c r="I151" s="236"/>
      <c r="J151" s="232"/>
      <c r="K151" s="232"/>
      <c r="L151" s="237"/>
      <c r="M151" s="238"/>
      <c r="N151" s="239"/>
      <c r="O151" s="239"/>
      <c r="P151" s="239"/>
      <c r="Q151" s="239"/>
      <c r="R151" s="239"/>
      <c r="S151" s="239"/>
      <c r="T151" s="240"/>
      <c r="AT151" s="241" t="s">
        <v>240</v>
      </c>
      <c r="AU151" s="241" t="s">
        <v>80</v>
      </c>
      <c r="AV151" s="12" t="s">
        <v>80</v>
      </c>
      <c r="AW151" s="12" t="s">
        <v>32</v>
      </c>
      <c r="AX151" s="12" t="s">
        <v>71</v>
      </c>
      <c r="AY151" s="241" t="s">
        <v>126</v>
      </c>
    </row>
    <row r="152" spans="2:51" s="14" customFormat="1" ht="12">
      <c r="B152" s="252"/>
      <c r="C152" s="253"/>
      <c r="D152" s="224" t="s">
        <v>240</v>
      </c>
      <c r="E152" s="254" t="s">
        <v>19</v>
      </c>
      <c r="F152" s="255" t="s">
        <v>300</v>
      </c>
      <c r="G152" s="253"/>
      <c r="H152" s="256">
        <v>35</v>
      </c>
      <c r="I152" s="257"/>
      <c r="J152" s="253"/>
      <c r="K152" s="253"/>
      <c r="L152" s="258"/>
      <c r="M152" s="259"/>
      <c r="N152" s="260"/>
      <c r="O152" s="260"/>
      <c r="P152" s="260"/>
      <c r="Q152" s="260"/>
      <c r="R152" s="260"/>
      <c r="S152" s="260"/>
      <c r="T152" s="261"/>
      <c r="AT152" s="262" t="s">
        <v>240</v>
      </c>
      <c r="AU152" s="262" t="s">
        <v>80</v>
      </c>
      <c r="AV152" s="14" t="s">
        <v>150</v>
      </c>
      <c r="AW152" s="14" t="s">
        <v>32</v>
      </c>
      <c r="AX152" s="14" t="s">
        <v>78</v>
      </c>
      <c r="AY152" s="262" t="s">
        <v>126</v>
      </c>
    </row>
    <row r="153" spans="2:65" s="1" customFormat="1" ht="16.5" customHeight="1">
      <c r="B153" s="38"/>
      <c r="C153" s="211" t="s">
        <v>195</v>
      </c>
      <c r="D153" s="211" t="s">
        <v>127</v>
      </c>
      <c r="E153" s="212" t="s">
        <v>675</v>
      </c>
      <c r="F153" s="213" t="s">
        <v>676</v>
      </c>
      <c r="G153" s="214" t="s">
        <v>229</v>
      </c>
      <c r="H153" s="215">
        <v>17.1</v>
      </c>
      <c r="I153" s="216"/>
      <c r="J153" s="217">
        <f>ROUND(I153*H153,2)</f>
        <v>0</v>
      </c>
      <c r="K153" s="213" t="s">
        <v>164</v>
      </c>
      <c r="L153" s="43"/>
      <c r="M153" s="218" t="s">
        <v>19</v>
      </c>
      <c r="N153" s="219" t="s">
        <v>42</v>
      </c>
      <c r="O153" s="83"/>
      <c r="P153" s="220">
        <f>O153*H153</f>
        <v>0</v>
      </c>
      <c r="Q153" s="220">
        <v>0.1837</v>
      </c>
      <c r="R153" s="220">
        <f>Q153*H153</f>
        <v>3.1412700000000005</v>
      </c>
      <c r="S153" s="220">
        <v>0</v>
      </c>
      <c r="T153" s="221">
        <f>S153*H153</f>
        <v>0</v>
      </c>
      <c r="AR153" s="222" t="s">
        <v>150</v>
      </c>
      <c r="AT153" s="222" t="s">
        <v>127</v>
      </c>
      <c r="AU153" s="222" t="s">
        <v>80</v>
      </c>
      <c r="AY153" s="17" t="s">
        <v>126</v>
      </c>
      <c r="BE153" s="223">
        <f>IF(N153="základní",J153,0)</f>
        <v>0</v>
      </c>
      <c r="BF153" s="223">
        <f>IF(N153="snížená",J153,0)</f>
        <v>0</v>
      </c>
      <c r="BG153" s="223">
        <f>IF(N153="zákl. přenesená",J153,0)</f>
        <v>0</v>
      </c>
      <c r="BH153" s="223">
        <f>IF(N153="sníž. přenesená",J153,0)</f>
        <v>0</v>
      </c>
      <c r="BI153" s="223">
        <f>IF(N153="nulová",J153,0)</f>
        <v>0</v>
      </c>
      <c r="BJ153" s="17" t="s">
        <v>78</v>
      </c>
      <c r="BK153" s="223">
        <f>ROUND(I153*H153,2)</f>
        <v>0</v>
      </c>
      <c r="BL153" s="17" t="s">
        <v>150</v>
      </c>
      <c r="BM153" s="222" t="s">
        <v>677</v>
      </c>
    </row>
    <row r="154" spans="2:47" s="1" customFormat="1" ht="12">
      <c r="B154" s="38"/>
      <c r="C154" s="39"/>
      <c r="D154" s="224" t="s">
        <v>134</v>
      </c>
      <c r="E154" s="39"/>
      <c r="F154" s="225" t="s">
        <v>678</v>
      </c>
      <c r="G154" s="39"/>
      <c r="H154" s="39"/>
      <c r="I154" s="135"/>
      <c r="J154" s="39"/>
      <c r="K154" s="39"/>
      <c r="L154" s="43"/>
      <c r="M154" s="226"/>
      <c r="N154" s="83"/>
      <c r="O154" s="83"/>
      <c r="P154" s="83"/>
      <c r="Q154" s="83"/>
      <c r="R154" s="83"/>
      <c r="S154" s="83"/>
      <c r="T154" s="84"/>
      <c r="AT154" s="17" t="s">
        <v>134</v>
      </c>
      <c r="AU154" s="17" t="s">
        <v>80</v>
      </c>
    </row>
    <row r="155" spans="2:47" s="1" customFormat="1" ht="12">
      <c r="B155" s="38"/>
      <c r="C155" s="39"/>
      <c r="D155" s="224" t="s">
        <v>232</v>
      </c>
      <c r="E155" s="39"/>
      <c r="F155" s="227" t="s">
        <v>397</v>
      </c>
      <c r="G155" s="39"/>
      <c r="H155" s="39"/>
      <c r="I155" s="135"/>
      <c r="J155" s="39"/>
      <c r="K155" s="39"/>
      <c r="L155" s="43"/>
      <c r="M155" s="226"/>
      <c r="N155" s="83"/>
      <c r="O155" s="83"/>
      <c r="P155" s="83"/>
      <c r="Q155" s="83"/>
      <c r="R155" s="83"/>
      <c r="S155" s="83"/>
      <c r="T155" s="84"/>
      <c r="AT155" s="17" t="s">
        <v>232</v>
      </c>
      <c r="AU155" s="17" t="s">
        <v>80</v>
      </c>
    </row>
    <row r="156" spans="2:51" s="13" customFormat="1" ht="12">
      <c r="B156" s="242"/>
      <c r="C156" s="243"/>
      <c r="D156" s="224" t="s">
        <v>240</v>
      </c>
      <c r="E156" s="244" t="s">
        <v>19</v>
      </c>
      <c r="F156" s="245" t="s">
        <v>679</v>
      </c>
      <c r="G156" s="243"/>
      <c r="H156" s="244" t="s">
        <v>19</v>
      </c>
      <c r="I156" s="246"/>
      <c r="J156" s="243"/>
      <c r="K156" s="243"/>
      <c r="L156" s="247"/>
      <c r="M156" s="248"/>
      <c r="N156" s="249"/>
      <c r="O156" s="249"/>
      <c r="P156" s="249"/>
      <c r="Q156" s="249"/>
      <c r="R156" s="249"/>
      <c r="S156" s="249"/>
      <c r="T156" s="250"/>
      <c r="AT156" s="251" t="s">
        <v>240</v>
      </c>
      <c r="AU156" s="251" t="s">
        <v>80</v>
      </c>
      <c r="AV156" s="13" t="s">
        <v>78</v>
      </c>
      <c r="AW156" s="13" t="s">
        <v>32</v>
      </c>
      <c r="AX156" s="13" t="s">
        <v>71</v>
      </c>
      <c r="AY156" s="251" t="s">
        <v>126</v>
      </c>
    </row>
    <row r="157" spans="2:51" s="12" customFormat="1" ht="12">
      <c r="B157" s="231"/>
      <c r="C157" s="232"/>
      <c r="D157" s="224" t="s">
        <v>240</v>
      </c>
      <c r="E157" s="233" t="s">
        <v>19</v>
      </c>
      <c r="F157" s="234" t="s">
        <v>680</v>
      </c>
      <c r="G157" s="232"/>
      <c r="H157" s="235">
        <v>9.6</v>
      </c>
      <c r="I157" s="236"/>
      <c r="J157" s="232"/>
      <c r="K157" s="232"/>
      <c r="L157" s="237"/>
      <c r="M157" s="238"/>
      <c r="N157" s="239"/>
      <c r="O157" s="239"/>
      <c r="P157" s="239"/>
      <c r="Q157" s="239"/>
      <c r="R157" s="239"/>
      <c r="S157" s="239"/>
      <c r="T157" s="240"/>
      <c r="AT157" s="241" t="s">
        <v>240</v>
      </c>
      <c r="AU157" s="241" t="s">
        <v>80</v>
      </c>
      <c r="AV157" s="12" t="s">
        <v>80</v>
      </c>
      <c r="AW157" s="12" t="s">
        <v>32</v>
      </c>
      <c r="AX157" s="12" t="s">
        <v>71</v>
      </c>
      <c r="AY157" s="241" t="s">
        <v>126</v>
      </c>
    </row>
    <row r="158" spans="2:51" s="13" customFormat="1" ht="12">
      <c r="B158" s="242"/>
      <c r="C158" s="243"/>
      <c r="D158" s="224" t="s">
        <v>240</v>
      </c>
      <c r="E158" s="244" t="s">
        <v>19</v>
      </c>
      <c r="F158" s="245" t="s">
        <v>681</v>
      </c>
      <c r="G158" s="243"/>
      <c r="H158" s="244" t="s">
        <v>19</v>
      </c>
      <c r="I158" s="246"/>
      <c r="J158" s="243"/>
      <c r="K158" s="243"/>
      <c r="L158" s="247"/>
      <c r="M158" s="248"/>
      <c r="N158" s="249"/>
      <c r="O158" s="249"/>
      <c r="P158" s="249"/>
      <c r="Q158" s="249"/>
      <c r="R158" s="249"/>
      <c r="S158" s="249"/>
      <c r="T158" s="250"/>
      <c r="AT158" s="251" t="s">
        <v>240</v>
      </c>
      <c r="AU158" s="251" t="s">
        <v>80</v>
      </c>
      <c r="AV158" s="13" t="s">
        <v>78</v>
      </c>
      <c r="AW158" s="13" t="s">
        <v>32</v>
      </c>
      <c r="AX158" s="13" t="s">
        <v>71</v>
      </c>
      <c r="AY158" s="251" t="s">
        <v>126</v>
      </c>
    </row>
    <row r="159" spans="2:51" s="12" customFormat="1" ht="12">
      <c r="B159" s="231"/>
      <c r="C159" s="232"/>
      <c r="D159" s="224" t="s">
        <v>240</v>
      </c>
      <c r="E159" s="233" t="s">
        <v>19</v>
      </c>
      <c r="F159" s="234" t="s">
        <v>682</v>
      </c>
      <c r="G159" s="232"/>
      <c r="H159" s="235">
        <v>7.5</v>
      </c>
      <c r="I159" s="236"/>
      <c r="J159" s="232"/>
      <c r="K159" s="232"/>
      <c r="L159" s="237"/>
      <c r="M159" s="238"/>
      <c r="N159" s="239"/>
      <c r="O159" s="239"/>
      <c r="P159" s="239"/>
      <c r="Q159" s="239"/>
      <c r="R159" s="239"/>
      <c r="S159" s="239"/>
      <c r="T159" s="240"/>
      <c r="AT159" s="241" t="s">
        <v>240</v>
      </c>
      <c r="AU159" s="241" t="s">
        <v>80</v>
      </c>
      <c r="AV159" s="12" t="s">
        <v>80</v>
      </c>
      <c r="AW159" s="12" t="s">
        <v>32</v>
      </c>
      <c r="AX159" s="12" t="s">
        <v>71</v>
      </c>
      <c r="AY159" s="241" t="s">
        <v>126</v>
      </c>
    </row>
    <row r="160" spans="2:51" s="14" customFormat="1" ht="12">
      <c r="B160" s="252"/>
      <c r="C160" s="253"/>
      <c r="D160" s="224" t="s">
        <v>240</v>
      </c>
      <c r="E160" s="254" t="s">
        <v>19</v>
      </c>
      <c r="F160" s="255" t="s">
        <v>300</v>
      </c>
      <c r="G160" s="253"/>
      <c r="H160" s="256">
        <v>17.1</v>
      </c>
      <c r="I160" s="257"/>
      <c r="J160" s="253"/>
      <c r="K160" s="253"/>
      <c r="L160" s="258"/>
      <c r="M160" s="259"/>
      <c r="N160" s="260"/>
      <c r="O160" s="260"/>
      <c r="P160" s="260"/>
      <c r="Q160" s="260"/>
      <c r="R160" s="260"/>
      <c r="S160" s="260"/>
      <c r="T160" s="261"/>
      <c r="AT160" s="262" t="s">
        <v>240</v>
      </c>
      <c r="AU160" s="262" t="s">
        <v>80</v>
      </c>
      <c r="AV160" s="14" t="s">
        <v>150</v>
      </c>
      <c r="AW160" s="14" t="s">
        <v>32</v>
      </c>
      <c r="AX160" s="14" t="s">
        <v>78</v>
      </c>
      <c r="AY160" s="262" t="s">
        <v>126</v>
      </c>
    </row>
    <row r="161" spans="2:65" s="1" customFormat="1" ht="16.5" customHeight="1">
      <c r="B161" s="38"/>
      <c r="C161" s="211" t="s">
        <v>202</v>
      </c>
      <c r="D161" s="211" t="s">
        <v>127</v>
      </c>
      <c r="E161" s="212" t="s">
        <v>683</v>
      </c>
      <c r="F161" s="213" t="s">
        <v>684</v>
      </c>
      <c r="G161" s="214" t="s">
        <v>229</v>
      </c>
      <c r="H161" s="215">
        <v>671</v>
      </c>
      <c r="I161" s="216"/>
      <c r="J161" s="217">
        <f>ROUND(I161*H161,2)</f>
        <v>0</v>
      </c>
      <c r="K161" s="213" t="s">
        <v>164</v>
      </c>
      <c r="L161" s="43"/>
      <c r="M161" s="218" t="s">
        <v>19</v>
      </c>
      <c r="N161" s="219" t="s">
        <v>42</v>
      </c>
      <c r="O161" s="83"/>
      <c r="P161" s="220">
        <f>O161*H161</f>
        <v>0</v>
      </c>
      <c r="Q161" s="220">
        <v>0.08425</v>
      </c>
      <c r="R161" s="220">
        <f>Q161*H161</f>
        <v>56.53175</v>
      </c>
      <c r="S161" s="220">
        <v>0</v>
      </c>
      <c r="T161" s="221">
        <f>S161*H161</f>
        <v>0</v>
      </c>
      <c r="AR161" s="222" t="s">
        <v>150</v>
      </c>
      <c r="AT161" s="222" t="s">
        <v>127</v>
      </c>
      <c r="AU161" s="222" t="s">
        <v>80</v>
      </c>
      <c r="AY161" s="17" t="s">
        <v>126</v>
      </c>
      <c r="BE161" s="223">
        <f>IF(N161="základní",J161,0)</f>
        <v>0</v>
      </c>
      <c r="BF161" s="223">
        <f>IF(N161="snížená",J161,0)</f>
        <v>0</v>
      </c>
      <c r="BG161" s="223">
        <f>IF(N161="zákl. přenesená",J161,0)</f>
        <v>0</v>
      </c>
      <c r="BH161" s="223">
        <f>IF(N161="sníž. přenesená",J161,0)</f>
        <v>0</v>
      </c>
      <c r="BI161" s="223">
        <f>IF(N161="nulová",J161,0)</f>
        <v>0</v>
      </c>
      <c r="BJ161" s="17" t="s">
        <v>78</v>
      </c>
      <c r="BK161" s="223">
        <f>ROUND(I161*H161,2)</f>
        <v>0</v>
      </c>
      <c r="BL161" s="17" t="s">
        <v>150</v>
      </c>
      <c r="BM161" s="222" t="s">
        <v>685</v>
      </c>
    </row>
    <row r="162" spans="2:47" s="1" customFormat="1" ht="12">
      <c r="B162" s="38"/>
      <c r="C162" s="39"/>
      <c r="D162" s="224" t="s">
        <v>134</v>
      </c>
      <c r="E162" s="39"/>
      <c r="F162" s="225" t="s">
        <v>686</v>
      </c>
      <c r="G162" s="39"/>
      <c r="H162" s="39"/>
      <c r="I162" s="135"/>
      <c r="J162" s="39"/>
      <c r="K162" s="39"/>
      <c r="L162" s="43"/>
      <c r="M162" s="226"/>
      <c r="N162" s="83"/>
      <c r="O162" s="83"/>
      <c r="P162" s="83"/>
      <c r="Q162" s="83"/>
      <c r="R162" s="83"/>
      <c r="S162" s="83"/>
      <c r="T162" s="84"/>
      <c r="AT162" s="17" t="s">
        <v>134</v>
      </c>
      <c r="AU162" s="17" t="s">
        <v>80</v>
      </c>
    </row>
    <row r="163" spans="2:47" s="1" customFormat="1" ht="12">
      <c r="B163" s="38"/>
      <c r="C163" s="39"/>
      <c r="D163" s="224" t="s">
        <v>232</v>
      </c>
      <c r="E163" s="39"/>
      <c r="F163" s="227" t="s">
        <v>687</v>
      </c>
      <c r="G163" s="39"/>
      <c r="H163" s="39"/>
      <c r="I163" s="135"/>
      <c r="J163" s="39"/>
      <c r="K163" s="39"/>
      <c r="L163" s="43"/>
      <c r="M163" s="226"/>
      <c r="N163" s="83"/>
      <c r="O163" s="83"/>
      <c r="P163" s="83"/>
      <c r="Q163" s="83"/>
      <c r="R163" s="83"/>
      <c r="S163" s="83"/>
      <c r="T163" s="84"/>
      <c r="AT163" s="17" t="s">
        <v>232</v>
      </c>
      <c r="AU163" s="17" t="s">
        <v>80</v>
      </c>
    </row>
    <row r="164" spans="2:51" s="12" customFormat="1" ht="12">
      <c r="B164" s="231"/>
      <c r="C164" s="232"/>
      <c r="D164" s="224" t="s">
        <v>240</v>
      </c>
      <c r="E164" s="233" t="s">
        <v>19</v>
      </c>
      <c r="F164" s="234" t="s">
        <v>688</v>
      </c>
      <c r="G164" s="232"/>
      <c r="H164" s="235">
        <v>671</v>
      </c>
      <c r="I164" s="236"/>
      <c r="J164" s="232"/>
      <c r="K164" s="232"/>
      <c r="L164" s="237"/>
      <c r="M164" s="238"/>
      <c r="N164" s="239"/>
      <c r="O164" s="239"/>
      <c r="P164" s="239"/>
      <c r="Q164" s="239"/>
      <c r="R164" s="239"/>
      <c r="S164" s="239"/>
      <c r="T164" s="240"/>
      <c r="AT164" s="241" t="s">
        <v>240</v>
      </c>
      <c r="AU164" s="241" t="s">
        <v>80</v>
      </c>
      <c r="AV164" s="12" t="s">
        <v>80</v>
      </c>
      <c r="AW164" s="12" t="s">
        <v>32</v>
      </c>
      <c r="AX164" s="12" t="s">
        <v>78</v>
      </c>
      <c r="AY164" s="241" t="s">
        <v>126</v>
      </c>
    </row>
    <row r="165" spans="2:65" s="1" customFormat="1" ht="16.5" customHeight="1">
      <c r="B165" s="38"/>
      <c r="C165" s="263" t="s">
        <v>208</v>
      </c>
      <c r="D165" s="263" t="s">
        <v>301</v>
      </c>
      <c r="E165" s="264" t="s">
        <v>689</v>
      </c>
      <c r="F165" s="265" t="s">
        <v>690</v>
      </c>
      <c r="G165" s="266" t="s">
        <v>229</v>
      </c>
      <c r="H165" s="267">
        <v>652.46</v>
      </c>
      <c r="I165" s="268"/>
      <c r="J165" s="269">
        <f>ROUND(I165*H165,2)</f>
        <v>0</v>
      </c>
      <c r="K165" s="265" t="s">
        <v>164</v>
      </c>
      <c r="L165" s="270"/>
      <c r="M165" s="271" t="s">
        <v>19</v>
      </c>
      <c r="N165" s="272" t="s">
        <v>42</v>
      </c>
      <c r="O165" s="83"/>
      <c r="P165" s="220">
        <f>O165*H165</f>
        <v>0</v>
      </c>
      <c r="Q165" s="220">
        <v>0.113</v>
      </c>
      <c r="R165" s="220">
        <f>Q165*H165</f>
        <v>73.72798</v>
      </c>
      <c r="S165" s="220">
        <v>0</v>
      </c>
      <c r="T165" s="221">
        <f>S165*H165</f>
        <v>0</v>
      </c>
      <c r="AR165" s="222" t="s">
        <v>172</v>
      </c>
      <c r="AT165" s="222" t="s">
        <v>301</v>
      </c>
      <c r="AU165" s="222" t="s">
        <v>80</v>
      </c>
      <c r="AY165" s="17" t="s">
        <v>126</v>
      </c>
      <c r="BE165" s="223">
        <f>IF(N165="základní",J165,0)</f>
        <v>0</v>
      </c>
      <c r="BF165" s="223">
        <f>IF(N165="snížená",J165,0)</f>
        <v>0</v>
      </c>
      <c r="BG165" s="223">
        <f>IF(N165="zákl. přenesená",J165,0)</f>
        <v>0</v>
      </c>
      <c r="BH165" s="223">
        <f>IF(N165="sníž. přenesená",J165,0)</f>
        <v>0</v>
      </c>
      <c r="BI165" s="223">
        <f>IF(N165="nulová",J165,0)</f>
        <v>0</v>
      </c>
      <c r="BJ165" s="17" t="s">
        <v>78</v>
      </c>
      <c r="BK165" s="223">
        <f>ROUND(I165*H165,2)</f>
        <v>0</v>
      </c>
      <c r="BL165" s="17" t="s">
        <v>150</v>
      </c>
      <c r="BM165" s="222" t="s">
        <v>691</v>
      </c>
    </row>
    <row r="166" spans="2:47" s="1" customFormat="1" ht="12">
      <c r="B166" s="38"/>
      <c r="C166" s="39"/>
      <c r="D166" s="224" t="s">
        <v>134</v>
      </c>
      <c r="E166" s="39"/>
      <c r="F166" s="225" t="s">
        <v>690</v>
      </c>
      <c r="G166" s="39"/>
      <c r="H166" s="39"/>
      <c r="I166" s="135"/>
      <c r="J166" s="39"/>
      <c r="K166" s="39"/>
      <c r="L166" s="43"/>
      <c r="M166" s="226"/>
      <c r="N166" s="83"/>
      <c r="O166" s="83"/>
      <c r="P166" s="83"/>
      <c r="Q166" s="83"/>
      <c r="R166" s="83"/>
      <c r="S166" s="83"/>
      <c r="T166" s="84"/>
      <c r="AT166" s="17" t="s">
        <v>134</v>
      </c>
      <c r="AU166" s="17" t="s">
        <v>80</v>
      </c>
    </row>
    <row r="167" spans="2:51" s="12" customFormat="1" ht="12">
      <c r="B167" s="231"/>
      <c r="C167" s="232"/>
      <c r="D167" s="224" t="s">
        <v>240</v>
      </c>
      <c r="E167" s="233" t="s">
        <v>19</v>
      </c>
      <c r="F167" s="234" t="s">
        <v>692</v>
      </c>
      <c r="G167" s="232"/>
      <c r="H167" s="235">
        <v>652.46</v>
      </c>
      <c r="I167" s="236"/>
      <c r="J167" s="232"/>
      <c r="K167" s="232"/>
      <c r="L167" s="237"/>
      <c r="M167" s="238"/>
      <c r="N167" s="239"/>
      <c r="O167" s="239"/>
      <c r="P167" s="239"/>
      <c r="Q167" s="239"/>
      <c r="R167" s="239"/>
      <c r="S167" s="239"/>
      <c r="T167" s="240"/>
      <c r="AT167" s="241" t="s">
        <v>240</v>
      </c>
      <c r="AU167" s="241" t="s">
        <v>80</v>
      </c>
      <c r="AV167" s="12" t="s">
        <v>80</v>
      </c>
      <c r="AW167" s="12" t="s">
        <v>32</v>
      </c>
      <c r="AX167" s="12" t="s">
        <v>78</v>
      </c>
      <c r="AY167" s="241" t="s">
        <v>126</v>
      </c>
    </row>
    <row r="168" spans="2:65" s="1" customFormat="1" ht="16.5" customHeight="1">
      <c r="B168" s="38"/>
      <c r="C168" s="263" t="s">
        <v>8</v>
      </c>
      <c r="D168" s="263" t="s">
        <v>301</v>
      </c>
      <c r="E168" s="264" t="s">
        <v>693</v>
      </c>
      <c r="F168" s="265" t="s">
        <v>694</v>
      </c>
      <c r="G168" s="266" t="s">
        <v>229</v>
      </c>
      <c r="H168" s="267">
        <v>25.25</v>
      </c>
      <c r="I168" s="268"/>
      <c r="J168" s="269">
        <f>ROUND(I168*H168,2)</f>
        <v>0</v>
      </c>
      <c r="K168" s="265" t="s">
        <v>164</v>
      </c>
      <c r="L168" s="270"/>
      <c r="M168" s="271" t="s">
        <v>19</v>
      </c>
      <c r="N168" s="272" t="s">
        <v>42</v>
      </c>
      <c r="O168" s="83"/>
      <c r="P168" s="220">
        <f>O168*H168</f>
        <v>0</v>
      </c>
      <c r="Q168" s="220">
        <v>0.131</v>
      </c>
      <c r="R168" s="220">
        <f>Q168*H168</f>
        <v>3.30775</v>
      </c>
      <c r="S168" s="220">
        <v>0</v>
      </c>
      <c r="T168" s="221">
        <f>S168*H168</f>
        <v>0</v>
      </c>
      <c r="AR168" s="222" t="s">
        <v>172</v>
      </c>
      <c r="AT168" s="222" t="s">
        <v>301</v>
      </c>
      <c r="AU168" s="222" t="s">
        <v>80</v>
      </c>
      <c r="AY168" s="17" t="s">
        <v>126</v>
      </c>
      <c r="BE168" s="223">
        <f>IF(N168="základní",J168,0)</f>
        <v>0</v>
      </c>
      <c r="BF168" s="223">
        <f>IF(N168="snížená",J168,0)</f>
        <v>0</v>
      </c>
      <c r="BG168" s="223">
        <f>IF(N168="zákl. přenesená",J168,0)</f>
        <v>0</v>
      </c>
      <c r="BH168" s="223">
        <f>IF(N168="sníž. přenesená",J168,0)</f>
        <v>0</v>
      </c>
      <c r="BI168" s="223">
        <f>IF(N168="nulová",J168,0)</f>
        <v>0</v>
      </c>
      <c r="BJ168" s="17" t="s">
        <v>78</v>
      </c>
      <c r="BK168" s="223">
        <f>ROUND(I168*H168,2)</f>
        <v>0</v>
      </c>
      <c r="BL168" s="17" t="s">
        <v>150</v>
      </c>
      <c r="BM168" s="222" t="s">
        <v>695</v>
      </c>
    </row>
    <row r="169" spans="2:47" s="1" customFormat="1" ht="12">
      <c r="B169" s="38"/>
      <c r="C169" s="39"/>
      <c r="D169" s="224" t="s">
        <v>134</v>
      </c>
      <c r="E169" s="39"/>
      <c r="F169" s="225" t="s">
        <v>694</v>
      </c>
      <c r="G169" s="39"/>
      <c r="H169" s="39"/>
      <c r="I169" s="135"/>
      <c r="J169" s="39"/>
      <c r="K169" s="39"/>
      <c r="L169" s="43"/>
      <c r="M169" s="226"/>
      <c r="N169" s="83"/>
      <c r="O169" s="83"/>
      <c r="P169" s="83"/>
      <c r="Q169" s="83"/>
      <c r="R169" s="83"/>
      <c r="S169" s="83"/>
      <c r="T169" s="84"/>
      <c r="AT169" s="17" t="s">
        <v>134</v>
      </c>
      <c r="AU169" s="17" t="s">
        <v>80</v>
      </c>
    </row>
    <row r="170" spans="2:47" s="1" customFormat="1" ht="12">
      <c r="B170" s="38"/>
      <c r="C170" s="39"/>
      <c r="D170" s="224" t="s">
        <v>136</v>
      </c>
      <c r="E170" s="39"/>
      <c r="F170" s="227" t="s">
        <v>696</v>
      </c>
      <c r="G170" s="39"/>
      <c r="H170" s="39"/>
      <c r="I170" s="135"/>
      <c r="J170" s="39"/>
      <c r="K170" s="39"/>
      <c r="L170" s="43"/>
      <c r="M170" s="226"/>
      <c r="N170" s="83"/>
      <c r="O170" s="83"/>
      <c r="P170" s="83"/>
      <c r="Q170" s="83"/>
      <c r="R170" s="83"/>
      <c r="S170" s="83"/>
      <c r="T170" s="84"/>
      <c r="AT170" s="17" t="s">
        <v>136</v>
      </c>
      <c r="AU170" s="17" t="s">
        <v>80</v>
      </c>
    </row>
    <row r="171" spans="2:51" s="12" customFormat="1" ht="12">
      <c r="B171" s="231"/>
      <c r="C171" s="232"/>
      <c r="D171" s="224" t="s">
        <v>240</v>
      </c>
      <c r="E171" s="233" t="s">
        <v>19</v>
      </c>
      <c r="F171" s="234" t="s">
        <v>697</v>
      </c>
      <c r="G171" s="232"/>
      <c r="H171" s="235">
        <v>25.25</v>
      </c>
      <c r="I171" s="236"/>
      <c r="J171" s="232"/>
      <c r="K171" s="232"/>
      <c r="L171" s="237"/>
      <c r="M171" s="238"/>
      <c r="N171" s="239"/>
      <c r="O171" s="239"/>
      <c r="P171" s="239"/>
      <c r="Q171" s="239"/>
      <c r="R171" s="239"/>
      <c r="S171" s="239"/>
      <c r="T171" s="240"/>
      <c r="AT171" s="241" t="s">
        <v>240</v>
      </c>
      <c r="AU171" s="241" t="s">
        <v>80</v>
      </c>
      <c r="AV171" s="12" t="s">
        <v>80</v>
      </c>
      <c r="AW171" s="12" t="s">
        <v>32</v>
      </c>
      <c r="AX171" s="12" t="s">
        <v>78</v>
      </c>
      <c r="AY171" s="241" t="s">
        <v>126</v>
      </c>
    </row>
    <row r="172" spans="2:65" s="1" customFormat="1" ht="16.5" customHeight="1">
      <c r="B172" s="38"/>
      <c r="C172" s="211" t="s">
        <v>322</v>
      </c>
      <c r="D172" s="211" t="s">
        <v>127</v>
      </c>
      <c r="E172" s="212" t="s">
        <v>698</v>
      </c>
      <c r="F172" s="213" t="s">
        <v>699</v>
      </c>
      <c r="G172" s="214" t="s">
        <v>229</v>
      </c>
      <c r="H172" s="215">
        <v>128</v>
      </c>
      <c r="I172" s="216"/>
      <c r="J172" s="217">
        <f>ROUND(I172*H172,2)</f>
        <v>0</v>
      </c>
      <c r="K172" s="213" t="s">
        <v>164</v>
      </c>
      <c r="L172" s="43"/>
      <c r="M172" s="218" t="s">
        <v>19</v>
      </c>
      <c r="N172" s="219" t="s">
        <v>42</v>
      </c>
      <c r="O172" s="83"/>
      <c r="P172" s="220">
        <f>O172*H172</f>
        <v>0</v>
      </c>
      <c r="Q172" s="220">
        <v>0.10362</v>
      </c>
      <c r="R172" s="220">
        <f>Q172*H172</f>
        <v>13.26336</v>
      </c>
      <c r="S172" s="220">
        <v>0</v>
      </c>
      <c r="T172" s="221">
        <f>S172*H172</f>
        <v>0</v>
      </c>
      <c r="AR172" s="222" t="s">
        <v>150</v>
      </c>
      <c r="AT172" s="222" t="s">
        <v>127</v>
      </c>
      <c r="AU172" s="222" t="s">
        <v>80</v>
      </c>
      <c r="AY172" s="17" t="s">
        <v>126</v>
      </c>
      <c r="BE172" s="223">
        <f>IF(N172="základní",J172,0)</f>
        <v>0</v>
      </c>
      <c r="BF172" s="223">
        <f>IF(N172="snížená",J172,0)</f>
        <v>0</v>
      </c>
      <c r="BG172" s="223">
        <f>IF(N172="zákl. přenesená",J172,0)</f>
        <v>0</v>
      </c>
      <c r="BH172" s="223">
        <f>IF(N172="sníž. přenesená",J172,0)</f>
        <v>0</v>
      </c>
      <c r="BI172" s="223">
        <f>IF(N172="nulová",J172,0)</f>
        <v>0</v>
      </c>
      <c r="BJ172" s="17" t="s">
        <v>78</v>
      </c>
      <c r="BK172" s="223">
        <f>ROUND(I172*H172,2)</f>
        <v>0</v>
      </c>
      <c r="BL172" s="17" t="s">
        <v>150</v>
      </c>
      <c r="BM172" s="222" t="s">
        <v>700</v>
      </c>
    </row>
    <row r="173" spans="2:47" s="1" customFormat="1" ht="12">
      <c r="B173" s="38"/>
      <c r="C173" s="39"/>
      <c r="D173" s="224" t="s">
        <v>134</v>
      </c>
      <c r="E173" s="39"/>
      <c r="F173" s="225" t="s">
        <v>701</v>
      </c>
      <c r="G173" s="39"/>
      <c r="H173" s="39"/>
      <c r="I173" s="135"/>
      <c r="J173" s="39"/>
      <c r="K173" s="39"/>
      <c r="L173" s="43"/>
      <c r="M173" s="226"/>
      <c r="N173" s="83"/>
      <c r="O173" s="83"/>
      <c r="P173" s="83"/>
      <c r="Q173" s="83"/>
      <c r="R173" s="83"/>
      <c r="S173" s="83"/>
      <c r="T173" s="84"/>
      <c r="AT173" s="17" t="s">
        <v>134</v>
      </c>
      <c r="AU173" s="17" t="s">
        <v>80</v>
      </c>
    </row>
    <row r="174" spans="2:47" s="1" customFormat="1" ht="12">
      <c r="B174" s="38"/>
      <c r="C174" s="39"/>
      <c r="D174" s="224" t="s">
        <v>232</v>
      </c>
      <c r="E174" s="39"/>
      <c r="F174" s="227" t="s">
        <v>702</v>
      </c>
      <c r="G174" s="39"/>
      <c r="H174" s="39"/>
      <c r="I174" s="135"/>
      <c r="J174" s="39"/>
      <c r="K174" s="39"/>
      <c r="L174" s="43"/>
      <c r="M174" s="226"/>
      <c r="N174" s="83"/>
      <c r="O174" s="83"/>
      <c r="P174" s="83"/>
      <c r="Q174" s="83"/>
      <c r="R174" s="83"/>
      <c r="S174" s="83"/>
      <c r="T174" s="84"/>
      <c r="AT174" s="17" t="s">
        <v>232</v>
      </c>
      <c r="AU174" s="17" t="s">
        <v>80</v>
      </c>
    </row>
    <row r="175" spans="2:51" s="13" customFormat="1" ht="12">
      <c r="B175" s="242"/>
      <c r="C175" s="243"/>
      <c r="D175" s="224" t="s">
        <v>240</v>
      </c>
      <c r="E175" s="244" t="s">
        <v>19</v>
      </c>
      <c r="F175" s="245" t="s">
        <v>650</v>
      </c>
      <c r="G175" s="243"/>
      <c r="H175" s="244" t="s">
        <v>19</v>
      </c>
      <c r="I175" s="246"/>
      <c r="J175" s="243"/>
      <c r="K175" s="243"/>
      <c r="L175" s="247"/>
      <c r="M175" s="248"/>
      <c r="N175" s="249"/>
      <c r="O175" s="249"/>
      <c r="P175" s="249"/>
      <c r="Q175" s="249"/>
      <c r="R175" s="249"/>
      <c r="S175" s="249"/>
      <c r="T175" s="250"/>
      <c r="AT175" s="251" t="s">
        <v>240</v>
      </c>
      <c r="AU175" s="251" t="s">
        <v>80</v>
      </c>
      <c r="AV175" s="13" t="s">
        <v>78</v>
      </c>
      <c r="AW175" s="13" t="s">
        <v>32</v>
      </c>
      <c r="AX175" s="13" t="s">
        <v>71</v>
      </c>
      <c r="AY175" s="251" t="s">
        <v>126</v>
      </c>
    </row>
    <row r="176" spans="2:51" s="12" customFormat="1" ht="12">
      <c r="B176" s="231"/>
      <c r="C176" s="232"/>
      <c r="D176" s="224" t="s">
        <v>240</v>
      </c>
      <c r="E176" s="233" t="s">
        <v>19</v>
      </c>
      <c r="F176" s="234" t="s">
        <v>703</v>
      </c>
      <c r="G176" s="232"/>
      <c r="H176" s="235">
        <v>93</v>
      </c>
      <c r="I176" s="236"/>
      <c r="J176" s="232"/>
      <c r="K176" s="232"/>
      <c r="L176" s="237"/>
      <c r="M176" s="238"/>
      <c r="N176" s="239"/>
      <c r="O176" s="239"/>
      <c r="P176" s="239"/>
      <c r="Q176" s="239"/>
      <c r="R176" s="239"/>
      <c r="S176" s="239"/>
      <c r="T176" s="240"/>
      <c r="AT176" s="241" t="s">
        <v>240</v>
      </c>
      <c r="AU176" s="241" t="s">
        <v>80</v>
      </c>
      <c r="AV176" s="12" t="s">
        <v>80</v>
      </c>
      <c r="AW176" s="12" t="s">
        <v>32</v>
      </c>
      <c r="AX176" s="12" t="s">
        <v>71</v>
      </c>
      <c r="AY176" s="241" t="s">
        <v>126</v>
      </c>
    </row>
    <row r="177" spans="2:51" s="13" customFormat="1" ht="12">
      <c r="B177" s="242"/>
      <c r="C177" s="243"/>
      <c r="D177" s="224" t="s">
        <v>240</v>
      </c>
      <c r="E177" s="244" t="s">
        <v>19</v>
      </c>
      <c r="F177" s="245" t="s">
        <v>704</v>
      </c>
      <c r="G177" s="243"/>
      <c r="H177" s="244" t="s">
        <v>19</v>
      </c>
      <c r="I177" s="246"/>
      <c r="J177" s="243"/>
      <c r="K177" s="243"/>
      <c r="L177" s="247"/>
      <c r="M177" s="248"/>
      <c r="N177" s="249"/>
      <c r="O177" s="249"/>
      <c r="P177" s="249"/>
      <c r="Q177" s="249"/>
      <c r="R177" s="249"/>
      <c r="S177" s="249"/>
      <c r="T177" s="250"/>
      <c r="AT177" s="251" t="s">
        <v>240</v>
      </c>
      <c r="AU177" s="251" t="s">
        <v>80</v>
      </c>
      <c r="AV177" s="13" t="s">
        <v>78</v>
      </c>
      <c r="AW177" s="13" t="s">
        <v>32</v>
      </c>
      <c r="AX177" s="13" t="s">
        <v>71</v>
      </c>
      <c r="AY177" s="251" t="s">
        <v>126</v>
      </c>
    </row>
    <row r="178" spans="2:51" s="12" customFormat="1" ht="12">
      <c r="B178" s="231"/>
      <c r="C178" s="232"/>
      <c r="D178" s="224" t="s">
        <v>240</v>
      </c>
      <c r="E178" s="233" t="s">
        <v>19</v>
      </c>
      <c r="F178" s="234" t="s">
        <v>433</v>
      </c>
      <c r="G178" s="232"/>
      <c r="H178" s="235">
        <v>35</v>
      </c>
      <c r="I178" s="236"/>
      <c r="J178" s="232"/>
      <c r="K178" s="232"/>
      <c r="L178" s="237"/>
      <c r="M178" s="238"/>
      <c r="N178" s="239"/>
      <c r="O178" s="239"/>
      <c r="P178" s="239"/>
      <c r="Q178" s="239"/>
      <c r="R178" s="239"/>
      <c r="S178" s="239"/>
      <c r="T178" s="240"/>
      <c r="AT178" s="241" t="s">
        <v>240</v>
      </c>
      <c r="AU178" s="241" t="s">
        <v>80</v>
      </c>
      <c r="AV178" s="12" t="s">
        <v>80</v>
      </c>
      <c r="AW178" s="12" t="s">
        <v>32</v>
      </c>
      <c r="AX178" s="12" t="s">
        <v>71</v>
      </c>
      <c r="AY178" s="241" t="s">
        <v>126</v>
      </c>
    </row>
    <row r="179" spans="2:51" s="14" customFormat="1" ht="12">
      <c r="B179" s="252"/>
      <c r="C179" s="253"/>
      <c r="D179" s="224" t="s">
        <v>240</v>
      </c>
      <c r="E179" s="254" t="s">
        <v>19</v>
      </c>
      <c r="F179" s="255" t="s">
        <v>300</v>
      </c>
      <c r="G179" s="253"/>
      <c r="H179" s="256">
        <v>128</v>
      </c>
      <c r="I179" s="257"/>
      <c r="J179" s="253"/>
      <c r="K179" s="253"/>
      <c r="L179" s="258"/>
      <c r="M179" s="259"/>
      <c r="N179" s="260"/>
      <c r="O179" s="260"/>
      <c r="P179" s="260"/>
      <c r="Q179" s="260"/>
      <c r="R179" s="260"/>
      <c r="S179" s="260"/>
      <c r="T179" s="261"/>
      <c r="AT179" s="262" t="s">
        <v>240</v>
      </c>
      <c r="AU179" s="262" t="s">
        <v>80</v>
      </c>
      <c r="AV179" s="14" t="s">
        <v>150</v>
      </c>
      <c r="AW179" s="14" t="s">
        <v>32</v>
      </c>
      <c r="AX179" s="14" t="s">
        <v>78</v>
      </c>
      <c r="AY179" s="262" t="s">
        <v>126</v>
      </c>
    </row>
    <row r="180" spans="2:65" s="1" customFormat="1" ht="16.5" customHeight="1">
      <c r="B180" s="38"/>
      <c r="C180" s="263" t="s">
        <v>329</v>
      </c>
      <c r="D180" s="263" t="s">
        <v>301</v>
      </c>
      <c r="E180" s="264" t="s">
        <v>705</v>
      </c>
      <c r="F180" s="265" t="s">
        <v>706</v>
      </c>
      <c r="G180" s="266" t="s">
        <v>229</v>
      </c>
      <c r="H180" s="267">
        <v>102.01</v>
      </c>
      <c r="I180" s="268"/>
      <c r="J180" s="269">
        <f>ROUND(I180*H180,2)</f>
        <v>0</v>
      </c>
      <c r="K180" s="265" t="s">
        <v>164</v>
      </c>
      <c r="L180" s="270"/>
      <c r="M180" s="271" t="s">
        <v>19</v>
      </c>
      <c r="N180" s="272" t="s">
        <v>42</v>
      </c>
      <c r="O180" s="83"/>
      <c r="P180" s="220">
        <f>O180*H180</f>
        <v>0</v>
      </c>
      <c r="Q180" s="220">
        <v>0.152</v>
      </c>
      <c r="R180" s="220">
        <f>Q180*H180</f>
        <v>15.50552</v>
      </c>
      <c r="S180" s="220">
        <v>0</v>
      </c>
      <c r="T180" s="221">
        <f>S180*H180</f>
        <v>0</v>
      </c>
      <c r="AR180" s="222" t="s">
        <v>172</v>
      </c>
      <c r="AT180" s="222" t="s">
        <v>301</v>
      </c>
      <c r="AU180" s="222" t="s">
        <v>80</v>
      </c>
      <c r="AY180" s="17" t="s">
        <v>126</v>
      </c>
      <c r="BE180" s="223">
        <f>IF(N180="základní",J180,0)</f>
        <v>0</v>
      </c>
      <c r="BF180" s="223">
        <f>IF(N180="snížená",J180,0)</f>
        <v>0</v>
      </c>
      <c r="BG180" s="223">
        <f>IF(N180="zákl. přenesená",J180,0)</f>
        <v>0</v>
      </c>
      <c r="BH180" s="223">
        <f>IF(N180="sníž. přenesená",J180,0)</f>
        <v>0</v>
      </c>
      <c r="BI180" s="223">
        <f>IF(N180="nulová",J180,0)</f>
        <v>0</v>
      </c>
      <c r="BJ180" s="17" t="s">
        <v>78</v>
      </c>
      <c r="BK180" s="223">
        <f>ROUND(I180*H180,2)</f>
        <v>0</v>
      </c>
      <c r="BL180" s="17" t="s">
        <v>150</v>
      </c>
      <c r="BM180" s="222" t="s">
        <v>707</v>
      </c>
    </row>
    <row r="181" spans="2:47" s="1" customFormat="1" ht="12">
      <c r="B181" s="38"/>
      <c r="C181" s="39"/>
      <c r="D181" s="224" t="s">
        <v>134</v>
      </c>
      <c r="E181" s="39"/>
      <c r="F181" s="225" t="s">
        <v>706</v>
      </c>
      <c r="G181" s="39"/>
      <c r="H181" s="39"/>
      <c r="I181" s="135"/>
      <c r="J181" s="39"/>
      <c r="K181" s="39"/>
      <c r="L181" s="43"/>
      <c r="M181" s="226"/>
      <c r="N181" s="83"/>
      <c r="O181" s="83"/>
      <c r="P181" s="83"/>
      <c r="Q181" s="83"/>
      <c r="R181" s="83"/>
      <c r="S181" s="83"/>
      <c r="T181" s="84"/>
      <c r="AT181" s="17" t="s">
        <v>134</v>
      </c>
      <c r="AU181" s="17" t="s">
        <v>80</v>
      </c>
    </row>
    <row r="182" spans="2:51" s="12" customFormat="1" ht="12">
      <c r="B182" s="231"/>
      <c r="C182" s="232"/>
      <c r="D182" s="224" t="s">
        <v>240</v>
      </c>
      <c r="E182" s="233" t="s">
        <v>19</v>
      </c>
      <c r="F182" s="234" t="s">
        <v>708</v>
      </c>
      <c r="G182" s="232"/>
      <c r="H182" s="235">
        <v>102.01</v>
      </c>
      <c r="I182" s="236"/>
      <c r="J182" s="232"/>
      <c r="K182" s="232"/>
      <c r="L182" s="237"/>
      <c r="M182" s="238"/>
      <c r="N182" s="239"/>
      <c r="O182" s="239"/>
      <c r="P182" s="239"/>
      <c r="Q182" s="239"/>
      <c r="R182" s="239"/>
      <c r="S182" s="239"/>
      <c r="T182" s="240"/>
      <c r="AT182" s="241" t="s">
        <v>240</v>
      </c>
      <c r="AU182" s="241" t="s">
        <v>80</v>
      </c>
      <c r="AV182" s="12" t="s">
        <v>80</v>
      </c>
      <c r="AW182" s="12" t="s">
        <v>32</v>
      </c>
      <c r="AX182" s="12" t="s">
        <v>78</v>
      </c>
      <c r="AY182" s="241" t="s">
        <v>126</v>
      </c>
    </row>
    <row r="183" spans="2:65" s="1" customFormat="1" ht="16.5" customHeight="1">
      <c r="B183" s="38"/>
      <c r="C183" s="263" t="s">
        <v>337</v>
      </c>
      <c r="D183" s="263" t="s">
        <v>301</v>
      </c>
      <c r="E183" s="264" t="s">
        <v>693</v>
      </c>
      <c r="F183" s="265" t="s">
        <v>694</v>
      </c>
      <c r="G183" s="266" t="s">
        <v>229</v>
      </c>
      <c r="H183" s="267">
        <v>27.27</v>
      </c>
      <c r="I183" s="268"/>
      <c r="J183" s="269">
        <f>ROUND(I183*H183,2)</f>
        <v>0</v>
      </c>
      <c r="K183" s="265" t="s">
        <v>164</v>
      </c>
      <c r="L183" s="270"/>
      <c r="M183" s="271" t="s">
        <v>19</v>
      </c>
      <c r="N183" s="272" t="s">
        <v>42</v>
      </c>
      <c r="O183" s="83"/>
      <c r="P183" s="220">
        <f>O183*H183</f>
        <v>0</v>
      </c>
      <c r="Q183" s="220">
        <v>0.131</v>
      </c>
      <c r="R183" s="220">
        <f>Q183*H183</f>
        <v>3.5723700000000003</v>
      </c>
      <c r="S183" s="220">
        <v>0</v>
      </c>
      <c r="T183" s="221">
        <f>S183*H183</f>
        <v>0</v>
      </c>
      <c r="AR183" s="222" t="s">
        <v>172</v>
      </c>
      <c r="AT183" s="222" t="s">
        <v>301</v>
      </c>
      <c r="AU183" s="222" t="s">
        <v>80</v>
      </c>
      <c r="AY183" s="17" t="s">
        <v>126</v>
      </c>
      <c r="BE183" s="223">
        <f>IF(N183="základní",J183,0)</f>
        <v>0</v>
      </c>
      <c r="BF183" s="223">
        <f>IF(N183="snížená",J183,0)</f>
        <v>0</v>
      </c>
      <c r="BG183" s="223">
        <f>IF(N183="zákl. přenesená",J183,0)</f>
        <v>0</v>
      </c>
      <c r="BH183" s="223">
        <f>IF(N183="sníž. přenesená",J183,0)</f>
        <v>0</v>
      </c>
      <c r="BI183" s="223">
        <f>IF(N183="nulová",J183,0)</f>
        <v>0</v>
      </c>
      <c r="BJ183" s="17" t="s">
        <v>78</v>
      </c>
      <c r="BK183" s="223">
        <f>ROUND(I183*H183,2)</f>
        <v>0</v>
      </c>
      <c r="BL183" s="17" t="s">
        <v>150</v>
      </c>
      <c r="BM183" s="222" t="s">
        <v>709</v>
      </c>
    </row>
    <row r="184" spans="2:47" s="1" customFormat="1" ht="12">
      <c r="B184" s="38"/>
      <c r="C184" s="39"/>
      <c r="D184" s="224" t="s">
        <v>134</v>
      </c>
      <c r="E184" s="39"/>
      <c r="F184" s="225" t="s">
        <v>694</v>
      </c>
      <c r="G184" s="39"/>
      <c r="H184" s="39"/>
      <c r="I184" s="135"/>
      <c r="J184" s="39"/>
      <c r="K184" s="39"/>
      <c r="L184" s="43"/>
      <c r="M184" s="226"/>
      <c r="N184" s="83"/>
      <c r="O184" s="83"/>
      <c r="P184" s="83"/>
      <c r="Q184" s="83"/>
      <c r="R184" s="83"/>
      <c r="S184" s="83"/>
      <c r="T184" s="84"/>
      <c r="AT184" s="17" t="s">
        <v>134</v>
      </c>
      <c r="AU184" s="17" t="s">
        <v>80</v>
      </c>
    </row>
    <row r="185" spans="2:47" s="1" customFormat="1" ht="12">
      <c r="B185" s="38"/>
      <c r="C185" s="39"/>
      <c r="D185" s="224" t="s">
        <v>136</v>
      </c>
      <c r="E185" s="39"/>
      <c r="F185" s="227" t="s">
        <v>696</v>
      </c>
      <c r="G185" s="39"/>
      <c r="H185" s="39"/>
      <c r="I185" s="135"/>
      <c r="J185" s="39"/>
      <c r="K185" s="39"/>
      <c r="L185" s="43"/>
      <c r="M185" s="226"/>
      <c r="N185" s="83"/>
      <c r="O185" s="83"/>
      <c r="P185" s="83"/>
      <c r="Q185" s="83"/>
      <c r="R185" s="83"/>
      <c r="S185" s="83"/>
      <c r="T185" s="84"/>
      <c r="AT185" s="17" t="s">
        <v>136</v>
      </c>
      <c r="AU185" s="17" t="s">
        <v>80</v>
      </c>
    </row>
    <row r="186" spans="2:51" s="12" customFormat="1" ht="12">
      <c r="B186" s="231"/>
      <c r="C186" s="232"/>
      <c r="D186" s="224" t="s">
        <v>240</v>
      </c>
      <c r="E186" s="233" t="s">
        <v>19</v>
      </c>
      <c r="F186" s="234" t="s">
        <v>710</v>
      </c>
      <c r="G186" s="232"/>
      <c r="H186" s="235">
        <v>27.27</v>
      </c>
      <c r="I186" s="236"/>
      <c r="J186" s="232"/>
      <c r="K186" s="232"/>
      <c r="L186" s="237"/>
      <c r="M186" s="238"/>
      <c r="N186" s="239"/>
      <c r="O186" s="239"/>
      <c r="P186" s="239"/>
      <c r="Q186" s="239"/>
      <c r="R186" s="239"/>
      <c r="S186" s="239"/>
      <c r="T186" s="240"/>
      <c r="AT186" s="241" t="s">
        <v>240</v>
      </c>
      <c r="AU186" s="241" t="s">
        <v>80</v>
      </c>
      <c r="AV186" s="12" t="s">
        <v>80</v>
      </c>
      <c r="AW186" s="12" t="s">
        <v>32</v>
      </c>
      <c r="AX186" s="12" t="s">
        <v>78</v>
      </c>
      <c r="AY186" s="241" t="s">
        <v>126</v>
      </c>
    </row>
    <row r="187" spans="2:63" s="11" customFormat="1" ht="22.8" customHeight="1">
      <c r="B187" s="195"/>
      <c r="C187" s="196"/>
      <c r="D187" s="197" t="s">
        <v>70</v>
      </c>
      <c r="E187" s="209" t="s">
        <v>179</v>
      </c>
      <c r="F187" s="209" t="s">
        <v>483</v>
      </c>
      <c r="G187" s="196"/>
      <c r="H187" s="196"/>
      <c r="I187" s="199"/>
      <c r="J187" s="210">
        <f>BK187</f>
        <v>0</v>
      </c>
      <c r="K187" s="196"/>
      <c r="L187" s="201"/>
      <c r="M187" s="202"/>
      <c r="N187" s="203"/>
      <c r="O187" s="203"/>
      <c r="P187" s="204">
        <f>SUM(P188:P214)</f>
        <v>0</v>
      </c>
      <c r="Q187" s="203"/>
      <c r="R187" s="204">
        <f>SUM(R188:R214)</f>
        <v>154.44880999999998</v>
      </c>
      <c r="S187" s="203"/>
      <c r="T187" s="205">
        <f>SUM(T188:T214)</f>
        <v>0</v>
      </c>
      <c r="AR187" s="206" t="s">
        <v>78</v>
      </c>
      <c r="AT187" s="207" t="s">
        <v>70</v>
      </c>
      <c r="AU187" s="207" t="s">
        <v>78</v>
      </c>
      <c r="AY187" s="206" t="s">
        <v>126</v>
      </c>
      <c r="BK187" s="208">
        <f>SUM(BK188:BK214)</f>
        <v>0</v>
      </c>
    </row>
    <row r="188" spans="2:65" s="1" customFormat="1" ht="16.5" customHeight="1">
      <c r="B188" s="38"/>
      <c r="C188" s="211" t="s">
        <v>343</v>
      </c>
      <c r="D188" s="211" t="s">
        <v>127</v>
      </c>
      <c r="E188" s="212" t="s">
        <v>711</v>
      </c>
      <c r="F188" s="213" t="s">
        <v>712</v>
      </c>
      <c r="G188" s="214" t="s">
        <v>261</v>
      </c>
      <c r="H188" s="215">
        <v>22</v>
      </c>
      <c r="I188" s="216"/>
      <c r="J188" s="217">
        <f>ROUND(I188*H188,2)</f>
        <v>0</v>
      </c>
      <c r="K188" s="213" t="s">
        <v>164</v>
      </c>
      <c r="L188" s="43"/>
      <c r="M188" s="218" t="s">
        <v>19</v>
      </c>
      <c r="N188" s="219" t="s">
        <v>42</v>
      </c>
      <c r="O188" s="83"/>
      <c r="P188" s="220">
        <f>O188*H188</f>
        <v>0</v>
      </c>
      <c r="Q188" s="220">
        <v>0.1295</v>
      </c>
      <c r="R188" s="220">
        <f>Q188*H188</f>
        <v>2.849</v>
      </c>
      <c r="S188" s="220">
        <v>0</v>
      </c>
      <c r="T188" s="221">
        <f>S188*H188</f>
        <v>0</v>
      </c>
      <c r="AR188" s="222" t="s">
        <v>150</v>
      </c>
      <c r="AT188" s="222" t="s">
        <v>127</v>
      </c>
      <c r="AU188" s="222" t="s">
        <v>80</v>
      </c>
      <c r="AY188" s="17" t="s">
        <v>126</v>
      </c>
      <c r="BE188" s="223">
        <f>IF(N188="základní",J188,0)</f>
        <v>0</v>
      </c>
      <c r="BF188" s="223">
        <f>IF(N188="snížená",J188,0)</f>
        <v>0</v>
      </c>
      <c r="BG188" s="223">
        <f>IF(N188="zákl. přenesená",J188,0)</f>
        <v>0</v>
      </c>
      <c r="BH188" s="223">
        <f>IF(N188="sníž. přenesená",J188,0)</f>
        <v>0</v>
      </c>
      <c r="BI188" s="223">
        <f>IF(N188="nulová",J188,0)</f>
        <v>0</v>
      </c>
      <c r="BJ188" s="17" t="s">
        <v>78</v>
      </c>
      <c r="BK188" s="223">
        <f>ROUND(I188*H188,2)</f>
        <v>0</v>
      </c>
      <c r="BL188" s="17" t="s">
        <v>150</v>
      </c>
      <c r="BM188" s="222" t="s">
        <v>713</v>
      </c>
    </row>
    <row r="189" spans="2:47" s="1" customFormat="1" ht="12">
      <c r="B189" s="38"/>
      <c r="C189" s="39"/>
      <c r="D189" s="224" t="s">
        <v>134</v>
      </c>
      <c r="E189" s="39"/>
      <c r="F189" s="225" t="s">
        <v>714</v>
      </c>
      <c r="G189" s="39"/>
      <c r="H189" s="39"/>
      <c r="I189" s="135"/>
      <c r="J189" s="39"/>
      <c r="K189" s="39"/>
      <c r="L189" s="43"/>
      <c r="M189" s="226"/>
      <c r="N189" s="83"/>
      <c r="O189" s="83"/>
      <c r="P189" s="83"/>
      <c r="Q189" s="83"/>
      <c r="R189" s="83"/>
      <c r="S189" s="83"/>
      <c r="T189" s="84"/>
      <c r="AT189" s="17" t="s">
        <v>134</v>
      </c>
      <c r="AU189" s="17" t="s">
        <v>80</v>
      </c>
    </row>
    <row r="190" spans="2:47" s="1" customFormat="1" ht="12">
      <c r="B190" s="38"/>
      <c r="C190" s="39"/>
      <c r="D190" s="224" t="s">
        <v>232</v>
      </c>
      <c r="E190" s="39"/>
      <c r="F190" s="227" t="s">
        <v>715</v>
      </c>
      <c r="G190" s="39"/>
      <c r="H190" s="39"/>
      <c r="I190" s="135"/>
      <c r="J190" s="39"/>
      <c r="K190" s="39"/>
      <c r="L190" s="43"/>
      <c r="M190" s="226"/>
      <c r="N190" s="83"/>
      <c r="O190" s="83"/>
      <c r="P190" s="83"/>
      <c r="Q190" s="83"/>
      <c r="R190" s="83"/>
      <c r="S190" s="83"/>
      <c r="T190" s="84"/>
      <c r="AT190" s="17" t="s">
        <v>232</v>
      </c>
      <c r="AU190" s="17" t="s">
        <v>80</v>
      </c>
    </row>
    <row r="191" spans="2:65" s="1" customFormat="1" ht="16.5" customHeight="1">
      <c r="B191" s="38"/>
      <c r="C191" s="263" t="s">
        <v>351</v>
      </c>
      <c r="D191" s="263" t="s">
        <v>301</v>
      </c>
      <c r="E191" s="264" t="s">
        <v>716</v>
      </c>
      <c r="F191" s="265" t="s">
        <v>717</v>
      </c>
      <c r="G191" s="266" t="s">
        <v>261</v>
      </c>
      <c r="H191" s="267">
        <v>22</v>
      </c>
      <c r="I191" s="268"/>
      <c r="J191" s="269">
        <f>ROUND(I191*H191,2)</f>
        <v>0</v>
      </c>
      <c r="K191" s="265" t="s">
        <v>164</v>
      </c>
      <c r="L191" s="270"/>
      <c r="M191" s="271" t="s">
        <v>19</v>
      </c>
      <c r="N191" s="272" t="s">
        <v>42</v>
      </c>
      <c r="O191" s="83"/>
      <c r="P191" s="220">
        <f>O191*H191</f>
        <v>0</v>
      </c>
      <c r="Q191" s="220">
        <v>0.048</v>
      </c>
      <c r="R191" s="220">
        <f>Q191*H191</f>
        <v>1.056</v>
      </c>
      <c r="S191" s="220">
        <v>0</v>
      </c>
      <c r="T191" s="221">
        <f>S191*H191</f>
        <v>0</v>
      </c>
      <c r="AR191" s="222" t="s">
        <v>172</v>
      </c>
      <c r="AT191" s="222" t="s">
        <v>301</v>
      </c>
      <c r="AU191" s="222" t="s">
        <v>80</v>
      </c>
      <c r="AY191" s="17" t="s">
        <v>126</v>
      </c>
      <c r="BE191" s="223">
        <f>IF(N191="základní",J191,0)</f>
        <v>0</v>
      </c>
      <c r="BF191" s="223">
        <f>IF(N191="snížená",J191,0)</f>
        <v>0</v>
      </c>
      <c r="BG191" s="223">
        <f>IF(N191="zákl. přenesená",J191,0)</f>
        <v>0</v>
      </c>
      <c r="BH191" s="223">
        <f>IF(N191="sníž. přenesená",J191,0)</f>
        <v>0</v>
      </c>
      <c r="BI191" s="223">
        <f>IF(N191="nulová",J191,0)</f>
        <v>0</v>
      </c>
      <c r="BJ191" s="17" t="s">
        <v>78</v>
      </c>
      <c r="BK191" s="223">
        <f>ROUND(I191*H191,2)</f>
        <v>0</v>
      </c>
      <c r="BL191" s="17" t="s">
        <v>150</v>
      </c>
      <c r="BM191" s="222" t="s">
        <v>718</v>
      </c>
    </row>
    <row r="192" spans="2:47" s="1" customFormat="1" ht="12">
      <c r="B192" s="38"/>
      <c r="C192" s="39"/>
      <c r="D192" s="224" t="s">
        <v>134</v>
      </c>
      <c r="E192" s="39"/>
      <c r="F192" s="225" t="s">
        <v>717</v>
      </c>
      <c r="G192" s="39"/>
      <c r="H192" s="39"/>
      <c r="I192" s="135"/>
      <c r="J192" s="39"/>
      <c r="K192" s="39"/>
      <c r="L192" s="43"/>
      <c r="M192" s="226"/>
      <c r="N192" s="83"/>
      <c r="O192" s="83"/>
      <c r="P192" s="83"/>
      <c r="Q192" s="83"/>
      <c r="R192" s="83"/>
      <c r="S192" s="83"/>
      <c r="T192" s="84"/>
      <c r="AT192" s="17" t="s">
        <v>134</v>
      </c>
      <c r="AU192" s="17" t="s">
        <v>80</v>
      </c>
    </row>
    <row r="193" spans="2:65" s="1" customFormat="1" ht="16.5" customHeight="1">
      <c r="B193" s="38"/>
      <c r="C193" s="211" t="s">
        <v>7</v>
      </c>
      <c r="D193" s="211" t="s">
        <v>127</v>
      </c>
      <c r="E193" s="212" t="s">
        <v>544</v>
      </c>
      <c r="F193" s="213" t="s">
        <v>545</v>
      </c>
      <c r="G193" s="214" t="s">
        <v>261</v>
      </c>
      <c r="H193" s="215">
        <v>423</v>
      </c>
      <c r="I193" s="216"/>
      <c r="J193" s="217">
        <f>ROUND(I193*H193,2)</f>
        <v>0</v>
      </c>
      <c r="K193" s="213" t="s">
        <v>164</v>
      </c>
      <c r="L193" s="43"/>
      <c r="M193" s="218" t="s">
        <v>19</v>
      </c>
      <c r="N193" s="219" t="s">
        <v>42</v>
      </c>
      <c r="O193" s="83"/>
      <c r="P193" s="220">
        <f>O193*H193</f>
        <v>0</v>
      </c>
      <c r="Q193" s="220">
        <v>0.14067</v>
      </c>
      <c r="R193" s="220">
        <f>Q193*H193</f>
        <v>59.503409999999995</v>
      </c>
      <c r="S193" s="220">
        <v>0</v>
      </c>
      <c r="T193" s="221">
        <f>S193*H193</f>
        <v>0</v>
      </c>
      <c r="AR193" s="222" t="s">
        <v>150</v>
      </c>
      <c r="AT193" s="222" t="s">
        <v>127</v>
      </c>
      <c r="AU193" s="222" t="s">
        <v>80</v>
      </c>
      <c r="AY193" s="17" t="s">
        <v>126</v>
      </c>
      <c r="BE193" s="223">
        <f>IF(N193="základní",J193,0)</f>
        <v>0</v>
      </c>
      <c r="BF193" s="223">
        <f>IF(N193="snížená",J193,0)</f>
        <v>0</v>
      </c>
      <c r="BG193" s="223">
        <f>IF(N193="zákl. přenesená",J193,0)</f>
        <v>0</v>
      </c>
      <c r="BH193" s="223">
        <f>IF(N193="sníž. přenesená",J193,0)</f>
        <v>0</v>
      </c>
      <c r="BI193" s="223">
        <f>IF(N193="nulová",J193,0)</f>
        <v>0</v>
      </c>
      <c r="BJ193" s="17" t="s">
        <v>78</v>
      </c>
      <c r="BK193" s="223">
        <f>ROUND(I193*H193,2)</f>
        <v>0</v>
      </c>
      <c r="BL193" s="17" t="s">
        <v>150</v>
      </c>
      <c r="BM193" s="222" t="s">
        <v>719</v>
      </c>
    </row>
    <row r="194" spans="2:47" s="1" customFormat="1" ht="12">
      <c r="B194" s="38"/>
      <c r="C194" s="39"/>
      <c r="D194" s="224" t="s">
        <v>134</v>
      </c>
      <c r="E194" s="39"/>
      <c r="F194" s="225" t="s">
        <v>547</v>
      </c>
      <c r="G194" s="39"/>
      <c r="H194" s="39"/>
      <c r="I194" s="135"/>
      <c r="J194" s="39"/>
      <c r="K194" s="39"/>
      <c r="L194" s="43"/>
      <c r="M194" s="226"/>
      <c r="N194" s="83"/>
      <c r="O194" s="83"/>
      <c r="P194" s="83"/>
      <c r="Q194" s="83"/>
      <c r="R194" s="83"/>
      <c r="S194" s="83"/>
      <c r="T194" s="84"/>
      <c r="AT194" s="17" t="s">
        <v>134</v>
      </c>
      <c r="AU194" s="17" t="s">
        <v>80</v>
      </c>
    </row>
    <row r="195" spans="2:47" s="1" customFormat="1" ht="12">
      <c r="B195" s="38"/>
      <c r="C195" s="39"/>
      <c r="D195" s="224" t="s">
        <v>232</v>
      </c>
      <c r="E195" s="39"/>
      <c r="F195" s="227" t="s">
        <v>548</v>
      </c>
      <c r="G195" s="39"/>
      <c r="H195" s="39"/>
      <c r="I195" s="135"/>
      <c r="J195" s="39"/>
      <c r="K195" s="39"/>
      <c r="L195" s="43"/>
      <c r="M195" s="226"/>
      <c r="N195" s="83"/>
      <c r="O195" s="83"/>
      <c r="P195" s="83"/>
      <c r="Q195" s="83"/>
      <c r="R195" s="83"/>
      <c r="S195" s="83"/>
      <c r="T195" s="84"/>
      <c r="AT195" s="17" t="s">
        <v>232</v>
      </c>
      <c r="AU195" s="17" t="s">
        <v>80</v>
      </c>
    </row>
    <row r="196" spans="2:51" s="12" customFormat="1" ht="12">
      <c r="B196" s="231"/>
      <c r="C196" s="232"/>
      <c r="D196" s="224" t="s">
        <v>240</v>
      </c>
      <c r="E196" s="233" t="s">
        <v>19</v>
      </c>
      <c r="F196" s="234" t="s">
        <v>720</v>
      </c>
      <c r="G196" s="232"/>
      <c r="H196" s="235">
        <v>423</v>
      </c>
      <c r="I196" s="236"/>
      <c r="J196" s="232"/>
      <c r="K196" s="232"/>
      <c r="L196" s="237"/>
      <c r="M196" s="238"/>
      <c r="N196" s="239"/>
      <c r="O196" s="239"/>
      <c r="P196" s="239"/>
      <c r="Q196" s="239"/>
      <c r="R196" s="239"/>
      <c r="S196" s="239"/>
      <c r="T196" s="240"/>
      <c r="AT196" s="241" t="s">
        <v>240</v>
      </c>
      <c r="AU196" s="241" t="s">
        <v>80</v>
      </c>
      <c r="AV196" s="12" t="s">
        <v>80</v>
      </c>
      <c r="AW196" s="12" t="s">
        <v>32</v>
      </c>
      <c r="AX196" s="12" t="s">
        <v>78</v>
      </c>
      <c r="AY196" s="241" t="s">
        <v>126</v>
      </c>
    </row>
    <row r="197" spans="2:65" s="1" customFormat="1" ht="16.5" customHeight="1">
      <c r="B197" s="38"/>
      <c r="C197" s="263" t="s">
        <v>361</v>
      </c>
      <c r="D197" s="263" t="s">
        <v>301</v>
      </c>
      <c r="E197" s="264" t="s">
        <v>551</v>
      </c>
      <c r="F197" s="265" t="s">
        <v>552</v>
      </c>
      <c r="G197" s="266" t="s">
        <v>261</v>
      </c>
      <c r="H197" s="267">
        <v>394</v>
      </c>
      <c r="I197" s="268"/>
      <c r="J197" s="269">
        <f>ROUND(I197*H197,2)</f>
        <v>0</v>
      </c>
      <c r="K197" s="265" t="s">
        <v>164</v>
      </c>
      <c r="L197" s="270"/>
      <c r="M197" s="271" t="s">
        <v>19</v>
      </c>
      <c r="N197" s="272" t="s">
        <v>42</v>
      </c>
      <c r="O197" s="83"/>
      <c r="P197" s="220">
        <f>O197*H197</f>
        <v>0</v>
      </c>
      <c r="Q197" s="220">
        <v>0.104</v>
      </c>
      <c r="R197" s="220">
        <f>Q197*H197</f>
        <v>40.976</v>
      </c>
      <c r="S197" s="220">
        <v>0</v>
      </c>
      <c r="T197" s="221">
        <f>S197*H197</f>
        <v>0</v>
      </c>
      <c r="AR197" s="222" t="s">
        <v>172</v>
      </c>
      <c r="AT197" s="222" t="s">
        <v>301</v>
      </c>
      <c r="AU197" s="222" t="s">
        <v>80</v>
      </c>
      <c r="AY197" s="17" t="s">
        <v>126</v>
      </c>
      <c r="BE197" s="223">
        <f>IF(N197="základní",J197,0)</f>
        <v>0</v>
      </c>
      <c r="BF197" s="223">
        <f>IF(N197="snížená",J197,0)</f>
        <v>0</v>
      </c>
      <c r="BG197" s="223">
        <f>IF(N197="zákl. přenesená",J197,0)</f>
        <v>0</v>
      </c>
      <c r="BH197" s="223">
        <f>IF(N197="sníž. přenesená",J197,0)</f>
        <v>0</v>
      </c>
      <c r="BI197" s="223">
        <f>IF(N197="nulová",J197,0)</f>
        <v>0</v>
      </c>
      <c r="BJ197" s="17" t="s">
        <v>78</v>
      </c>
      <c r="BK197" s="223">
        <f>ROUND(I197*H197,2)</f>
        <v>0</v>
      </c>
      <c r="BL197" s="17" t="s">
        <v>150</v>
      </c>
      <c r="BM197" s="222" t="s">
        <v>721</v>
      </c>
    </row>
    <row r="198" spans="2:47" s="1" customFormat="1" ht="12">
      <c r="B198" s="38"/>
      <c r="C198" s="39"/>
      <c r="D198" s="224" t="s">
        <v>134</v>
      </c>
      <c r="E198" s="39"/>
      <c r="F198" s="225" t="s">
        <v>552</v>
      </c>
      <c r="G198" s="39"/>
      <c r="H198" s="39"/>
      <c r="I198" s="135"/>
      <c r="J198" s="39"/>
      <c r="K198" s="39"/>
      <c r="L198" s="43"/>
      <c r="M198" s="226"/>
      <c r="N198" s="83"/>
      <c r="O198" s="83"/>
      <c r="P198" s="83"/>
      <c r="Q198" s="83"/>
      <c r="R198" s="83"/>
      <c r="S198" s="83"/>
      <c r="T198" s="84"/>
      <c r="AT198" s="17" t="s">
        <v>134</v>
      </c>
      <c r="AU198" s="17" t="s">
        <v>80</v>
      </c>
    </row>
    <row r="199" spans="2:65" s="1" customFormat="1" ht="16.5" customHeight="1">
      <c r="B199" s="38"/>
      <c r="C199" s="263" t="s">
        <v>367</v>
      </c>
      <c r="D199" s="263" t="s">
        <v>301</v>
      </c>
      <c r="E199" s="264" t="s">
        <v>722</v>
      </c>
      <c r="F199" s="265" t="s">
        <v>723</v>
      </c>
      <c r="G199" s="266" t="s">
        <v>261</v>
      </c>
      <c r="H199" s="267">
        <v>29.5</v>
      </c>
      <c r="I199" s="268"/>
      <c r="J199" s="269">
        <f>ROUND(I199*H199,2)</f>
        <v>0</v>
      </c>
      <c r="K199" s="265" t="s">
        <v>19</v>
      </c>
      <c r="L199" s="270"/>
      <c r="M199" s="271" t="s">
        <v>19</v>
      </c>
      <c r="N199" s="272" t="s">
        <v>42</v>
      </c>
      <c r="O199" s="83"/>
      <c r="P199" s="220">
        <f>O199*H199</f>
        <v>0</v>
      </c>
      <c r="Q199" s="220">
        <v>0.105</v>
      </c>
      <c r="R199" s="220">
        <f>Q199*H199</f>
        <v>3.0974999999999997</v>
      </c>
      <c r="S199" s="220">
        <v>0</v>
      </c>
      <c r="T199" s="221">
        <f>S199*H199</f>
        <v>0</v>
      </c>
      <c r="AR199" s="222" t="s">
        <v>172</v>
      </c>
      <c r="AT199" s="222" t="s">
        <v>301</v>
      </c>
      <c r="AU199" s="222" t="s">
        <v>80</v>
      </c>
      <c r="AY199" s="17" t="s">
        <v>126</v>
      </c>
      <c r="BE199" s="223">
        <f>IF(N199="základní",J199,0)</f>
        <v>0</v>
      </c>
      <c r="BF199" s="223">
        <f>IF(N199="snížená",J199,0)</f>
        <v>0</v>
      </c>
      <c r="BG199" s="223">
        <f>IF(N199="zákl. přenesená",J199,0)</f>
        <v>0</v>
      </c>
      <c r="BH199" s="223">
        <f>IF(N199="sníž. přenesená",J199,0)</f>
        <v>0</v>
      </c>
      <c r="BI199" s="223">
        <f>IF(N199="nulová",J199,0)</f>
        <v>0</v>
      </c>
      <c r="BJ199" s="17" t="s">
        <v>78</v>
      </c>
      <c r="BK199" s="223">
        <f>ROUND(I199*H199,2)</f>
        <v>0</v>
      </c>
      <c r="BL199" s="17" t="s">
        <v>150</v>
      </c>
      <c r="BM199" s="222" t="s">
        <v>724</v>
      </c>
    </row>
    <row r="200" spans="2:47" s="1" customFormat="1" ht="12">
      <c r="B200" s="38"/>
      <c r="C200" s="39"/>
      <c r="D200" s="224" t="s">
        <v>134</v>
      </c>
      <c r="E200" s="39"/>
      <c r="F200" s="225" t="s">
        <v>723</v>
      </c>
      <c r="G200" s="39"/>
      <c r="H200" s="39"/>
      <c r="I200" s="135"/>
      <c r="J200" s="39"/>
      <c r="K200" s="39"/>
      <c r="L200" s="43"/>
      <c r="M200" s="226"/>
      <c r="N200" s="83"/>
      <c r="O200" s="83"/>
      <c r="P200" s="83"/>
      <c r="Q200" s="83"/>
      <c r="R200" s="83"/>
      <c r="S200" s="83"/>
      <c r="T200" s="84"/>
      <c r="AT200" s="17" t="s">
        <v>134</v>
      </c>
      <c r="AU200" s="17" t="s">
        <v>80</v>
      </c>
    </row>
    <row r="201" spans="2:51" s="13" customFormat="1" ht="12">
      <c r="B201" s="242"/>
      <c r="C201" s="243"/>
      <c r="D201" s="224" t="s">
        <v>240</v>
      </c>
      <c r="E201" s="244" t="s">
        <v>19</v>
      </c>
      <c r="F201" s="245" t="s">
        <v>725</v>
      </c>
      <c r="G201" s="243"/>
      <c r="H201" s="244" t="s">
        <v>19</v>
      </c>
      <c r="I201" s="246"/>
      <c r="J201" s="243"/>
      <c r="K201" s="243"/>
      <c r="L201" s="247"/>
      <c r="M201" s="248"/>
      <c r="N201" s="249"/>
      <c r="O201" s="249"/>
      <c r="P201" s="249"/>
      <c r="Q201" s="249"/>
      <c r="R201" s="249"/>
      <c r="S201" s="249"/>
      <c r="T201" s="250"/>
      <c r="AT201" s="251" t="s">
        <v>240</v>
      </c>
      <c r="AU201" s="251" t="s">
        <v>80</v>
      </c>
      <c r="AV201" s="13" t="s">
        <v>78</v>
      </c>
      <c r="AW201" s="13" t="s">
        <v>32</v>
      </c>
      <c r="AX201" s="13" t="s">
        <v>71</v>
      </c>
      <c r="AY201" s="251" t="s">
        <v>126</v>
      </c>
    </row>
    <row r="202" spans="2:51" s="12" customFormat="1" ht="12">
      <c r="B202" s="231"/>
      <c r="C202" s="232"/>
      <c r="D202" s="224" t="s">
        <v>240</v>
      </c>
      <c r="E202" s="233" t="s">
        <v>19</v>
      </c>
      <c r="F202" s="234" t="s">
        <v>726</v>
      </c>
      <c r="G202" s="232"/>
      <c r="H202" s="235">
        <v>15.9</v>
      </c>
      <c r="I202" s="236"/>
      <c r="J202" s="232"/>
      <c r="K202" s="232"/>
      <c r="L202" s="237"/>
      <c r="M202" s="238"/>
      <c r="N202" s="239"/>
      <c r="O202" s="239"/>
      <c r="P202" s="239"/>
      <c r="Q202" s="239"/>
      <c r="R202" s="239"/>
      <c r="S202" s="239"/>
      <c r="T202" s="240"/>
      <c r="AT202" s="241" t="s">
        <v>240</v>
      </c>
      <c r="AU202" s="241" t="s">
        <v>80</v>
      </c>
      <c r="AV202" s="12" t="s">
        <v>80</v>
      </c>
      <c r="AW202" s="12" t="s">
        <v>32</v>
      </c>
      <c r="AX202" s="12" t="s">
        <v>71</v>
      </c>
      <c r="AY202" s="241" t="s">
        <v>126</v>
      </c>
    </row>
    <row r="203" spans="2:51" s="13" customFormat="1" ht="12">
      <c r="B203" s="242"/>
      <c r="C203" s="243"/>
      <c r="D203" s="224" t="s">
        <v>240</v>
      </c>
      <c r="E203" s="244" t="s">
        <v>19</v>
      </c>
      <c r="F203" s="245" t="s">
        <v>727</v>
      </c>
      <c r="G203" s="243"/>
      <c r="H203" s="244" t="s">
        <v>19</v>
      </c>
      <c r="I203" s="246"/>
      <c r="J203" s="243"/>
      <c r="K203" s="243"/>
      <c r="L203" s="247"/>
      <c r="M203" s="248"/>
      <c r="N203" s="249"/>
      <c r="O203" s="249"/>
      <c r="P203" s="249"/>
      <c r="Q203" s="249"/>
      <c r="R203" s="249"/>
      <c r="S203" s="249"/>
      <c r="T203" s="250"/>
      <c r="AT203" s="251" t="s">
        <v>240</v>
      </c>
      <c r="AU203" s="251" t="s">
        <v>80</v>
      </c>
      <c r="AV203" s="13" t="s">
        <v>78</v>
      </c>
      <c r="AW203" s="13" t="s">
        <v>32</v>
      </c>
      <c r="AX203" s="13" t="s">
        <v>71</v>
      </c>
      <c r="AY203" s="251" t="s">
        <v>126</v>
      </c>
    </row>
    <row r="204" spans="2:51" s="12" customFormat="1" ht="12">
      <c r="B204" s="231"/>
      <c r="C204" s="232"/>
      <c r="D204" s="224" t="s">
        <v>240</v>
      </c>
      <c r="E204" s="233" t="s">
        <v>19</v>
      </c>
      <c r="F204" s="234" t="s">
        <v>728</v>
      </c>
      <c r="G204" s="232"/>
      <c r="H204" s="235">
        <v>13.6</v>
      </c>
      <c r="I204" s="236"/>
      <c r="J204" s="232"/>
      <c r="K204" s="232"/>
      <c r="L204" s="237"/>
      <c r="M204" s="238"/>
      <c r="N204" s="239"/>
      <c r="O204" s="239"/>
      <c r="P204" s="239"/>
      <c r="Q204" s="239"/>
      <c r="R204" s="239"/>
      <c r="S204" s="239"/>
      <c r="T204" s="240"/>
      <c r="AT204" s="241" t="s">
        <v>240</v>
      </c>
      <c r="AU204" s="241" t="s">
        <v>80</v>
      </c>
      <c r="AV204" s="12" t="s">
        <v>80</v>
      </c>
      <c r="AW204" s="12" t="s">
        <v>32</v>
      </c>
      <c r="AX204" s="12" t="s">
        <v>71</v>
      </c>
      <c r="AY204" s="241" t="s">
        <v>126</v>
      </c>
    </row>
    <row r="205" spans="2:51" s="14" customFormat="1" ht="12">
      <c r="B205" s="252"/>
      <c r="C205" s="253"/>
      <c r="D205" s="224" t="s">
        <v>240</v>
      </c>
      <c r="E205" s="254" t="s">
        <v>19</v>
      </c>
      <c r="F205" s="255" t="s">
        <v>300</v>
      </c>
      <c r="G205" s="253"/>
      <c r="H205" s="256">
        <v>29.5</v>
      </c>
      <c r="I205" s="257"/>
      <c r="J205" s="253"/>
      <c r="K205" s="253"/>
      <c r="L205" s="258"/>
      <c r="M205" s="259"/>
      <c r="N205" s="260"/>
      <c r="O205" s="260"/>
      <c r="P205" s="260"/>
      <c r="Q205" s="260"/>
      <c r="R205" s="260"/>
      <c r="S205" s="260"/>
      <c r="T205" s="261"/>
      <c r="AT205" s="262" t="s">
        <v>240</v>
      </c>
      <c r="AU205" s="262" t="s">
        <v>80</v>
      </c>
      <c r="AV205" s="14" t="s">
        <v>150</v>
      </c>
      <c r="AW205" s="14" t="s">
        <v>32</v>
      </c>
      <c r="AX205" s="14" t="s">
        <v>78</v>
      </c>
      <c r="AY205" s="262" t="s">
        <v>126</v>
      </c>
    </row>
    <row r="206" spans="2:65" s="1" customFormat="1" ht="16.5" customHeight="1">
      <c r="B206" s="38"/>
      <c r="C206" s="211" t="s">
        <v>373</v>
      </c>
      <c r="D206" s="211" t="s">
        <v>127</v>
      </c>
      <c r="E206" s="212" t="s">
        <v>729</v>
      </c>
      <c r="F206" s="213" t="s">
        <v>730</v>
      </c>
      <c r="G206" s="214" t="s">
        <v>261</v>
      </c>
      <c r="H206" s="215">
        <v>382</v>
      </c>
      <c r="I206" s="216"/>
      <c r="J206" s="217">
        <f>ROUND(I206*H206,2)</f>
        <v>0</v>
      </c>
      <c r="K206" s="213" t="s">
        <v>164</v>
      </c>
      <c r="L206" s="43"/>
      <c r="M206" s="218" t="s">
        <v>19</v>
      </c>
      <c r="N206" s="219" t="s">
        <v>42</v>
      </c>
      <c r="O206" s="83"/>
      <c r="P206" s="220">
        <f>O206*H206</f>
        <v>0</v>
      </c>
      <c r="Q206" s="220">
        <v>0.10095</v>
      </c>
      <c r="R206" s="220">
        <f>Q206*H206</f>
        <v>38.5629</v>
      </c>
      <c r="S206" s="220">
        <v>0</v>
      </c>
      <c r="T206" s="221">
        <f>S206*H206</f>
        <v>0</v>
      </c>
      <c r="AR206" s="222" t="s">
        <v>150</v>
      </c>
      <c r="AT206" s="222" t="s">
        <v>127</v>
      </c>
      <c r="AU206" s="222" t="s">
        <v>80</v>
      </c>
      <c r="AY206" s="17" t="s">
        <v>126</v>
      </c>
      <c r="BE206" s="223">
        <f>IF(N206="základní",J206,0)</f>
        <v>0</v>
      </c>
      <c r="BF206" s="223">
        <f>IF(N206="snížená",J206,0)</f>
        <v>0</v>
      </c>
      <c r="BG206" s="223">
        <f>IF(N206="zákl. přenesená",J206,0)</f>
        <v>0</v>
      </c>
      <c r="BH206" s="223">
        <f>IF(N206="sníž. přenesená",J206,0)</f>
        <v>0</v>
      </c>
      <c r="BI206" s="223">
        <f>IF(N206="nulová",J206,0)</f>
        <v>0</v>
      </c>
      <c r="BJ206" s="17" t="s">
        <v>78</v>
      </c>
      <c r="BK206" s="223">
        <f>ROUND(I206*H206,2)</f>
        <v>0</v>
      </c>
      <c r="BL206" s="17" t="s">
        <v>150</v>
      </c>
      <c r="BM206" s="222" t="s">
        <v>731</v>
      </c>
    </row>
    <row r="207" spans="2:47" s="1" customFormat="1" ht="12">
      <c r="B207" s="38"/>
      <c r="C207" s="39"/>
      <c r="D207" s="224" t="s">
        <v>134</v>
      </c>
      <c r="E207" s="39"/>
      <c r="F207" s="225" t="s">
        <v>732</v>
      </c>
      <c r="G207" s="39"/>
      <c r="H207" s="39"/>
      <c r="I207" s="135"/>
      <c r="J207" s="39"/>
      <c r="K207" s="39"/>
      <c r="L207" s="43"/>
      <c r="M207" s="226"/>
      <c r="N207" s="83"/>
      <c r="O207" s="83"/>
      <c r="P207" s="83"/>
      <c r="Q207" s="83"/>
      <c r="R207" s="83"/>
      <c r="S207" s="83"/>
      <c r="T207" s="84"/>
      <c r="AT207" s="17" t="s">
        <v>134</v>
      </c>
      <c r="AU207" s="17" t="s">
        <v>80</v>
      </c>
    </row>
    <row r="208" spans="2:47" s="1" customFormat="1" ht="12">
      <c r="B208" s="38"/>
      <c r="C208" s="39"/>
      <c r="D208" s="224" t="s">
        <v>232</v>
      </c>
      <c r="E208" s="39"/>
      <c r="F208" s="227" t="s">
        <v>733</v>
      </c>
      <c r="G208" s="39"/>
      <c r="H208" s="39"/>
      <c r="I208" s="135"/>
      <c r="J208" s="39"/>
      <c r="K208" s="39"/>
      <c r="L208" s="43"/>
      <c r="M208" s="226"/>
      <c r="N208" s="83"/>
      <c r="O208" s="83"/>
      <c r="P208" s="83"/>
      <c r="Q208" s="83"/>
      <c r="R208" s="83"/>
      <c r="S208" s="83"/>
      <c r="T208" s="84"/>
      <c r="AT208" s="17" t="s">
        <v>232</v>
      </c>
      <c r="AU208" s="17" t="s">
        <v>80</v>
      </c>
    </row>
    <row r="209" spans="2:51" s="12" customFormat="1" ht="12">
      <c r="B209" s="231"/>
      <c r="C209" s="232"/>
      <c r="D209" s="224" t="s">
        <v>240</v>
      </c>
      <c r="E209" s="233" t="s">
        <v>19</v>
      </c>
      <c r="F209" s="234" t="s">
        <v>734</v>
      </c>
      <c r="G209" s="232"/>
      <c r="H209" s="235">
        <v>382</v>
      </c>
      <c r="I209" s="236"/>
      <c r="J209" s="232"/>
      <c r="K209" s="232"/>
      <c r="L209" s="237"/>
      <c r="M209" s="238"/>
      <c r="N209" s="239"/>
      <c r="O209" s="239"/>
      <c r="P209" s="239"/>
      <c r="Q209" s="239"/>
      <c r="R209" s="239"/>
      <c r="S209" s="239"/>
      <c r="T209" s="240"/>
      <c r="AT209" s="241" t="s">
        <v>240</v>
      </c>
      <c r="AU209" s="241" t="s">
        <v>80</v>
      </c>
      <c r="AV209" s="12" t="s">
        <v>80</v>
      </c>
      <c r="AW209" s="12" t="s">
        <v>32</v>
      </c>
      <c r="AX209" s="12" t="s">
        <v>78</v>
      </c>
      <c r="AY209" s="241" t="s">
        <v>126</v>
      </c>
    </row>
    <row r="210" spans="2:65" s="1" customFormat="1" ht="16.5" customHeight="1">
      <c r="B210" s="38"/>
      <c r="C210" s="263" t="s">
        <v>379</v>
      </c>
      <c r="D210" s="263" t="s">
        <v>301</v>
      </c>
      <c r="E210" s="264" t="s">
        <v>735</v>
      </c>
      <c r="F210" s="265" t="s">
        <v>736</v>
      </c>
      <c r="G210" s="266" t="s">
        <v>261</v>
      </c>
      <c r="H210" s="267">
        <v>382</v>
      </c>
      <c r="I210" s="268"/>
      <c r="J210" s="269">
        <f>ROUND(I210*H210,2)</f>
        <v>0</v>
      </c>
      <c r="K210" s="265" t="s">
        <v>164</v>
      </c>
      <c r="L210" s="270"/>
      <c r="M210" s="271" t="s">
        <v>19</v>
      </c>
      <c r="N210" s="272" t="s">
        <v>42</v>
      </c>
      <c r="O210" s="83"/>
      <c r="P210" s="220">
        <f>O210*H210</f>
        <v>0</v>
      </c>
      <c r="Q210" s="220">
        <v>0.022</v>
      </c>
      <c r="R210" s="220">
        <f>Q210*H210</f>
        <v>8.404</v>
      </c>
      <c r="S210" s="220">
        <v>0</v>
      </c>
      <c r="T210" s="221">
        <f>S210*H210</f>
        <v>0</v>
      </c>
      <c r="AR210" s="222" t="s">
        <v>172</v>
      </c>
      <c r="AT210" s="222" t="s">
        <v>301</v>
      </c>
      <c r="AU210" s="222" t="s">
        <v>80</v>
      </c>
      <c r="AY210" s="17" t="s">
        <v>126</v>
      </c>
      <c r="BE210" s="223">
        <f>IF(N210="základní",J210,0)</f>
        <v>0</v>
      </c>
      <c r="BF210" s="223">
        <f>IF(N210="snížená",J210,0)</f>
        <v>0</v>
      </c>
      <c r="BG210" s="223">
        <f>IF(N210="zákl. přenesená",J210,0)</f>
        <v>0</v>
      </c>
      <c r="BH210" s="223">
        <f>IF(N210="sníž. přenesená",J210,0)</f>
        <v>0</v>
      </c>
      <c r="BI210" s="223">
        <f>IF(N210="nulová",J210,0)</f>
        <v>0</v>
      </c>
      <c r="BJ210" s="17" t="s">
        <v>78</v>
      </c>
      <c r="BK210" s="223">
        <f>ROUND(I210*H210,2)</f>
        <v>0</v>
      </c>
      <c r="BL210" s="17" t="s">
        <v>150</v>
      </c>
      <c r="BM210" s="222" t="s">
        <v>737</v>
      </c>
    </row>
    <row r="211" spans="2:47" s="1" customFormat="1" ht="12">
      <c r="B211" s="38"/>
      <c r="C211" s="39"/>
      <c r="D211" s="224" t="s">
        <v>134</v>
      </c>
      <c r="E211" s="39"/>
      <c r="F211" s="225" t="s">
        <v>736</v>
      </c>
      <c r="G211" s="39"/>
      <c r="H211" s="39"/>
      <c r="I211" s="135"/>
      <c r="J211" s="39"/>
      <c r="K211" s="39"/>
      <c r="L211" s="43"/>
      <c r="M211" s="226"/>
      <c r="N211" s="83"/>
      <c r="O211" s="83"/>
      <c r="P211" s="83"/>
      <c r="Q211" s="83"/>
      <c r="R211" s="83"/>
      <c r="S211" s="83"/>
      <c r="T211" s="84"/>
      <c r="AT211" s="17" t="s">
        <v>134</v>
      </c>
      <c r="AU211" s="17" t="s">
        <v>80</v>
      </c>
    </row>
    <row r="212" spans="2:65" s="1" customFormat="1" ht="16.5" customHeight="1">
      <c r="B212" s="38"/>
      <c r="C212" s="211" t="s">
        <v>386</v>
      </c>
      <c r="D212" s="211" t="s">
        <v>127</v>
      </c>
      <c r="E212" s="212" t="s">
        <v>568</v>
      </c>
      <c r="F212" s="213" t="s">
        <v>569</v>
      </c>
      <c r="G212" s="214" t="s">
        <v>229</v>
      </c>
      <c r="H212" s="215">
        <v>17.1</v>
      </c>
      <c r="I212" s="216"/>
      <c r="J212" s="217">
        <f>ROUND(I212*H212,2)</f>
        <v>0</v>
      </c>
      <c r="K212" s="213" t="s">
        <v>164</v>
      </c>
      <c r="L212" s="43"/>
      <c r="M212" s="218" t="s">
        <v>19</v>
      </c>
      <c r="N212" s="219" t="s">
        <v>42</v>
      </c>
      <c r="O212" s="83"/>
      <c r="P212" s="220">
        <f>O212*H212</f>
        <v>0</v>
      </c>
      <c r="Q212" s="220">
        <v>0</v>
      </c>
      <c r="R212" s="220">
        <f>Q212*H212</f>
        <v>0</v>
      </c>
      <c r="S212" s="220">
        <v>0</v>
      </c>
      <c r="T212" s="221">
        <f>S212*H212</f>
        <v>0</v>
      </c>
      <c r="AR212" s="222" t="s">
        <v>150</v>
      </c>
      <c r="AT212" s="222" t="s">
        <v>127</v>
      </c>
      <c r="AU212" s="222" t="s">
        <v>80</v>
      </c>
      <c r="AY212" s="17" t="s">
        <v>126</v>
      </c>
      <c r="BE212" s="223">
        <f>IF(N212="základní",J212,0)</f>
        <v>0</v>
      </c>
      <c r="BF212" s="223">
        <f>IF(N212="snížená",J212,0)</f>
        <v>0</v>
      </c>
      <c r="BG212" s="223">
        <f>IF(N212="zákl. přenesená",J212,0)</f>
        <v>0</v>
      </c>
      <c r="BH212" s="223">
        <f>IF(N212="sníž. přenesená",J212,0)</f>
        <v>0</v>
      </c>
      <c r="BI212" s="223">
        <f>IF(N212="nulová",J212,0)</f>
        <v>0</v>
      </c>
      <c r="BJ212" s="17" t="s">
        <v>78</v>
      </c>
      <c r="BK212" s="223">
        <f>ROUND(I212*H212,2)</f>
        <v>0</v>
      </c>
      <c r="BL212" s="17" t="s">
        <v>150</v>
      </c>
      <c r="BM212" s="222" t="s">
        <v>738</v>
      </c>
    </row>
    <row r="213" spans="2:47" s="1" customFormat="1" ht="12">
      <c r="B213" s="38"/>
      <c r="C213" s="39"/>
      <c r="D213" s="224" t="s">
        <v>134</v>
      </c>
      <c r="E213" s="39"/>
      <c r="F213" s="225" t="s">
        <v>571</v>
      </c>
      <c r="G213" s="39"/>
      <c r="H213" s="39"/>
      <c r="I213" s="135"/>
      <c r="J213" s="39"/>
      <c r="K213" s="39"/>
      <c r="L213" s="43"/>
      <c r="M213" s="226"/>
      <c r="N213" s="83"/>
      <c r="O213" s="83"/>
      <c r="P213" s="83"/>
      <c r="Q213" s="83"/>
      <c r="R213" s="83"/>
      <c r="S213" s="83"/>
      <c r="T213" s="84"/>
      <c r="AT213" s="17" t="s">
        <v>134</v>
      </c>
      <c r="AU213" s="17" t="s">
        <v>80</v>
      </c>
    </row>
    <row r="214" spans="2:47" s="1" customFormat="1" ht="12">
      <c r="B214" s="38"/>
      <c r="C214" s="39"/>
      <c r="D214" s="224" t="s">
        <v>232</v>
      </c>
      <c r="E214" s="39"/>
      <c r="F214" s="227" t="s">
        <v>572</v>
      </c>
      <c r="G214" s="39"/>
      <c r="H214" s="39"/>
      <c r="I214" s="135"/>
      <c r="J214" s="39"/>
      <c r="K214" s="39"/>
      <c r="L214" s="43"/>
      <c r="M214" s="226"/>
      <c r="N214" s="83"/>
      <c r="O214" s="83"/>
      <c r="P214" s="83"/>
      <c r="Q214" s="83"/>
      <c r="R214" s="83"/>
      <c r="S214" s="83"/>
      <c r="T214" s="84"/>
      <c r="AT214" s="17" t="s">
        <v>232</v>
      </c>
      <c r="AU214" s="17" t="s">
        <v>80</v>
      </c>
    </row>
    <row r="215" spans="2:63" s="11" customFormat="1" ht="22.8" customHeight="1">
      <c r="B215" s="195"/>
      <c r="C215" s="196"/>
      <c r="D215" s="197" t="s">
        <v>70</v>
      </c>
      <c r="E215" s="209" t="s">
        <v>579</v>
      </c>
      <c r="F215" s="209" t="s">
        <v>580</v>
      </c>
      <c r="G215" s="196"/>
      <c r="H215" s="196"/>
      <c r="I215" s="199"/>
      <c r="J215" s="210">
        <f>BK215</f>
        <v>0</v>
      </c>
      <c r="K215" s="196"/>
      <c r="L215" s="201"/>
      <c r="M215" s="202"/>
      <c r="N215" s="203"/>
      <c r="O215" s="203"/>
      <c r="P215" s="204">
        <f>SUM(P216:P232)</f>
        <v>0</v>
      </c>
      <c r="Q215" s="203"/>
      <c r="R215" s="204">
        <f>SUM(R216:R232)</f>
        <v>0</v>
      </c>
      <c r="S215" s="203"/>
      <c r="T215" s="205">
        <f>SUM(T216:T232)</f>
        <v>0</v>
      </c>
      <c r="AR215" s="206" t="s">
        <v>78</v>
      </c>
      <c r="AT215" s="207" t="s">
        <v>70</v>
      </c>
      <c r="AU215" s="207" t="s">
        <v>78</v>
      </c>
      <c r="AY215" s="206" t="s">
        <v>126</v>
      </c>
      <c r="BK215" s="208">
        <f>SUM(BK216:BK232)</f>
        <v>0</v>
      </c>
    </row>
    <row r="216" spans="2:65" s="1" customFormat="1" ht="16.5" customHeight="1">
      <c r="B216" s="38"/>
      <c r="C216" s="211" t="s">
        <v>392</v>
      </c>
      <c r="D216" s="211" t="s">
        <v>127</v>
      </c>
      <c r="E216" s="212" t="s">
        <v>739</v>
      </c>
      <c r="F216" s="213" t="s">
        <v>740</v>
      </c>
      <c r="G216" s="214" t="s">
        <v>286</v>
      </c>
      <c r="H216" s="215">
        <v>115.63</v>
      </c>
      <c r="I216" s="216"/>
      <c r="J216" s="217">
        <f>ROUND(I216*H216,2)</f>
        <v>0</v>
      </c>
      <c r="K216" s="213" t="s">
        <v>19</v>
      </c>
      <c r="L216" s="43"/>
      <c r="M216" s="218" t="s">
        <v>19</v>
      </c>
      <c r="N216" s="219" t="s">
        <v>42</v>
      </c>
      <c r="O216" s="83"/>
      <c r="P216" s="220">
        <f>O216*H216</f>
        <v>0</v>
      </c>
      <c r="Q216" s="220">
        <v>0</v>
      </c>
      <c r="R216" s="220">
        <f>Q216*H216</f>
        <v>0</v>
      </c>
      <c r="S216" s="220">
        <v>0</v>
      </c>
      <c r="T216" s="221">
        <f>S216*H216</f>
        <v>0</v>
      </c>
      <c r="AR216" s="222" t="s">
        <v>150</v>
      </c>
      <c r="AT216" s="222" t="s">
        <v>127</v>
      </c>
      <c r="AU216" s="222" t="s">
        <v>80</v>
      </c>
      <c r="AY216" s="17" t="s">
        <v>126</v>
      </c>
      <c r="BE216" s="223">
        <f>IF(N216="základní",J216,0)</f>
        <v>0</v>
      </c>
      <c r="BF216" s="223">
        <f>IF(N216="snížená",J216,0)</f>
        <v>0</v>
      </c>
      <c r="BG216" s="223">
        <f>IF(N216="zákl. přenesená",J216,0)</f>
        <v>0</v>
      </c>
      <c r="BH216" s="223">
        <f>IF(N216="sníž. přenesená",J216,0)</f>
        <v>0</v>
      </c>
      <c r="BI216" s="223">
        <f>IF(N216="nulová",J216,0)</f>
        <v>0</v>
      </c>
      <c r="BJ216" s="17" t="s">
        <v>78</v>
      </c>
      <c r="BK216" s="223">
        <f>ROUND(I216*H216,2)</f>
        <v>0</v>
      </c>
      <c r="BL216" s="17" t="s">
        <v>150</v>
      </c>
      <c r="BM216" s="222" t="s">
        <v>741</v>
      </c>
    </row>
    <row r="217" spans="2:47" s="1" customFormat="1" ht="12">
      <c r="B217" s="38"/>
      <c r="C217" s="39"/>
      <c r="D217" s="224" t="s">
        <v>134</v>
      </c>
      <c r="E217" s="39"/>
      <c r="F217" s="225" t="s">
        <v>742</v>
      </c>
      <c r="G217" s="39"/>
      <c r="H217" s="39"/>
      <c r="I217" s="135"/>
      <c r="J217" s="39"/>
      <c r="K217" s="39"/>
      <c r="L217" s="43"/>
      <c r="M217" s="226"/>
      <c r="N217" s="83"/>
      <c r="O217" s="83"/>
      <c r="P217" s="83"/>
      <c r="Q217" s="83"/>
      <c r="R217" s="83"/>
      <c r="S217" s="83"/>
      <c r="T217" s="84"/>
      <c r="AT217" s="17" t="s">
        <v>134</v>
      </c>
      <c r="AU217" s="17" t="s">
        <v>80</v>
      </c>
    </row>
    <row r="218" spans="2:51" s="13" customFormat="1" ht="12">
      <c r="B218" s="242"/>
      <c r="C218" s="243"/>
      <c r="D218" s="224" t="s">
        <v>240</v>
      </c>
      <c r="E218" s="244" t="s">
        <v>19</v>
      </c>
      <c r="F218" s="245" t="s">
        <v>743</v>
      </c>
      <c r="G218" s="243"/>
      <c r="H218" s="244" t="s">
        <v>19</v>
      </c>
      <c r="I218" s="246"/>
      <c r="J218" s="243"/>
      <c r="K218" s="243"/>
      <c r="L218" s="247"/>
      <c r="M218" s="248"/>
      <c r="N218" s="249"/>
      <c r="O218" s="249"/>
      <c r="P218" s="249"/>
      <c r="Q218" s="249"/>
      <c r="R218" s="249"/>
      <c r="S218" s="249"/>
      <c r="T218" s="250"/>
      <c r="AT218" s="251" t="s">
        <v>240</v>
      </c>
      <c r="AU218" s="251" t="s">
        <v>80</v>
      </c>
      <c r="AV218" s="13" t="s">
        <v>78</v>
      </c>
      <c r="AW218" s="13" t="s">
        <v>32</v>
      </c>
      <c r="AX218" s="13" t="s">
        <v>71</v>
      </c>
      <c r="AY218" s="251" t="s">
        <v>126</v>
      </c>
    </row>
    <row r="219" spans="2:51" s="12" customFormat="1" ht="12">
      <c r="B219" s="231"/>
      <c r="C219" s="232"/>
      <c r="D219" s="224" t="s">
        <v>240</v>
      </c>
      <c r="E219" s="233" t="s">
        <v>19</v>
      </c>
      <c r="F219" s="234" t="s">
        <v>744</v>
      </c>
      <c r="G219" s="232"/>
      <c r="H219" s="235">
        <v>115.63</v>
      </c>
      <c r="I219" s="236"/>
      <c r="J219" s="232"/>
      <c r="K219" s="232"/>
      <c r="L219" s="237"/>
      <c r="M219" s="238"/>
      <c r="N219" s="239"/>
      <c r="O219" s="239"/>
      <c r="P219" s="239"/>
      <c r="Q219" s="239"/>
      <c r="R219" s="239"/>
      <c r="S219" s="239"/>
      <c r="T219" s="240"/>
      <c r="AT219" s="241" t="s">
        <v>240</v>
      </c>
      <c r="AU219" s="241" t="s">
        <v>80</v>
      </c>
      <c r="AV219" s="12" t="s">
        <v>80</v>
      </c>
      <c r="AW219" s="12" t="s">
        <v>32</v>
      </c>
      <c r="AX219" s="12" t="s">
        <v>78</v>
      </c>
      <c r="AY219" s="241" t="s">
        <v>126</v>
      </c>
    </row>
    <row r="220" spans="2:65" s="1" customFormat="1" ht="16.5" customHeight="1">
      <c r="B220" s="38"/>
      <c r="C220" s="211" t="s">
        <v>399</v>
      </c>
      <c r="D220" s="211" t="s">
        <v>127</v>
      </c>
      <c r="E220" s="212" t="s">
        <v>587</v>
      </c>
      <c r="F220" s="213" t="s">
        <v>588</v>
      </c>
      <c r="G220" s="214" t="s">
        <v>286</v>
      </c>
      <c r="H220" s="215">
        <v>3.42</v>
      </c>
      <c r="I220" s="216"/>
      <c r="J220" s="217">
        <f>ROUND(I220*H220,2)</f>
        <v>0</v>
      </c>
      <c r="K220" s="213" t="s">
        <v>164</v>
      </c>
      <c r="L220" s="43"/>
      <c r="M220" s="218" t="s">
        <v>19</v>
      </c>
      <c r="N220" s="219" t="s">
        <v>42</v>
      </c>
      <c r="O220" s="83"/>
      <c r="P220" s="220">
        <f>O220*H220</f>
        <v>0</v>
      </c>
      <c r="Q220" s="220">
        <v>0</v>
      </c>
      <c r="R220" s="220">
        <f>Q220*H220</f>
        <v>0</v>
      </c>
      <c r="S220" s="220">
        <v>0</v>
      </c>
      <c r="T220" s="221">
        <f>S220*H220</f>
        <v>0</v>
      </c>
      <c r="AR220" s="222" t="s">
        <v>150</v>
      </c>
      <c r="AT220" s="222" t="s">
        <v>127</v>
      </c>
      <c r="AU220" s="222" t="s">
        <v>80</v>
      </c>
      <c r="AY220" s="17" t="s">
        <v>126</v>
      </c>
      <c r="BE220" s="223">
        <f>IF(N220="základní",J220,0)</f>
        <v>0</v>
      </c>
      <c r="BF220" s="223">
        <f>IF(N220="snížená",J220,0)</f>
        <v>0</v>
      </c>
      <c r="BG220" s="223">
        <f>IF(N220="zákl. přenesená",J220,0)</f>
        <v>0</v>
      </c>
      <c r="BH220" s="223">
        <f>IF(N220="sníž. přenesená",J220,0)</f>
        <v>0</v>
      </c>
      <c r="BI220" s="223">
        <f>IF(N220="nulová",J220,0)</f>
        <v>0</v>
      </c>
      <c r="BJ220" s="17" t="s">
        <v>78</v>
      </c>
      <c r="BK220" s="223">
        <f>ROUND(I220*H220,2)</f>
        <v>0</v>
      </c>
      <c r="BL220" s="17" t="s">
        <v>150</v>
      </c>
      <c r="BM220" s="222" t="s">
        <v>745</v>
      </c>
    </row>
    <row r="221" spans="2:47" s="1" customFormat="1" ht="12">
      <c r="B221" s="38"/>
      <c r="C221" s="39"/>
      <c r="D221" s="224" t="s">
        <v>134</v>
      </c>
      <c r="E221" s="39"/>
      <c r="F221" s="225" t="s">
        <v>590</v>
      </c>
      <c r="G221" s="39"/>
      <c r="H221" s="39"/>
      <c r="I221" s="135"/>
      <c r="J221" s="39"/>
      <c r="K221" s="39"/>
      <c r="L221" s="43"/>
      <c r="M221" s="226"/>
      <c r="N221" s="83"/>
      <c r="O221" s="83"/>
      <c r="P221" s="83"/>
      <c r="Q221" s="83"/>
      <c r="R221" s="83"/>
      <c r="S221" s="83"/>
      <c r="T221" s="84"/>
      <c r="AT221" s="17" t="s">
        <v>134</v>
      </c>
      <c r="AU221" s="17" t="s">
        <v>80</v>
      </c>
    </row>
    <row r="222" spans="2:47" s="1" customFormat="1" ht="12">
      <c r="B222" s="38"/>
      <c r="C222" s="39"/>
      <c r="D222" s="224" t="s">
        <v>232</v>
      </c>
      <c r="E222" s="39"/>
      <c r="F222" s="227" t="s">
        <v>591</v>
      </c>
      <c r="G222" s="39"/>
      <c r="H222" s="39"/>
      <c r="I222" s="135"/>
      <c r="J222" s="39"/>
      <c r="K222" s="39"/>
      <c r="L222" s="43"/>
      <c r="M222" s="226"/>
      <c r="N222" s="83"/>
      <c r="O222" s="83"/>
      <c r="P222" s="83"/>
      <c r="Q222" s="83"/>
      <c r="R222" s="83"/>
      <c r="S222" s="83"/>
      <c r="T222" s="84"/>
      <c r="AT222" s="17" t="s">
        <v>232</v>
      </c>
      <c r="AU222" s="17" t="s">
        <v>80</v>
      </c>
    </row>
    <row r="223" spans="2:47" s="1" customFormat="1" ht="12">
      <c r="B223" s="38"/>
      <c r="C223" s="39"/>
      <c r="D223" s="224" t="s">
        <v>136</v>
      </c>
      <c r="E223" s="39"/>
      <c r="F223" s="227" t="s">
        <v>592</v>
      </c>
      <c r="G223" s="39"/>
      <c r="H223" s="39"/>
      <c r="I223" s="135"/>
      <c r="J223" s="39"/>
      <c r="K223" s="39"/>
      <c r="L223" s="43"/>
      <c r="M223" s="226"/>
      <c r="N223" s="83"/>
      <c r="O223" s="83"/>
      <c r="P223" s="83"/>
      <c r="Q223" s="83"/>
      <c r="R223" s="83"/>
      <c r="S223" s="83"/>
      <c r="T223" s="84"/>
      <c r="AT223" s="17" t="s">
        <v>136</v>
      </c>
      <c r="AU223" s="17" t="s">
        <v>80</v>
      </c>
    </row>
    <row r="224" spans="2:51" s="13" customFormat="1" ht="12">
      <c r="B224" s="242"/>
      <c r="C224" s="243"/>
      <c r="D224" s="224" t="s">
        <v>240</v>
      </c>
      <c r="E224" s="244" t="s">
        <v>19</v>
      </c>
      <c r="F224" s="245" t="s">
        <v>746</v>
      </c>
      <c r="G224" s="243"/>
      <c r="H224" s="244" t="s">
        <v>19</v>
      </c>
      <c r="I224" s="246"/>
      <c r="J224" s="243"/>
      <c r="K224" s="243"/>
      <c r="L224" s="247"/>
      <c r="M224" s="248"/>
      <c r="N224" s="249"/>
      <c r="O224" s="249"/>
      <c r="P224" s="249"/>
      <c r="Q224" s="249"/>
      <c r="R224" s="249"/>
      <c r="S224" s="249"/>
      <c r="T224" s="250"/>
      <c r="AT224" s="251" t="s">
        <v>240</v>
      </c>
      <c r="AU224" s="251" t="s">
        <v>80</v>
      </c>
      <c r="AV224" s="13" t="s">
        <v>78</v>
      </c>
      <c r="AW224" s="13" t="s">
        <v>32</v>
      </c>
      <c r="AX224" s="13" t="s">
        <v>71</v>
      </c>
      <c r="AY224" s="251" t="s">
        <v>126</v>
      </c>
    </row>
    <row r="225" spans="2:51" s="12" customFormat="1" ht="12">
      <c r="B225" s="231"/>
      <c r="C225" s="232"/>
      <c r="D225" s="224" t="s">
        <v>240</v>
      </c>
      <c r="E225" s="233" t="s">
        <v>19</v>
      </c>
      <c r="F225" s="234" t="s">
        <v>747</v>
      </c>
      <c r="G225" s="232"/>
      <c r="H225" s="235">
        <v>3.42</v>
      </c>
      <c r="I225" s="236"/>
      <c r="J225" s="232"/>
      <c r="K225" s="232"/>
      <c r="L225" s="237"/>
      <c r="M225" s="238"/>
      <c r="N225" s="239"/>
      <c r="O225" s="239"/>
      <c r="P225" s="239"/>
      <c r="Q225" s="239"/>
      <c r="R225" s="239"/>
      <c r="S225" s="239"/>
      <c r="T225" s="240"/>
      <c r="AT225" s="241" t="s">
        <v>240</v>
      </c>
      <c r="AU225" s="241" t="s">
        <v>80</v>
      </c>
      <c r="AV225" s="12" t="s">
        <v>80</v>
      </c>
      <c r="AW225" s="12" t="s">
        <v>32</v>
      </c>
      <c r="AX225" s="12" t="s">
        <v>71</v>
      </c>
      <c r="AY225" s="241" t="s">
        <v>126</v>
      </c>
    </row>
    <row r="226" spans="2:51" s="14" customFormat="1" ht="12">
      <c r="B226" s="252"/>
      <c r="C226" s="253"/>
      <c r="D226" s="224" t="s">
        <v>240</v>
      </c>
      <c r="E226" s="254" t="s">
        <v>19</v>
      </c>
      <c r="F226" s="255" t="s">
        <v>300</v>
      </c>
      <c r="G226" s="253"/>
      <c r="H226" s="256">
        <v>3.42</v>
      </c>
      <c r="I226" s="257"/>
      <c r="J226" s="253"/>
      <c r="K226" s="253"/>
      <c r="L226" s="258"/>
      <c r="M226" s="259"/>
      <c r="N226" s="260"/>
      <c r="O226" s="260"/>
      <c r="P226" s="260"/>
      <c r="Q226" s="260"/>
      <c r="R226" s="260"/>
      <c r="S226" s="260"/>
      <c r="T226" s="261"/>
      <c r="AT226" s="262" t="s">
        <v>240</v>
      </c>
      <c r="AU226" s="262" t="s">
        <v>80</v>
      </c>
      <c r="AV226" s="14" t="s">
        <v>150</v>
      </c>
      <c r="AW226" s="14" t="s">
        <v>32</v>
      </c>
      <c r="AX226" s="14" t="s">
        <v>78</v>
      </c>
      <c r="AY226" s="262" t="s">
        <v>126</v>
      </c>
    </row>
    <row r="227" spans="2:65" s="1" customFormat="1" ht="16.5" customHeight="1">
      <c r="B227" s="38"/>
      <c r="C227" s="211" t="s">
        <v>403</v>
      </c>
      <c r="D227" s="211" t="s">
        <v>127</v>
      </c>
      <c r="E227" s="212" t="s">
        <v>604</v>
      </c>
      <c r="F227" s="213" t="s">
        <v>605</v>
      </c>
      <c r="G227" s="214" t="s">
        <v>286</v>
      </c>
      <c r="H227" s="215">
        <v>3.42</v>
      </c>
      <c r="I227" s="216"/>
      <c r="J227" s="217">
        <f>ROUND(I227*H227,2)</f>
        <v>0</v>
      </c>
      <c r="K227" s="213" t="s">
        <v>164</v>
      </c>
      <c r="L227" s="43"/>
      <c r="M227" s="218" t="s">
        <v>19</v>
      </c>
      <c r="N227" s="219" t="s">
        <v>42</v>
      </c>
      <c r="O227" s="83"/>
      <c r="P227" s="220">
        <f>O227*H227</f>
        <v>0</v>
      </c>
      <c r="Q227" s="220">
        <v>0</v>
      </c>
      <c r="R227" s="220">
        <f>Q227*H227</f>
        <v>0</v>
      </c>
      <c r="S227" s="220">
        <v>0</v>
      </c>
      <c r="T227" s="221">
        <f>S227*H227</f>
        <v>0</v>
      </c>
      <c r="AR227" s="222" t="s">
        <v>150</v>
      </c>
      <c r="AT227" s="222" t="s">
        <v>127</v>
      </c>
      <c r="AU227" s="222" t="s">
        <v>80</v>
      </c>
      <c r="AY227" s="17" t="s">
        <v>126</v>
      </c>
      <c r="BE227" s="223">
        <f>IF(N227="základní",J227,0)</f>
        <v>0</v>
      </c>
      <c r="BF227" s="223">
        <f>IF(N227="snížená",J227,0)</f>
        <v>0</v>
      </c>
      <c r="BG227" s="223">
        <f>IF(N227="zákl. přenesená",J227,0)</f>
        <v>0</v>
      </c>
      <c r="BH227" s="223">
        <f>IF(N227="sníž. přenesená",J227,0)</f>
        <v>0</v>
      </c>
      <c r="BI227" s="223">
        <f>IF(N227="nulová",J227,0)</f>
        <v>0</v>
      </c>
      <c r="BJ227" s="17" t="s">
        <v>78</v>
      </c>
      <c r="BK227" s="223">
        <f>ROUND(I227*H227,2)</f>
        <v>0</v>
      </c>
      <c r="BL227" s="17" t="s">
        <v>150</v>
      </c>
      <c r="BM227" s="222" t="s">
        <v>748</v>
      </c>
    </row>
    <row r="228" spans="2:47" s="1" customFormat="1" ht="12">
      <c r="B228" s="38"/>
      <c r="C228" s="39"/>
      <c r="D228" s="224" t="s">
        <v>134</v>
      </c>
      <c r="E228" s="39"/>
      <c r="F228" s="225" t="s">
        <v>607</v>
      </c>
      <c r="G228" s="39"/>
      <c r="H228" s="39"/>
      <c r="I228" s="135"/>
      <c r="J228" s="39"/>
      <c r="K228" s="39"/>
      <c r="L228" s="43"/>
      <c r="M228" s="226"/>
      <c r="N228" s="83"/>
      <c r="O228" s="83"/>
      <c r="P228" s="83"/>
      <c r="Q228" s="83"/>
      <c r="R228" s="83"/>
      <c r="S228" s="83"/>
      <c r="T228" s="84"/>
      <c r="AT228" s="17" t="s">
        <v>134</v>
      </c>
      <c r="AU228" s="17" t="s">
        <v>80</v>
      </c>
    </row>
    <row r="229" spans="2:47" s="1" customFormat="1" ht="12">
      <c r="B229" s="38"/>
      <c r="C229" s="39"/>
      <c r="D229" s="224" t="s">
        <v>232</v>
      </c>
      <c r="E229" s="39"/>
      <c r="F229" s="227" t="s">
        <v>608</v>
      </c>
      <c r="G229" s="39"/>
      <c r="H229" s="39"/>
      <c r="I229" s="135"/>
      <c r="J229" s="39"/>
      <c r="K229" s="39"/>
      <c r="L229" s="43"/>
      <c r="M229" s="226"/>
      <c r="N229" s="83"/>
      <c r="O229" s="83"/>
      <c r="P229" s="83"/>
      <c r="Q229" s="83"/>
      <c r="R229" s="83"/>
      <c r="S229" s="83"/>
      <c r="T229" s="84"/>
      <c r="AT229" s="17" t="s">
        <v>232</v>
      </c>
      <c r="AU229" s="17" t="s">
        <v>80</v>
      </c>
    </row>
    <row r="230" spans="2:65" s="1" customFormat="1" ht="16.5" customHeight="1">
      <c r="B230" s="38"/>
      <c r="C230" s="211" t="s">
        <v>407</v>
      </c>
      <c r="D230" s="211" t="s">
        <v>127</v>
      </c>
      <c r="E230" s="212" t="s">
        <v>749</v>
      </c>
      <c r="F230" s="213" t="s">
        <v>750</v>
      </c>
      <c r="G230" s="214" t="s">
        <v>286</v>
      </c>
      <c r="H230" s="215">
        <v>115.63</v>
      </c>
      <c r="I230" s="216"/>
      <c r="J230" s="217">
        <f>ROUND(I230*H230,2)</f>
        <v>0</v>
      </c>
      <c r="K230" s="213" t="s">
        <v>164</v>
      </c>
      <c r="L230" s="43"/>
      <c r="M230" s="218" t="s">
        <v>19</v>
      </c>
      <c r="N230" s="219" t="s">
        <v>42</v>
      </c>
      <c r="O230" s="83"/>
      <c r="P230" s="220">
        <f>O230*H230</f>
        <v>0</v>
      </c>
      <c r="Q230" s="220">
        <v>0</v>
      </c>
      <c r="R230" s="220">
        <f>Q230*H230</f>
        <v>0</v>
      </c>
      <c r="S230" s="220">
        <v>0</v>
      </c>
      <c r="T230" s="221">
        <f>S230*H230</f>
        <v>0</v>
      </c>
      <c r="AR230" s="222" t="s">
        <v>150</v>
      </c>
      <c r="AT230" s="222" t="s">
        <v>127</v>
      </c>
      <c r="AU230" s="222" t="s">
        <v>80</v>
      </c>
      <c r="AY230" s="17" t="s">
        <v>126</v>
      </c>
      <c r="BE230" s="223">
        <f>IF(N230="základní",J230,0)</f>
        <v>0</v>
      </c>
      <c r="BF230" s="223">
        <f>IF(N230="snížená",J230,0)</f>
        <v>0</v>
      </c>
      <c r="BG230" s="223">
        <f>IF(N230="zákl. přenesená",J230,0)</f>
        <v>0</v>
      </c>
      <c r="BH230" s="223">
        <f>IF(N230="sníž. přenesená",J230,0)</f>
        <v>0</v>
      </c>
      <c r="BI230" s="223">
        <f>IF(N230="nulová",J230,0)</f>
        <v>0</v>
      </c>
      <c r="BJ230" s="17" t="s">
        <v>78</v>
      </c>
      <c r="BK230" s="223">
        <f>ROUND(I230*H230,2)</f>
        <v>0</v>
      </c>
      <c r="BL230" s="17" t="s">
        <v>150</v>
      </c>
      <c r="BM230" s="222" t="s">
        <v>751</v>
      </c>
    </row>
    <row r="231" spans="2:47" s="1" customFormat="1" ht="12">
      <c r="B231" s="38"/>
      <c r="C231" s="39"/>
      <c r="D231" s="224" t="s">
        <v>134</v>
      </c>
      <c r="E231" s="39"/>
      <c r="F231" s="225" t="s">
        <v>752</v>
      </c>
      <c r="G231" s="39"/>
      <c r="H231" s="39"/>
      <c r="I231" s="135"/>
      <c r="J231" s="39"/>
      <c r="K231" s="39"/>
      <c r="L231" s="43"/>
      <c r="M231" s="226"/>
      <c r="N231" s="83"/>
      <c r="O231" s="83"/>
      <c r="P231" s="83"/>
      <c r="Q231" s="83"/>
      <c r="R231" s="83"/>
      <c r="S231" s="83"/>
      <c r="T231" s="84"/>
      <c r="AT231" s="17" t="s">
        <v>134</v>
      </c>
      <c r="AU231" s="17" t="s">
        <v>80</v>
      </c>
    </row>
    <row r="232" spans="2:47" s="1" customFormat="1" ht="12">
      <c r="B232" s="38"/>
      <c r="C232" s="39"/>
      <c r="D232" s="224" t="s">
        <v>232</v>
      </c>
      <c r="E232" s="39"/>
      <c r="F232" s="227" t="s">
        <v>614</v>
      </c>
      <c r="G232" s="39"/>
      <c r="H232" s="39"/>
      <c r="I232" s="135"/>
      <c r="J232" s="39"/>
      <c r="K232" s="39"/>
      <c r="L232" s="43"/>
      <c r="M232" s="226"/>
      <c r="N232" s="83"/>
      <c r="O232" s="83"/>
      <c r="P232" s="83"/>
      <c r="Q232" s="83"/>
      <c r="R232" s="83"/>
      <c r="S232" s="83"/>
      <c r="T232" s="84"/>
      <c r="AT232" s="17" t="s">
        <v>232</v>
      </c>
      <c r="AU232" s="17" t="s">
        <v>80</v>
      </c>
    </row>
    <row r="233" spans="2:63" s="11" customFormat="1" ht="22.8" customHeight="1">
      <c r="B233" s="195"/>
      <c r="C233" s="196"/>
      <c r="D233" s="197" t="s">
        <v>70</v>
      </c>
      <c r="E233" s="209" t="s">
        <v>615</v>
      </c>
      <c r="F233" s="209" t="s">
        <v>616</v>
      </c>
      <c r="G233" s="196"/>
      <c r="H233" s="196"/>
      <c r="I233" s="199"/>
      <c r="J233" s="210">
        <f>BK233</f>
        <v>0</v>
      </c>
      <c r="K233" s="196"/>
      <c r="L233" s="201"/>
      <c r="M233" s="202"/>
      <c r="N233" s="203"/>
      <c r="O233" s="203"/>
      <c r="P233" s="204">
        <f>SUM(P234:P236)</f>
        <v>0</v>
      </c>
      <c r="Q233" s="203"/>
      <c r="R233" s="204">
        <f>SUM(R234:R236)</f>
        <v>0</v>
      </c>
      <c r="S233" s="203"/>
      <c r="T233" s="205">
        <f>SUM(T234:T236)</f>
        <v>0</v>
      </c>
      <c r="AR233" s="206" t="s">
        <v>78</v>
      </c>
      <c r="AT233" s="207" t="s">
        <v>70</v>
      </c>
      <c r="AU233" s="207" t="s">
        <v>78</v>
      </c>
      <c r="AY233" s="206" t="s">
        <v>126</v>
      </c>
      <c r="BK233" s="208">
        <f>SUM(BK234:BK236)</f>
        <v>0</v>
      </c>
    </row>
    <row r="234" spans="2:65" s="1" customFormat="1" ht="16.5" customHeight="1">
      <c r="B234" s="38"/>
      <c r="C234" s="211" t="s">
        <v>413</v>
      </c>
      <c r="D234" s="211" t="s">
        <v>127</v>
      </c>
      <c r="E234" s="212" t="s">
        <v>618</v>
      </c>
      <c r="F234" s="213" t="s">
        <v>619</v>
      </c>
      <c r="G234" s="214" t="s">
        <v>286</v>
      </c>
      <c r="H234" s="215">
        <v>323.499</v>
      </c>
      <c r="I234" s="216"/>
      <c r="J234" s="217">
        <f>ROUND(I234*H234,2)</f>
        <v>0</v>
      </c>
      <c r="K234" s="213" t="s">
        <v>164</v>
      </c>
      <c r="L234" s="43"/>
      <c r="M234" s="218" t="s">
        <v>19</v>
      </c>
      <c r="N234" s="219" t="s">
        <v>42</v>
      </c>
      <c r="O234" s="83"/>
      <c r="P234" s="220">
        <f>O234*H234</f>
        <v>0</v>
      </c>
      <c r="Q234" s="220">
        <v>0</v>
      </c>
      <c r="R234" s="220">
        <f>Q234*H234</f>
        <v>0</v>
      </c>
      <c r="S234" s="220">
        <v>0</v>
      </c>
      <c r="T234" s="221">
        <f>S234*H234</f>
        <v>0</v>
      </c>
      <c r="AR234" s="222" t="s">
        <v>150</v>
      </c>
      <c r="AT234" s="222" t="s">
        <v>127</v>
      </c>
      <c r="AU234" s="222" t="s">
        <v>80</v>
      </c>
      <c r="AY234" s="17" t="s">
        <v>126</v>
      </c>
      <c r="BE234" s="223">
        <f>IF(N234="základní",J234,0)</f>
        <v>0</v>
      </c>
      <c r="BF234" s="223">
        <f>IF(N234="snížená",J234,0)</f>
        <v>0</v>
      </c>
      <c r="BG234" s="223">
        <f>IF(N234="zákl. přenesená",J234,0)</f>
        <v>0</v>
      </c>
      <c r="BH234" s="223">
        <f>IF(N234="sníž. přenesená",J234,0)</f>
        <v>0</v>
      </c>
      <c r="BI234" s="223">
        <f>IF(N234="nulová",J234,0)</f>
        <v>0</v>
      </c>
      <c r="BJ234" s="17" t="s">
        <v>78</v>
      </c>
      <c r="BK234" s="223">
        <f>ROUND(I234*H234,2)</f>
        <v>0</v>
      </c>
      <c r="BL234" s="17" t="s">
        <v>150</v>
      </c>
      <c r="BM234" s="222" t="s">
        <v>753</v>
      </c>
    </row>
    <row r="235" spans="2:47" s="1" customFormat="1" ht="12">
      <c r="B235" s="38"/>
      <c r="C235" s="39"/>
      <c r="D235" s="224" t="s">
        <v>134</v>
      </c>
      <c r="E235" s="39"/>
      <c r="F235" s="225" t="s">
        <v>621</v>
      </c>
      <c r="G235" s="39"/>
      <c r="H235" s="39"/>
      <c r="I235" s="135"/>
      <c r="J235" s="39"/>
      <c r="K235" s="39"/>
      <c r="L235" s="43"/>
      <c r="M235" s="226"/>
      <c r="N235" s="83"/>
      <c r="O235" s="83"/>
      <c r="P235" s="83"/>
      <c r="Q235" s="83"/>
      <c r="R235" s="83"/>
      <c r="S235" s="83"/>
      <c r="T235" s="84"/>
      <c r="AT235" s="17" t="s">
        <v>134</v>
      </c>
      <c r="AU235" s="17" t="s">
        <v>80</v>
      </c>
    </row>
    <row r="236" spans="2:47" s="1" customFormat="1" ht="12">
      <c r="B236" s="38"/>
      <c r="C236" s="39"/>
      <c r="D236" s="224" t="s">
        <v>232</v>
      </c>
      <c r="E236" s="39"/>
      <c r="F236" s="227" t="s">
        <v>622</v>
      </c>
      <c r="G236" s="39"/>
      <c r="H236" s="39"/>
      <c r="I236" s="135"/>
      <c r="J236" s="39"/>
      <c r="K236" s="39"/>
      <c r="L236" s="43"/>
      <c r="M236" s="228"/>
      <c r="N236" s="229"/>
      <c r="O236" s="229"/>
      <c r="P236" s="229"/>
      <c r="Q236" s="229"/>
      <c r="R236" s="229"/>
      <c r="S236" s="229"/>
      <c r="T236" s="230"/>
      <c r="AT236" s="17" t="s">
        <v>232</v>
      </c>
      <c r="AU236" s="17" t="s">
        <v>80</v>
      </c>
    </row>
    <row r="237" spans="2:12" s="1" customFormat="1" ht="6.95" customHeight="1">
      <c r="B237" s="58"/>
      <c r="C237" s="59"/>
      <c r="D237" s="59"/>
      <c r="E237" s="59"/>
      <c r="F237" s="59"/>
      <c r="G237" s="59"/>
      <c r="H237" s="59"/>
      <c r="I237" s="161"/>
      <c r="J237" s="59"/>
      <c r="K237" s="59"/>
      <c r="L237" s="43"/>
    </row>
  </sheetData>
  <sheetProtection password="CC35" sheet="1" objects="1" scenarios="1" formatColumns="0" formatRows="0" autoFilter="0"/>
  <autoFilter ref="C84:K236"/>
  <mergeCells count="9">
    <mergeCell ref="E7:H7"/>
    <mergeCell ref="E9:H9"/>
    <mergeCell ref="E18:H18"/>
    <mergeCell ref="E27:H27"/>
    <mergeCell ref="E48:H48"/>
    <mergeCell ref="E50:H50"/>
    <mergeCell ref="E75:H75"/>
    <mergeCell ref="E77:H77"/>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B2:BM354"/>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7.00390625" style="0" customWidth="1"/>
    <col min="8" max="8" width="11.421875" style="0" customWidth="1"/>
    <col min="9" max="9" width="20.140625" style="127"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7" t="s">
        <v>89</v>
      </c>
    </row>
    <row r="3" spans="2:46" ht="6.95" customHeight="1">
      <c r="B3" s="128"/>
      <c r="C3" s="129"/>
      <c r="D3" s="129"/>
      <c r="E3" s="129"/>
      <c r="F3" s="129"/>
      <c r="G3" s="129"/>
      <c r="H3" s="129"/>
      <c r="I3" s="130"/>
      <c r="J3" s="129"/>
      <c r="K3" s="129"/>
      <c r="L3" s="20"/>
      <c r="AT3" s="17" t="s">
        <v>80</v>
      </c>
    </row>
    <row r="4" spans="2:46" ht="24.95" customHeight="1">
      <c r="B4" s="20"/>
      <c r="D4" s="131" t="s">
        <v>96</v>
      </c>
      <c r="L4" s="20"/>
      <c r="M4" s="132" t="s">
        <v>10</v>
      </c>
      <c r="AT4" s="17" t="s">
        <v>4</v>
      </c>
    </row>
    <row r="5" spans="2:12" ht="6.95" customHeight="1">
      <c r="B5" s="20"/>
      <c r="L5" s="20"/>
    </row>
    <row r="6" spans="2:12" ht="12" customHeight="1">
      <c r="B6" s="20"/>
      <c r="D6" s="133" t="s">
        <v>16</v>
      </c>
      <c r="L6" s="20"/>
    </row>
    <row r="7" spans="2:12" ht="16.5" customHeight="1">
      <c r="B7" s="20"/>
      <c r="E7" s="134" t="str">
        <f>'Rekapitulace stavby'!K6</f>
        <v>SILNICE III/11727 - PRŮTAH DOBŘÍV</v>
      </c>
      <c r="F7" s="133"/>
      <c r="G7" s="133"/>
      <c r="H7" s="133"/>
      <c r="L7" s="20"/>
    </row>
    <row r="8" spans="2:12" s="1" customFormat="1" ht="12" customHeight="1">
      <c r="B8" s="43"/>
      <c r="D8" s="133" t="s">
        <v>97</v>
      </c>
      <c r="I8" s="135"/>
      <c r="L8" s="43"/>
    </row>
    <row r="9" spans="2:12" s="1" customFormat="1" ht="36.95" customHeight="1">
      <c r="B9" s="43"/>
      <c r="E9" s="136" t="s">
        <v>754</v>
      </c>
      <c r="F9" s="1"/>
      <c r="G9" s="1"/>
      <c r="H9" s="1"/>
      <c r="I9" s="135"/>
      <c r="L9" s="43"/>
    </row>
    <row r="10" spans="2:12" s="1" customFormat="1" ht="12">
      <c r="B10" s="43"/>
      <c r="I10" s="135"/>
      <c r="L10" s="43"/>
    </row>
    <row r="11" spans="2:12" s="1" customFormat="1" ht="12" customHeight="1">
      <c r="B11" s="43"/>
      <c r="D11" s="133" t="s">
        <v>18</v>
      </c>
      <c r="F11" s="137" t="s">
        <v>19</v>
      </c>
      <c r="I11" s="138" t="s">
        <v>20</v>
      </c>
      <c r="J11" s="137" t="s">
        <v>19</v>
      </c>
      <c r="L11" s="43"/>
    </row>
    <row r="12" spans="2:12" s="1" customFormat="1" ht="12" customHeight="1">
      <c r="B12" s="43"/>
      <c r="D12" s="133" t="s">
        <v>21</v>
      </c>
      <c r="F12" s="137" t="s">
        <v>22</v>
      </c>
      <c r="I12" s="138" t="s">
        <v>23</v>
      </c>
      <c r="J12" s="139" t="str">
        <f>'Rekapitulace stavby'!AN8</f>
        <v>30. 4. 2018</v>
      </c>
      <c r="L12" s="43"/>
    </row>
    <row r="13" spans="2:12" s="1" customFormat="1" ht="10.8" customHeight="1">
      <c r="B13" s="43"/>
      <c r="I13" s="135"/>
      <c r="L13" s="43"/>
    </row>
    <row r="14" spans="2:12" s="1" customFormat="1" ht="12" customHeight="1">
      <c r="B14" s="43"/>
      <c r="D14" s="133" t="s">
        <v>25</v>
      </c>
      <c r="I14" s="138" t="s">
        <v>26</v>
      </c>
      <c r="J14" s="137" t="s">
        <v>19</v>
      </c>
      <c r="L14" s="43"/>
    </row>
    <row r="15" spans="2:12" s="1" customFormat="1" ht="18" customHeight="1">
      <c r="B15" s="43"/>
      <c r="E15" s="137" t="s">
        <v>624</v>
      </c>
      <c r="I15" s="138" t="s">
        <v>28</v>
      </c>
      <c r="J15" s="137" t="s">
        <v>19</v>
      </c>
      <c r="L15" s="43"/>
    </row>
    <row r="16" spans="2:12" s="1" customFormat="1" ht="6.95" customHeight="1">
      <c r="B16" s="43"/>
      <c r="I16" s="135"/>
      <c r="L16" s="43"/>
    </row>
    <row r="17" spans="2:12" s="1" customFormat="1" ht="12" customHeight="1">
      <c r="B17" s="43"/>
      <c r="D17" s="133" t="s">
        <v>29</v>
      </c>
      <c r="I17" s="138" t="s">
        <v>26</v>
      </c>
      <c r="J17" s="33" t="str">
        <f>'Rekapitulace stavby'!AN13</f>
        <v>Vyplň údaj</v>
      </c>
      <c r="L17" s="43"/>
    </row>
    <row r="18" spans="2:12" s="1" customFormat="1" ht="18" customHeight="1">
      <c r="B18" s="43"/>
      <c r="E18" s="33" t="str">
        <f>'Rekapitulace stavby'!E14</f>
        <v>Vyplň údaj</v>
      </c>
      <c r="F18" s="137"/>
      <c r="G18" s="137"/>
      <c r="H18" s="137"/>
      <c r="I18" s="138" t="s">
        <v>28</v>
      </c>
      <c r="J18" s="33" t="str">
        <f>'Rekapitulace stavby'!AN14</f>
        <v>Vyplň údaj</v>
      </c>
      <c r="L18" s="43"/>
    </row>
    <row r="19" spans="2:12" s="1" customFormat="1" ht="6.95" customHeight="1">
      <c r="B19" s="43"/>
      <c r="I19" s="135"/>
      <c r="L19" s="43"/>
    </row>
    <row r="20" spans="2:12" s="1" customFormat="1" ht="12" customHeight="1">
      <c r="B20" s="43"/>
      <c r="D20" s="133" t="s">
        <v>31</v>
      </c>
      <c r="I20" s="138" t="s">
        <v>26</v>
      </c>
      <c r="J20" s="137" t="str">
        <f>IF('Rekapitulace stavby'!AN16="","",'Rekapitulace stavby'!AN16)</f>
        <v/>
      </c>
      <c r="L20" s="43"/>
    </row>
    <row r="21" spans="2:12" s="1" customFormat="1" ht="18" customHeight="1">
      <c r="B21" s="43"/>
      <c r="E21" s="137" t="str">
        <f>IF('Rekapitulace stavby'!E17="","",'Rekapitulace stavby'!E17)</f>
        <v xml:space="preserve"> </v>
      </c>
      <c r="I21" s="138" t="s">
        <v>28</v>
      </c>
      <c r="J21" s="137" t="str">
        <f>IF('Rekapitulace stavby'!AN17="","",'Rekapitulace stavby'!AN17)</f>
        <v/>
      </c>
      <c r="L21" s="43"/>
    </row>
    <row r="22" spans="2:12" s="1" customFormat="1" ht="6.95" customHeight="1">
      <c r="B22" s="43"/>
      <c r="I22" s="135"/>
      <c r="L22" s="43"/>
    </row>
    <row r="23" spans="2:12" s="1" customFormat="1" ht="12" customHeight="1">
      <c r="B23" s="43"/>
      <c r="D23" s="133" t="s">
        <v>33</v>
      </c>
      <c r="I23" s="138" t="s">
        <v>26</v>
      </c>
      <c r="J23" s="137" t="s">
        <v>19</v>
      </c>
      <c r="L23" s="43"/>
    </row>
    <row r="24" spans="2:12" s="1" customFormat="1" ht="18" customHeight="1">
      <c r="B24" s="43"/>
      <c r="E24" s="137" t="s">
        <v>34</v>
      </c>
      <c r="I24" s="138" t="s">
        <v>28</v>
      </c>
      <c r="J24" s="137" t="s">
        <v>19</v>
      </c>
      <c r="L24" s="43"/>
    </row>
    <row r="25" spans="2:12" s="1" customFormat="1" ht="6.95" customHeight="1">
      <c r="B25" s="43"/>
      <c r="I25" s="135"/>
      <c r="L25" s="43"/>
    </row>
    <row r="26" spans="2:12" s="1" customFormat="1" ht="12" customHeight="1">
      <c r="B26" s="43"/>
      <c r="D26" s="133" t="s">
        <v>35</v>
      </c>
      <c r="I26" s="135"/>
      <c r="L26" s="43"/>
    </row>
    <row r="27" spans="2:12" s="7" customFormat="1" ht="16.5" customHeight="1">
      <c r="B27" s="140"/>
      <c r="E27" s="141" t="s">
        <v>19</v>
      </c>
      <c r="F27" s="141"/>
      <c r="G27" s="141"/>
      <c r="H27" s="141"/>
      <c r="I27" s="142"/>
      <c r="L27" s="140"/>
    </row>
    <row r="28" spans="2:12" s="1" customFormat="1" ht="6.95" customHeight="1">
      <c r="B28" s="43"/>
      <c r="I28" s="135"/>
      <c r="L28" s="43"/>
    </row>
    <row r="29" spans="2:12" s="1" customFormat="1" ht="6.95" customHeight="1">
      <c r="B29" s="43"/>
      <c r="D29" s="75"/>
      <c r="E29" s="75"/>
      <c r="F29" s="75"/>
      <c r="G29" s="75"/>
      <c r="H29" s="75"/>
      <c r="I29" s="143"/>
      <c r="J29" s="75"/>
      <c r="K29" s="75"/>
      <c r="L29" s="43"/>
    </row>
    <row r="30" spans="2:12" s="1" customFormat="1" ht="25.4" customHeight="1">
      <c r="B30" s="43"/>
      <c r="D30" s="144" t="s">
        <v>37</v>
      </c>
      <c r="I30" s="135"/>
      <c r="J30" s="145">
        <f>ROUND(J87,2)</f>
        <v>0</v>
      </c>
      <c r="L30" s="43"/>
    </row>
    <row r="31" spans="2:12" s="1" customFormat="1" ht="6.95" customHeight="1">
      <c r="B31" s="43"/>
      <c r="D31" s="75"/>
      <c r="E31" s="75"/>
      <c r="F31" s="75"/>
      <c r="G31" s="75"/>
      <c r="H31" s="75"/>
      <c r="I31" s="143"/>
      <c r="J31" s="75"/>
      <c r="K31" s="75"/>
      <c r="L31" s="43"/>
    </row>
    <row r="32" spans="2:12" s="1" customFormat="1" ht="14.4" customHeight="1">
      <c r="B32" s="43"/>
      <c r="F32" s="146" t="s">
        <v>39</v>
      </c>
      <c r="I32" s="147" t="s">
        <v>38</v>
      </c>
      <c r="J32" s="146" t="s">
        <v>40</v>
      </c>
      <c r="L32" s="43"/>
    </row>
    <row r="33" spans="2:12" s="1" customFormat="1" ht="14.4" customHeight="1">
      <c r="B33" s="43"/>
      <c r="D33" s="148" t="s">
        <v>41</v>
      </c>
      <c r="E33" s="133" t="s">
        <v>42</v>
      </c>
      <c r="F33" s="149">
        <f>ROUND((SUM(BE87:BE353)),2)</f>
        <v>0</v>
      </c>
      <c r="I33" s="150">
        <v>0.21</v>
      </c>
      <c r="J33" s="149">
        <f>ROUND(((SUM(BE87:BE353))*I33),2)</f>
        <v>0</v>
      </c>
      <c r="L33" s="43"/>
    </row>
    <row r="34" spans="2:12" s="1" customFormat="1" ht="14.4" customHeight="1">
      <c r="B34" s="43"/>
      <c r="E34" s="133" t="s">
        <v>43</v>
      </c>
      <c r="F34" s="149">
        <f>ROUND((SUM(BF87:BF353)),2)</f>
        <v>0</v>
      </c>
      <c r="I34" s="150">
        <v>0.15</v>
      </c>
      <c r="J34" s="149">
        <f>ROUND(((SUM(BF87:BF353))*I34),2)</f>
        <v>0</v>
      </c>
      <c r="L34" s="43"/>
    </row>
    <row r="35" spans="2:12" s="1" customFormat="1" ht="14.4" customHeight="1" hidden="1">
      <c r="B35" s="43"/>
      <c r="E35" s="133" t="s">
        <v>44</v>
      </c>
      <c r="F35" s="149">
        <f>ROUND((SUM(BG87:BG353)),2)</f>
        <v>0</v>
      </c>
      <c r="I35" s="150">
        <v>0.21</v>
      </c>
      <c r="J35" s="149">
        <f>0</f>
        <v>0</v>
      </c>
      <c r="L35" s="43"/>
    </row>
    <row r="36" spans="2:12" s="1" customFormat="1" ht="14.4" customHeight="1" hidden="1">
      <c r="B36" s="43"/>
      <c r="E36" s="133" t="s">
        <v>45</v>
      </c>
      <c r="F36" s="149">
        <f>ROUND((SUM(BH87:BH353)),2)</f>
        <v>0</v>
      </c>
      <c r="I36" s="150">
        <v>0.15</v>
      </c>
      <c r="J36" s="149">
        <f>0</f>
        <v>0</v>
      </c>
      <c r="L36" s="43"/>
    </row>
    <row r="37" spans="2:12" s="1" customFormat="1" ht="14.4" customHeight="1" hidden="1">
      <c r="B37" s="43"/>
      <c r="E37" s="133" t="s">
        <v>46</v>
      </c>
      <c r="F37" s="149">
        <f>ROUND((SUM(BI87:BI353)),2)</f>
        <v>0</v>
      </c>
      <c r="I37" s="150">
        <v>0</v>
      </c>
      <c r="J37" s="149">
        <f>0</f>
        <v>0</v>
      </c>
      <c r="L37" s="43"/>
    </row>
    <row r="38" spans="2:12" s="1" customFormat="1" ht="6.95" customHeight="1">
      <c r="B38" s="43"/>
      <c r="I38" s="135"/>
      <c r="L38" s="43"/>
    </row>
    <row r="39" spans="2:12" s="1" customFormat="1" ht="25.4" customHeight="1">
      <c r="B39" s="43"/>
      <c r="C39" s="151"/>
      <c r="D39" s="152" t="s">
        <v>47</v>
      </c>
      <c r="E39" s="153"/>
      <c r="F39" s="153"/>
      <c r="G39" s="154" t="s">
        <v>48</v>
      </c>
      <c r="H39" s="155" t="s">
        <v>49</v>
      </c>
      <c r="I39" s="156"/>
      <c r="J39" s="157">
        <f>SUM(J30:J37)</f>
        <v>0</v>
      </c>
      <c r="K39" s="158"/>
      <c r="L39" s="43"/>
    </row>
    <row r="40" spans="2:12" s="1" customFormat="1" ht="14.4" customHeight="1">
      <c r="B40" s="159"/>
      <c r="C40" s="160"/>
      <c r="D40" s="160"/>
      <c r="E40" s="160"/>
      <c r="F40" s="160"/>
      <c r="G40" s="160"/>
      <c r="H40" s="160"/>
      <c r="I40" s="161"/>
      <c r="J40" s="160"/>
      <c r="K40" s="160"/>
      <c r="L40" s="43"/>
    </row>
    <row r="44" spans="2:12" s="1" customFormat="1" ht="6.95" customHeight="1">
      <c r="B44" s="162"/>
      <c r="C44" s="163"/>
      <c r="D44" s="163"/>
      <c r="E44" s="163"/>
      <c r="F44" s="163"/>
      <c r="G44" s="163"/>
      <c r="H44" s="163"/>
      <c r="I44" s="164"/>
      <c r="J44" s="163"/>
      <c r="K44" s="163"/>
      <c r="L44" s="43"/>
    </row>
    <row r="45" spans="2:12" s="1" customFormat="1" ht="24.95" customHeight="1">
      <c r="B45" s="38"/>
      <c r="C45" s="23" t="s">
        <v>99</v>
      </c>
      <c r="D45" s="39"/>
      <c r="E45" s="39"/>
      <c r="F45" s="39"/>
      <c r="G45" s="39"/>
      <c r="H45" s="39"/>
      <c r="I45" s="135"/>
      <c r="J45" s="39"/>
      <c r="K45" s="39"/>
      <c r="L45" s="43"/>
    </row>
    <row r="46" spans="2:12" s="1" customFormat="1" ht="6.95" customHeight="1">
      <c r="B46" s="38"/>
      <c r="C46" s="39"/>
      <c r="D46" s="39"/>
      <c r="E46" s="39"/>
      <c r="F46" s="39"/>
      <c r="G46" s="39"/>
      <c r="H46" s="39"/>
      <c r="I46" s="135"/>
      <c r="J46" s="39"/>
      <c r="K46" s="39"/>
      <c r="L46" s="43"/>
    </row>
    <row r="47" spans="2:12" s="1" customFormat="1" ht="12" customHeight="1">
      <c r="B47" s="38"/>
      <c r="C47" s="32" t="s">
        <v>16</v>
      </c>
      <c r="D47" s="39"/>
      <c r="E47" s="39"/>
      <c r="F47" s="39"/>
      <c r="G47" s="39"/>
      <c r="H47" s="39"/>
      <c r="I47" s="135"/>
      <c r="J47" s="39"/>
      <c r="K47" s="39"/>
      <c r="L47" s="43"/>
    </row>
    <row r="48" spans="2:12" s="1" customFormat="1" ht="16.5" customHeight="1">
      <c r="B48" s="38"/>
      <c r="C48" s="39"/>
      <c r="D48" s="39"/>
      <c r="E48" s="165" t="str">
        <f>E7</f>
        <v>SILNICE III/11727 - PRŮTAH DOBŘÍV</v>
      </c>
      <c r="F48" s="32"/>
      <c r="G48" s="32"/>
      <c r="H48" s="32"/>
      <c r="I48" s="135"/>
      <c r="J48" s="39"/>
      <c r="K48" s="39"/>
      <c r="L48" s="43"/>
    </row>
    <row r="49" spans="2:12" s="1" customFormat="1" ht="12" customHeight="1">
      <c r="B49" s="38"/>
      <c r="C49" s="32" t="s">
        <v>97</v>
      </c>
      <c r="D49" s="39"/>
      <c r="E49" s="39"/>
      <c r="F49" s="39"/>
      <c r="G49" s="39"/>
      <c r="H49" s="39"/>
      <c r="I49" s="135"/>
      <c r="J49" s="39"/>
      <c r="K49" s="39"/>
      <c r="L49" s="43"/>
    </row>
    <row r="50" spans="2:12" s="1" customFormat="1" ht="16.5" customHeight="1">
      <c r="B50" s="38"/>
      <c r="C50" s="39"/>
      <c r="D50" s="39"/>
      <c r="E50" s="68" t="str">
        <f>E9</f>
        <v>102.2 - CHODNÍKY A MÍSTNÍ KOMUNIKACE-neuznatelné náklady SFDI</v>
      </c>
      <c r="F50" s="39"/>
      <c r="G50" s="39"/>
      <c r="H50" s="39"/>
      <c r="I50" s="135"/>
      <c r="J50" s="39"/>
      <c r="K50" s="39"/>
      <c r="L50" s="43"/>
    </row>
    <row r="51" spans="2:12" s="1" customFormat="1" ht="6.95" customHeight="1">
      <c r="B51" s="38"/>
      <c r="C51" s="39"/>
      <c r="D51" s="39"/>
      <c r="E51" s="39"/>
      <c r="F51" s="39"/>
      <c r="G51" s="39"/>
      <c r="H51" s="39"/>
      <c r="I51" s="135"/>
      <c r="J51" s="39"/>
      <c r="K51" s="39"/>
      <c r="L51" s="43"/>
    </row>
    <row r="52" spans="2:12" s="1" customFormat="1" ht="12" customHeight="1">
      <c r="B52" s="38"/>
      <c r="C52" s="32" t="s">
        <v>21</v>
      </c>
      <c r="D52" s="39"/>
      <c r="E52" s="39"/>
      <c r="F52" s="27" t="str">
        <f>F12</f>
        <v xml:space="preserve"> </v>
      </c>
      <c r="G52" s="39"/>
      <c r="H52" s="39"/>
      <c r="I52" s="138" t="s">
        <v>23</v>
      </c>
      <c r="J52" s="71" t="str">
        <f>IF(J12="","",J12)</f>
        <v>30. 4. 2018</v>
      </c>
      <c r="K52" s="39"/>
      <c r="L52" s="43"/>
    </row>
    <row r="53" spans="2:12" s="1" customFormat="1" ht="6.95" customHeight="1">
      <c r="B53" s="38"/>
      <c r="C53" s="39"/>
      <c r="D53" s="39"/>
      <c r="E53" s="39"/>
      <c r="F53" s="39"/>
      <c r="G53" s="39"/>
      <c r="H53" s="39"/>
      <c r="I53" s="135"/>
      <c r="J53" s="39"/>
      <c r="K53" s="39"/>
      <c r="L53" s="43"/>
    </row>
    <row r="54" spans="2:12" s="1" customFormat="1" ht="15.15" customHeight="1">
      <c r="B54" s="38"/>
      <c r="C54" s="32" t="s">
        <v>25</v>
      </c>
      <c r="D54" s="39"/>
      <c r="E54" s="39"/>
      <c r="F54" s="27" t="str">
        <f>E15</f>
        <v>Obec Dobřív</v>
      </c>
      <c r="G54" s="39"/>
      <c r="H54" s="39"/>
      <c r="I54" s="138" t="s">
        <v>31</v>
      </c>
      <c r="J54" s="36" t="str">
        <f>E21</f>
        <v xml:space="preserve"> </v>
      </c>
      <c r="K54" s="39"/>
      <c r="L54" s="43"/>
    </row>
    <row r="55" spans="2:12" s="1" customFormat="1" ht="15.15" customHeight="1">
      <c r="B55" s="38"/>
      <c r="C55" s="32" t="s">
        <v>29</v>
      </c>
      <c r="D55" s="39"/>
      <c r="E55" s="39"/>
      <c r="F55" s="27" t="str">
        <f>IF(E18="","",E18)</f>
        <v>Vyplň údaj</v>
      </c>
      <c r="G55" s="39"/>
      <c r="H55" s="39"/>
      <c r="I55" s="138" t="s">
        <v>33</v>
      </c>
      <c r="J55" s="36" t="str">
        <f>E24</f>
        <v>Zítek</v>
      </c>
      <c r="K55" s="39"/>
      <c r="L55" s="43"/>
    </row>
    <row r="56" spans="2:12" s="1" customFormat="1" ht="10.3" customHeight="1">
      <c r="B56" s="38"/>
      <c r="C56" s="39"/>
      <c r="D56" s="39"/>
      <c r="E56" s="39"/>
      <c r="F56" s="39"/>
      <c r="G56" s="39"/>
      <c r="H56" s="39"/>
      <c r="I56" s="135"/>
      <c r="J56" s="39"/>
      <c r="K56" s="39"/>
      <c r="L56" s="43"/>
    </row>
    <row r="57" spans="2:12" s="1" customFormat="1" ht="29.25" customHeight="1">
      <c r="B57" s="38"/>
      <c r="C57" s="166" t="s">
        <v>100</v>
      </c>
      <c r="D57" s="167"/>
      <c r="E57" s="167"/>
      <c r="F57" s="167"/>
      <c r="G57" s="167"/>
      <c r="H57" s="167"/>
      <c r="I57" s="168"/>
      <c r="J57" s="169" t="s">
        <v>101</v>
      </c>
      <c r="K57" s="167"/>
      <c r="L57" s="43"/>
    </row>
    <row r="58" spans="2:12" s="1" customFormat="1" ht="10.3" customHeight="1">
      <c r="B58" s="38"/>
      <c r="C58" s="39"/>
      <c r="D58" s="39"/>
      <c r="E58" s="39"/>
      <c r="F58" s="39"/>
      <c r="G58" s="39"/>
      <c r="H58" s="39"/>
      <c r="I58" s="135"/>
      <c r="J58" s="39"/>
      <c r="K58" s="39"/>
      <c r="L58" s="43"/>
    </row>
    <row r="59" spans="2:47" s="1" customFormat="1" ht="22.8" customHeight="1">
      <c r="B59" s="38"/>
      <c r="C59" s="170" t="s">
        <v>69</v>
      </c>
      <c r="D59" s="39"/>
      <c r="E59" s="39"/>
      <c r="F59" s="39"/>
      <c r="G59" s="39"/>
      <c r="H59" s="39"/>
      <c r="I59" s="135"/>
      <c r="J59" s="101">
        <f>J87</f>
        <v>0</v>
      </c>
      <c r="K59" s="39"/>
      <c r="L59" s="43"/>
      <c r="AU59" s="17" t="s">
        <v>102</v>
      </c>
    </row>
    <row r="60" spans="2:12" s="8" customFormat="1" ht="24.95" customHeight="1">
      <c r="B60" s="171"/>
      <c r="C60" s="172"/>
      <c r="D60" s="173" t="s">
        <v>215</v>
      </c>
      <c r="E60" s="174"/>
      <c r="F60" s="174"/>
      <c r="G60" s="174"/>
      <c r="H60" s="174"/>
      <c r="I60" s="175"/>
      <c r="J60" s="176">
        <f>J88</f>
        <v>0</v>
      </c>
      <c r="K60" s="172"/>
      <c r="L60" s="177"/>
    </row>
    <row r="61" spans="2:12" s="9" customFormat="1" ht="19.9" customHeight="1">
      <c r="B61" s="178"/>
      <c r="C61" s="179"/>
      <c r="D61" s="180" t="s">
        <v>216</v>
      </c>
      <c r="E61" s="181"/>
      <c r="F61" s="181"/>
      <c r="G61" s="181"/>
      <c r="H61" s="181"/>
      <c r="I61" s="182"/>
      <c r="J61" s="183">
        <f>J89</f>
        <v>0</v>
      </c>
      <c r="K61" s="179"/>
      <c r="L61" s="184"/>
    </row>
    <row r="62" spans="2:12" s="9" customFormat="1" ht="19.9" customHeight="1">
      <c r="B62" s="178"/>
      <c r="C62" s="179"/>
      <c r="D62" s="180" t="s">
        <v>218</v>
      </c>
      <c r="E62" s="181"/>
      <c r="F62" s="181"/>
      <c r="G62" s="181"/>
      <c r="H62" s="181"/>
      <c r="I62" s="182"/>
      <c r="J62" s="183">
        <f>J169</f>
        <v>0</v>
      </c>
      <c r="K62" s="179"/>
      <c r="L62" s="184"/>
    </row>
    <row r="63" spans="2:12" s="9" customFormat="1" ht="19.9" customHeight="1">
      <c r="B63" s="178"/>
      <c r="C63" s="179"/>
      <c r="D63" s="180" t="s">
        <v>219</v>
      </c>
      <c r="E63" s="181"/>
      <c r="F63" s="181"/>
      <c r="G63" s="181"/>
      <c r="H63" s="181"/>
      <c r="I63" s="182"/>
      <c r="J63" s="183">
        <f>J174</f>
        <v>0</v>
      </c>
      <c r="K63" s="179"/>
      <c r="L63" s="184"/>
    </row>
    <row r="64" spans="2:12" s="9" customFormat="1" ht="19.9" customHeight="1">
      <c r="B64" s="178"/>
      <c r="C64" s="179"/>
      <c r="D64" s="180" t="s">
        <v>220</v>
      </c>
      <c r="E64" s="181"/>
      <c r="F64" s="181"/>
      <c r="G64" s="181"/>
      <c r="H64" s="181"/>
      <c r="I64" s="182"/>
      <c r="J64" s="183">
        <f>J232</f>
        <v>0</v>
      </c>
      <c r="K64" s="179"/>
      <c r="L64" s="184"/>
    </row>
    <row r="65" spans="2:12" s="9" customFormat="1" ht="19.9" customHeight="1">
      <c r="B65" s="178"/>
      <c r="C65" s="179"/>
      <c r="D65" s="180" t="s">
        <v>221</v>
      </c>
      <c r="E65" s="181"/>
      <c r="F65" s="181"/>
      <c r="G65" s="181"/>
      <c r="H65" s="181"/>
      <c r="I65" s="182"/>
      <c r="J65" s="183">
        <f>J277</f>
        <v>0</v>
      </c>
      <c r="K65" s="179"/>
      <c r="L65" s="184"/>
    </row>
    <row r="66" spans="2:12" s="9" customFormat="1" ht="19.9" customHeight="1">
      <c r="B66" s="178"/>
      <c r="C66" s="179"/>
      <c r="D66" s="180" t="s">
        <v>222</v>
      </c>
      <c r="E66" s="181"/>
      <c r="F66" s="181"/>
      <c r="G66" s="181"/>
      <c r="H66" s="181"/>
      <c r="I66" s="182"/>
      <c r="J66" s="183">
        <f>J324</f>
        <v>0</v>
      </c>
      <c r="K66" s="179"/>
      <c r="L66" s="184"/>
    </row>
    <row r="67" spans="2:12" s="9" customFormat="1" ht="19.9" customHeight="1">
      <c r="B67" s="178"/>
      <c r="C67" s="179"/>
      <c r="D67" s="180" t="s">
        <v>223</v>
      </c>
      <c r="E67" s="181"/>
      <c r="F67" s="181"/>
      <c r="G67" s="181"/>
      <c r="H67" s="181"/>
      <c r="I67" s="182"/>
      <c r="J67" s="183">
        <f>J350</f>
        <v>0</v>
      </c>
      <c r="K67" s="179"/>
      <c r="L67" s="184"/>
    </row>
    <row r="68" spans="2:12" s="1" customFormat="1" ht="21.8" customHeight="1">
      <c r="B68" s="38"/>
      <c r="C68" s="39"/>
      <c r="D68" s="39"/>
      <c r="E68" s="39"/>
      <c r="F68" s="39"/>
      <c r="G68" s="39"/>
      <c r="H68" s="39"/>
      <c r="I68" s="135"/>
      <c r="J68" s="39"/>
      <c r="K68" s="39"/>
      <c r="L68" s="43"/>
    </row>
    <row r="69" spans="2:12" s="1" customFormat="1" ht="6.95" customHeight="1">
      <c r="B69" s="58"/>
      <c r="C69" s="59"/>
      <c r="D69" s="59"/>
      <c r="E69" s="59"/>
      <c r="F69" s="59"/>
      <c r="G69" s="59"/>
      <c r="H69" s="59"/>
      <c r="I69" s="161"/>
      <c r="J69" s="59"/>
      <c r="K69" s="59"/>
      <c r="L69" s="43"/>
    </row>
    <row r="73" spans="2:12" s="1" customFormat="1" ht="6.95" customHeight="1">
      <c r="B73" s="60"/>
      <c r="C73" s="61"/>
      <c r="D73" s="61"/>
      <c r="E73" s="61"/>
      <c r="F73" s="61"/>
      <c r="G73" s="61"/>
      <c r="H73" s="61"/>
      <c r="I73" s="164"/>
      <c r="J73" s="61"/>
      <c r="K73" s="61"/>
      <c r="L73" s="43"/>
    </row>
    <row r="74" spans="2:12" s="1" customFormat="1" ht="24.95" customHeight="1">
      <c r="B74" s="38"/>
      <c r="C74" s="23" t="s">
        <v>110</v>
      </c>
      <c r="D74" s="39"/>
      <c r="E74" s="39"/>
      <c r="F74" s="39"/>
      <c r="G74" s="39"/>
      <c r="H74" s="39"/>
      <c r="I74" s="135"/>
      <c r="J74" s="39"/>
      <c r="K74" s="39"/>
      <c r="L74" s="43"/>
    </row>
    <row r="75" spans="2:12" s="1" customFormat="1" ht="6.95" customHeight="1">
      <c r="B75" s="38"/>
      <c r="C75" s="39"/>
      <c r="D75" s="39"/>
      <c r="E75" s="39"/>
      <c r="F75" s="39"/>
      <c r="G75" s="39"/>
      <c r="H75" s="39"/>
      <c r="I75" s="135"/>
      <c r="J75" s="39"/>
      <c r="K75" s="39"/>
      <c r="L75" s="43"/>
    </row>
    <row r="76" spans="2:12" s="1" customFormat="1" ht="12" customHeight="1">
      <c r="B76" s="38"/>
      <c r="C76" s="32" t="s">
        <v>16</v>
      </c>
      <c r="D76" s="39"/>
      <c r="E76" s="39"/>
      <c r="F76" s="39"/>
      <c r="G76" s="39"/>
      <c r="H76" s="39"/>
      <c r="I76" s="135"/>
      <c r="J76" s="39"/>
      <c r="K76" s="39"/>
      <c r="L76" s="43"/>
    </row>
    <row r="77" spans="2:12" s="1" customFormat="1" ht="16.5" customHeight="1">
      <c r="B77" s="38"/>
      <c r="C77" s="39"/>
      <c r="D77" s="39"/>
      <c r="E77" s="165" t="str">
        <f>E7</f>
        <v>SILNICE III/11727 - PRŮTAH DOBŘÍV</v>
      </c>
      <c r="F77" s="32"/>
      <c r="G77" s="32"/>
      <c r="H77" s="32"/>
      <c r="I77" s="135"/>
      <c r="J77" s="39"/>
      <c r="K77" s="39"/>
      <c r="L77" s="43"/>
    </row>
    <row r="78" spans="2:12" s="1" customFormat="1" ht="12" customHeight="1">
      <c r="B78" s="38"/>
      <c r="C78" s="32" t="s">
        <v>97</v>
      </c>
      <c r="D78" s="39"/>
      <c r="E78" s="39"/>
      <c r="F78" s="39"/>
      <c r="G78" s="39"/>
      <c r="H78" s="39"/>
      <c r="I78" s="135"/>
      <c r="J78" s="39"/>
      <c r="K78" s="39"/>
      <c r="L78" s="43"/>
    </row>
    <row r="79" spans="2:12" s="1" customFormat="1" ht="16.5" customHeight="1">
      <c r="B79" s="38"/>
      <c r="C79" s="39"/>
      <c r="D79" s="39"/>
      <c r="E79" s="68" t="str">
        <f>E9</f>
        <v>102.2 - CHODNÍKY A MÍSTNÍ KOMUNIKACE-neuznatelné náklady SFDI</v>
      </c>
      <c r="F79" s="39"/>
      <c r="G79" s="39"/>
      <c r="H79" s="39"/>
      <c r="I79" s="135"/>
      <c r="J79" s="39"/>
      <c r="K79" s="39"/>
      <c r="L79" s="43"/>
    </row>
    <row r="80" spans="2:12" s="1" customFormat="1" ht="6.95" customHeight="1">
      <c r="B80" s="38"/>
      <c r="C80" s="39"/>
      <c r="D80" s="39"/>
      <c r="E80" s="39"/>
      <c r="F80" s="39"/>
      <c r="G80" s="39"/>
      <c r="H80" s="39"/>
      <c r="I80" s="135"/>
      <c r="J80" s="39"/>
      <c r="K80" s="39"/>
      <c r="L80" s="43"/>
    </row>
    <row r="81" spans="2:12" s="1" customFormat="1" ht="12" customHeight="1">
      <c r="B81" s="38"/>
      <c r="C81" s="32" t="s">
        <v>21</v>
      </c>
      <c r="D81" s="39"/>
      <c r="E81" s="39"/>
      <c r="F81" s="27" t="str">
        <f>F12</f>
        <v xml:space="preserve"> </v>
      </c>
      <c r="G81" s="39"/>
      <c r="H81" s="39"/>
      <c r="I81" s="138" t="s">
        <v>23</v>
      </c>
      <c r="J81" s="71" t="str">
        <f>IF(J12="","",J12)</f>
        <v>30. 4. 2018</v>
      </c>
      <c r="K81" s="39"/>
      <c r="L81" s="43"/>
    </row>
    <row r="82" spans="2:12" s="1" customFormat="1" ht="6.95" customHeight="1">
      <c r="B82" s="38"/>
      <c r="C82" s="39"/>
      <c r="D82" s="39"/>
      <c r="E82" s="39"/>
      <c r="F82" s="39"/>
      <c r="G82" s="39"/>
      <c r="H82" s="39"/>
      <c r="I82" s="135"/>
      <c r="J82" s="39"/>
      <c r="K82" s="39"/>
      <c r="L82" s="43"/>
    </row>
    <row r="83" spans="2:12" s="1" customFormat="1" ht="15.15" customHeight="1">
      <c r="B83" s="38"/>
      <c r="C83" s="32" t="s">
        <v>25</v>
      </c>
      <c r="D83" s="39"/>
      <c r="E83" s="39"/>
      <c r="F83" s="27" t="str">
        <f>E15</f>
        <v>Obec Dobřív</v>
      </c>
      <c r="G83" s="39"/>
      <c r="H83" s="39"/>
      <c r="I83" s="138" t="s">
        <v>31</v>
      </c>
      <c r="J83" s="36" t="str">
        <f>E21</f>
        <v xml:space="preserve"> </v>
      </c>
      <c r="K83" s="39"/>
      <c r="L83" s="43"/>
    </row>
    <row r="84" spans="2:12" s="1" customFormat="1" ht="15.15" customHeight="1">
      <c r="B84" s="38"/>
      <c r="C84" s="32" t="s">
        <v>29</v>
      </c>
      <c r="D84" s="39"/>
      <c r="E84" s="39"/>
      <c r="F84" s="27" t="str">
        <f>IF(E18="","",E18)</f>
        <v>Vyplň údaj</v>
      </c>
      <c r="G84" s="39"/>
      <c r="H84" s="39"/>
      <c r="I84" s="138" t="s">
        <v>33</v>
      </c>
      <c r="J84" s="36" t="str">
        <f>E24</f>
        <v>Zítek</v>
      </c>
      <c r="K84" s="39"/>
      <c r="L84" s="43"/>
    </row>
    <row r="85" spans="2:12" s="1" customFormat="1" ht="10.3" customHeight="1">
      <c r="B85" s="38"/>
      <c r="C85" s="39"/>
      <c r="D85" s="39"/>
      <c r="E85" s="39"/>
      <c r="F85" s="39"/>
      <c r="G85" s="39"/>
      <c r="H85" s="39"/>
      <c r="I85" s="135"/>
      <c r="J85" s="39"/>
      <c r="K85" s="39"/>
      <c r="L85" s="43"/>
    </row>
    <row r="86" spans="2:20" s="10" customFormat="1" ht="29.25" customHeight="1">
      <c r="B86" s="185"/>
      <c r="C86" s="186" t="s">
        <v>111</v>
      </c>
      <c r="D86" s="187" t="s">
        <v>56</v>
      </c>
      <c r="E86" s="187" t="s">
        <v>52</v>
      </c>
      <c r="F86" s="187" t="s">
        <v>53</v>
      </c>
      <c r="G86" s="187" t="s">
        <v>112</v>
      </c>
      <c r="H86" s="187" t="s">
        <v>113</v>
      </c>
      <c r="I86" s="188" t="s">
        <v>114</v>
      </c>
      <c r="J86" s="187" t="s">
        <v>101</v>
      </c>
      <c r="K86" s="189" t="s">
        <v>115</v>
      </c>
      <c r="L86" s="190"/>
      <c r="M86" s="91" t="s">
        <v>19</v>
      </c>
      <c r="N86" s="92" t="s">
        <v>41</v>
      </c>
      <c r="O86" s="92" t="s">
        <v>116</v>
      </c>
      <c r="P86" s="92" t="s">
        <v>117</v>
      </c>
      <c r="Q86" s="92" t="s">
        <v>118</v>
      </c>
      <c r="R86" s="92" t="s">
        <v>119</v>
      </c>
      <c r="S86" s="92" t="s">
        <v>120</v>
      </c>
      <c r="T86" s="93" t="s">
        <v>121</v>
      </c>
    </row>
    <row r="87" spans="2:63" s="1" customFormat="1" ht="22.8" customHeight="1">
      <c r="B87" s="38"/>
      <c r="C87" s="98" t="s">
        <v>122</v>
      </c>
      <c r="D87" s="39"/>
      <c r="E87" s="39"/>
      <c r="F87" s="39"/>
      <c r="G87" s="39"/>
      <c r="H87" s="39"/>
      <c r="I87" s="135"/>
      <c r="J87" s="191">
        <f>BK87</f>
        <v>0</v>
      </c>
      <c r="K87" s="39"/>
      <c r="L87" s="43"/>
      <c r="M87" s="94"/>
      <c r="N87" s="95"/>
      <c r="O87" s="95"/>
      <c r="P87" s="192">
        <f>P88</f>
        <v>0</v>
      </c>
      <c r="Q87" s="95"/>
      <c r="R87" s="192">
        <f>R88</f>
        <v>193.30762</v>
      </c>
      <c r="S87" s="95"/>
      <c r="T87" s="193">
        <f>T88</f>
        <v>237.03599999999997</v>
      </c>
      <c r="AT87" s="17" t="s">
        <v>70</v>
      </c>
      <c r="AU87" s="17" t="s">
        <v>102</v>
      </c>
      <c r="BK87" s="194">
        <f>BK88</f>
        <v>0</v>
      </c>
    </row>
    <row r="88" spans="2:63" s="11" customFormat="1" ht="25.9" customHeight="1">
      <c r="B88" s="195"/>
      <c r="C88" s="196"/>
      <c r="D88" s="197" t="s">
        <v>70</v>
      </c>
      <c r="E88" s="198" t="s">
        <v>224</v>
      </c>
      <c r="F88" s="198" t="s">
        <v>225</v>
      </c>
      <c r="G88" s="196"/>
      <c r="H88" s="196"/>
      <c r="I88" s="199"/>
      <c r="J88" s="200">
        <f>BK88</f>
        <v>0</v>
      </c>
      <c r="K88" s="196"/>
      <c r="L88" s="201"/>
      <c r="M88" s="202"/>
      <c r="N88" s="203"/>
      <c r="O88" s="203"/>
      <c r="P88" s="204">
        <f>P89+P169+P174+P232+P277+P324+P350</f>
        <v>0</v>
      </c>
      <c r="Q88" s="203"/>
      <c r="R88" s="204">
        <f>R89+R169+R174+R232+R277+R324+R350</f>
        <v>193.30762</v>
      </c>
      <c r="S88" s="203"/>
      <c r="T88" s="205">
        <f>T89+T169+T174+T232+T277+T324+T350</f>
        <v>237.03599999999997</v>
      </c>
      <c r="AR88" s="206" t="s">
        <v>78</v>
      </c>
      <c r="AT88" s="207" t="s">
        <v>70</v>
      </c>
      <c r="AU88" s="207" t="s">
        <v>71</v>
      </c>
      <c r="AY88" s="206" t="s">
        <v>126</v>
      </c>
      <c r="BK88" s="208">
        <f>BK89+BK169+BK174+BK232+BK277+BK324+BK350</f>
        <v>0</v>
      </c>
    </row>
    <row r="89" spans="2:63" s="11" customFormat="1" ht="22.8" customHeight="1">
      <c r="B89" s="195"/>
      <c r="C89" s="196"/>
      <c r="D89" s="197" t="s">
        <v>70</v>
      </c>
      <c r="E89" s="209" t="s">
        <v>78</v>
      </c>
      <c r="F89" s="209" t="s">
        <v>226</v>
      </c>
      <c r="G89" s="196"/>
      <c r="H89" s="196"/>
      <c r="I89" s="199"/>
      <c r="J89" s="210">
        <f>BK89</f>
        <v>0</v>
      </c>
      <c r="K89" s="196"/>
      <c r="L89" s="201"/>
      <c r="M89" s="202"/>
      <c r="N89" s="203"/>
      <c r="O89" s="203"/>
      <c r="P89" s="204">
        <f>SUM(P90:P168)</f>
        <v>0</v>
      </c>
      <c r="Q89" s="203"/>
      <c r="R89" s="204">
        <f>SUM(R90:R168)</f>
        <v>38.96738</v>
      </c>
      <c r="S89" s="203"/>
      <c r="T89" s="205">
        <f>SUM(T90:T168)</f>
        <v>236.772</v>
      </c>
      <c r="AR89" s="206" t="s">
        <v>78</v>
      </c>
      <c r="AT89" s="207" t="s">
        <v>70</v>
      </c>
      <c r="AU89" s="207" t="s">
        <v>78</v>
      </c>
      <c r="AY89" s="206" t="s">
        <v>126</v>
      </c>
      <c r="BK89" s="208">
        <f>SUM(BK90:BK168)</f>
        <v>0</v>
      </c>
    </row>
    <row r="90" spans="2:65" s="1" customFormat="1" ht="16.5" customHeight="1">
      <c r="B90" s="38"/>
      <c r="C90" s="211" t="s">
        <v>78</v>
      </c>
      <c r="D90" s="211" t="s">
        <v>127</v>
      </c>
      <c r="E90" s="212" t="s">
        <v>227</v>
      </c>
      <c r="F90" s="213" t="s">
        <v>228</v>
      </c>
      <c r="G90" s="214" t="s">
        <v>229</v>
      </c>
      <c r="H90" s="215">
        <v>131</v>
      </c>
      <c r="I90" s="216"/>
      <c r="J90" s="217">
        <f>ROUND(I90*H90,2)</f>
        <v>0</v>
      </c>
      <c r="K90" s="213" t="s">
        <v>164</v>
      </c>
      <c r="L90" s="43"/>
      <c r="M90" s="218" t="s">
        <v>19</v>
      </c>
      <c r="N90" s="219" t="s">
        <v>42</v>
      </c>
      <c r="O90" s="83"/>
      <c r="P90" s="220">
        <f>O90*H90</f>
        <v>0</v>
      </c>
      <c r="Q90" s="220">
        <v>0</v>
      </c>
      <c r="R90" s="220">
        <f>Q90*H90</f>
        <v>0</v>
      </c>
      <c r="S90" s="220">
        <v>0.32</v>
      </c>
      <c r="T90" s="221">
        <f>S90*H90</f>
        <v>41.92</v>
      </c>
      <c r="AR90" s="222" t="s">
        <v>150</v>
      </c>
      <c r="AT90" s="222" t="s">
        <v>127</v>
      </c>
      <c r="AU90" s="222" t="s">
        <v>80</v>
      </c>
      <c r="AY90" s="17" t="s">
        <v>126</v>
      </c>
      <c r="BE90" s="223">
        <f>IF(N90="základní",J90,0)</f>
        <v>0</v>
      </c>
      <c r="BF90" s="223">
        <f>IF(N90="snížená",J90,0)</f>
        <v>0</v>
      </c>
      <c r="BG90" s="223">
        <f>IF(N90="zákl. přenesená",J90,0)</f>
        <v>0</v>
      </c>
      <c r="BH90" s="223">
        <f>IF(N90="sníž. přenesená",J90,0)</f>
        <v>0</v>
      </c>
      <c r="BI90" s="223">
        <f>IF(N90="nulová",J90,0)</f>
        <v>0</v>
      </c>
      <c r="BJ90" s="17" t="s">
        <v>78</v>
      </c>
      <c r="BK90" s="223">
        <f>ROUND(I90*H90,2)</f>
        <v>0</v>
      </c>
      <c r="BL90" s="17" t="s">
        <v>150</v>
      </c>
      <c r="BM90" s="222" t="s">
        <v>755</v>
      </c>
    </row>
    <row r="91" spans="2:47" s="1" customFormat="1" ht="12">
      <c r="B91" s="38"/>
      <c r="C91" s="39"/>
      <c r="D91" s="224" t="s">
        <v>134</v>
      </c>
      <c r="E91" s="39"/>
      <c r="F91" s="225" t="s">
        <v>231</v>
      </c>
      <c r="G91" s="39"/>
      <c r="H91" s="39"/>
      <c r="I91" s="135"/>
      <c r="J91" s="39"/>
      <c r="K91" s="39"/>
      <c r="L91" s="43"/>
      <c r="M91" s="226"/>
      <c r="N91" s="83"/>
      <c r="O91" s="83"/>
      <c r="P91" s="83"/>
      <c r="Q91" s="83"/>
      <c r="R91" s="83"/>
      <c r="S91" s="83"/>
      <c r="T91" s="84"/>
      <c r="AT91" s="17" t="s">
        <v>134</v>
      </c>
      <c r="AU91" s="17" t="s">
        <v>80</v>
      </c>
    </row>
    <row r="92" spans="2:47" s="1" customFormat="1" ht="12">
      <c r="B92" s="38"/>
      <c r="C92" s="39"/>
      <c r="D92" s="224" t="s">
        <v>232</v>
      </c>
      <c r="E92" s="39"/>
      <c r="F92" s="227" t="s">
        <v>233</v>
      </c>
      <c r="G92" s="39"/>
      <c r="H92" s="39"/>
      <c r="I92" s="135"/>
      <c r="J92" s="39"/>
      <c r="K92" s="39"/>
      <c r="L92" s="43"/>
      <c r="M92" s="226"/>
      <c r="N92" s="83"/>
      <c r="O92" s="83"/>
      <c r="P92" s="83"/>
      <c r="Q92" s="83"/>
      <c r="R92" s="83"/>
      <c r="S92" s="83"/>
      <c r="T92" s="84"/>
      <c r="AT92" s="17" t="s">
        <v>232</v>
      </c>
      <c r="AU92" s="17" t="s">
        <v>80</v>
      </c>
    </row>
    <row r="93" spans="2:51" s="12" customFormat="1" ht="12">
      <c r="B93" s="231"/>
      <c r="C93" s="232"/>
      <c r="D93" s="224" t="s">
        <v>240</v>
      </c>
      <c r="E93" s="233" t="s">
        <v>19</v>
      </c>
      <c r="F93" s="234" t="s">
        <v>756</v>
      </c>
      <c r="G93" s="232"/>
      <c r="H93" s="235">
        <v>131</v>
      </c>
      <c r="I93" s="236"/>
      <c r="J93" s="232"/>
      <c r="K93" s="232"/>
      <c r="L93" s="237"/>
      <c r="M93" s="238"/>
      <c r="N93" s="239"/>
      <c r="O93" s="239"/>
      <c r="P93" s="239"/>
      <c r="Q93" s="239"/>
      <c r="R93" s="239"/>
      <c r="S93" s="239"/>
      <c r="T93" s="240"/>
      <c r="AT93" s="241" t="s">
        <v>240</v>
      </c>
      <c r="AU93" s="241" t="s">
        <v>80</v>
      </c>
      <c r="AV93" s="12" t="s">
        <v>80</v>
      </c>
      <c r="AW93" s="12" t="s">
        <v>32</v>
      </c>
      <c r="AX93" s="12" t="s">
        <v>78</v>
      </c>
      <c r="AY93" s="241" t="s">
        <v>126</v>
      </c>
    </row>
    <row r="94" spans="2:65" s="1" customFormat="1" ht="16.5" customHeight="1">
      <c r="B94" s="38"/>
      <c r="C94" s="211" t="s">
        <v>80</v>
      </c>
      <c r="D94" s="211" t="s">
        <v>127</v>
      </c>
      <c r="E94" s="212" t="s">
        <v>757</v>
      </c>
      <c r="F94" s="213" t="s">
        <v>758</v>
      </c>
      <c r="G94" s="214" t="s">
        <v>229</v>
      </c>
      <c r="H94" s="215">
        <v>63</v>
      </c>
      <c r="I94" s="216"/>
      <c r="J94" s="217">
        <f>ROUND(I94*H94,2)</f>
        <v>0</v>
      </c>
      <c r="K94" s="213" t="s">
        <v>164</v>
      </c>
      <c r="L94" s="43"/>
      <c r="M94" s="218" t="s">
        <v>19</v>
      </c>
      <c r="N94" s="219" t="s">
        <v>42</v>
      </c>
      <c r="O94" s="83"/>
      <c r="P94" s="220">
        <f>O94*H94</f>
        <v>0</v>
      </c>
      <c r="Q94" s="220">
        <v>0</v>
      </c>
      <c r="R94" s="220">
        <f>Q94*H94</f>
        <v>0</v>
      </c>
      <c r="S94" s="220">
        <v>0.22</v>
      </c>
      <c r="T94" s="221">
        <f>S94*H94</f>
        <v>13.86</v>
      </c>
      <c r="AR94" s="222" t="s">
        <v>150</v>
      </c>
      <c r="AT94" s="222" t="s">
        <v>127</v>
      </c>
      <c r="AU94" s="222" t="s">
        <v>80</v>
      </c>
      <c r="AY94" s="17" t="s">
        <v>126</v>
      </c>
      <c r="BE94" s="223">
        <f>IF(N94="základní",J94,0)</f>
        <v>0</v>
      </c>
      <c r="BF94" s="223">
        <f>IF(N94="snížená",J94,0)</f>
        <v>0</v>
      </c>
      <c r="BG94" s="223">
        <f>IF(N94="zákl. přenesená",J94,0)</f>
        <v>0</v>
      </c>
      <c r="BH94" s="223">
        <f>IF(N94="sníž. přenesená",J94,0)</f>
        <v>0</v>
      </c>
      <c r="BI94" s="223">
        <f>IF(N94="nulová",J94,0)</f>
        <v>0</v>
      </c>
      <c r="BJ94" s="17" t="s">
        <v>78</v>
      </c>
      <c r="BK94" s="223">
        <f>ROUND(I94*H94,2)</f>
        <v>0</v>
      </c>
      <c r="BL94" s="17" t="s">
        <v>150</v>
      </c>
      <c r="BM94" s="222" t="s">
        <v>759</v>
      </c>
    </row>
    <row r="95" spans="2:47" s="1" customFormat="1" ht="12">
      <c r="B95" s="38"/>
      <c r="C95" s="39"/>
      <c r="D95" s="224" t="s">
        <v>134</v>
      </c>
      <c r="E95" s="39"/>
      <c r="F95" s="225" t="s">
        <v>760</v>
      </c>
      <c r="G95" s="39"/>
      <c r="H95" s="39"/>
      <c r="I95" s="135"/>
      <c r="J95" s="39"/>
      <c r="K95" s="39"/>
      <c r="L95" s="43"/>
      <c r="M95" s="226"/>
      <c r="N95" s="83"/>
      <c r="O95" s="83"/>
      <c r="P95" s="83"/>
      <c r="Q95" s="83"/>
      <c r="R95" s="83"/>
      <c r="S95" s="83"/>
      <c r="T95" s="84"/>
      <c r="AT95" s="17" t="s">
        <v>134</v>
      </c>
      <c r="AU95" s="17" t="s">
        <v>80</v>
      </c>
    </row>
    <row r="96" spans="2:47" s="1" customFormat="1" ht="12">
      <c r="B96" s="38"/>
      <c r="C96" s="39"/>
      <c r="D96" s="224" t="s">
        <v>232</v>
      </c>
      <c r="E96" s="39"/>
      <c r="F96" s="227" t="s">
        <v>238</v>
      </c>
      <c r="G96" s="39"/>
      <c r="H96" s="39"/>
      <c r="I96" s="135"/>
      <c r="J96" s="39"/>
      <c r="K96" s="39"/>
      <c r="L96" s="43"/>
      <c r="M96" s="226"/>
      <c r="N96" s="83"/>
      <c r="O96" s="83"/>
      <c r="P96" s="83"/>
      <c r="Q96" s="83"/>
      <c r="R96" s="83"/>
      <c r="S96" s="83"/>
      <c r="T96" s="84"/>
      <c r="AT96" s="17" t="s">
        <v>232</v>
      </c>
      <c r="AU96" s="17" t="s">
        <v>80</v>
      </c>
    </row>
    <row r="97" spans="2:47" s="1" customFormat="1" ht="12">
      <c r="B97" s="38"/>
      <c r="C97" s="39"/>
      <c r="D97" s="224" t="s">
        <v>136</v>
      </c>
      <c r="E97" s="39"/>
      <c r="F97" s="227" t="s">
        <v>761</v>
      </c>
      <c r="G97" s="39"/>
      <c r="H97" s="39"/>
      <c r="I97" s="135"/>
      <c r="J97" s="39"/>
      <c r="K97" s="39"/>
      <c r="L97" s="43"/>
      <c r="M97" s="226"/>
      <c r="N97" s="83"/>
      <c r="O97" s="83"/>
      <c r="P97" s="83"/>
      <c r="Q97" s="83"/>
      <c r="R97" s="83"/>
      <c r="S97" s="83"/>
      <c r="T97" s="84"/>
      <c r="AT97" s="17" t="s">
        <v>136</v>
      </c>
      <c r="AU97" s="17" t="s">
        <v>80</v>
      </c>
    </row>
    <row r="98" spans="2:51" s="12" customFormat="1" ht="12">
      <c r="B98" s="231"/>
      <c r="C98" s="232"/>
      <c r="D98" s="224" t="s">
        <v>240</v>
      </c>
      <c r="E98" s="233" t="s">
        <v>19</v>
      </c>
      <c r="F98" s="234" t="s">
        <v>762</v>
      </c>
      <c r="G98" s="232"/>
      <c r="H98" s="235">
        <v>63</v>
      </c>
      <c r="I98" s="236"/>
      <c r="J98" s="232"/>
      <c r="K98" s="232"/>
      <c r="L98" s="237"/>
      <c r="M98" s="238"/>
      <c r="N98" s="239"/>
      <c r="O98" s="239"/>
      <c r="P98" s="239"/>
      <c r="Q98" s="239"/>
      <c r="R98" s="239"/>
      <c r="S98" s="239"/>
      <c r="T98" s="240"/>
      <c r="AT98" s="241" t="s">
        <v>240</v>
      </c>
      <c r="AU98" s="241" t="s">
        <v>80</v>
      </c>
      <c r="AV98" s="12" t="s">
        <v>80</v>
      </c>
      <c r="AW98" s="12" t="s">
        <v>32</v>
      </c>
      <c r="AX98" s="12" t="s">
        <v>78</v>
      </c>
      <c r="AY98" s="241" t="s">
        <v>126</v>
      </c>
    </row>
    <row r="99" spans="2:65" s="1" customFormat="1" ht="16.5" customHeight="1">
      <c r="B99" s="38"/>
      <c r="C99" s="211" t="s">
        <v>143</v>
      </c>
      <c r="D99" s="211" t="s">
        <v>127</v>
      </c>
      <c r="E99" s="212" t="s">
        <v>763</v>
      </c>
      <c r="F99" s="213" t="s">
        <v>764</v>
      </c>
      <c r="G99" s="214" t="s">
        <v>229</v>
      </c>
      <c r="H99" s="215">
        <v>707</v>
      </c>
      <c r="I99" s="216"/>
      <c r="J99" s="217">
        <f>ROUND(I99*H99,2)</f>
        <v>0</v>
      </c>
      <c r="K99" s="213" t="s">
        <v>164</v>
      </c>
      <c r="L99" s="43"/>
      <c r="M99" s="218" t="s">
        <v>19</v>
      </c>
      <c r="N99" s="219" t="s">
        <v>42</v>
      </c>
      <c r="O99" s="83"/>
      <c r="P99" s="220">
        <f>O99*H99</f>
        <v>0</v>
      </c>
      <c r="Q99" s="220">
        <v>9E-05</v>
      </c>
      <c r="R99" s="220">
        <f>Q99*H99</f>
        <v>0.06363</v>
      </c>
      <c r="S99" s="220">
        <v>0.256</v>
      </c>
      <c r="T99" s="221">
        <f>S99*H99</f>
        <v>180.992</v>
      </c>
      <c r="AR99" s="222" t="s">
        <v>150</v>
      </c>
      <c r="AT99" s="222" t="s">
        <v>127</v>
      </c>
      <c r="AU99" s="222" t="s">
        <v>80</v>
      </c>
      <c r="AY99" s="17" t="s">
        <v>126</v>
      </c>
      <c r="BE99" s="223">
        <f>IF(N99="základní",J99,0)</f>
        <v>0</v>
      </c>
      <c r="BF99" s="223">
        <f>IF(N99="snížená",J99,0)</f>
        <v>0</v>
      </c>
      <c r="BG99" s="223">
        <f>IF(N99="zákl. přenesená",J99,0)</f>
        <v>0</v>
      </c>
      <c r="BH99" s="223">
        <f>IF(N99="sníž. přenesená",J99,0)</f>
        <v>0</v>
      </c>
      <c r="BI99" s="223">
        <f>IF(N99="nulová",J99,0)</f>
        <v>0</v>
      </c>
      <c r="BJ99" s="17" t="s">
        <v>78</v>
      </c>
      <c r="BK99" s="223">
        <f>ROUND(I99*H99,2)</f>
        <v>0</v>
      </c>
      <c r="BL99" s="17" t="s">
        <v>150</v>
      </c>
      <c r="BM99" s="222" t="s">
        <v>765</v>
      </c>
    </row>
    <row r="100" spans="2:47" s="1" customFormat="1" ht="12">
      <c r="B100" s="38"/>
      <c r="C100" s="39"/>
      <c r="D100" s="224" t="s">
        <v>134</v>
      </c>
      <c r="E100" s="39"/>
      <c r="F100" s="225" t="s">
        <v>766</v>
      </c>
      <c r="G100" s="39"/>
      <c r="H100" s="39"/>
      <c r="I100" s="135"/>
      <c r="J100" s="39"/>
      <c r="K100" s="39"/>
      <c r="L100" s="43"/>
      <c r="M100" s="226"/>
      <c r="N100" s="83"/>
      <c r="O100" s="83"/>
      <c r="P100" s="83"/>
      <c r="Q100" s="83"/>
      <c r="R100" s="83"/>
      <c r="S100" s="83"/>
      <c r="T100" s="84"/>
      <c r="AT100" s="17" t="s">
        <v>134</v>
      </c>
      <c r="AU100" s="17" t="s">
        <v>80</v>
      </c>
    </row>
    <row r="101" spans="2:47" s="1" customFormat="1" ht="12">
      <c r="B101" s="38"/>
      <c r="C101" s="39"/>
      <c r="D101" s="224" t="s">
        <v>232</v>
      </c>
      <c r="E101" s="39"/>
      <c r="F101" s="227" t="s">
        <v>251</v>
      </c>
      <c r="G101" s="39"/>
      <c r="H101" s="39"/>
      <c r="I101" s="135"/>
      <c r="J101" s="39"/>
      <c r="K101" s="39"/>
      <c r="L101" s="43"/>
      <c r="M101" s="226"/>
      <c r="N101" s="83"/>
      <c r="O101" s="83"/>
      <c r="P101" s="83"/>
      <c r="Q101" s="83"/>
      <c r="R101" s="83"/>
      <c r="S101" s="83"/>
      <c r="T101" s="84"/>
      <c r="AT101" s="17" t="s">
        <v>232</v>
      </c>
      <c r="AU101" s="17" t="s">
        <v>80</v>
      </c>
    </row>
    <row r="102" spans="2:51" s="12" customFormat="1" ht="12">
      <c r="B102" s="231"/>
      <c r="C102" s="232"/>
      <c r="D102" s="224" t="s">
        <v>240</v>
      </c>
      <c r="E102" s="233" t="s">
        <v>19</v>
      </c>
      <c r="F102" s="234" t="s">
        <v>767</v>
      </c>
      <c r="G102" s="232"/>
      <c r="H102" s="235">
        <v>707</v>
      </c>
      <c r="I102" s="236"/>
      <c r="J102" s="232"/>
      <c r="K102" s="232"/>
      <c r="L102" s="237"/>
      <c r="M102" s="238"/>
      <c r="N102" s="239"/>
      <c r="O102" s="239"/>
      <c r="P102" s="239"/>
      <c r="Q102" s="239"/>
      <c r="R102" s="239"/>
      <c r="S102" s="239"/>
      <c r="T102" s="240"/>
      <c r="AT102" s="241" t="s">
        <v>240</v>
      </c>
      <c r="AU102" s="241" t="s">
        <v>80</v>
      </c>
      <c r="AV102" s="12" t="s">
        <v>80</v>
      </c>
      <c r="AW102" s="12" t="s">
        <v>32</v>
      </c>
      <c r="AX102" s="12" t="s">
        <v>78</v>
      </c>
      <c r="AY102" s="241" t="s">
        <v>126</v>
      </c>
    </row>
    <row r="103" spans="2:65" s="1" customFormat="1" ht="16.5" customHeight="1">
      <c r="B103" s="38"/>
      <c r="C103" s="211" t="s">
        <v>150</v>
      </c>
      <c r="D103" s="211" t="s">
        <v>127</v>
      </c>
      <c r="E103" s="212" t="s">
        <v>266</v>
      </c>
      <c r="F103" s="213" t="s">
        <v>267</v>
      </c>
      <c r="G103" s="214" t="s">
        <v>268</v>
      </c>
      <c r="H103" s="215">
        <v>180.14</v>
      </c>
      <c r="I103" s="216"/>
      <c r="J103" s="217">
        <f>ROUND(I103*H103,2)</f>
        <v>0</v>
      </c>
      <c r="K103" s="213" t="s">
        <v>164</v>
      </c>
      <c r="L103" s="43"/>
      <c r="M103" s="218" t="s">
        <v>19</v>
      </c>
      <c r="N103" s="219" t="s">
        <v>42</v>
      </c>
      <c r="O103" s="83"/>
      <c r="P103" s="220">
        <f>O103*H103</f>
        <v>0</v>
      </c>
      <c r="Q103" s="220">
        <v>0</v>
      </c>
      <c r="R103" s="220">
        <f>Q103*H103</f>
        <v>0</v>
      </c>
      <c r="S103" s="220">
        <v>0</v>
      </c>
      <c r="T103" s="221">
        <f>S103*H103</f>
        <v>0</v>
      </c>
      <c r="AR103" s="222" t="s">
        <v>150</v>
      </c>
      <c r="AT103" s="222" t="s">
        <v>127</v>
      </c>
      <c r="AU103" s="222" t="s">
        <v>80</v>
      </c>
      <c r="AY103" s="17" t="s">
        <v>126</v>
      </c>
      <c r="BE103" s="223">
        <f>IF(N103="základní",J103,0)</f>
        <v>0</v>
      </c>
      <c r="BF103" s="223">
        <f>IF(N103="snížená",J103,0)</f>
        <v>0</v>
      </c>
      <c r="BG103" s="223">
        <f>IF(N103="zákl. přenesená",J103,0)</f>
        <v>0</v>
      </c>
      <c r="BH103" s="223">
        <f>IF(N103="sníž. přenesená",J103,0)</f>
        <v>0</v>
      </c>
      <c r="BI103" s="223">
        <f>IF(N103="nulová",J103,0)</f>
        <v>0</v>
      </c>
      <c r="BJ103" s="17" t="s">
        <v>78</v>
      </c>
      <c r="BK103" s="223">
        <f>ROUND(I103*H103,2)</f>
        <v>0</v>
      </c>
      <c r="BL103" s="17" t="s">
        <v>150</v>
      </c>
      <c r="BM103" s="222" t="s">
        <v>768</v>
      </c>
    </row>
    <row r="104" spans="2:47" s="1" customFormat="1" ht="12">
      <c r="B104" s="38"/>
      <c r="C104" s="39"/>
      <c r="D104" s="224" t="s">
        <v>134</v>
      </c>
      <c r="E104" s="39"/>
      <c r="F104" s="225" t="s">
        <v>270</v>
      </c>
      <c r="G104" s="39"/>
      <c r="H104" s="39"/>
      <c r="I104" s="135"/>
      <c r="J104" s="39"/>
      <c r="K104" s="39"/>
      <c r="L104" s="43"/>
      <c r="M104" s="226"/>
      <c r="N104" s="83"/>
      <c r="O104" s="83"/>
      <c r="P104" s="83"/>
      <c r="Q104" s="83"/>
      <c r="R104" s="83"/>
      <c r="S104" s="83"/>
      <c r="T104" s="84"/>
      <c r="AT104" s="17" t="s">
        <v>134</v>
      </c>
      <c r="AU104" s="17" t="s">
        <v>80</v>
      </c>
    </row>
    <row r="105" spans="2:47" s="1" customFormat="1" ht="12">
      <c r="B105" s="38"/>
      <c r="C105" s="39"/>
      <c r="D105" s="224" t="s">
        <v>232</v>
      </c>
      <c r="E105" s="39"/>
      <c r="F105" s="227" t="s">
        <v>271</v>
      </c>
      <c r="G105" s="39"/>
      <c r="H105" s="39"/>
      <c r="I105" s="135"/>
      <c r="J105" s="39"/>
      <c r="K105" s="39"/>
      <c r="L105" s="43"/>
      <c r="M105" s="226"/>
      <c r="N105" s="83"/>
      <c r="O105" s="83"/>
      <c r="P105" s="83"/>
      <c r="Q105" s="83"/>
      <c r="R105" s="83"/>
      <c r="S105" s="83"/>
      <c r="T105" s="84"/>
      <c r="AT105" s="17" t="s">
        <v>232</v>
      </c>
      <c r="AU105" s="17" t="s">
        <v>80</v>
      </c>
    </row>
    <row r="106" spans="2:51" s="13" customFormat="1" ht="12">
      <c r="B106" s="242"/>
      <c r="C106" s="243"/>
      <c r="D106" s="224" t="s">
        <v>240</v>
      </c>
      <c r="E106" s="244" t="s">
        <v>19</v>
      </c>
      <c r="F106" s="245" t="s">
        <v>648</v>
      </c>
      <c r="G106" s="243"/>
      <c r="H106" s="244" t="s">
        <v>19</v>
      </c>
      <c r="I106" s="246"/>
      <c r="J106" s="243"/>
      <c r="K106" s="243"/>
      <c r="L106" s="247"/>
      <c r="M106" s="248"/>
      <c r="N106" s="249"/>
      <c r="O106" s="249"/>
      <c r="P106" s="249"/>
      <c r="Q106" s="249"/>
      <c r="R106" s="249"/>
      <c r="S106" s="249"/>
      <c r="T106" s="250"/>
      <c r="AT106" s="251" t="s">
        <v>240</v>
      </c>
      <c r="AU106" s="251" t="s">
        <v>80</v>
      </c>
      <c r="AV106" s="13" t="s">
        <v>78</v>
      </c>
      <c r="AW106" s="13" t="s">
        <v>32</v>
      </c>
      <c r="AX106" s="13" t="s">
        <v>71</v>
      </c>
      <c r="AY106" s="251" t="s">
        <v>126</v>
      </c>
    </row>
    <row r="107" spans="2:51" s="12" customFormat="1" ht="12">
      <c r="B107" s="231"/>
      <c r="C107" s="232"/>
      <c r="D107" s="224" t="s">
        <v>240</v>
      </c>
      <c r="E107" s="233" t="s">
        <v>19</v>
      </c>
      <c r="F107" s="234" t="s">
        <v>769</v>
      </c>
      <c r="G107" s="232"/>
      <c r="H107" s="235">
        <v>3.3</v>
      </c>
      <c r="I107" s="236"/>
      <c r="J107" s="232"/>
      <c r="K107" s="232"/>
      <c r="L107" s="237"/>
      <c r="M107" s="238"/>
      <c r="N107" s="239"/>
      <c r="O107" s="239"/>
      <c r="P107" s="239"/>
      <c r="Q107" s="239"/>
      <c r="R107" s="239"/>
      <c r="S107" s="239"/>
      <c r="T107" s="240"/>
      <c r="AT107" s="241" t="s">
        <v>240</v>
      </c>
      <c r="AU107" s="241" t="s">
        <v>80</v>
      </c>
      <c r="AV107" s="12" t="s">
        <v>80</v>
      </c>
      <c r="AW107" s="12" t="s">
        <v>32</v>
      </c>
      <c r="AX107" s="12" t="s">
        <v>71</v>
      </c>
      <c r="AY107" s="241" t="s">
        <v>126</v>
      </c>
    </row>
    <row r="108" spans="2:51" s="13" customFormat="1" ht="12">
      <c r="B108" s="242"/>
      <c r="C108" s="243"/>
      <c r="D108" s="224" t="s">
        <v>240</v>
      </c>
      <c r="E108" s="244" t="s">
        <v>19</v>
      </c>
      <c r="F108" s="245" t="s">
        <v>650</v>
      </c>
      <c r="G108" s="243"/>
      <c r="H108" s="244" t="s">
        <v>19</v>
      </c>
      <c r="I108" s="246"/>
      <c r="J108" s="243"/>
      <c r="K108" s="243"/>
      <c r="L108" s="247"/>
      <c r="M108" s="248"/>
      <c r="N108" s="249"/>
      <c r="O108" s="249"/>
      <c r="P108" s="249"/>
      <c r="Q108" s="249"/>
      <c r="R108" s="249"/>
      <c r="S108" s="249"/>
      <c r="T108" s="250"/>
      <c r="AT108" s="251" t="s">
        <v>240</v>
      </c>
      <c r="AU108" s="251" t="s">
        <v>80</v>
      </c>
      <c r="AV108" s="13" t="s">
        <v>78</v>
      </c>
      <c r="AW108" s="13" t="s">
        <v>32</v>
      </c>
      <c r="AX108" s="13" t="s">
        <v>71</v>
      </c>
      <c r="AY108" s="251" t="s">
        <v>126</v>
      </c>
    </row>
    <row r="109" spans="2:51" s="12" customFormat="1" ht="12">
      <c r="B109" s="231"/>
      <c r="C109" s="232"/>
      <c r="D109" s="224" t="s">
        <v>240</v>
      </c>
      <c r="E109" s="233" t="s">
        <v>19</v>
      </c>
      <c r="F109" s="234" t="s">
        <v>770</v>
      </c>
      <c r="G109" s="232"/>
      <c r="H109" s="235">
        <v>32.04</v>
      </c>
      <c r="I109" s="236"/>
      <c r="J109" s="232"/>
      <c r="K109" s="232"/>
      <c r="L109" s="237"/>
      <c r="M109" s="238"/>
      <c r="N109" s="239"/>
      <c r="O109" s="239"/>
      <c r="P109" s="239"/>
      <c r="Q109" s="239"/>
      <c r="R109" s="239"/>
      <c r="S109" s="239"/>
      <c r="T109" s="240"/>
      <c r="AT109" s="241" t="s">
        <v>240</v>
      </c>
      <c r="AU109" s="241" t="s">
        <v>80</v>
      </c>
      <c r="AV109" s="12" t="s">
        <v>80</v>
      </c>
      <c r="AW109" s="12" t="s">
        <v>32</v>
      </c>
      <c r="AX109" s="12" t="s">
        <v>71</v>
      </c>
      <c r="AY109" s="241" t="s">
        <v>126</v>
      </c>
    </row>
    <row r="110" spans="2:51" s="13" customFormat="1" ht="12">
      <c r="B110" s="242"/>
      <c r="C110" s="243"/>
      <c r="D110" s="224" t="s">
        <v>240</v>
      </c>
      <c r="E110" s="244" t="s">
        <v>19</v>
      </c>
      <c r="F110" s="245" t="s">
        <v>771</v>
      </c>
      <c r="G110" s="243"/>
      <c r="H110" s="244" t="s">
        <v>19</v>
      </c>
      <c r="I110" s="246"/>
      <c r="J110" s="243"/>
      <c r="K110" s="243"/>
      <c r="L110" s="247"/>
      <c r="M110" s="248"/>
      <c r="N110" s="249"/>
      <c r="O110" s="249"/>
      <c r="P110" s="249"/>
      <c r="Q110" s="249"/>
      <c r="R110" s="249"/>
      <c r="S110" s="249"/>
      <c r="T110" s="250"/>
      <c r="AT110" s="251" t="s">
        <v>240</v>
      </c>
      <c r="AU110" s="251" t="s">
        <v>80</v>
      </c>
      <c r="AV110" s="13" t="s">
        <v>78</v>
      </c>
      <c r="AW110" s="13" t="s">
        <v>32</v>
      </c>
      <c r="AX110" s="13" t="s">
        <v>71</v>
      </c>
      <c r="AY110" s="251" t="s">
        <v>126</v>
      </c>
    </row>
    <row r="111" spans="2:51" s="12" customFormat="1" ht="12">
      <c r="B111" s="231"/>
      <c r="C111" s="232"/>
      <c r="D111" s="224" t="s">
        <v>240</v>
      </c>
      <c r="E111" s="233" t="s">
        <v>19</v>
      </c>
      <c r="F111" s="234" t="s">
        <v>772</v>
      </c>
      <c r="G111" s="232"/>
      <c r="H111" s="235">
        <v>124.8</v>
      </c>
      <c r="I111" s="236"/>
      <c r="J111" s="232"/>
      <c r="K111" s="232"/>
      <c r="L111" s="237"/>
      <c r="M111" s="238"/>
      <c r="N111" s="239"/>
      <c r="O111" s="239"/>
      <c r="P111" s="239"/>
      <c r="Q111" s="239"/>
      <c r="R111" s="239"/>
      <c r="S111" s="239"/>
      <c r="T111" s="240"/>
      <c r="AT111" s="241" t="s">
        <v>240</v>
      </c>
      <c r="AU111" s="241" t="s">
        <v>80</v>
      </c>
      <c r="AV111" s="12" t="s">
        <v>80</v>
      </c>
      <c r="AW111" s="12" t="s">
        <v>32</v>
      </c>
      <c r="AX111" s="12" t="s">
        <v>71</v>
      </c>
      <c r="AY111" s="241" t="s">
        <v>126</v>
      </c>
    </row>
    <row r="112" spans="2:51" s="13" customFormat="1" ht="12">
      <c r="B112" s="242"/>
      <c r="C112" s="243"/>
      <c r="D112" s="224" t="s">
        <v>240</v>
      </c>
      <c r="E112" s="244" t="s">
        <v>19</v>
      </c>
      <c r="F112" s="245" t="s">
        <v>670</v>
      </c>
      <c r="G112" s="243"/>
      <c r="H112" s="244" t="s">
        <v>19</v>
      </c>
      <c r="I112" s="246"/>
      <c r="J112" s="243"/>
      <c r="K112" s="243"/>
      <c r="L112" s="247"/>
      <c r="M112" s="248"/>
      <c r="N112" s="249"/>
      <c r="O112" s="249"/>
      <c r="P112" s="249"/>
      <c r="Q112" s="249"/>
      <c r="R112" s="249"/>
      <c r="S112" s="249"/>
      <c r="T112" s="250"/>
      <c r="AT112" s="251" t="s">
        <v>240</v>
      </c>
      <c r="AU112" s="251" t="s">
        <v>80</v>
      </c>
      <c r="AV112" s="13" t="s">
        <v>78</v>
      </c>
      <c r="AW112" s="13" t="s">
        <v>32</v>
      </c>
      <c r="AX112" s="13" t="s">
        <v>71</v>
      </c>
      <c r="AY112" s="251" t="s">
        <v>126</v>
      </c>
    </row>
    <row r="113" spans="2:51" s="12" customFormat="1" ht="12">
      <c r="B113" s="231"/>
      <c r="C113" s="232"/>
      <c r="D113" s="224" t="s">
        <v>240</v>
      </c>
      <c r="E113" s="233" t="s">
        <v>19</v>
      </c>
      <c r="F113" s="234" t="s">
        <v>773</v>
      </c>
      <c r="G113" s="232"/>
      <c r="H113" s="235">
        <v>20</v>
      </c>
      <c r="I113" s="236"/>
      <c r="J113" s="232"/>
      <c r="K113" s="232"/>
      <c r="L113" s="237"/>
      <c r="M113" s="238"/>
      <c r="N113" s="239"/>
      <c r="O113" s="239"/>
      <c r="P113" s="239"/>
      <c r="Q113" s="239"/>
      <c r="R113" s="239"/>
      <c r="S113" s="239"/>
      <c r="T113" s="240"/>
      <c r="AT113" s="241" t="s">
        <v>240</v>
      </c>
      <c r="AU113" s="241" t="s">
        <v>80</v>
      </c>
      <c r="AV113" s="12" t="s">
        <v>80</v>
      </c>
      <c r="AW113" s="12" t="s">
        <v>32</v>
      </c>
      <c r="AX113" s="12" t="s">
        <v>71</v>
      </c>
      <c r="AY113" s="241" t="s">
        <v>126</v>
      </c>
    </row>
    <row r="114" spans="2:51" s="14" customFormat="1" ht="12">
      <c r="B114" s="252"/>
      <c r="C114" s="253"/>
      <c r="D114" s="224" t="s">
        <v>240</v>
      </c>
      <c r="E114" s="254" t="s">
        <v>19</v>
      </c>
      <c r="F114" s="255" t="s">
        <v>300</v>
      </c>
      <c r="G114" s="253"/>
      <c r="H114" s="256">
        <v>180.14</v>
      </c>
      <c r="I114" s="257"/>
      <c r="J114" s="253"/>
      <c r="K114" s="253"/>
      <c r="L114" s="258"/>
      <c r="M114" s="259"/>
      <c r="N114" s="260"/>
      <c r="O114" s="260"/>
      <c r="P114" s="260"/>
      <c r="Q114" s="260"/>
      <c r="R114" s="260"/>
      <c r="S114" s="260"/>
      <c r="T114" s="261"/>
      <c r="AT114" s="262" t="s">
        <v>240</v>
      </c>
      <c r="AU114" s="262" t="s">
        <v>80</v>
      </c>
      <c r="AV114" s="14" t="s">
        <v>150</v>
      </c>
      <c r="AW114" s="14" t="s">
        <v>32</v>
      </c>
      <c r="AX114" s="14" t="s">
        <v>78</v>
      </c>
      <c r="AY114" s="262" t="s">
        <v>126</v>
      </c>
    </row>
    <row r="115" spans="2:65" s="1" customFormat="1" ht="16.5" customHeight="1">
      <c r="B115" s="38"/>
      <c r="C115" s="211" t="s">
        <v>125</v>
      </c>
      <c r="D115" s="211" t="s">
        <v>127</v>
      </c>
      <c r="E115" s="212" t="s">
        <v>273</v>
      </c>
      <c r="F115" s="213" t="s">
        <v>274</v>
      </c>
      <c r="G115" s="214" t="s">
        <v>268</v>
      </c>
      <c r="H115" s="215">
        <v>32</v>
      </c>
      <c r="I115" s="216"/>
      <c r="J115" s="217">
        <f>ROUND(I115*H115,2)</f>
        <v>0</v>
      </c>
      <c r="K115" s="213" t="s">
        <v>164</v>
      </c>
      <c r="L115" s="43"/>
      <c r="M115" s="218" t="s">
        <v>19</v>
      </c>
      <c r="N115" s="219" t="s">
        <v>42</v>
      </c>
      <c r="O115" s="83"/>
      <c r="P115" s="220">
        <f>O115*H115</f>
        <v>0</v>
      </c>
      <c r="Q115" s="220">
        <v>0</v>
      </c>
      <c r="R115" s="220">
        <f>Q115*H115</f>
        <v>0</v>
      </c>
      <c r="S115" s="220">
        <v>0</v>
      </c>
      <c r="T115" s="221">
        <f>S115*H115</f>
        <v>0</v>
      </c>
      <c r="AR115" s="222" t="s">
        <v>150</v>
      </c>
      <c r="AT115" s="222" t="s">
        <v>127</v>
      </c>
      <c r="AU115" s="222" t="s">
        <v>80</v>
      </c>
      <c r="AY115" s="17" t="s">
        <v>126</v>
      </c>
      <c r="BE115" s="223">
        <f>IF(N115="základní",J115,0)</f>
        <v>0</v>
      </c>
      <c r="BF115" s="223">
        <f>IF(N115="snížená",J115,0)</f>
        <v>0</v>
      </c>
      <c r="BG115" s="223">
        <f>IF(N115="zákl. přenesená",J115,0)</f>
        <v>0</v>
      </c>
      <c r="BH115" s="223">
        <f>IF(N115="sníž. přenesená",J115,0)</f>
        <v>0</v>
      </c>
      <c r="BI115" s="223">
        <f>IF(N115="nulová",J115,0)</f>
        <v>0</v>
      </c>
      <c r="BJ115" s="17" t="s">
        <v>78</v>
      </c>
      <c r="BK115" s="223">
        <f>ROUND(I115*H115,2)</f>
        <v>0</v>
      </c>
      <c r="BL115" s="17" t="s">
        <v>150</v>
      </c>
      <c r="BM115" s="222" t="s">
        <v>774</v>
      </c>
    </row>
    <row r="116" spans="2:47" s="1" customFormat="1" ht="12">
      <c r="B116" s="38"/>
      <c r="C116" s="39"/>
      <c r="D116" s="224" t="s">
        <v>134</v>
      </c>
      <c r="E116" s="39"/>
      <c r="F116" s="225" t="s">
        <v>276</v>
      </c>
      <c r="G116" s="39"/>
      <c r="H116" s="39"/>
      <c r="I116" s="135"/>
      <c r="J116" s="39"/>
      <c r="K116" s="39"/>
      <c r="L116" s="43"/>
      <c r="M116" s="226"/>
      <c r="N116" s="83"/>
      <c r="O116" s="83"/>
      <c r="P116" s="83"/>
      <c r="Q116" s="83"/>
      <c r="R116" s="83"/>
      <c r="S116" s="83"/>
      <c r="T116" s="84"/>
      <c r="AT116" s="17" t="s">
        <v>134</v>
      </c>
      <c r="AU116" s="17" t="s">
        <v>80</v>
      </c>
    </row>
    <row r="117" spans="2:47" s="1" customFormat="1" ht="12">
      <c r="B117" s="38"/>
      <c r="C117" s="39"/>
      <c r="D117" s="224" t="s">
        <v>232</v>
      </c>
      <c r="E117" s="39"/>
      <c r="F117" s="227" t="s">
        <v>277</v>
      </c>
      <c r="G117" s="39"/>
      <c r="H117" s="39"/>
      <c r="I117" s="135"/>
      <c r="J117" s="39"/>
      <c r="K117" s="39"/>
      <c r="L117" s="43"/>
      <c r="M117" s="226"/>
      <c r="N117" s="83"/>
      <c r="O117" s="83"/>
      <c r="P117" s="83"/>
      <c r="Q117" s="83"/>
      <c r="R117" s="83"/>
      <c r="S117" s="83"/>
      <c r="T117" s="84"/>
      <c r="AT117" s="17" t="s">
        <v>232</v>
      </c>
      <c r="AU117" s="17" t="s">
        <v>80</v>
      </c>
    </row>
    <row r="118" spans="2:51" s="12" customFormat="1" ht="12">
      <c r="B118" s="231"/>
      <c r="C118" s="232"/>
      <c r="D118" s="224" t="s">
        <v>240</v>
      </c>
      <c r="E118" s="233" t="s">
        <v>19</v>
      </c>
      <c r="F118" s="234" t="s">
        <v>775</v>
      </c>
      <c r="G118" s="232"/>
      <c r="H118" s="235">
        <v>32</v>
      </c>
      <c r="I118" s="236"/>
      <c r="J118" s="232"/>
      <c r="K118" s="232"/>
      <c r="L118" s="237"/>
      <c r="M118" s="238"/>
      <c r="N118" s="239"/>
      <c r="O118" s="239"/>
      <c r="P118" s="239"/>
      <c r="Q118" s="239"/>
      <c r="R118" s="239"/>
      <c r="S118" s="239"/>
      <c r="T118" s="240"/>
      <c r="AT118" s="241" t="s">
        <v>240</v>
      </c>
      <c r="AU118" s="241" t="s">
        <v>80</v>
      </c>
      <c r="AV118" s="12" t="s">
        <v>80</v>
      </c>
      <c r="AW118" s="12" t="s">
        <v>32</v>
      </c>
      <c r="AX118" s="12" t="s">
        <v>78</v>
      </c>
      <c r="AY118" s="241" t="s">
        <v>126</v>
      </c>
    </row>
    <row r="119" spans="2:65" s="1" customFormat="1" ht="24" customHeight="1">
      <c r="B119" s="38"/>
      <c r="C119" s="211" t="s">
        <v>161</v>
      </c>
      <c r="D119" s="211" t="s">
        <v>127</v>
      </c>
      <c r="E119" s="212" t="s">
        <v>279</v>
      </c>
      <c r="F119" s="213" t="s">
        <v>280</v>
      </c>
      <c r="G119" s="214" t="s">
        <v>268</v>
      </c>
      <c r="H119" s="215">
        <v>205.3</v>
      </c>
      <c r="I119" s="216"/>
      <c r="J119" s="217">
        <f>ROUND(I119*H119,2)</f>
        <v>0</v>
      </c>
      <c r="K119" s="213" t="s">
        <v>19</v>
      </c>
      <c r="L119" s="43"/>
      <c r="M119" s="218" t="s">
        <v>19</v>
      </c>
      <c r="N119" s="219" t="s">
        <v>42</v>
      </c>
      <c r="O119" s="83"/>
      <c r="P119" s="220">
        <f>O119*H119</f>
        <v>0</v>
      </c>
      <c r="Q119" s="220">
        <v>0</v>
      </c>
      <c r="R119" s="220">
        <f>Q119*H119</f>
        <v>0</v>
      </c>
      <c r="S119" s="220">
        <v>0</v>
      </c>
      <c r="T119" s="221">
        <f>S119*H119</f>
        <v>0</v>
      </c>
      <c r="AR119" s="222" t="s">
        <v>150</v>
      </c>
      <c r="AT119" s="222" t="s">
        <v>127</v>
      </c>
      <c r="AU119" s="222" t="s">
        <v>80</v>
      </c>
      <c r="AY119" s="17" t="s">
        <v>126</v>
      </c>
      <c r="BE119" s="223">
        <f>IF(N119="základní",J119,0)</f>
        <v>0</v>
      </c>
      <c r="BF119" s="223">
        <f>IF(N119="snížená",J119,0)</f>
        <v>0</v>
      </c>
      <c r="BG119" s="223">
        <f>IF(N119="zákl. přenesená",J119,0)</f>
        <v>0</v>
      </c>
      <c r="BH119" s="223">
        <f>IF(N119="sníž. přenesená",J119,0)</f>
        <v>0</v>
      </c>
      <c r="BI119" s="223">
        <f>IF(N119="nulová",J119,0)</f>
        <v>0</v>
      </c>
      <c r="BJ119" s="17" t="s">
        <v>78</v>
      </c>
      <c r="BK119" s="223">
        <f>ROUND(I119*H119,2)</f>
        <v>0</v>
      </c>
      <c r="BL119" s="17" t="s">
        <v>150</v>
      </c>
      <c r="BM119" s="222" t="s">
        <v>654</v>
      </c>
    </row>
    <row r="120" spans="2:47" s="1" customFormat="1" ht="12">
      <c r="B120" s="38"/>
      <c r="C120" s="39"/>
      <c r="D120" s="224" t="s">
        <v>134</v>
      </c>
      <c r="E120" s="39"/>
      <c r="F120" s="225" t="s">
        <v>282</v>
      </c>
      <c r="G120" s="39"/>
      <c r="H120" s="39"/>
      <c r="I120" s="135"/>
      <c r="J120" s="39"/>
      <c r="K120" s="39"/>
      <c r="L120" s="43"/>
      <c r="M120" s="226"/>
      <c r="N120" s="83"/>
      <c r="O120" s="83"/>
      <c r="P120" s="83"/>
      <c r="Q120" s="83"/>
      <c r="R120" s="83"/>
      <c r="S120" s="83"/>
      <c r="T120" s="84"/>
      <c r="AT120" s="17" t="s">
        <v>134</v>
      </c>
      <c r="AU120" s="17" t="s">
        <v>80</v>
      </c>
    </row>
    <row r="121" spans="2:51" s="12" customFormat="1" ht="12">
      <c r="B121" s="231"/>
      <c r="C121" s="232"/>
      <c r="D121" s="224" t="s">
        <v>240</v>
      </c>
      <c r="E121" s="233" t="s">
        <v>19</v>
      </c>
      <c r="F121" s="234" t="s">
        <v>776</v>
      </c>
      <c r="G121" s="232"/>
      <c r="H121" s="235">
        <v>205.3</v>
      </c>
      <c r="I121" s="236"/>
      <c r="J121" s="232"/>
      <c r="K121" s="232"/>
      <c r="L121" s="237"/>
      <c r="M121" s="238"/>
      <c r="N121" s="239"/>
      <c r="O121" s="239"/>
      <c r="P121" s="239"/>
      <c r="Q121" s="239"/>
      <c r="R121" s="239"/>
      <c r="S121" s="239"/>
      <c r="T121" s="240"/>
      <c r="AT121" s="241" t="s">
        <v>240</v>
      </c>
      <c r="AU121" s="241" t="s">
        <v>80</v>
      </c>
      <c r="AV121" s="12" t="s">
        <v>80</v>
      </c>
      <c r="AW121" s="12" t="s">
        <v>32</v>
      </c>
      <c r="AX121" s="12" t="s">
        <v>78</v>
      </c>
      <c r="AY121" s="241" t="s">
        <v>126</v>
      </c>
    </row>
    <row r="122" spans="2:65" s="1" customFormat="1" ht="16.5" customHeight="1">
      <c r="B122" s="38"/>
      <c r="C122" s="211" t="s">
        <v>167</v>
      </c>
      <c r="D122" s="211" t="s">
        <v>127</v>
      </c>
      <c r="E122" s="212" t="s">
        <v>284</v>
      </c>
      <c r="F122" s="213" t="s">
        <v>285</v>
      </c>
      <c r="G122" s="214" t="s">
        <v>286</v>
      </c>
      <c r="H122" s="215">
        <v>369.54</v>
      </c>
      <c r="I122" s="216"/>
      <c r="J122" s="217">
        <f>ROUND(I122*H122,2)</f>
        <v>0</v>
      </c>
      <c r="K122" s="213" t="s">
        <v>164</v>
      </c>
      <c r="L122" s="43"/>
      <c r="M122" s="218" t="s">
        <v>19</v>
      </c>
      <c r="N122" s="219" t="s">
        <v>42</v>
      </c>
      <c r="O122" s="83"/>
      <c r="P122" s="220">
        <f>O122*H122</f>
        <v>0</v>
      </c>
      <c r="Q122" s="220">
        <v>0</v>
      </c>
      <c r="R122" s="220">
        <f>Q122*H122</f>
        <v>0</v>
      </c>
      <c r="S122" s="220">
        <v>0</v>
      </c>
      <c r="T122" s="221">
        <f>S122*H122</f>
        <v>0</v>
      </c>
      <c r="AR122" s="222" t="s">
        <v>150</v>
      </c>
      <c r="AT122" s="222" t="s">
        <v>127</v>
      </c>
      <c r="AU122" s="222" t="s">
        <v>80</v>
      </c>
      <c r="AY122" s="17" t="s">
        <v>126</v>
      </c>
      <c r="BE122" s="223">
        <f>IF(N122="základní",J122,0)</f>
        <v>0</v>
      </c>
      <c r="BF122" s="223">
        <f>IF(N122="snížená",J122,0)</f>
        <v>0</v>
      </c>
      <c r="BG122" s="223">
        <f>IF(N122="zákl. přenesená",J122,0)</f>
        <v>0</v>
      </c>
      <c r="BH122" s="223">
        <f>IF(N122="sníž. přenesená",J122,0)</f>
        <v>0</v>
      </c>
      <c r="BI122" s="223">
        <f>IF(N122="nulová",J122,0)</f>
        <v>0</v>
      </c>
      <c r="BJ122" s="17" t="s">
        <v>78</v>
      </c>
      <c r="BK122" s="223">
        <f>ROUND(I122*H122,2)</f>
        <v>0</v>
      </c>
      <c r="BL122" s="17" t="s">
        <v>150</v>
      </c>
      <c r="BM122" s="222" t="s">
        <v>656</v>
      </c>
    </row>
    <row r="123" spans="2:47" s="1" customFormat="1" ht="12">
      <c r="B123" s="38"/>
      <c r="C123" s="39"/>
      <c r="D123" s="224" t="s">
        <v>134</v>
      </c>
      <c r="E123" s="39"/>
      <c r="F123" s="225" t="s">
        <v>288</v>
      </c>
      <c r="G123" s="39"/>
      <c r="H123" s="39"/>
      <c r="I123" s="135"/>
      <c r="J123" s="39"/>
      <c r="K123" s="39"/>
      <c r="L123" s="43"/>
      <c r="M123" s="226"/>
      <c r="N123" s="83"/>
      <c r="O123" s="83"/>
      <c r="P123" s="83"/>
      <c r="Q123" s="83"/>
      <c r="R123" s="83"/>
      <c r="S123" s="83"/>
      <c r="T123" s="84"/>
      <c r="AT123" s="17" t="s">
        <v>134</v>
      </c>
      <c r="AU123" s="17" t="s">
        <v>80</v>
      </c>
    </row>
    <row r="124" spans="2:47" s="1" customFormat="1" ht="12">
      <c r="B124" s="38"/>
      <c r="C124" s="39"/>
      <c r="D124" s="224" t="s">
        <v>232</v>
      </c>
      <c r="E124" s="39"/>
      <c r="F124" s="227" t="s">
        <v>289</v>
      </c>
      <c r="G124" s="39"/>
      <c r="H124" s="39"/>
      <c r="I124" s="135"/>
      <c r="J124" s="39"/>
      <c r="K124" s="39"/>
      <c r="L124" s="43"/>
      <c r="M124" s="226"/>
      <c r="N124" s="83"/>
      <c r="O124" s="83"/>
      <c r="P124" s="83"/>
      <c r="Q124" s="83"/>
      <c r="R124" s="83"/>
      <c r="S124" s="83"/>
      <c r="T124" s="84"/>
      <c r="AT124" s="17" t="s">
        <v>232</v>
      </c>
      <c r="AU124" s="17" t="s">
        <v>80</v>
      </c>
    </row>
    <row r="125" spans="2:51" s="12" customFormat="1" ht="12">
      <c r="B125" s="231"/>
      <c r="C125" s="232"/>
      <c r="D125" s="224" t="s">
        <v>240</v>
      </c>
      <c r="E125" s="233" t="s">
        <v>19</v>
      </c>
      <c r="F125" s="234" t="s">
        <v>777</v>
      </c>
      <c r="G125" s="232"/>
      <c r="H125" s="235">
        <v>369.54</v>
      </c>
      <c r="I125" s="236"/>
      <c r="J125" s="232"/>
      <c r="K125" s="232"/>
      <c r="L125" s="237"/>
      <c r="M125" s="238"/>
      <c r="N125" s="239"/>
      <c r="O125" s="239"/>
      <c r="P125" s="239"/>
      <c r="Q125" s="239"/>
      <c r="R125" s="239"/>
      <c r="S125" s="239"/>
      <c r="T125" s="240"/>
      <c r="AT125" s="241" t="s">
        <v>240</v>
      </c>
      <c r="AU125" s="241" t="s">
        <v>80</v>
      </c>
      <c r="AV125" s="12" t="s">
        <v>80</v>
      </c>
      <c r="AW125" s="12" t="s">
        <v>32</v>
      </c>
      <c r="AX125" s="12" t="s">
        <v>78</v>
      </c>
      <c r="AY125" s="241" t="s">
        <v>126</v>
      </c>
    </row>
    <row r="126" spans="2:65" s="1" customFormat="1" ht="16.5" customHeight="1">
      <c r="B126" s="38"/>
      <c r="C126" s="211" t="s">
        <v>172</v>
      </c>
      <c r="D126" s="211" t="s">
        <v>127</v>
      </c>
      <c r="E126" s="212" t="s">
        <v>291</v>
      </c>
      <c r="F126" s="213" t="s">
        <v>292</v>
      </c>
      <c r="G126" s="214" t="s">
        <v>268</v>
      </c>
      <c r="H126" s="215">
        <v>11.88</v>
      </c>
      <c r="I126" s="216"/>
      <c r="J126" s="217">
        <f>ROUND(I126*H126,2)</f>
        <v>0</v>
      </c>
      <c r="K126" s="213" t="s">
        <v>164</v>
      </c>
      <c r="L126" s="43"/>
      <c r="M126" s="218" t="s">
        <v>19</v>
      </c>
      <c r="N126" s="219" t="s">
        <v>42</v>
      </c>
      <c r="O126" s="83"/>
      <c r="P126" s="220">
        <f>O126*H126</f>
        <v>0</v>
      </c>
      <c r="Q126" s="220">
        <v>0</v>
      </c>
      <c r="R126" s="220">
        <f>Q126*H126</f>
        <v>0</v>
      </c>
      <c r="S126" s="220">
        <v>0</v>
      </c>
      <c r="T126" s="221">
        <f>S126*H126</f>
        <v>0</v>
      </c>
      <c r="AR126" s="222" t="s">
        <v>150</v>
      </c>
      <c r="AT126" s="222" t="s">
        <v>127</v>
      </c>
      <c r="AU126" s="222" t="s">
        <v>80</v>
      </c>
      <c r="AY126" s="17" t="s">
        <v>126</v>
      </c>
      <c r="BE126" s="223">
        <f>IF(N126="základní",J126,0)</f>
        <v>0</v>
      </c>
      <c r="BF126" s="223">
        <f>IF(N126="snížená",J126,0)</f>
        <v>0</v>
      </c>
      <c r="BG126" s="223">
        <f>IF(N126="zákl. přenesená",J126,0)</f>
        <v>0</v>
      </c>
      <c r="BH126" s="223">
        <f>IF(N126="sníž. přenesená",J126,0)</f>
        <v>0</v>
      </c>
      <c r="BI126" s="223">
        <f>IF(N126="nulová",J126,0)</f>
        <v>0</v>
      </c>
      <c r="BJ126" s="17" t="s">
        <v>78</v>
      </c>
      <c r="BK126" s="223">
        <f>ROUND(I126*H126,2)</f>
        <v>0</v>
      </c>
      <c r="BL126" s="17" t="s">
        <v>150</v>
      </c>
      <c r="BM126" s="222" t="s">
        <v>778</v>
      </c>
    </row>
    <row r="127" spans="2:47" s="1" customFormat="1" ht="12">
      <c r="B127" s="38"/>
      <c r="C127" s="39"/>
      <c r="D127" s="224" t="s">
        <v>134</v>
      </c>
      <c r="E127" s="39"/>
      <c r="F127" s="225" t="s">
        <v>294</v>
      </c>
      <c r="G127" s="39"/>
      <c r="H127" s="39"/>
      <c r="I127" s="135"/>
      <c r="J127" s="39"/>
      <c r="K127" s="39"/>
      <c r="L127" s="43"/>
      <c r="M127" s="226"/>
      <c r="N127" s="83"/>
      <c r="O127" s="83"/>
      <c r="P127" s="83"/>
      <c r="Q127" s="83"/>
      <c r="R127" s="83"/>
      <c r="S127" s="83"/>
      <c r="T127" s="84"/>
      <c r="AT127" s="17" t="s">
        <v>134</v>
      </c>
      <c r="AU127" s="17" t="s">
        <v>80</v>
      </c>
    </row>
    <row r="128" spans="2:47" s="1" customFormat="1" ht="12">
      <c r="B128" s="38"/>
      <c r="C128" s="39"/>
      <c r="D128" s="224" t="s">
        <v>232</v>
      </c>
      <c r="E128" s="39"/>
      <c r="F128" s="227" t="s">
        <v>295</v>
      </c>
      <c r="G128" s="39"/>
      <c r="H128" s="39"/>
      <c r="I128" s="135"/>
      <c r="J128" s="39"/>
      <c r="K128" s="39"/>
      <c r="L128" s="43"/>
      <c r="M128" s="226"/>
      <c r="N128" s="83"/>
      <c r="O128" s="83"/>
      <c r="P128" s="83"/>
      <c r="Q128" s="83"/>
      <c r="R128" s="83"/>
      <c r="S128" s="83"/>
      <c r="T128" s="84"/>
      <c r="AT128" s="17" t="s">
        <v>232</v>
      </c>
      <c r="AU128" s="17" t="s">
        <v>80</v>
      </c>
    </row>
    <row r="129" spans="2:51" s="13" customFormat="1" ht="12">
      <c r="B129" s="242"/>
      <c r="C129" s="243"/>
      <c r="D129" s="224" t="s">
        <v>240</v>
      </c>
      <c r="E129" s="244" t="s">
        <v>19</v>
      </c>
      <c r="F129" s="245" t="s">
        <v>296</v>
      </c>
      <c r="G129" s="243"/>
      <c r="H129" s="244" t="s">
        <v>19</v>
      </c>
      <c r="I129" s="246"/>
      <c r="J129" s="243"/>
      <c r="K129" s="243"/>
      <c r="L129" s="247"/>
      <c r="M129" s="248"/>
      <c r="N129" s="249"/>
      <c r="O129" s="249"/>
      <c r="P129" s="249"/>
      <c r="Q129" s="249"/>
      <c r="R129" s="249"/>
      <c r="S129" s="249"/>
      <c r="T129" s="250"/>
      <c r="AT129" s="251" t="s">
        <v>240</v>
      </c>
      <c r="AU129" s="251" t="s">
        <v>80</v>
      </c>
      <c r="AV129" s="13" t="s">
        <v>78</v>
      </c>
      <c r="AW129" s="13" t="s">
        <v>32</v>
      </c>
      <c r="AX129" s="13" t="s">
        <v>71</v>
      </c>
      <c r="AY129" s="251" t="s">
        <v>126</v>
      </c>
    </row>
    <row r="130" spans="2:51" s="12" customFormat="1" ht="12">
      <c r="B130" s="231"/>
      <c r="C130" s="232"/>
      <c r="D130" s="224" t="s">
        <v>240</v>
      </c>
      <c r="E130" s="233" t="s">
        <v>19</v>
      </c>
      <c r="F130" s="234" t="s">
        <v>779</v>
      </c>
      <c r="G130" s="232"/>
      <c r="H130" s="235">
        <v>6.84</v>
      </c>
      <c r="I130" s="236"/>
      <c r="J130" s="232"/>
      <c r="K130" s="232"/>
      <c r="L130" s="237"/>
      <c r="M130" s="238"/>
      <c r="N130" s="239"/>
      <c r="O130" s="239"/>
      <c r="P130" s="239"/>
      <c r="Q130" s="239"/>
      <c r="R130" s="239"/>
      <c r="S130" s="239"/>
      <c r="T130" s="240"/>
      <c r="AT130" s="241" t="s">
        <v>240</v>
      </c>
      <c r="AU130" s="241" t="s">
        <v>80</v>
      </c>
      <c r="AV130" s="12" t="s">
        <v>80</v>
      </c>
      <c r="AW130" s="12" t="s">
        <v>32</v>
      </c>
      <c r="AX130" s="12" t="s">
        <v>71</v>
      </c>
      <c r="AY130" s="241" t="s">
        <v>126</v>
      </c>
    </row>
    <row r="131" spans="2:51" s="13" customFormat="1" ht="12">
      <c r="B131" s="242"/>
      <c r="C131" s="243"/>
      <c r="D131" s="224" t="s">
        <v>240</v>
      </c>
      <c r="E131" s="244" t="s">
        <v>19</v>
      </c>
      <c r="F131" s="245" t="s">
        <v>298</v>
      </c>
      <c r="G131" s="243"/>
      <c r="H131" s="244" t="s">
        <v>19</v>
      </c>
      <c r="I131" s="246"/>
      <c r="J131" s="243"/>
      <c r="K131" s="243"/>
      <c r="L131" s="247"/>
      <c r="M131" s="248"/>
      <c r="N131" s="249"/>
      <c r="O131" s="249"/>
      <c r="P131" s="249"/>
      <c r="Q131" s="249"/>
      <c r="R131" s="249"/>
      <c r="S131" s="249"/>
      <c r="T131" s="250"/>
      <c r="AT131" s="251" t="s">
        <v>240</v>
      </c>
      <c r="AU131" s="251" t="s">
        <v>80</v>
      </c>
      <c r="AV131" s="13" t="s">
        <v>78</v>
      </c>
      <c r="AW131" s="13" t="s">
        <v>32</v>
      </c>
      <c r="AX131" s="13" t="s">
        <v>71</v>
      </c>
      <c r="AY131" s="251" t="s">
        <v>126</v>
      </c>
    </row>
    <row r="132" spans="2:51" s="12" customFormat="1" ht="12">
      <c r="B132" s="231"/>
      <c r="C132" s="232"/>
      <c r="D132" s="224" t="s">
        <v>240</v>
      </c>
      <c r="E132" s="233" t="s">
        <v>19</v>
      </c>
      <c r="F132" s="234" t="s">
        <v>780</v>
      </c>
      <c r="G132" s="232"/>
      <c r="H132" s="235">
        <v>5.04</v>
      </c>
      <c r="I132" s="236"/>
      <c r="J132" s="232"/>
      <c r="K132" s="232"/>
      <c r="L132" s="237"/>
      <c r="M132" s="238"/>
      <c r="N132" s="239"/>
      <c r="O132" s="239"/>
      <c r="P132" s="239"/>
      <c r="Q132" s="239"/>
      <c r="R132" s="239"/>
      <c r="S132" s="239"/>
      <c r="T132" s="240"/>
      <c r="AT132" s="241" t="s">
        <v>240</v>
      </c>
      <c r="AU132" s="241" t="s">
        <v>80</v>
      </c>
      <c r="AV132" s="12" t="s">
        <v>80</v>
      </c>
      <c r="AW132" s="12" t="s">
        <v>32</v>
      </c>
      <c r="AX132" s="12" t="s">
        <v>71</v>
      </c>
      <c r="AY132" s="241" t="s">
        <v>126</v>
      </c>
    </row>
    <row r="133" spans="2:51" s="14" customFormat="1" ht="12">
      <c r="B133" s="252"/>
      <c r="C133" s="253"/>
      <c r="D133" s="224" t="s">
        <v>240</v>
      </c>
      <c r="E133" s="254" t="s">
        <v>19</v>
      </c>
      <c r="F133" s="255" t="s">
        <v>300</v>
      </c>
      <c r="G133" s="253"/>
      <c r="H133" s="256">
        <v>11.879999999999999</v>
      </c>
      <c r="I133" s="257"/>
      <c r="J133" s="253"/>
      <c r="K133" s="253"/>
      <c r="L133" s="258"/>
      <c r="M133" s="259"/>
      <c r="N133" s="260"/>
      <c r="O133" s="260"/>
      <c r="P133" s="260"/>
      <c r="Q133" s="260"/>
      <c r="R133" s="260"/>
      <c r="S133" s="260"/>
      <c r="T133" s="261"/>
      <c r="AT133" s="262" t="s">
        <v>240</v>
      </c>
      <c r="AU133" s="262" t="s">
        <v>80</v>
      </c>
      <c r="AV133" s="14" t="s">
        <v>150</v>
      </c>
      <c r="AW133" s="14" t="s">
        <v>32</v>
      </c>
      <c r="AX133" s="14" t="s">
        <v>78</v>
      </c>
      <c r="AY133" s="262" t="s">
        <v>126</v>
      </c>
    </row>
    <row r="134" spans="2:65" s="1" customFormat="1" ht="16.5" customHeight="1">
      <c r="B134" s="38"/>
      <c r="C134" s="263" t="s">
        <v>179</v>
      </c>
      <c r="D134" s="263" t="s">
        <v>301</v>
      </c>
      <c r="E134" s="264" t="s">
        <v>302</v>
      </c>
      <c r="F134" s="265" t="s">
        <v>303</v>
      </c>
      <c r="G134" s="266" t="s">
        <v>286</v>
      </c>
      <c r="H134" s="267">
        <v>10.08</v>
      </c>
      <c r="I134" s="268"/>
      <c r="J134" s="269">
        <f>ROUND(I134*H134,2)</f>
        <v>0</v>
      </c>
      <c r="K134" s="265" t="s">
        <v>164</v>
      </c>
      <c r="L134" s="270"/>
      <c r="M134" s="271" t="s">
        <v>19</v>
      </c>
      <c r="N134" s="272" t="s">
        <v>42</v>
      </c>
      <c r="O134" s="83"/>
      <c r="P134" s="220">
        <f>O134*H134</f>
        <v>0</v>
      </c>
      <c r="Q134" s="220">
        <v>1</v>
      </c>
      <c r="R134" s="220">
        <f>Q134*H134</f>
        <v>10.08</v>
      </c>
      <c r="S134" s="220">
        <v>0</v>
      </c>
      <c r="T134" s="221">
        <f>S134*H134</f>
        <v>0</v>
      </c>
      <c r="AR134" s="222" t="s">
        <v>172</v>
      </c>
      <c r="AT134" s="222" t="s">
        <v>301</v>
      </c>
      <c r="AU134" s="222" t="s">
        <v>80</v>
      </c>
      <c r="AY134" s="17" t="s">
        <v>126</v>
      </c>
      <c r="BE134" s="223">
        <f>IF(N134="základní",J134,0)</f>
        <v>0</v>
      </c>
      <c r="BF134" s="223">
        <f>IF(N134="snížená",J134,0)</f>
        <v>0</v>
      </c>
      <c r="BG134" s="223">
        <f>IF(N134="zákl. přenesená",J134,0)</f>
        <v>0</v>
      </c>
      <c r="BH134" s="223">
        <f>IF(N134="sníž. přenesená",J134,0)</f>
        <v>0</v>
      </c>
      <c r="BI134" s="223">
        <f>IF(N134="nulová",J134,0)</f>
        <v>0</v>
      </c>
      <c r="BJ134" s="17" t="s">
        <v>78</v>
      </c>
      <c r="BK134" s="223">
        <f>ROUND(I134*H134,2)</f>
        <v>0</v>
      </c>
      <c r="BL134" s="17" t="s">
        <v>150</v>
      </c>
      <c r="BM134" s="222" t="s">
        <v>781</v>
      </c>
    </row>
    <row r="135" spans="2:47" s="1" customFormat="1" ht="12">
      <c r="B135" s="38"/>
      <c r="C135" s="39"/>
      <c r="D135" s="224" t="s">
        <v>134</v>
      </c>
      <c r="E135" s="39"/>
      <c r="F135" s="225" t="s">
        <v>303</v>
      </c>
      <c r="G135" s="39"/>
      <c r="H135" s="39"/>
      <c r="I135" s="135"/>
      <c r="J135" s="39"/>
      <c r="K135" s="39"/>
      <c r="L135" s="43"/>
      <c r="M135" s="226"/>
      <c r="N135" s="83"/>
      <c r="O135" s="83"/>
      <c r="P135" s="83"/>
      <c r="Q135" s="83"/>
      <c r="R135" s="83"/>
      <c r="S135" s="83"/>
      <c r="T135" s="84"/>
      <c r="AT135" s="17" t="s">
        <v>134</v>
      </c>
      <c r="AU135" s="17" t="s">
        <v>80</v>
      </c>
    </row>
    <row r="136" spans="2:51" s="12" customFormat="1" ht="12">
      <c r="B136" s="231"/>
      <c r="C136" s="232"/>
      <c r="D136" s="224" t="s">
        <v>240</v>
      </c>
      <c r="E136" s="232"/>
      <c r="F136" s="234" t="s">
        <v>782</v>
      </c>
      <c r="G136" s="232"/>
      <c r="H136" s="235">
        <v>10.08</v>
      </c>
      <c r="I136" s="236"/>
      <c r="J136" s="232"/>
      <c r="K136" s="232"/>
      <c r="L136" s="237"/>
      <c r="M136" s="238"/>
      <c r="N136" s="239"/>
      <c r="O136" s="239"/>
      <c r="P136" s="239"/>
      <c r="Q136" s="239"/>
      <c r="R136" s="239"/>
      <c r="S136" s="239"/>
      <c r="T136" s="240"/>
      <c r="AT136" s="241" t="s">
        <v>240</v>
      </c>
      <c r="AU136" s="241" t="s">
        <v>80</v>
      </c>
      <c r="AV136" s="12" t="s">
        <v>80</v>
      </c>
      <c r="AW136" s="12" t="s">
        <v>4</v>
      </c>
      <c r="AX136" s="12" t="s">
        <v>78</v>
      </c>
      <c r="AY136" s="241" t="s">
        <v>126</v>
      </c>
    </row>
    <row r="137" spans="2:65" s="1" customFormat="1" ht="16.5" customHeight="1">
      <c r="B137" s="38"/>
      <c r="C137" s="211" t="s">
        <v>183</v>
      </c>
      <c r="D137" s="211" t="s">
        <v>127</v>
      </c>
      <c r="E137" s="212" t="s">
        <v>306</v>
      </c>
      <c r="F137" s="213" t="s">
        <v>307</v>
      </c>
      <c r="G137" s="214" t="s">
        <v>268</v>
      </c>
      <c r="H137" s="215">
        <v>14.4</v>
      </c>
      <c r="I137" s="216"/>
      <c r="J137" s="217">
        <f>ROUND(I137*H137,2)</f>
        <v>0</v>
      </c>
      <c r="K137" s="213" t="s">
        <v>164</v>
      </c>
      <c r="L137" s="43"/>
      <c r="M137" s="218" t="s">
        <v>19</v>
      </c>
      <c r="N137" s="219" t="s">
        <v>42</v>
      </c>
      <c r="O137" s="83"/>
      <c r="P137" s="220">
        <f>O137*H137</f>
        <v>0</v>
      </c>
      <c r="Q137" s="220">
        <v>0</v>
      </c>
      <c r="R137" s="220">
        <f>Q137*H137</f>
        <v>0</v>
      </c>
      <c r="S137" s="220">
        <v>0</v>
      </c>
      <c r="T137" s="221">
        <f>S137*H137</f>
        <v>0</v>
      </c>
      <c r="AR137" s="222" t="s">
        <v>150</v>
      </c>
      <c r="AT137" s="222" t="s">
        <v>127</v>
      </c>
      <c r="AU137" s="222" t="s">
        <v>80</v>
      </c>
      <c r="AY137" s="17" t="s">
        <v>126</v>
      </c>
      <c r="BE137" s="223">
        <f>IF(N137="základní",J137,0)</f>
        <v>0</v>
      </c>
      <c r="BF137" s="223">
        <f>IF(N137="snížená",J137,0)</f>
        <v>0</v>
      </c>
      <c r="BG137" s="223">
        <f>IF(N137="zákl. přenesená",J137,0)</f>
        <v>0</v>
      </c>
      <c r="BH137" s="223">
        <f>IF(N137="sníž. přenesená",J137,0)</f>
        <v>0</v>
      </c>
      <c r="BI137" s="223">
        <f>IF(N137="nulová",J137,0)</f>
        <v>0</v>
      </c>
      <c r="BJ137" s="17" t="s">
        <v>78</v>
      </c>
      <c r="BK137" s="223">
        <f>ROUND(I137*H137,2)</f>
        <v>0</v>
      </c>
      <c r="BL137" s="17" t="s">
        <v>150</v>
      </c>
      <c r="BM137" s="222" t="s">
        <v>783</v>
      </c>
    </row>
    <row r="138" spans="2:47" s="1" customFormat="1" ht="12">
      <c r="B138" s="38"/>
      <c r="C138" s="39"/>
      <c r="D138" s="224" t="s">
        <v>134</v>
      </c>
      <c r="E138" s="39"/>
      <c r="F138" s="225" t="s">
        <v>309</v>
      </c>
      <c r="G138" s="39"/>
      <c r="H138" s="39"/>
      <c r="I138" s="135"/>
      <c r="J138" s="39"/>
      <c r="K138" s="39"/>
      <c r="L138" s="43"/>
      <c r="M138" s="226"/>
      <c r="N138" s="83"/>
      <c r="O138" s="83"/>
      <c r="P138" s="83"/>
      <c r="Q138" s="83"/>
      <c r="R138" s="83"/>
      <c r="S138" s="83"/>
      <c r="T138" s="84"/>
      <c r="AT138" s="17" t="s">
        <v>134</v>
      </c>
      <c r="AU138" s="17" t="s">
        <v>80</v>
      </c>
    </row>
    <row r="139" spans="2:47" s="1" customFormat="1" ht="12">
      <c r="B139" s="38"/>
      <c r="C139" s="39"/>
      <c r="D139" s="224" t="s">
        <v>232</v>
      </c>
      <c r="E139" s="39"/>
      <c r="F139" s="227" t="s">
        <v>310</v>
      </c>
      <c r="G139" s="39"/>
      <c r="H139" s="39"/>
      <c r="I139" s="135"/>
      <c r="J139" s="39"/>
      <c r="K139" s="39"/>
      <c r="L139" s="43"/>
      <c r="M139" s="226"/>
      <c r="N139" s="83"/>
      <c r="O139" s="83"/>
      <c r="P139" s="83"/>
      <c r="Q139" s="83"/>
      <c r="R139" s="83"/>
      <c r="S139" s="83"/>
      <c r="T139" s="84"/>
      <c r="AT139" s="17" t="s">
        <v>232</v>
      </c>
      <c r="AU139" s="17" t="s">
        <v>80</v>
      </c>
    </row>
    <row r="140" spans="2:51" s="12" customFormat="1" ht="12">
      <c r="B140" s="231"/>
      <c r="C140" s="232"/>
      <c r="D140" s="224" t="s">
        <v>240</v>
      </c>
      <c r="E140" s="233" t="s">
        <v>19</v>
      </c>
      <c r="F140" s="234" t="s">
        <v>784</v>
      </c>
      <c r="G140" s="232"/>
      <c r="H140" s="235">
        <v>14.4</v>
      </c>
      <c r="I140" s="236"/>
      <c r="J140" s="232"/>
      <c r="K140" s="232"/>
      <c r="L140" s="237"/>
      <c r="M140" s="238"/>
      <c r="N140" s="239"/>
      <c r="O140" s="239"/>
      <c r="P140" s="239"/>
      <c r="Q140" s="239"/>
      <c r="R140" s="239"/>
      <c r="S140" s="239"/>
      <c r="T140" s="240"/>
      <c r="AT140" s="241" t="s">
        <v>240</v>
      </c>
      <c r="AU140" s="241" t="s">
        <v>80</v>
      </c>
      <c r="AV140" s="12" t="s">
        <v>80</v>
      </c>
      <c r="AW140" s="12" t="s">
        <v>32</v>
      </c>
      <c r="AX140" s="12" t="s">
        <v>78</v>
      </c>
      <c r="AY140" s="241" t="s">
        <v>126</v>
      </c>
    </row>
    <row r="141" spans="2:65" s="1" customFormat="1" ht="16.5" customHeight="1">
      <c r="B141" s="38"/>
      <c r="C141" s="263" t="s">
        <v>190</v>
      </c>
      <c r="D141" s="263" t="s">
        <v>301</v>
      </c>
      <c r="E141" s="264" t="s">
        <v>312</v>
      </c>
      <c r="F141" s="265" t="s">
        <v>313</v>
      </c>
      <c r="G141" s="266" t="s">
        <v>286</v>
      </c>
      <c r="H141" s="267">
        <v>28.8</v>
      </c>
      <c r="I141" s="268"/>
      <c r="J141" s="269">
        <f>ROUND(I141*H141,2)</f>
        <v>0</v>
      </c>
      <c r="K141" s="265" t="s">
        <v>164</v>
      </c>
      <c r="L141" s="270"/>
      <c r="M141" s="271" t="s">
        <v>19</v>
      </c>
      <c r="N141" s="272" t="s">
        <v>42</v>
      </c>
      <c r="O141" s="83"/>
      <c r="P141" s="220">
        <f>O141*H141</f>
        <v>0</v>
      </c>
      <c r="Q141" s="220">
        <v>1</v>
      </c>
      <c r="R141" s="220">
        <f>Q141*H141</f>
        <v>28.8</v>
      </c>
      <c r="S141" s="220">
        <v>0</v>
      </c>
      <c r="T141" s="221">
        <f>S141*H141</f>
        <v>0</v>
      </c>
      <c r="AR141" s="222" t="s">
        <v>172</v>
      </c>
      <c r="AT141" s="222" t="s">
        <v>301</v>
      </c>
      <c r="AU141" s="222" t="s">
        <v>80</v>
      </c>
      <c r="AY141" s="17" t="s">
        <v>126</v>
      </c>
      <c r="BE141" s="223">
        <f>IF(N141="základní",J141,0)</f>
        <v>0</v>
      </c>
      <c r="BF141" s="223">
        <f>IF(N141="snížená",J141,0)</f>
        <v>0</v>
      </c>
      <c r="BG141" s="223">
        <f>IF(N141="zákl. přenesená",J141,0)</f>
        <v>0</v>
      </c>
      <c r="BH141" s="223">
        <f>IF(N141="sníž. přenesená",J141,0)</f>
        <v>0</v>
      </c>
      <c r="BI141" s="223">
        <f>IF(N141="nulová",J141,0)</f>
        <v>0</v>
      </c>
      <c r="BJ141" s="17" t="s">
        <v>78</v>
      </c>
      <c r="BK141" s="223">
        <f>ROUND(I141*H141,2)</f>
        <v>0</v>
      </c>
      <c r="BL141" s="17" t="s">
        <v>150</v>
      </c>
      <c r="BM141" s="222" t="s">
        <v>785</v>
      </c>
    </row>
    <row r="142" spans="2:47" s="1" customFormat="1" ht="12">
      <c r="B142" s="38"/>
      <c r="C142" s="39"/>
      <c r="D142" s="224" t="s">
        <v>134</v>
      </c>
      <c r="E142" s="39"/>
      <c r="F142" s="225" t="s">
        <v>313</v>
      </c>
      <c r="G142" s="39"/>
      <c r="H142" s="39"/>
      <c r="I142" s="135"/>
      <c r="J142" s="39"/>
      <c r="K142" s="39"/>
      <c r="L142" s="43"/>
      <c r="M142" s="226"/>
      <c r="N142" s="83"/>
      <c r="O142" s="83"/>
      <c r="P142" s="83"/>
      <c r="Q142" s="83"/>
      <c r="R142" s="83"/>
      <c r="S142" s="83"/>
      <c r="T142" s="84"/>
      <c r="AT142" s="17" t="s">
        <v>134</v>
      </c>
      <c r="AU142" s="17" t="s">
        <v>80</v>
      </c>
    </row>
    <row r="143" spans="2:51" s="12" customFormat="1" ht="12">
      <c r="B143" s="231"/>
      <c r="C143" s="232"/>
      <c r="D143" s="224" t="s">
        <v>240</v>
      </c>
      <c r="E143" s="232"/>
      <c r="F143" s="234" t="s">
        <v>786</v>
      </c>
      <c r="G143" s="232"/>
      <c r="H143" s="235">
        <v>28.8</v>
      </c>
      <c r="I143" s="236"/>
      <c r="J143" s="232"/>
      <c r="K143" s="232"/>
      <c r="L143" s="237"/>
      <c r="M143" s="238"/>
      <c r="N143" s="239"/>
      <c r="O143" s="239"/>
      <c r="P143" s="239"/>
      <c r="Q143" s="239"/>
      <c r="R143" s="239"/>
      <c r="S143" s="239"/>
      <c r="T143" s="240"/>
      <c r="AT143" s="241" t="s">
        <v>240</v>
      </c>
      <c r="AU143" s="241" t="s">
        <v>80</v>
      </c>
      <c r="AV143" s="12" t="s">
        <v>80</v>
      </c>
      <c r="AW143" s="12" t="s">
        <v>4</v>
      </c>
      <c r="AX143" s="12" t="s">
        <v>78</v>
      </c>
      <c r="AY143" s="241" t="s">
        <v>126</v>
      </c>
    </row>
    <row r="144" spans="2:65" s="1" customFormat="1" ht="16.5" customHeight="1">
      <c r="B144" s="38"/>
      <c r="C144" s="211" t="s">
        <v>195</v>
      </c>
      <c r="D144" s="211" t="s">
        <v>127</v>
      </c>
      <c r="E144" s="212" t="s">
        <v>787</v>
      </c>
      <c r="F144" s="213" t="s">
        <v>788</v>
      </c>
      <c r="G144" s="214" t="s">
        <v>229</v>
      </c>
      <c r="H144" s="215">
        <v>950</v>
      </c>
      <c r="I144" s="216"/>
      <c r="J144" s="217">
        <f>ROUND(I144*H144,2)</f>
        <v>0</v>
      </c>
      <c r="K144" s="213" t="s">
        <v>164</v>
      </c>
      <c r="L144" s="43"/>
      <c r="M144" s="218" t="s">
        <v>19</v>
      </c>
      <c r="N144" s="219" t="s">
        <v>42</v>
      </c>
      <c r="O144" s="83"/>
      <c r="P144" s="220">
        <f>O144*H144</f>
        <v>0</v>
      </c>
      <c r="Q144" s="220">
        <v>0</v>
      </c>
      <c r="R144" s="220">
        <f>Q144*H144</f>
        <v>0</v>
      </c>
      <c r="S144" s="220">
        <v>0</v>
      </c>
      <c r="T144" s="221">
        <f>S144*H144</f>
        <v>0</v>
      </c>
      <c r="AR144" s="222" t="s">
        <v>150</v>
      </c>
      <c r="AT144" s="222" t="s">
        <v>127</v>
      </c>
      <c r="AU144" s="222" t="s">
        <v>80</v>
      </c>
      <c r="AY144" s="17" t="s">
        <v>126</v>
      </c>
      <c r="BE144" s="223">
        <f>IF(N144="základní",J144,0)</f>
        <v>0</v>
      </c>
      <c r="BF144" s="223">
        <f>IF(N144="snížená",J144,0)</f>
        <v>0</v>
      </c>
      <c r="BG144" s="223">
        <f>IF(N144="zákl. přenesená",J144,0)</f>
        <v>0</v>
      </c>
      <c r="BH144" s="223">
        <f>IF(N144="sníž. přenesená",J144,0)</f>
        <v>0</v>
      </c>
      <c r="BI144" s="223">
        <f>IF(N144="nulová",J144,0)</f>
        <v>0</v>
      </c>
      <c r="BJ144" s="17" t="s">
        <v>78</v>
      </c>
      <c r="BK144" s="223">
        <f>ROUND(I144*H144,2)</f>
        <v>0</v>
      </c>
      <c r="BL144" s="17" t="s">
        <v>150</v>
      </c>
      <c r="BM144" s="222" t="s">
        <v>789</v>
      </c>
    </row>
    <row r="145" spans="2:47" s="1" customFormat="1" ht="12">
      <c r="B145" s="38"/>
      <c r="C145" s="39"/>
      <c r="D145" s="224" t="s">
        <v>134</v>
      </c>
      <c r="E145" s="39"/>
      <c r="F145" s="225" t="s">
        <v>790</v>
      </c>
      <c r="G145" s="39"/>
      <c r="H145" s="39"/>
      <c r="I145" s="135"/>
      <c r="J145" s="39"/>
      <c r="K145" s="39"/>
      <c r="L145" s="43"/>
      <c r="M145" s="226"/>
      <c r="N145" s="83"/>
      <c r="O145" s="83"/>
      <c r="P145" s="83"/>
      <c r="Q145" s="83"/>
      <c r="R145" s="83"/>
      <c r="S145" s="83"/>
      <c r="T145" s="84"/>
      <c r="AT145" s="17" t="s">
        <v>134</v>
      </c>
      <c r="AU145" s="17" t="s">
        <v>80</v>
      </c>
    </row>
    <row r="146" spans="2:47" s="1" customFormat="1" ht="12">
      <c r="B146" s="38"/>
      <c r="C146" s="39"/>
      <c r="D146" s="224" t="s">
        <v>232</v>
      </c>
      <c r="E146" s="39"/>
      <c r="F146" s="227" t="s">
        <v>791</v>
      </c>
      <c r="G146" s="39"/>
      <c r="H146" s="39"/>
      <c r="I146" s="135"/>
      <c r="J146" s="39"/>
      <c r="K146" s="39"/>
      <c r="L146" s="43"/>
      <c r="M146" s="226"/>
      <c r="N146" s="83"/>
      <c r="O146" s="83"/>
      <c r="P146" s="83"/>
      <c r="Q146" s="83"/>
      <c r="R146" s="83"/>
      <c r="S146" s="83"/>
      <c r="T146" s="84"/>
      <c r="AT146" s="17" t="s">
        <v>232</v>
      </c>
      <c r="AU146" s="17" t="s">
        <v>80</v>
      </c>
    </row>
    <row r="147" spans="2:65" s="1" customFormat="1" ht="16.5" customHeight="1">
      <c r="B147" s="38"/>
      <c r="C147" s="211" t="s">
        <v>202</v>
      </c>
      <c r="D147" s="211" t="s">
        <v>127</v>
      </c>
      <c r="E147" s="212" t="s">
        <v>792</v>
      </c>
      <c r="F147" s="213" t="s">
        <v>793</v>
      </c>
      <c r="G147" s="214" t="s">
        <v>229</v>
      </c>
      <c r="H147" s="215">
        <v>950</v>
      </c>
      <c r="I147" s="216"/>
      <c r="J147" s="217">
        <f>ROUND(I147*H147,2)</f>
        <v>0</v>
      </c>
      <c r="K147" s="213" t="s">
        <v>164</v>
      </c>
      <c r="L147" s="43"/>
      <c r="M147" s="218" t="s">
        <v>19</v>
      </c>
      <c r="N147" s="219" t="s">
        <v>42</v>
      </c>
      <c r="O147" s="83"/>
      <c r="P147" s="220">
        <f>O147*H147</f>
        <v>0</v>
      </c>
      <c r="Q147" s="220">
        <v>0</v>
      </c>
      <c r="R147" s="220">
        <f>Q147*H147</f>
        <v>0</v>
      </c>
      <c r="S147" s="220">
        <v>0</v>
      </c>
      <c r="T147" s="221">
        <f>S147*H147</f>
        <v>0</v>
      </c>
      <c r="AR147" s="222" t="s">
        <v>150</v>
      </c>
      <c r="AT147" s="222" t="s">
        <v>127</v>
      </c>
      <c r="AU147" s="222" t="s">
        <v>80</v>
      </c>
      <c r="AY147" s="17" t="s">
        <v>126</v>
      </c>
      <c r="BE147" s="223">
        <f>IF(N147="základní",J147,0)</f>
        <v>0</v>
      </c>
      <c r="BF147" s="223">
        <f>IF(N147="snížená",J147,0)</f>
        <v>0</v>
      </c>
      <c r="BG147" s="223">
        <f>IF(N147="zákl. přenesená",J147,0)</f>
        <v>0</v>
      </c>
      <c r="BH147" s="223">
        <f>IF(N147="sníž. přenesená",J147,0)</f>
        <v>0</v>
      </c>
      <c r="BI147" s="223">
        <f>IF(N147="nulová",J147,0)</f>
        <v>0</v>
      </c>
      <c r="BJ147" s="17" t="s">
        <v>78</v>
      </c>
      <c r="BK147" s="223">
        <f>ROUND(I147*H147,2)</f>
        <v>0</v>
      </c>
      <c r="BL147" s="17" t="s">
        <v>150</v>
      </c>
      <c r="BM147" s="222" t="s">
        <v>794</v>
      </c>
    </row>
    <row r="148" spans="2:47" s="1" customFormat="1" ht="12">
      <c r="B148" s="38"/>
      <c r="C148" s="39"/>
      <c r="D148" s="224" t="s">
        <v>134</v>
      </c>
      <c r="E148" s="39"/>
      <c r="F148" s="225" t="s">
        <v>795</v>
      </c>
      <c r="G148" s="39"/>
      <c r="H148" s="39"/>
      <c r="I148" s="135"/>
      <c r="J148" s="39"/>
      <c r="K148" s="39"/>
      <c r="L148" s="43"/>
      <c r="M148" s="226"/>
      <c r="N148" s="83"/>
      <c r="O148" s="83"/>
      <c r="P148" s="83"/>
      <c r="Q148" s="83"/>
      <c r="R148" s="83"/>
      <c r="S148" s="83"/>
      <c r="T148" s="84"/>
      <c r="AT148" s="17" t="s">
        <v>134</v>
      </c>
      <c r="AU148" s="17" t="s">
        <v>80</v>
      </c>
    </row>
    <row r="149" spans="2:47" s="1" customFormat="1" ht="12">
      <c r="B149" s="38"/>
      <c r="C149" s="39"/>
      <c r="D149" s="224" t="s">
        <v>232</v>
      </c>
      <c r="E149" s="39"/>
      <c r="F149" s="227" t="s">
        <v>796</v>
      </c>
      <c r="G149" s="39"/>
      <c r="H149" s="39"/>
      <c r="I149" s="135"/>
      <c r="J149" s="39"/>
      <c r="K149" s="39"/>
      <c r="L149" s="43"/>
      <c r="M149" s="226"/>
      <c r="N149" s="83"/>
      <c r="O149" s="83"/>
      <c r="P149" s="83"/>
      <c r="Q149" s="83"/>
      <c r="R149" s="83"/>
      <c r="S149" s="83"/>
      <c r="T149" s="84"/>
      <c r="AT149" s="17" t="s">
        <v>232</v>
      </c>
      <c r="AU149" s="17" t="s">
        <v>80</v>
      </c>
    </row>
    <row r="150" spans="2:65" s="1" customFormat="1" ht="16.5" customHeight="1">
      <c r="B150" s="38"/>
      <c r="C150" s="263" t="s">
        <v>208</v>
      </c>
      <c r="D150" s="263" t="s">
        <v>301</v>
      </c>
      <c r="E150" s="264" t="s">
        <v>797</v>
      </c>
      <c r="F150" s="265" t="s">
        <v>798</v>
      </c>
      <c r="G150" s="266" t="s">
        <v>268</v>
      </c>
      <c r="H150" s="267">
        <v>95</v>
      </c>
      <c r="I150" s="268"/>
      <c r="J150" s="269">
        <f>ROUND(I150*H150,2)</f>
        <v>0</v>
      </c>
      <c r="K150" s="265" t="s">
        <v>19</v>
      </c>
      <c r="L150" s="270"/>
      <c r="M150" s="271" t="s">
        <v>19</v>
      </c>
      <c r="N150" s="272" t="s">
        <v>42</v>
      </c>
      <c r="O150" s="83"/>
      <c r="P150" s="220">
        <f>O150*H150</f>
        <v>0</v>
      </c>
      <c r="Q150" s="220">
        <v>0</v>
      </c>
      <c r="R150" s="220">
        <f>Q150*H150</f>
        <v>0</v>
      </c>
      <c r="S150" s="220">
        <v>0</v>
      </c>
      <c r="T150" s="221">
        <f>S150*H150</f>
        <v>0</v>
      </c>
      <c r="AR150" s="222" t="s">
        <v>172</v>
      </c>
      <c r="AT150" s="222" t="s">
        <v>301</v>
      </c>
      <c r="AU150" s="222" t="s">
        <v>80</v>
      </c>
      <c r="AY150" s="17" t="s">
        <v>126</v>
      </c>
      <c r="BE150" s="223">
        <f>IF(N150="základní",J150,0)</f>
        <v>0</v>
      </c>
      <c r="BF150" s="223">
        <f>IF(N150="snížená",J150,0)</f>
        <v>0</v>
      </c>
      <c r="BG150" s="223">
        <f>IF(N150="zákl. přenesená",J150,0)</f>
        <v>0</v>
      </c>
      <c r="BH150" s="223">
        <f>IF(N150="sníž. přenesená",J150,0)</f>
        <v>0</v>
      </c>
      <c r="BI150" s="223">
        <f>IF(N150="nulová",J150,0)</f>
        <v>0</v>
      </c>
      <c r="BJ150" s="17" t="s">
        <v>78</v>
      </c>
      <c r="BK150" s="223">
        <f>ROUND(I150*H150,2)</f>
        <v>0</v>
      </c>
      <c r="BL150" s="17" t="s">
        <v>150</v>
      </c>
      <c r="BM150" s="222" t="s">
        <v>799</v>
      </c>
    </row>
    <row r="151" spans="2:47" s="1" customFormat="1" ht="12">
      <c r="B151" s="38"/>
      <c r="C151" s="39"/>
      <c r="D151" s="224" t="s">
        <v>134</v>
      </c>
      <c r="E151" s="39"/>
      <c r="F151" s="225" t="s">
        <v>798</v>
      </c>
      <c r="G151" s="39"/>
      <c r="H151" s="39"/>
      <c r="I151" s="135"/>
      <c r="J151" s="39"/>
      <c r="K151" s="39"/>
      <c r="L151" s="43"/>
      <c r="M151" s="226"/>
      <c r="N151" s="83"/>
      <c r="O151" s="83"/>
      <c r="P151" s="83"/>
      <c r="Q151" s="83"/>
      <c r="R151" s="83"/>
      <c r="S151" s="83"/>
      <c r="T151" s="84"/>
      <c r="AT151" s="17" t="s">
        <v>134</v>
      </c>
      <c r="AU151" s="17" t="s">
        <v>80</v>
      </c>
    </row>
    <row r="152" spans="2:65" s="1" customFormat="1" ht="16.5" customHeight="1">
      <c r="B152" s="38"/>
      <c r="C152" s="211" t="s">
        <v>8</v>
      </c>
      <c r="D152" s="211" t="s">
        <v>127</v>
      </c>
      <c r="E152" s="212" t="s">
        <v>800</v>
      </c>
      <c r="F152" s="213" t="s">
        <v>801</v>
      </c>
      <c r="G152" s="214" t="s">
        <v>229</v>
      </c>
      <c r="H152" s="215">
        <v>950</v>
      </c>
      <c r="I152" s="216"/>
      <c r="J152" s="217">
        <f>ROUND(I152*H152,2)</f>
        <v>0</v>
      </c>
      <c r="K152" s="213" t="s">
        <v>164</v>
      </c>
      <c r="L152" s="43"/>
      <c r="M152" s="218" t="s">
        <v>19</v>
      </c>
      <c r="N152" s="219" t="s">
        <v>42</v>
      </c>
      <c r="O152" s="83"/>
      <c r="P152" s="220">
        <f>O152*H152</f>
        <v>0</v>
      </c>
      <c r="Q152" s="220">
        <v>0</v>
      </c>
      <c r="R152" s="220">
        <f>Q152*H152</f>
        <v>0</v>
      </c>
      <c r="S152" s="220">
        <v>0</v>
      </c>
      <c r="T152" s="221">
        <f>S152*H152</f>
        <v>0</v>
      </c>
      <c r="AR152" s="222" t="s">
        <v>150</v>
      </c>
      <c r="AT152" s="222" t="s">
        <v>127</v>
      </c>
      <c r="AU152" s="222" t="s">
        <v>80</v>
      </c>
      <c r="AY152" s="17" t="s">
        <v>126</v>
      </c>
      <c r="BE152" s="223">
        <f>IF(N152="základní",J152,0)</f>
        <v>0</v>
      </c>
      <c r="BF152" s="223">
        <f>IF(N152="snížená",J152,0)</f>
        <v>0</v>
      </c>
      <c r="BG152" s="223">
        <f>IF(N152="zákl. přenesená",J152,0)</f>
        <v>0</v>
      </c>
      <c r="BH152" s="223">
        <f>IF(N152="sníž. přenesená",J152,0)</f>
        <v>0</v>
      </c>
      <c r="BI152" s="223">
        <f>IF(N152="nulová",J152,0)</f>
        <v>0</v>
      </c>
      <c r="BJ152" s="17" t="s">
        <v>78</v>
      </c>
      <c r="BK152" s="223">
        <f>ROUND(I152*H152,2)</f>
        <v>0</v>
      </c>
      <c r="BL152" s="17" t="s">
        <v>150</v>
      </c>
      <c r="BM152" s="222" t="s">
        <v>802</v>
      </c>
    </row>
    <row r="153" spans="2:47" s="1" customFormat="1" ht="12">
      <c r="B153" s="38"/>
      <c r="C153" s="39"/>
      <c r="D153" s="224" t="s">
        <v>134</v>
      </c>
      <c r="E153" s="39"/>
      <c r="F153" s="225" t="s">
        <v>803</v>
      </c>
      <c r="G153" s="39"/>
      <c r="H153" s="39"/>
      <c r="I153" s="135"/>
      <c r="J153" s="39"/>
      <c r="K153" s="39"/>
      <c r="L153" s="43"/>
      <c r="M153" s="226"/>
      <c r="N153" s="83"/>
      <c r="O153" s="83"/>
      <c r="P153" s="83"/>
      <c r="Q153" s="83"/>
      <c r="R153" s="83"/>
      <c r="S153" s="83"/>
      <c r="T153" s="84"/>
      <c r="AT153" s="17" t="s">
        <v>134</v>
      </c>
      <c r="AU153" s="17" t="s">
        <v>80</v>
      </c>
    </row>
    <row r="154" spans="2:47" s="1" customFormat="1" ht="12">
      <c r="B154" s="38"/>
      <c r="C154" s="39"/>
      <c r="D154" s="224" t="s">
        <v>232</v>
      </c>
      <c r="E154" s="39"/>
      <c r="F154" s="227" t="s">
        <v>804</v>
      </c>
      <c r="G154" s="39"/>
      <c r="H154" s="39"/>
      <c r="I154" s="135"/>
      <c r="J154" s="39"/>
      <c r="K154" s="39"/>
      <c r="L154" s="43"/>
      <c r="M154" s="226"/>
      <c r="N154" s="83"/>
      <c r="O154" s="83"/>
      <c r="P154" s="83"/>
      <c r="Q154" s="83"/>
      <c r="R154" s="83"/>
      <c r="S154" s="83"/>
      <c r="T154" s="84"/>
      <c r="AT154" s="17" t="s">
        <v>232</v>
      </c>
      <c r="AU154" s="17" t="s">
        <v>80</v>
      </c>
    </row>
    <row r="155" spans="2:65" s="1" customFormat="1" ht="16.5" customHeight="1">
      <c r="B155" s="38"/>
      <c r="C155" s="263" t="s">
        <v>322</v>
      </c>
      <c r="D155" s="263" t="s">
        <v>301</v>
      </c>
      <c r="E155" s="264" t="s">
        <v>805</v>
      </c>
      <c r="F155" s="265" t="s">
        <v>806</v>
      </c>
      <c r="G155" s="266" t="s">
        <v>807</v>
      </c>
      <c r="H155" s="267">
        <v>23.75</v>
      </c>
      <c r="I155" s="268"/>
      <c r="J155" s="269">
        <f>ROUND(I155*H155,2)</f>
        <v>0</v>
      </c>
      <c r="K155" s="265" t="s">
        <v>164</v>
      </c>
      <c r="L155" s="270"/>
      <c r="M155" s="271" t="s">
        <v>19</v>
      </c>
      <c r="N155" s="272" t="s">
        <v>42</v>
      </c>
      <c r="O155" s="83"/>
      <c r="P155" s="220">
        <f>O155*H155</f>
        <v>0</v>
      </c>
      <c r="Q155" s="220">
        <v>0.001</v>
      </c>
      <c r="R155" s="220">
        <f>Q155*H155</f>
        <v>0.02375</v>
      </c>
      <c r="S155" s="220">
        <v>0</v>
      </c>
      <c r="T155" s="221">
        <f>S155*H155</f>
        <v>0</v>
      </c>
      <c r="AR155" s="222" t="s">
        <v>172</v>
      </c>
      <c r="AT155" s="222" t="s">
        <v>301</v>
      </c>
      <c r="AU155" s="222" t="s">
        <v>80</v>
      </c>
      <c r="AY155" s="17" t="s">
        <v>126</v>
      </c>
      <c r="BE155" s="223">
        <f>IF(N155="základní",J155,0)</f>
        <v>0</v>
      </c>
      <c r="BF155" s="223">
        <f>IF(N155="snížená",J155,0)</f>
        <v>0</v>
      </c>
      <c r="BG155" s="223">
        <f>IF(N155="zákl. přenesená",J155,0)</f>
        <v>0</v>
      </c>
      <c r="BH155" s="223">
        <f>IF(N155="sníž. přenesená",J155,0)</f>
        <v>0</v>
      </c>
      <c r="BI155" s="223">
        <f>IF(N155="nulová",J155,0)</f>
        <v>0</v>
      </c>
      <c r="BJ155" s="17" t="s">
        <v>78</v>
      </c>
      <c r="BK155" s="223">
        <f>ROUND(I155*H155,2)</f>
        <v>0</v>
      </c>
      <c r="BL155" s="17" t="s">
        <v>150</v>
      </c>
      <c r="BM155" s="222" t="s">
        <v>808</v>
      </c>
    </row>
    <row r="156" spans="2:47" s="1" customFormat="1" ht="12">
      <c r="B156" s="38"/>
      <c r="C156" s="39"/>
      <c r="D156" s="224" t="s">
        <v>134</v>
      </c>
      <c r="E156" s="39"/>
      <c r="F156" s="225" t="s">
        <v>806</v>
      </c>
      <c r="G156" s="39"/>
      <c r="H156" s="39"/>
      <c r="I156" s="135"/>
      <c r="J156" s="39"/>
      <c r="K156" s="39"/>
      <c r="L156" s="43"/>
      <c r="M156" s="226"/>
      <c r="N156" s="83"/>
      <c r="O156" s="83"/>
      <c r="P156" s="83"/>
      <c r="Q156" s="83"/>
      <c r="R156" s="83"/>
      <c r="S156" s="83"/>
      <c r="T156" s="84"/>
      <c r="AT156" s="17" t="s">
        <v>134</v>
      </c>
      <c r="AU156" s="17" t="s">
        <v>80</v>
      </c>
    </row>
    <row r="157" spans="2:51" s="12" customFormat="1" ht="12">
      <c r="B157" s="231"/>
      <c r="C157" s="232"/>
      <c r="D157" s="224" t="s">
        <v>240</v>
      </c>
      <c r="E157" s="232"/>
      <c r="F157" s="234" t="s">
        <v>809</v>
      </c>
      <c r="G157" s="232"/>
      <c r="H157" s="235">
        <v>23.75</v>
      </c>
      <c r="I157" s="236"/>
      <c r="J157" s="232"/>
      <c r="K157" s="232"/>
      <c r="L157" s="237"/>
      <c r="M157" s="238"/>
      <c r="N157" s="239"/>
      <c r="O157" s="239"/>
      <c r="P157" s="239"/>
      <c r="Q157" s="239"/>
      <c r="R157" s="239"/>
      <c r="S157" s="239"/>
      <c r="T157" s="240"/>
      <c r="AT157" s="241" t="s">
        <v>240</v>
      </c>
      <c r="AU157" s="241" t="s">
        <v>80</v>
      </c>
      <c r="AV157" s="12" t="s">
        <v>80</v>
      </c>
      <c r="AW157" s="12" t="s">
        <v>4</v>
      </c>
      <c r="AX157" s="12" t="s">
        <v>78</v>
      </c>
      <c r="AY157" s="241" t="s">
        <v>126</v>
      </c>
    </row>
    <row r="158" spans="2:65" s="1" customFormat="1" ht="16.5" customHeight="1">
      <c r="B158" s="38"/>
      <c r="C158" s="211" t="s">
        <v>329</v>
      </c>
      <c r="D158" s="211" t="s">
        <v>127</v>
      </c>
      <c r="E158" s="212" t="s">
        <v>316</v>
      </c>
      <c r="F158" s="213" t="s">
        <v>317</v>
      </c>
      <c r="G158" s="214" t="s">
        <v>229</v>
      </c>
      <c r="H158" s="215">
        <v>628.6</v>
      </c>
      <c r="I158" s="216"/>
      <c r="J158" s="217">
        <f>ROUND(I158*H158,2)</f>
        <v>0</v>
      </c>
      <c r="K158" s="213" t="s">
        <v>164</v>
      </c>
      <c r="L158" s="43"/>
      <c r="M158" s="218" t="s">
        <v>19</v>
      </c>
      <c r="N158" s="219" t="s">
        <v>42</v>
      </c>
      <c r="O158" s="83"/>
      <c r="P158" s="220">
        <f>O158*H158</f>
        <v>0</v>
      </c>
      <c r="Q158" s="220">
        <v>0</v>
      </c>
      <c r="R158" s="220">
        <f>Q158*H158</f>
        <v>0</v>
      </c>
      <c r="S158" s="220">
        <v>0</v>
      </c>
      <c r="T158" s="221">
        <f>S158*H158</f>
        <v>0</v>
      </c>
      <c r="AR158" s="222" t="s">
        <v>150</v>
      </c>
      <c r="AT158" s="222" t="s">
        <v>127</v>
      </c>
      <c r="AU158" s="222" t="s">
        <v>80</v>
      </c>
      <c r="AY158" s="17" t="s">
        <v>126</v>
      </c>
      <c r="BE158" s="223">
        <f>IF(N158="základní",J158,0)</f>
        <v>0</v>
      </c>
      <c r="BF158" s="223">
        <f>IF(N158="snížená",J158,0)</f>
        <v>0</v>
      </c>
      <c r="BG158" s="223">
        <f>IF(N158="zákl. přenesená",J158,0)</f>
        <v>0</v>
      </c>
      <c r="BH158" s="223">
        <f>IF(N158="sníž. přenesená",J158,0)</f>
        <v>0</v>
      </c>
      <c r="BI158" s="223">
        <f>IF(N158="nulová",J158,0)</f>
        <v>0</v>
      </c>
      <c r="BJ158" s="17" t="s">
        <v>78</v>
      </c>
      <c r="BK158" s="223">
        <f>ROUND(I158*H158,2)</f>
        <v>0</v>
      </c>
      <c r="BL158" s="17" t="s">
        <v>150</v>
      </c>
      <c r="BM158" s="222" t="s">
        <v>658</v>
      </c>
    </row>
    <row r="159" spans="2:47" s="1" customFormat="1" ht="12">
      <c r="B159" s="38"/>
      <c r="C159" s="39"/>
      <c r="D159" s="224" t="s">
        <v>134</v>
      </c>
      <c r="E159" s="39"/>
      <c r="F159" s="225" t="s">
        <v>319</v>
      </c>
      <c r="G159" s="39"/>
      <c r="H159" s="39"/>
      <c r="I159" s="135"/>
      <c r="J159" s="39"/>
      <c r="K159" s="39"/>
      <c r="L159" s="43"/>
      <c r="M159" s="226"/>
      <c r="N159" s="83"/>
      <c r="O159" s="83"/>
      <c r="P159" s="83"/>
      <c r="Q159" s="83"/>
      <c r="R159" s="83"/>
      <c r="S159" s="83"/>
      <c r="T159" s="84"/>
      <c r="AT159" s="17" t="s">
        <v>134</v>
      </c>
      <c r="AU159" s="17" t="s">
        <v>80</v>
      </c>
    </row>
    <row r="160" spans="2:47" s="1" customFormat="1" ht="12">
      <c r="B160" s="38"/>
      <c r="C160" s="39"/>
      <c r="D160" s="224" t="s">
        <v>232</v>
      </c>
      <c r="E160" s="39"/>
      <c r="F160" s="227" t="s">
        <v>320</v>
      </c>
      <c r="G160" s="39"/>
      <c r="H160" s="39"/>
      <c r="I160" s="135"/>
      <c r="J160" s="39"/>
      <c r="K160" s="39"/>
      <c r="L160" s="43"/>
      <c r="M160" s="226"/>
      <c r="N160" s="83"/>
      <c r="O160" s="83"/>
      <c r="P160" s="83"/>
      <c r="Q160" s="83"/>
      <c r="R160" s="83"/>
      <c r="S160" s="83"/>
      <c r="T160" s="84"/>
      <c r="AT160" s="17" t="s">
        <v>232</v>
      </c>
      <c r="AU160" s="17" t="s">
        <v>80</v>
      </c>
    </row>
    <row r="161" spans="2:51" s="12" customFormat="1" ht="12">
      <c r="B161" s="231"/>
      <c r="C161" s="232"/>
      <c r="D161" s="224" t="s">
        <v>240</v>
      </c>
      <c r="E161" s="233" t="s">
        <v>19</v>
      </c>
      <c r="F161" s="234" t="s">
        <v>810</v>
      </c>
      <c r="G161" s="232"/>
      <c r="H161" s="235">
        <v>628.6</v>
      </c>
      <c r="I161" s="236"/>
      <c r="J161" s="232"/>
      <c r="K161" s="232"/>
      <c r="L161" s="237"/>
      <c r="M161" s="238"/>
      <c r="N161" s="239"/>
      <c r="O161" s="239"/>
      <c r="P161" s="239"/>
      <c r="Q161" s="239"/>
      <c r="R161" s="239"/>
      <c r="S161" s="239"/>
      <c r="T161" s="240"/>
      <c r="AT161" s="241" t="s">
        <v>240</v>
      </c>
      <c r="AU161" s="241" t="s">
        <v>80</v>
      </c>
      <c r="AV161" s="12" t="s">
        <v>80</v>
      </c>
      <c r="AW161" s="12" t="s">
        <v>32</v>
      </c>
      <c r="AX161" s="12" t="s">
        <v>78</v>
      </c>
      <c r="AY161" s="241" t="s">
        <v>126</v>
      </c>
    </row>
    <row r="162" spans="2:65" s="1" customFormat="1" ht="24" customHeight="1">
      <c r="B162" s="38"/>
      <c r="C162" s="263" t="s">
        <v>337</v>
      </c>
      <c r="D162" s="263" t="s">
        <v>301</v>
      </c>
      <c r="E162" s="264" t="s">
        <v>323</v>
      </c>
      <c r="F162" s="265" t="s">
        <v>324</v>
      </c>
      <c r="G162" s="266" t="s">
        <v>268</v>
      </c>
      <c r="H162" s="267">
        <v>79.4</v>
      </c>
      <c r="I162" s="268"/>
      <c r="J162" s="269">
        <f>ROUND(I162*H162,2)</f>
        <v>0</v>
      </c>
      <c r="K162" s="265" t="s">
        <v>19</v>
      </c>
      <c r="L162" s="270"/>
      <c r="M162" s="271" t="s">
        <v>19</v>
      </c>
      <c r="N162" s="272" t="s">
        <v>42</v>
      </c>
      <c r="O162" s="83"/>
      <c r="P162" s="220">
        <f>O162*H162</f>
        <v>0</v>
      </c>
      <c r="Q162" s="220">
        <v>0</v>
      </c>
      <c r="R162" s="220">
        <f>Q162*H162</f>
        <v>0</v>
      </c>
      <c r="S162" s="220">
        <v>0</v>
      </c>
      <c r="T162" s="221">
        <f>S162*H162</f>
        <v>0</v>
      </c>
      <c r="AR162" s="222" t="s">
        <v>172</v>
      </c>
      <c r="AT162" s="222" t="s">
        <v>301</v>
      </c>
      <c r="AU162" s="222" t="s">
        <v>80</v>
      </c>
      <c r="AY162" s="17" t="s">
        <v>126</v>
      </c>
      <c r="BE162" s="223">
        <f>IF(N162="základní",J162,0)</f>
        <v>0</v>
      </c>
      <c r="BF162" s="223">
        <f>IF(N162="snížená",J162,0)</f>
        <v>0</v>
      </c>
      <c r="BG162" s="223">
        <f>IF(N162="zákl. přenesená",J162,0)</f>
        <v>0</v>
      </c>
      <c r="BH162" s="223">
        <f>IF(N162="sníž. přenesená",J162,0)</f>
        <v>0</v>
      </c>
      <c r="BI162" s="223">
        <f>IF(N162="nulová",J162,0)</f>
        <v>0</v>
      </c>
      <c r="BJ162" s="17" t="s">
        <v>78</v>
      </c>
      <c r="BK162" s="223">
        <f>ROUND(I162*H162,2)</f>
        <v>0</v>
      </c>
      <c r="BL162" s="17" t="s">
        <v>150</v>
      </c>
      <c r="BM162" s="222" t="s">
        <v>811</v>
      </c>
    </row>
    <row r="163" spans="2:47" s="1" customFormat="1" ht="12">
      <c r="B163" s="38"/>
      <c r="C163" s="39"/>
      <c r="D163" s="224" t="s">
        <v>134</v>
      </c>
      <c r="E163" s="39"/>
      <c r="F163" s="225" t="s">
        <v>324</v>
      </c>
      <c r="G163" s="39"/>
      <c r="H163" s="39"/>
      <c r="I163" s="135"/>
      <c r="J163" s="39"/>
      <c r="K163" s="39"/>
      <c r="L163" s="43"/>
      <c r="M163" s="226"/>
      <c r="N163" s="83"/>
      <c r="O163" s="83"/>
      <c r="P163" s="83"/>
      <c r="Q163" s="83"/>
      <c r="R163" s="83"/>
      <c r="S163" s="83"/>
      <c r="T163" s="84"/>
      <c r="AT163" s="17" t="s">
        <v>134</v>
      </c>
      <c r="AU163" s="17" t="s">
        <v>80</v>
      </c>
    </row>
    <row r="164" spans="2:47" s="1" customFormat="1" ht="12">
      <c r="B164" s="38"/>
      <c r="C164" s="39"/>
      <c r="D164" s="224" t="s">
        <v>136</v>
      </c>
      <c r="E164" s="39"/>
      <c r="F164" s="227" t="s">
        <v>812</v>
      </c>
      <c r="G164" s="39"/>
      <c r="H164" s="39"/>
      <c r="I164" s="135"/>
      <c r="J164" s="39"/>
      <c r="K164" s="39"/>
      <c r="L164" s="43"/>
      <c r="M164" s="226"/>
      <c r="N164" s="83"/>
      <c r="O164" s="83"/>
      <c r="P164" s="83"/>
      <c r="Q164" s="83"/>
      <c r="R164" s="83"/>
      <c r="S164" s="83"/>
      <c r="T164" s="84"/>
      <c r="AT164" s="17" t="s">
        <v>136</v>
      </c>
      <c r="AU164" s="17" t="s">
        <v>80</v>
      </c>
    </row>
    <row r="165" spans="2:51" s="12" customFormat="1" ht="12">
      <c r="B165" s="231"/>
      <c r="C165" s="232"/>
      <c r="D165" s="224" t="s">
        <v>240</v>
      </c>
      <c r="E165" s="233" t="s">
        <v>19</v>
      </c>
      <c r="F165" s="234" t="s">
        <v>813</v>
      </c>
      <c r="G165" s="232"/>
      <c r="H165" s="235">
        <v>79.4</v>
      </c>
      <c r="I165" s="236"/>
      <c r="J165" s="232"/>
      <c r="K165" s="232"/>
      <c r="L165" s="237"/>
      <c r="M165" s="238"/>
      <c r="N165" s="239"/>
      <c r="O165" s="239"/>
      <c r="P165" s="239"/>
      <c r="Q165" s="239"/>
      <c r="R165" s="239"/>
      <c r="S165" s="239"/>
      <c r="T165" s="240"/>
      <c r="AT165" s="241" t="s">
        <v>240</v>
      </c>
      <c r="AU165" s="241" t="s">
        <v>80</v>
      </c>
      <c r="AV165" s="12" t="s">
        <v>80</v>
      </c>
      <c r="AW165" s="12" t="s">
        <v>32</v>
      </c>
      <c r="AX165" s="12" t="s">
        <v>78</v>
      </c>
      <c r="AY165" s="241" t="s">
        <v>126</v>
      </c>
    </row>
    <row r="166" spans="2:65" s="1" customFormat="1" ht="16.5" customHeight="1">
      <c r="B166" s="38"/>
      <c r="C166" s="211" t="s">
        <v>343</v>
      </c>
      <c r="D166" s="211" t="s">
        <v>127</v>
      </c>
      <c r="E166" s="212" t="s">
        <v>814</v>
      </c>
      <c r="F166" s="213" t="s">
        <v>815</v>
      </c>
      <c r="G166" s="214" t="s">
        <v>229</v>
      </c>
      <c r="H166" s="215">
        <v>950</v>
      </c>
      <c r="I166" s="216"/>
      <c r="J166" s="217">
        <f>ROUND(I166*H166,2)</f>
        <v>0</v>
      </c>
      <c r="K166" s="213" t="s">
        <v>164</v>
      </c>
      <c r="L166" s="43"/>
      <c r="M166" s="218" t="s">
        <v>19</v>
      </c>
      <c r="N166" s="219" t="s">
        <v>42</v>
      </c>
      <c r="O166" s="83"/>
      <c r="P166" s="220">
        <f>O166*H166</f>
        <v>0</v>
      </c>
      <c r="Q166" s="220">
        <v>0</v>
      </c>
      <c r="R166" s="220">
        <f>Q166*H166</f>
        <v>0</v>
      </c>
      <c r="S166" s="220">
        <v>0</v>
      </c>
      <c r="T166" s="221">
        <f>S166*H166</f>
        <v>0</v>
      </c>
      <c r="AR166" s="222" t="s">
        <v>150</v>
      </c>
      <c r="AT166" s="222" t="s">
        <v>127</v>
      </c>
      <c r="AU166" s="222" t="s">
        <v>80</v>
      </c>
      <c r="AY166" s="17" t="s">
        <v>126</v>
      </c>
      <c r="BE166" s="223">
        <f>IF(N166="základní",J166,0)</f>
        <v>0</v>
      </c>
      <c r="BF166" s="223">
        <f>IF(N166="snížená",J166,0)</f>
        <v>0</v>
      </c>
      <c r="BG166" s="223">
        <f>IF(N166="zákl. přenesená",J166,0)</f>
        <v>0</v>
      </c>
      <c r="BH166" s="223">
        <f>IF(N166="sníž. přenesená",J166,0)</f>
        <v>0</v>
      </c>
      <c r="BI166" s="223">
        <f>IF(N166="nulová",J166,0)</f>
        <v>0</v>
      </c>
      <c r="BJ166" s="17" t="s">
        <v>78</v>
      </c>
      <c r="BK166" s="223">
        <f>ROUND(I166*H166,2)</f>
        <v>0</v>
      </c>
      <c r="BL166" s="17" t="s">
        <v>150</v>
      </c>
      <c r="BM166" s="222" t="s">
        <v>816</v>
      </c>
    </row>
    <row r="167" spans="2:47" s="1" customFormat="1" ht="12">
      <c r="B167" s="38"/>
      <c r="C167" s="39"/>
      <c r="D167" s="224" t="s">
        <v>134</v>
      </c>
      <c r="E167" s="39"/>
      <c r="F167" s="225" t="s">
        <v>817</v>
      </c>
      <c r="G167" s="39"/>
      <c r="H167" s="39"/>
      <c r="I167" s="135"/>
      <c r="J167" s="39"/>
      <c r="K167" s="39"/>
      <c r="L167" s="43"/>
      <c r="M167" s="226"/>
      <c r="N167" s="83"/>
      <c r="O167" s="83"/>
      <c r="P167" s="83"/>
      <c r="Q167" s="83"/>
      <c r="R167" s="83"/>
      <c r="S167" s="83"/>
      <c r="T167" s="84"/>
      <c r="AT167" s="17" t="s">
        <v>134</v>
      </c>
      <c r="AU167" s="17" t="s">
        <v>80</v>
      </c>
    </row>
    <row r="168" spans="2:47" s="1" customFormat="1" ht="12">
      <c r="B168" s="38"/>
      <c r="C168" s="39"/>
      <c r="D168" s="224" t="s">
        <v>232</v>
      </c>
      <c r="E168" s="39"/>
      <c r="F168" s="227" t="s">
        <v>818</v>
      </c>
      <c r="G168" s="39"/>
      <c r="H168" s="39"/>
      <c r="I168" s="135"/>
      <c r="J168" s="39"/>
      <c r="K168" s="39"/>
      <c r="L168" s="43"/>
      <c r="M168" s="226"/>
      <c r="N168" s="83"/>
      <c r="O168" s="83"/>
      <c r="P168" s="83"/>
      <c r="Q168" s="83"/>
      <c r="R168" s="83"/>
      <c r="S168" s="83"/>
      <c r="T168" s="84"/>
      <c r="AT168" s="17" t="s">
        <v>232</v>
      </c>
      <c r="AU168" s="17" t="s">
        <v>80</v>
      </c>
    </row>
    <row r="169" spans="2:63" s="11" customFormat="1" ht="22.8" customHeight="1">
      <c r="B169" s="195"/>
      <c r="C169" s="196"/>
      <c r="D169" s="197" t="s">
        <v>70</v>
      </c>
      <c r="E169" s="209" t="s">
        <v>150</v>
      </c>
      <c r="F169" s="209" t="s">
        <v>342</v>
      </c>
      <c r="G169" s="196"/>
      <c r="H169" s="196"/>
      <c r="I169" s="199"/>
      <c r="J169" s="210">
        <f>BK169</f>
        <v>0</v>
      </c>
      <c r="K169" s="196"/>
      <c r="L169" s="201"/>
      <c r="M169" s="202"/>
      <c r="N169" s="203"/>
      <c r="O169" s="203"/>
      <c r="P169" s="204">
        <f>SUM(P170:P173)</f>
        <v>0</v>
      </c>
      <c r="Q169" s="203"/>
      <c r="R169" s="204">
        <f>SUM(R170:R173)</f>
        <v>0</v>
      </c>
      <c r="S169" s="203"/>
      <c r="T169" s="205">
        <f>SUM(T170:T173)</f>
        <v>0</v>
      </c>
      <c r="AR169" s="206" t="s">
        <v>78</v>
      </c>
      <c r="AT169" s="207" t="s">
        <v>70</v>
      </c>
      <c r="AU169" s="207" t="s">
        <v>78</v>
      </c>
      <c r="AY169" s="206" t="s">
        <v>126</v>
      </c>
      <c r="BK169" s="208">
        <f>SUM(BK170:BK173)</f>
        <v>0</v>
      </c>
    </row>
    <row r="170" spans="2:65" s="1" customFormat="1" ht="16.5" customHeight="1">
      <c r="B170" s="38"/>
      <c r="C170" s="211" t="s">
        <v>351</v>
      </c>
      <c r="D170" s="211" t="s">
        <v>127</v>
      </c>
      <c r="E170" s="212" t="s">
        <v>344</v>
      </c>
      <c r="F170" s="213" t="s">
        <v>345</v>
      </c>
      <c r="G170" s="214" t="s">
        <v>268</v>
      </c>
      <c r="H170" s="215">
        <v>3.2</v>
      </c>
      <c r="I170" s="216"/>
      <c r="J170" s="217">
        <f>ROUND(I170*H170,2)</f>
        <v>0</v>
      </c>
      <c r="K170" s="213" t="s">
        <v>164</v>
      </c>
      <c r="L170" s="43"/>
      <c r="M170" s="218" t="s">
        <v>19</v>
      </c>
      <c r="N170" s="219" t="s">
        <v>42</v>
      </c>
      <c r="O170" s="83"/>
      <c r="P170" s="220">
        <f>O170*H170</f>
        <v>0</v>
      </c>
      <c r="Q170" s="220">
        <v>0</v>
      </c>
      <c r="R170" s="220">
        <f>Q170*H170</f>
        <v>0</v>
      </c>
      <c r="S170" s="220">
        <v>0</v>
      </c>
      <c r="T170" s="221">
        <f>S170*H170</f>
        <v>0</v>
      </c>
      <c r="AR170" s="222" t="s">
        <v>150</v>
      </c>
      <c r="AT170" s="222" t="s">
        <v>127</v>
      </c>
      <c r="AU170" s="222" t="s">
        <v>80</v>
      </c>
      <c r="AY170" s="17" t="s">
        <v>126</v>
      </c>
      <c r="BE170" s="223">
        <f>IF(N170="základní",J170,0)</f>
        <v>0</v>
      </c>
      <c r="BF170" s="223">
        <f>IF(N170="snížená",J170,0)</f>
        <v>0</v>
      </c>
      <c r="BG170" s="223">
        <f>IF(N170="zákl. přenesená",J170,0)</f>
        <v>0</v>
      </c>
      <c r="BH170" s="223">
        <f>IF(N170="sníž. přenesená",J170,0)</f>
        <v>0</v>
      </c>
      <c r="BI170" s="223">
        <f>IF(N170="nulová",J170,0)</f>
        <v>0</v>
      </c>
      <c r="BJ170" s="17" t="s">
        <v>78</v>
      </c>
      <c r="BK170" s="223">
        <f>ROUND(I170*H170,2)</f>
        <v>0</v>
      </c>
      <c r="BL170" s="17" t="s">
        <v>150</v>
      </c>
      <c r="BM170" s="222" t="s">
        <v>819</v>
      </c>
    </row>
    <row r="171" spans="2:47" s="1" customFormat="1" ht="12">
      <c r="B171" s="38"/>
      <c r="C171" s="39"/>
      <c r="D171" s="224" t="s">
        <v>134</v>
      </c>
      <c r="E171" s="39"/>
      <c r="F171" s="225" t="s">
        <v>347</v>
      </c>
      <c r="G171" s="39"/>
      <c r="H171" s="39"/>
      <c r="I171" s="135"/>
      <c r="J171" s="39"/>
      <c r="K171" s="39"/>
      <c r="L171" s="43"/>
      <c r="M171" s="226"/>
      <c r="N171" s="83"/>
      <c r="O171" s="83"/>
      <c r="P171" s="83"/>
      <c r="Q171" s="83"/>
      <c r="R171" s="83"/>
      <c r="S171" s="83"/>
      <c r="T171" s="84"/>
      <c r="AT171" s="17" t="s">
        <v>134</v>
      </c>
      <c r="AU171" s="17" t="s">
        <v>80</v>
      </c>
    </row>
    <row r="172" spans="2:47" s="1" customFormat="1" ht="12">
      <c r="B172" s="38"/>
      <c r="C172" s="39"/>
      <c r="D172" s="224" t="s">
        <v>232</v>
      </c>
      <c r="E172" s="39"/>
      <c r="F172" s="227" t="s">
        <v>348</v>
      </c>
      <c r="G172" s="39"/>
      <c r="H172" s="39"/>
      <c r="I172" s="135"/>
      <c r="J172" s="39"/>
      <c r="K172" s="39"/>
      <c r="L172" s="43"/>
      <c r="M172" s="226"/>
      <c r="N172" s="83"/>
      <c r="O172" s="83"/>
      <c r="P172" s="83"/>
      <c r="Q172" s="83"/>
      <c r="R172" s="83"/>
      <c r="S172" s="83"/>
      <c r="T172" s="84"/>
      <c r="AT172" s="17" t="s">
        <v>232</v>
      </c>
      <c r="AU172" s="17" t="s">
        <v>80</v>
      </c>
    </row>
    <row r="173" spans="2:51" s="12" customFormat="1" ht="12">
      <c r="B173" s="231"/>
      <c r="C173" s="232"/>
      <c r="D173" s="224" t="s">
        <v>240</v>
      </c>
      <c r="E173" s="233" t="s">
        <v>19</v>
      </c>
      <c r="F173" s="234" t="s">
        <v>820</v>
      </c>
      <c r="G173" s="232"/>
      <c r="H173" s="235">
        <v>3.2</v>
      </c>
      <c r="I173" s="236"/>
      <c r="J173" s="232"/>
      <c r="K173" s="232"/>
      <c r="L173" s="237"/>
      <c r="M173" s="238"/>
      <c r="N173" s="239"/>
      <c r="O173" s="239"/>
      <c r="P173" s="239"/>
      <c r="Q173" s="239"/>
      <c r="R173" s="239"/>
      <c r="S173" s="239"/>
      <c r="T173" s="240"/>
      <c r="AT173" s="241" t="s">
        <v>240</v>
      </c>
      <c r="AU173" s="241" t="s">
        <v>80</v>
      </c>
      <c r="AV173" s="12" t="s">
        <v>80</v>
      </c>
      <c r="AW173" s="12" t="s">
        <v>32</v>
      </c>
      <c r="AX173" s="12" t="s">
        <v>78</v>
      </c>
      <c r="AY173" s="241" t="s">
        <v>126</v>
      </c>
    </row>
    <row r="174" spans="2:63" s="11" customFormat="1" ht="22.8" customHeight="1">
      <c r="B174" s="195"/>
      <c r="C174" s="196"/>
      <c r="D174" s="197" t="s">
        <v>70</v>
      </c>
      <c r="E174" s="209" t="s">
        <v>125</v>
      </c>
      <c r="F174" s="209" t="s">
        <v>350</v>
      </c>
      <c r="G174" s="196"/>
      <c r="H174" s="196"/>
      <c r="I174" s="199"/>
      <c r="J174" s="210">
        <f>BK174</f>
        <v>0</v>
      </c>
      <c r="K174" s="196"/>
      <c r="L174" s="201"/>
      <c r="M174" s="202"/>
      <c r="N174" s="203"/>
      <c r="O174" s="203"/>
      <c r="P174" s="204">
        <f>SUM(P175:P231)</f>
        <v>0</v>
      </c>
      <c r="Q174" s="203"/>
      <c r="R174" s="204">
        <f>SUM(R175:R231)</f>
        <v>85.00242</v>
      </c>
      <c r="S174" s="203"/>
      <c r="T174" s="205">
        <f>SUM(T175:T231)</f>
        <v>0</v>
      </c>
      <c r="AR174" s="206" t="s">
        <v>78</v>
      </c>
      <c r="AT174" s="207" t="s">
        <v>70</v>
      </c>
      <c r="AU174" s="207" t="s">
        <v>78</v>
      </c>
      <c r="AY174" s="206" t="s">
        <v>126</v>
      </c>
      <c r="BK174" s="208">
        <f>SUM(BK175:BK231)</f>
        <v>0</v>
      </c>
    </row>
    <row r="175" spans="2:65" s="1" customFormat="1" ht="16.5" customHeight="1">
      <c r="B175" s="38"/>
      <c r="C175" s="211" t="s">
        <v>7</v>
      </c>
      <c r="D175" s="211" t="s">
        <v>127</v>
      </c>
      <c r="E175" s="212" t="s">
        <v>662</v>
      </c>
      <c r="F175" s="213" t="s">
        <v>663</v>
      </c>
      <c r="G175" s="214" t="s">
        <v>229</v>
      </c>
      <c r="H175" s="215">
        <v>46.4</v>
      </c>
      <c r="I175" s="216"/>
      <c r="J175" s="217">
        <f>ROUND(I175*H175,2)</f>
        <v>0</v>
      </c>
      <c r="K175" s="213" t="s">
        <v>164</v>
      </c>
      <c r="L175" s="43"/>
      <c r="M175" s="218" t="s">
        <v>19</v>
      </c>
      <c r="N175" s="219" t="s">
        <v>42</v>
      </c>
      <c r="O175" s="83"/>
      <c r="P175" s="220">
        <f>O175*H175</f>
        <v>0</v>
      </c>
      <c r="Q175" s="220">
        <v>0</v>
      </c>
      <c r="R175" s="220">
        <f>Q175*H175</f>
        <v>0</v>
      </c>
      <c r="S175" s="220">
        <v>0</v>
      </c>
      <c r="T175" s="221">
        <f>S175*H175</f>
        <v>0</v>
      </c>
      <c r="AR175" s="222" t="s">
        <v>150</v>
      </c>
      <c r="AT175" s="222" t="s">
        <v>127</v>
      </c>
      <c r="AU175" s="222" t="s">
        <v>80</v>
      </c>
      <c r="AY175" s="17" t="s">
        <v>126</v>
      </c>
      <c r="BE175" s="223">
        <f>IF(N175="základní",J175,0)</f>
        <v>0</v>
      </c>
      <c r="BF175" s="223">
        <f>IF(N175="snížená",J175,0)</f>
        <v>0</v>
      </c>
      <c r="BG175" s="223">
        <f>IF(N175="zákl. přenesená",J175,0)</f>
        <v>0</v>
      </c>
      <c r="BH175" s="223">
        <f>IF(N175="sníž. přenesená",J175,0)</f>
        <v>0</v>
      </c>
      <c r="BI175" s="223">
        <f>IF(N175="nulová",J175,0)</f>
        <v>0</v>
      </c>
      <c r="BJ175" s="17" t="s">
        <v>78</v>
      </c>
      <c r="BK175" s="223">
        <f>ROUND(I175*H175,2)</f>
        <v>0</v>
      </c>
      <c r="BL175" s="17" t="s">
        <v>150</v>
      </c>
      <c r="BM175" s="222" t="s">
        <v>664</v>
      </c>
    </row>
    <row r="176" spans="2:47" s="1" customFormat="1" ht="12">
      <c r="B176" s="38"/>
      <c r="C176" s="39"/>
      <c r="D176" s="224" t="s">
        <v>134</v>
      </c>
      <c r="E176" s="39"/>
      <c r="F176" s="225" t="s">
        <v>665</v>
      </c>
      <c r="G176" s="39"/>
      <c r="H176" s="39"/>
      <c r="I176" s="135"/>
      <c r="J176" s="39"/>
      <c r="K176" s="39"/>
      <c r="L176" s="43"/>
      <c r="M176" s="226"/>
      <c r="N176" s="83"/>
      <c r="O176" s="83"/>
      <c r="P176" s="83"/>
      <c r="Q176" s="83"/>
      <c r="R176" s="83"/>
      <c r="S176" s="83"/>
      <c r="T176" s="84"/>
      <c r="AT176" s="17" t="s">
        <v>134</v>
      </c>
      <c r="AU176" s="17" t="s">
        <v>80</v>
      </c>
    </row>
    <row r="177" spans="2:51" s="12" customFormat="1" ht="12">
      <c r="B177" s="231"/>
      <c r="C177" s="232"/>
      <c r="D177" s="224" t="s">
        <v>240</v>
      </c>
      <c r="E177" s="233" t="s">
        <v>19</v>
      </c>
      <c r="F177" s="234" t="s">
        <v>821</v>
      </c>
      <c r="G177" s="232"/>
      <c r="H177" s="235">
        <v>46.4</v>
      </c>
      <c r="I177" s="236"/>
      <c r="J177" s="232"/>
      <c r="K177" s="232"/>
      <c r="L177" s="237"/>
      <c r="M177" s="238"/>
      <c r="N177" s="239"/>
      <c r="O177" s="239"/>
      <c r="P177" s="239"/>
      <c r="Q177" s="239"/>
      <c r="R177" s="239"/>
      <c r="S177" s="239"/>
      <c r="T177" s="240"/>
      <c r="AT177" s="241" t="s">
        <v>240</v>
      </c>
      <c r="AU177" s="241" t="s">
        <v>80</v>
      </c>
      <c r="AV177" s="12" t="s">
        <v>80</v>
      </c>
      <c r="AW177" s="12" t="s">
        <v>32</v>
      </c>
      <c r="AX177" s="12" t="s">
        <v>78</v>
      </c>
      <c r="AY177" s="241" t="s">
        <v>126</v>
      </c>
    </row>
    <row r="178" spans="2:65" s="1" customFormat="1" ht="16.5" customHeight="1">
      <c r="B178" s="38"/>
      <c r="C178" s="211" t="s">
        <v>361</v>
      </c>
      <c r="D178" s="211" t="s">
        <v>127</v>
      </c>
      <c r="E178" s="212" t="s">
        <v>666</v>
      </c>
      <c r="F178" s="213" t="s">
        <v>667</v>
      </c>
      <c r="G178" s="214" t="s">
        <v>229</v>
      </c>
      <c r="H178" s="215">
        <v>582.2</v>
      </c>
      <c r="I178" s="216"/>
      <c r="J178" s="217">
        <f>ROUND(I178*H178,2)</f>
        <v>0</v>
      </c>
      <c r="K178" s="213" t="s">
        <v>164</v>
      </c>
      <c r="L178" s="43"/>
      <c r="M178" s="218" t="s">
        <v>19</v>
      </c>
      <c r="N178" s="219" t="s">
        <v>42</v>
      </c>
      <c r="O178" s="83"/>
      <c r="P178" s="220">
        <f>O178*H178</f>
        <v>0</v>
      </c>
      <c r="Q178" s="220">
        <v>0</v>
      </c>
      <c r="R178" s="220">
        <f>Q178*H178</f>
        <v>0</v>
      </c>
      <c r="S178" s="220">
        <v>0</v>
      </c>
      <c r="T178" s="221">
        <f>S178*H178</f>
        <v>0</v>
      </c>
      <c r="AR178" s="222" t="s">
        <v>150</v>
      </c>
      <c r="AT178" s="222" t="s">
        <v>127</v>
      </c>
      <c r="AU178" s="222" t="s">
        <v>80</v>
      </c>
      <c r="AY178" s="17" t="s">
        <v>126</v>
      </c>
      <c r="BE178" s="223">
        <f>IF(N178="základní",J178,0)</f>
        <v>0</v>
      </c>
      <c r="BF178" s="223">
        <f>IF(N178="snížená",J178,0)</f>
        <v>0</v>
      </c>
      <c r="BG178" s="223">
        <f>IF(N178="zákl. přenesená",J178,0)</f>
        <v>0</v>
      </c>
      <c r="BH178" s="223">
        <f>IF(N178="sníž. přenesená",J178,0)</f>
        <v>0</v>
      </c>
      <c r="BI178" s="223">
        <f>IF(N178="nulová",J178,0)</f>
        <v>0</v>
      </c>
      <c r="BJ178" s="17" t="s">
        <v>78</v>
      </c>
      <c r="BK178" s="223">
        <f>ROUND(I178*H178,2)</f>
        <v>0</v>
      </c>
      <c r="BL178" s="17" t="s">
        <v>150</v>
      </c>
      <c r="BM178" s="222" t="s">
        <v>668</v>
      </c>
    </row>
    <row r="179" spans="2:47" s="1" customFormat="1" ht="12">
      <c r="B179" s="38"/>
      <c r="C179" s="39"/>
      <c r="D179" s="224" t="s">
        <v>134</v>
      </c>
      <c r="E179" s="39"/>
      <c r="F179" s="225" t="s">
        <v>669</v>
      </c>
      <c r="G179" s="39"/>
      <c r="H179" s="39"/>
      <c r="I179" s="135"/>
      <c r="J179" s="39"/>
      <c r="K179" s="39"/>
      <c r="L179" s="43"/>
      <c r="M179" s="226"/>
      <c r="N179" s="83"/>
      <c r="O179" s="83"/>
      <c r="P179" s="83"/>
      <c r="Q179" s="83"/>
      <c r="R179" s="83"/>
      <c r="S179" s="83"/>
      <c r="T179" s="84"/>
      <c r="AT179" s="17" t="s">
        <v>134</v>
      </c>
      <c r="AU179" s="17" t="s">
        <v>80</v>
      </c>
    </row>
    <row r="180" spans="2:51" s="13" customFormat="1" ht="12">
      <c r="B180" s="242"/>
      <c r="C180" s="243"/>
      <c r="D180" s="224" t="s">
        <v>240</v>
      </c>
      <c r="E180" s="244" t="s">
        <v>19</v>
      </c>
      <c r="F180" s="245" t="s">
        <v>650</v>
      </c>
      <c r="G180" s="243"/>
      <c r="H180" s="244" t="s">
        <v>19</v>
      </c>
      <c r="I180" s="246"/>
      <c r="J180" s="243"/>
      <c r="K180" s="243"/>
      <c r="L180" s="247"/>
      <c r="M180" s="248"/>
      <c r="N180" s="249"/>
      <c r="O180" s="249"/>
      <c r="P180" s="249"/>
      <c r="Q180" s="249"/>
      <c r="R180" s="249"/>
      <c r="S180" s="249"/>
      <c r="T180" s="250"/>
      <c r="AT180" s="251" t="s">
        <v>240</v>
      </c>
      <c r="AU180" s="251" t="s">
        <v>80</v>
      </c>
      <c r="AV180" s="13" t="s">
        <v>78</v>
      </c>
      <c r="AW180" s="13" t="s">
        <v>32</v>
      </c>
      <c r="AX180" s="13" t="s">
        <v>71</v>
      </c>
      <c r="AY180" s="251" t="s">
        <v>126</v>
      </c>
    </row>
    <row r="181" spans="2:51" s="12" customFormat="1" ht="12">
      <c r="B181" s="231"/>
      <c r="C181" s="232"/>
      <c r="D181" s="224" t="s">
        <v>240</v>
      </c>
      <c r="E181" s="233" t="s">
        <v>19</v>
      </c>
      <c r="F181" s="234" t="s">
        <v>822</v>
      </c>
      <c r="G181" s="232"/>
      <c r="H181" s="235">
        <v>160.2</v>
      </c>
      <c r="I181" s="236"/>
      <c r="J181" s="232"/>
      <c r="K181" s="232"/>
      <c r="L181" s="237"/>
      <c r="M181" s="238"/>
      <c r="N181" s="239"/>
      <c r="O181" s="239"/>
      <c r="P181" s="239"/>
      <c r="Q181" s="239"/>
      <c r="R181" s="239"/>
      <c r="S181" s="239"/>
      <c r="T181" s="240"/>
      <c r="AT181" s="241" t="s">
        <v>240</v>
      </c>
      <c r="AU181" s="241" t="s">
        <v>80</v>
      </c>
      <c r="AV181" s="12" t="s">
        <v>80</v>
      </c>
      <c r="AW181" s="12" t="s">
        <v>32</v>
      </c>
      <c r="AX181" s="12" t="s">
        <v>71</v>
      </c>
      <c r="AY181" s="241" t="s">
        <v>126</v>
      </c>
    </row>
    <row r="182" spans="2:51" s="13" customFormat="1" ht="12">
      <c r="B182" s="242"/>
      <c r="C182" s="243"/>
      <c r="D182" s="224" t="s">
        <v>240</v>
      </c>
      <c r="E182" s="244" t="s">
        <v>19</v>
      </c>
      <c r="F182" s="245" t="s">
        <v>771</v>
      </c>
      <c r="G182" s="243"/>
      <c r="H182" s="244" t="s">
        <v>19</v>
      </c>
      <c r="I182" s="246"/>
      <c r="J182" s="243"/>
      <c r="K182" s="243"/>
      <c r="L182" s="247"/>
      <c r="M182" s="248"/>
      <c r="N182" s="249"/>
      <c r="O182" s="249"/>
      <c r="P182" s="249"/>
      <c r="Q182" s="249"/>
      <c r="R182" s="249"/>
      <c r="S182" s="249"/>
      <c r="T182" s="250"/>
      <c r="AT182" s="251" t="s">
        <v>240</v>
      </c>
      <c r="AU182" s="251" t="s">
        <v>80</v>
      </c>
      <c r="AV182" s="13" t="s">
        <v>78</v>
      </c>
      <c r="AW182" s="13" t="s">
        <v>32</v>
      </c>
      <c r="AX182" s="13" t="s">
        <v>71</v>
      </c>
      <c r="AY182" s="251" t="s">
        <v>126</v>
      </c>
    </row>
    <row r="183" spans="2:51" s="12" customFormat="1" ht="12">
      <c r="B183" s="231"/>
      <c r="C183" s="232"/>
      <c r="D183" s="224" t="s">
        <v>240</v>
      </c>
      <c r="E183" s="233" t="s">
        <v>19</v>
      </c>
      <c r="F183" s="234" t="s">
        <v>823</v>
      </c>
      <c r="G183" s="232"/>
      <c r="H183" s="235">
        <v>356</v>
      </c>
      <c r="I183" s="236"/>
      <c r="J183" s="232"/>
      <c r="K183" s="232"/>
      <c r="L183" s="237"/>
      <c r="M183" s="238"/>
      <c r="N183" s="239"/>
      <c r="O183" s="239"/>
      <c r="P183" s="239"/>
      <c r="Q183" s="239"/>
      <c r="R183" s="239"/>
      <c r="S183" s="239"/>
      <c r="T183" s="240"/>
      <c r="AT183" s="241" t="s">
        <v>240</v>
      </c>
      <c r="AU183" s="241" t="s">
        <v>80</v>
      </c>
      <c r="AV183" s="12" t="s">
        <v>80</v>
      </c>
      <c r="AW183" s="12" t="s">
        <v>32</v>
      </c>
      <c r="AX183" s="12" t="s">
        <v>71</v>
      </c>
      <c r="AY183" s="241" t="s">
        <v>126</v>
      </c>
    </row>
    <row r="184" spans="2:51" s="13" customFormat="1" ht="12">
      <c r="B184" s="242"/>
      <c r="C184" s="243"/>
      <c r="D184" s="224" t="s">
        <v>240</v>
      </c>
      <c r="E184" s="244" t="s">
        <v>19</v>
      </c>
      <c r="F184" s="245" t="s">
        <v>670</v>
      </c>
      <c r="G184" s="243"/>
      <c r="H184" s="244" t="s">
        <v>19</v>
      </c>
      <c r="I184" s="246"/>
      <c r="J184" s="243"/>
      <c r="K184" s="243"/>
      <c r="L184" s="247"/>
      <c r="M184" s="248"/>
      <c r="N184" s="249"/>
      <c r="O184" s="249"/>
      <c r="P184" s="249"/>
      <c r="Q184" s="249"/>
      <c r="R184" s="249"/>
      <c r="S184" s="249"/>
      <c r="T184" s="250"/>
      <c r="AT184" s="251" t="s">
        <v>240</v>
      </c>
      <c r="AU184" s="251" t="s">
        <v>80</v>
      </c>
      <c r="AV184" s="13" t="s">
        <v>78</v>
      </c>
      <c r="AW184" s="13" t="s">
        <v>32</v>
      </c>
      <c r="AX184" s="13" t="s">
        <v>71</v>
      </c>
      <c r="AY184" s="251" t="s">
        <v>126</v>
      </c>
    </row>
    <row r="185" spans="2:51" s="12" customFormat="1" ht="12">
      <c r="B185" s="231"/>
      <c r="C185" s="232"/>
      <c r="D185" s="224" t="s">
        <v>240</v>
      </c>
      <c r="E185" s="233" t="s">
        <v>19</v>
      </c>
      <c r="F185" s="234" t="s">
        <v>824</v>
      </c>
      <c r="G185" s="232"/>
      <c r="H185" s="235">
        <v>66</v>
      </c>
      <c r="I185" s="236"/>
      <c r="J185" s="232"/>
      <c r="K185" s="232"/>
      <c r="L185" s="237"/>
      <c r="M185" s="238"/>
      <c r="N185" s="239"/>
      <c r="O185" s="239"/>
      <c r="P185" s="239"/>
      <c r="Q185" s="239"/>
      <c r="R185" s="239"/>
      <c r="S185" s="239"/>
      <c r="T185" s="240"/>
      <c r="AT185" s="241" t="s">
        <v>240</v>
      </c>
      <c r="AU185" s="241" t="s">
        <v>80</v>
      </c>
      <c r="AV185" s="12" t="s">
        <v>80</v>
      </c>
      <c r="AW185" s="12" t="s">
        <v>32</v>
      </c>
      <c r="AX185" s="12" t="s">
        <v>71</v>
      </c>
      <c r="AY185" s="241" t="s">
        <v>126</v>
      </c>
    </row>
    <row r="186" spans="2:51" s="14" customFormat="1" ht="12">
      <c r="B186" s="252"/>
      <c r="C186" s="253"/>
      <c r="D186" s="224" t="s">
        <v>240</v>
      </c>
      <c r="E186" s="254" t="s">
        <v>19</v>
      </c>
      <c r="F186" s="255" t="s">
        <v>300</v>
      </c>
      <c r="G186" s="253"/>
      <c r="H186" s="256">
        <v>582.2</v>
      </c>
      <c r="I186" s="257"/>
      <c r="J186" s="253"/>
      <c r="K186" s="253"/>
      <c r="L186" s="258"/>
      <c r="M186" s="259"/>
      <c r="N186" s="260"/>
      <c r="O186" s="260"/>
      <c r="P186" s="260"/>
      <c r="Q186" s="260"/>
      <c r="R186" s="260"/>
      <c r="S186" s="260"/>
      <c r="T186" s="261"/>
      <c r="AT186" s="262" t="s">
        <v>240</v>
      </c>
      <c r="AU186" s="262" t="s">
        <v>80</v>
      </c>
      <c r="AV186" s="14" t="s">
        <v>150</v>
      </c>
      <c r="AW186" s="14" t="s">
        <v>32</v>
      </c>
      <c r="AX186" s="14" t="s">
        <v>78</v>
      </c>
      <c r="AY186" s="262" t="s">
        <v>126</v>
      </c>
    </row>
    <row r="187" spans="2:65" s="1" customFormat="1" ht="16.5" customHeight="1">
      <c r="B187" s="38"/>
      <c r="C187" s="211" t="s">
        <v>367</v>
      </c>
      <c r="D187" s="211" t="s">
        <v>127</v>
      </c>
      <c r="E187" s="212" t="s">
        <v>671</v>
      </c>
      <c r="F187" s="213" t="s">
        <v>672</v>
      </c>
      <c r="G187" s="214" t="s">
        <v>229</v>
      </c>
      <c r="H187" s="215">
        <v>362</v>
      </c>
      <c r="I187" s="216"/>
      <c r="J187" s="217">
        <f>ROUND(I187*H187,2)</f>
        <v>0</v>
      </c>
      <c r="K187" s="213" t="s">
        <v>164</v>
      </c>
      <c r="L187" s="43"/>
      <c r="M187" s="218" t="s">
        <v>19</v>
      </c>
      <c r="N187" s="219" t="s">
        <v>42</v>
      </c>
      <c r="O187" s="83"/>
      <c r="P187" s="220">
        <f>O187*H187</f>
        <v>0</v>
      </c>
      <c r="Q187" s="220">
        <v>0</v>
      </c>
      <c r="R187" s="220">
        <f>Q187*H187</f>
        <v>0</v>
      </c>
      <c r="S187" s="220">
        <v>0</v>
      </c>
      <c r="T187" s="221">
        <f>S187*H187</f>
        <v>0</v>
      </c>
      <c r="AR187" s="222" t="s">
        <v>150</v>
      </c>
      <c r="AT187" s="222" t="s">
        <v>127</v>
      </c>
      <c r="AU187" s="222" t="s">
        <v>80</v>
      </c>
      <c r="AY187" s="17" t="s">
        <v>126</v>
      </c>
      <c r="BE187" s="223">
        <f>IF(N187="základní",J187,0)</f>
        <v>0</v>
      </c>
      <c r="BF187" s="223">
        <f>IF(N187="snížená",J187,0)</f>
        <v>0</v>
      </c>
      <c r="BG187" s="223">
        <f>IF(N187="zákl. přenesená",J187,0)</f>
        <v>0</v>
      </c>
      <c r="BH187" s="223">
        <f>IF(N187="sníž. přenesená",J187,0)</f>
        <v>0</v>
      </c>
      <c r="BI187" s="223">
        <f>IF(N187="nulová",J187,0)</f>
        <v>0</v>
      </c>
      <c r="BJ187" s="17" t="s">
        <v>78</v>
      </c>
      <c r="BK187" s="223">
        <f>ROUND(I187*H187,2)</f>
        <v>0</v>
      </c>
      <c r="BL187" s="17" t="s">
        <v>150</v>
      </c>
      <c r="BM187" s="222" t="s">
        <v>673</v>
      </c>
    </row>
    <row r="188" spans="2:47" s="1" customFormat="1" ht="12">
      <c r="B188" s="38"/>
      <c r="C188" s="39"/>
      <c r="D188" s="224" t="s">
        <v>134</v>
      </c>
      <c r="E188" s="39"/>
      <c r="F188" s="225" t="s">
        <v>674</v>
      </c>
      <c r="G188" s="39"/>
      <c r="H188" s="39"/>
      <c r="I188" s="135"/>
      <c r="J188" s="39"/>
      <c r="K188" s="39"/>
      <c r="L188" s="43"/>
      <c r="M188" s="226"/>
      <c r="N188" s="83"/>
      <c r="O188" s="83"/>
      <c r="P188" s="83"/>
      <c r="Q188" s="83"/>
      <c r="R188" s="83"/>
      <c r="S188" s="83"/>
      <c r="T188" s="84"/>
      <c r="AT188" s="17" t="s">
        <v>134</v>
      </c>
      <c r="AU188" s="17" t="s">
        <v>80</v>
      </c>
    </row>
    <row r="189" spans="2:47" s="1" customFormat="1" ht="12">
      <c r="B189" s="38"/>
      <c r="C189" s="39"/>
      <c r="D189" s="224" t="s">
        <v>232</v>
      </c>
      <c r="E189" s="39"/>
      <c r="F189" s="227" t="s">
        <v>360</v>
      </c>
      <c r="G189" s="39"/>
      <c r="H189" s="39"/>
      <c r="I189" s="135"/>
      <c r="J189" s="39"/>
      <c r="K189" s="39"/>
      <c r="L189" s="43"/>
      <c r="M189" s="226"/>
      <c r="N189" s="83"/>
      <c r="O189" s="83"/>
      <c r="P189" s="83"/>
      <c r="Q189" s="83"/>
      <c r="R189" s="83"/>
      <c r="S189" s="83"/>
      <c r="T189" s="84"/>
      <c r="AT189" s="17" t="s">
        <v>232</v>
      </c>
      <c r="AU189" s="17" t="s">
        <v>80</v>
      </c>
    </row>
    <row r="190" spans="2:51" s="13" customFormat="1" ht="12">
      <c r="B190" s="242"/>
      <c r="C190" s="243"/>
      <c r="D190" s="224" t="s">
        <v>240</v>
      </c>
      <c r="E190" s="244" t="s">
        <v>19</v>
      </c>
      <c r="F190" s="245" t="s">
        <v>771</v>
      </c>
      <c r="G190" s="243"/>
      <c r="H190" s="244" t="s">
        <v>19</v>
      </c>
      <c r="I190" s="246"/>
      <c r="J190" s="243"/>
      <c r="K190" s="243"/>
      <c r="L190" s="247"/>
      <c r="M190" s="248"/>
      <c r="N190" s="249"/>
      <c r="O190" s="249"/>
      <c r="P190" s="249"/>
      <c r="Q190" s="249"/>
      <c r="R190" s="249"/>
      <c r="S190" s="249"/>
      <c r="T190" s="250"/>
      <c r="AT190" s="251" t="s">
        <v>240</v>
      </c>
      <c r="AU190" s="251" t="s">
        <v>80</v>
      </c>
      <c r="AV190" s="13" t="s">
        <v>78</v>
      </c>
      <c r="AW190" s="13" t="s">
        <v>32</v>
      </c>
      <c r="AX190" s="13" t="s">
        <v>71</v>
      </c>
      <c r="AY190" s="251" t="s">
        <v>126</v>
      </c>
    </row>
    <row r="191" spans="2:51" s="12" customFormat="1" ht="12">
      <c r="B191" s="231"/>
      <c r="C191" s="232"/>
      <c r="D191" s="224" t="s">
        <v>240</v>
      </c>
      <c r="E191" s="233" t="s">
        <v>19</v>
      </c>
      <c r="F191" s="234" t="s">
        <v>825</v>
      </c>
      <c r="G191" s="232"/>
      <c r="H191" s="235">
        <v>312</v>
      </c>
      <c r="I191" s="236"/>
      <c r="J191" s="232"/>
      <c r="K191" s="232"/>
      <c r="L191" s="237"/>
      <c r="M191" s="238"/>
      <c r="N191" s="239"/>
      <c r="O191" s="239"/>
      <c r="P191" s="239"/>
      <c r="Q191" s="239"/>
      <c r="R191" s="239"/>
      <c r="S191" s="239"/>
      <c r="T191" s="240"/>
      <c r="AT191" s="241" t="s">
        <v>240</v>
      </c>
      <c r="AU191" s="241" t="s">
        <v>80</v>
      </c>
      <c r="AV191" s="12" t="s">
        <v>80</v>
      </c>
      <c r="AW191" s="12" t="s">
        <v>32</v>
      </c>
      <c r="AX191" s="12" t="s">
        <v>71</v>
      </c>
      <c r="AY191" s="241" t="s">
        <v>126</v>
      </c>
    </row>
    <row r="192" spans="2:51" s="13" customFormat="1" ht="12">
      <c r="B192" s="242"/>
      <c r="C192" s="243"/>
      <c r="D192" s="224" t="s">
        <v>240</v>
      </c>
      <c r="E192" s="244" t="s">
        <v>19</v>
      </c>
      <c r="F192" s="245" t="s">
        <v>670</v>
      </c>
      <c r="G192" s="243"/>
      <c r="H192" s="244" t="s">
        <v>19</v>
      </c>
      <c r="I192" s="246"/>
      <c r="J192" s="243"/>
      <c r="K192" s="243"/>
      <c r="L192" s="247"/>
      <c r="M192" s="248"/>
      <c r="N192" s="249"/>
      <c r="O192" s="249"/>
      <c r="P192" s="249"/>
      <c r="Q192" s="249"/>
      <c r="R192" s="249"/>
      <c r="S192" s="249"/>
      <c r="T192" s="250"/>
      <c r="AT192" s="251" t="s">
        <v>240</v>
      </c>
      <c r="AU192" s="251" t="s">
        <v>80</v>
      </c>
      <c r="AV192" s="13" t="s">
        <v>78</v>
      </c>
      <c r="AW192" s="13" t="s">
        <v>32</v>
      </c>
      <c r="AX192" s="13" t="s">
        <v>71</v>
      </c>
      <c r="AY192" s="251" t="s">
        <v>126</v>
      </c>
    </row>
    <row r="193" spans="2:51" s="12" customFormat="1" ht="12">
      <c r="B193" s="231"/>
      <c r="C193" s="232"/>
      <c r="D193" s="224" t="s">
        <v>240</v>
      </c>
      <c r="E193" s="233" t="s">
        <v>19</v>
      </c>
      <c r="F193" s="234" t="s">
        <v>826</v>
      </c>
      <c r="G193" s="232"/>
      <c r="H193" s="235">
        <v>50</v>
      </c>
      <c r="I193" s="236"/>
      <c r="J193" s="232"/>
      <c r="K193" s="232"/>
      <c r="L193" s="237"/>
      <c r="M193" s="238"/>
      <c r="N193" s="239"/>
      <c r="O193" s="239"/>
      <c r="P193" s="239"/>
      <c r="Q193" s="239"/>
      <c r="R193" s="239"/>
      <c r="S193" s="239"/>
      <c r="T193" s="240"/>
      <c r="AT193" s="241" t="s">
        <v>240</v>
      </c>
      <c r="AU193" s="241" t="s">
        <v>80</v>
      </c>
      <c r="AV193" s="12" t="s">
        <v>80</v>
      </c>
      <c r="AW193" s="12" t="s">
        <v>32</v>
      </c>
      <c r="AX193" s="12" t="s">
        <v>71</v>
      </c>
      <c r="AY193" s="241" t="s">
        <v>126</v>
      </c>
    </row>
    <row r="194" spans="2:51" s="14" customFormat="1" ht="12">
      <c r="B194" s="252"/>
      <c r="C194" s="253"/>
      <c r="D194" s="224" t="s">
        <v>240</v>
      </c>
      <c r="E194" s="254" t="s">
        <v>19</v>
      </c>
      <c r="F194" s="255" t="s">
        <v>300</v>
      </c>
      <c r="G194" s="253"/>
      <c r="H194" s="256">
        <v>362</v>
      </c>
      <c r="I194" s="257"/>
      <c r="J194" s="253"/>
      <c r="K194" s="253"/>
      <c r="L194" s="258"/>
      <c r="M194" s="259"/>
      <c r="N194" s="260"/>
      <c r="O194" s="260"/>
      <c r="P194" s="260"/>
      <c r="Q194" s="260"/>
      <c r="R194" s="260"/>
      <c r="S194" s="260"/>
      <c r="T194" s="261"/>
      <c r="AT194" s="262" t="s">
        <v>240</v>
      </c>
      <c r="AU194" s="262" t="s">
        <v>80</v>
      </c>
      <c r="AV194" s="14" t="s">
        <v>150</v>
      </c>
      <c r="AW194" s="14" t="s">
        <v>32</v>
      </c>
      <c r="AX194" s="14" t="s">
        <v>78</v>
      </c>
      <c r="AY194" s="262" t="s">
        <v>126</v>
      </c>
    </row>
    <row r="195" spans="2:65" s="1" customFormat="1" ht="16.5" customHeight="1">
      <c r="B195" s="38"/>
      <c r="C195" s="211" t="s">
        <v>373</v>
      </c>
      <c r="D195" s="211" t="s">
        <v>127</v>
      </c>
      <c r="E195" s="212" t="s">
        <v>827</v>
      </c>
      <c r="F195" s="213" t="s">
        <v>828</v>
      </c>
      <c r="G195" s="214" t="s">
        <v>229</v>
      </c>
      <c r="H195" s="215">
        <v>258</v>
      </c>
      <c r="I195" s="216"/>
      <c r="J195" s="217">
        <f>ROUND(I195*H195,2)</f>
        <v>0</v>
      </c>
      <c r="K195" s="213" t="s">
        <v>164</v>
      </c>
      <c r="L195" s="43"/>
      <c r="M195" s="218" t="s">
        <v>19</v>
      </c>
      <c r="N195" s="219" t="s">
        <v>42</v>
      </c>
      <c r="O195" s="83"/>
      <c r="P195" s="220">
        <f>O195*H195</f>
        <v>0</v>
      </c>
      <c r="Q195" s="220">
        <v>0</v>
      </c>
      <c r="R195" s="220">
        <f>Q195*H195</f>
        <v>0</v>
      </c>
      <c r="S195" s="220">
        <v>0</v>
      </c>
      <c r="T195" s="221">
        <f>S195*H195</f>
        <v>0</v>
      </c>
      <c r="AR195" s="222" t="s">
        <v>150</v>
      </c>
      <c r="AT195" s="222" t="s">
        <v>127</v>
      </c>
      <c r="AU195" s="222" t="s">
        <v>80</v>
      </c>
      <c r="AY195" s="17" t="s">
        <v>126</v>
      </c>
      <c r="BE195" s="223">
        <f>IF(N195="základní",J195,0)</f>
        <v>0</v>
      </c>
      <c r="BF195" s="223">
        <f>IF(N195="snížená",J195,0)</f>
        <v>0</v>
      </c>
      <c r="BG195" s="223">
        <f>IF(N195="zákl. přenesená",J195,0)</f>
        <v>0</v>
      </c>
      <c r="BH195" s="223">
        <f>IF(N195="sníž. přenesená",J195,0)</f>
        <v>0</v>
      </c>
      <c r="BI195" s="223">
        <f>IF(N195="nulová",J195,0)</f>
        <v>0</v>
      </c>
      <c r="BJ195" s="17" t="s">
        <v>78</v>
      </c>
      <c r="BK195" s="223">
        <f>ROUND(I195*H195,2)</f>
        <v>0</v>
      </c>
      <c r="BL195" s="17" t="s">
        <v>150</v>
      </c>
      <c r="BM195" s="222" t="s">
        <v>829</v>
      </c>
    </row>
    <row r="196" spans="2:47" s="1" customFormat="1" ht="12">
      <c r="B196" s="38"/>
      <c r="C196" s="39"/>
      <c r="D196" s="224" t="s">
        <v>134</v>
      </c>
      <c r="E196" s="39"/>
      <c r="F196" s="225" t="s">
        <v>830</v>
      </c>
      <c r="G196" s="39"/>
      <c r="H196" s="39"/>
      <c r="I196" s="135"/>
      <c r="J196" s="39"/>
      <c r="K196" s="39"/>
      <c r="L196" s="43"/>
      <c r="M196" s="226"/>
      <c r="N196" s="83"/>
      <c r="O196" s="83"/>
      <c r="P196" s="83"/>
      <c r="Q196" s="83"/>
      <c r="R196" s="83"/>
      <c r="S196" s="83"/>
      <c r="T196" s="84"/>
      <c r="AT196" s="17" t="s">
        <v>134</v>
      </c>
      <c r="AU196" s="17" t="s">
        <v>80</v>
      </c>
    </row>
    <row r="197" spans="2:47" s="1" customFormat="1" ht="12">
      <c r="B197" s="38"/>
      <c r="C197" s="39"/>
      <c r="D197" s="224" t="s">
        <v>232</v>
      </c>
      <c r="E197" s="39"/>
      <c r="F197" s="227" t="s">
        <v>366</v>
      </c>
      <c r="G197" s="39"/>
      <c r="H197" s="39"/>
      <c r="I197" s="135"/>
      <c r="J197" s="39"/>
      <c r="K197" s="39"/>
      <c r="L197" s="43"/>
      <c r="M197" s="226"/>
      <c r="N197" s="83"/>
      <c r="O197" s="83"/>
      <c r="P197" s="83"/>
      <c r="Q197" s="83"/>
      <c r="R197" s="83"/>
      <c r="S197" s="83"/>
      <c r="T197" s="84"/>
      <c r="AT197" s="17" t="s">
        <v>232</v>
      </c>
      <c r="AU197" s="17" t="s">
        <v>80</v>
      </c>
    </row>
    <row r="198" spans="2:51" s="12" customFormat="1" ht="12">
      <c r="B198" s="231"/>
      <c r="C198" s="232"/>
      <c r="D198" s="224" t="s">
        <v>240</v>
      </c>
      <c r="E198" s="233" t="s">
        <v>19</v>
      </c>
      <c r="F198" s="234" t="s">
        <v>831</v>
      </c>
      <c r="G198" s="232"/>
      <c r="H198" s="235">
        <v>258</v>
      </c>
      <c r="I198" s="236"/>
      <c r="J198" s="232"/>
      <c r="K198" s="232"/>
      <c r="L198" s="237"/>
      <c r="M198" s="238"/>
      <c r="N198" s="239"/>
      <c r="O198" s="239"/>
      <c r="P198" s="239"/>
      <c r="Q198" s="239"/>
      <c r="R198" s="239"/>
      <c r="S198" s="239"/>
      <c r="T198" s="240"/>
      <c r="AT198" s="241" t="s">
        <v>240</v>
      </c>
      <c r="AU198" s="241" t="s">
        <v>80</v>
      </c>
      <c r="AV198" s="12" t="s">
        <v>80</v>
      </c>
      <c r="AW198" s="12" t="s">
        <v>32</v>
      </c>
      <c r="AX198" s="12" t="s">
        <v>78</v>
      </c>
      <c r="AY198" s="241" t="s">
        <v>126</v>
      </c>
    </row>
    <row r="199" spans="2:65" s="1" customFormat="1" ht="16.5" customHeight="1">
      <c r="B199" s="38"/>
      <c r="C199" s="211" t="s">
        <v>379</v>
      </c>
      <c r="D199" s="211" t="s">
        <v>127</v>
      </c>
      <c r="E199" s="212" t="s">
        <v>374</v>
      </c>
      <c r="F199" s="213" t="s">
        <v>375</v>
      </c>
      <c r="G199" s="214" t="s">
        <v>229</v>
      </c>
      <c r="H199" s="215">
        <v>258</v>
      </c>
      <c r="I199" s="216"/>
      <c r="J199" s="217">
        <f>ROUND(I199*H199,2)</f>
        <v>0</v>
      </c>
      <c r="K199" s="213" t="s">
        <v>164</v>
      </c>
      <c r="L199" s="43"/>
      <c r="M199" s="218" t="s">
        <v>19</v>
      </c>
      <c r="N199" s="219" t="s">
        <v>42</v>
      </c>
      <c r="O199" s="83"/>
      <c r="P199" s="220">
        <f>O199*H199</f>
        <v>0</v>
      </c>
      <c r="Q199" s="220">
        <v>0</v>
      </c>
      <c r="R199" s="220">
        <f>Q199*H199</f>
        <v>0</v>
      </c>
      <c r="S199" s="220">
        <v>0</v>
      </c>
      <c r="T199" s="221">
        <f>S199*H199</f>
        <v>0</v>
      </c>
      <c r="AR199" s="222" t="s">
        <v>150</v>
      </c>
      <c r="AT199" s="222" t="s">
        <v>127</v>
      </c>
      <c r="AU199" s="222" t="s">
        <v>80</v>
      </c>
      <c r="AY199" s="17" t="s">
        <v>126</v>
      </c>
      <c r="BE199" s="223">
        <f>IF(N199="základní",J199,0)</f>
        <v>0</v>
      </c>
      <c r="BF199" s="223">
        <f>IF(N199="snížená",J199,0)</f>
        <v>0</v>
      </c>
      <c r="BG199" s="223">
        <f>IF(N199="zákl. přenesená",J199,0)</f>
        <v>0</v>
      </c>
      <c r="BH199" s="223">
        <f>IF(N199="sníž. přenesená",J199,0)</f>
        <v>0</v>
      </c>
      <c r="BI199" s="223">
        <f>IF(N199="nulová",J199,0)</f>
        <v>0</v>
      </c>
      <c r="BJ199" s="17" t="s">
        <v>78</v>
      </c>
      <c r="BK199" s="223">
        <f>ROUND(I199*H199,2)</f>
        <v>0</v>
      </c>
      <c r="BL199" s="17" t="s">
        <v>150</v>
      </c>
      <c r="BM199" s="222" t="s">
        <v>832</v>
      </c>
    </row>
    <row r="200" spans="2:47" s="1" customFormat="1" ht="12">
      <c r="B200" s="38"/>
      <c r="C200" s="39"/>
      <c r="D200" s="224" t="s">
        <v>134</v>
      </c>
      <c r="E200" s="39"/>
      <c r="F200" s="225" t="s">
        <v>377</v>
      </c>
      <c r="G200" s="39"/>
      <c r="H200" s="39"/>
      <c r="I200" s="135"/>
      <c r="J200" s="39"/>
      <c r="K200" s="39"/>
      <c r="L200" s="43"/>
      <c r="M200" s="226"/>
      <c r="N200" s="83"/>
      <c r="O200" s="83"/>
      <c r="P200" s="83"/>
      <c r="Q200" s="83"/>
      <c r="R200" s="83"/>
      <c r="S200" s="83"/>
      <c r="T200" s="84"/>
      <c r="AT200" s="17" t="s">
        <v>134</v>
      </c>
      <c r="AU200" s="17" t="s">
        <v>80</v>
      </c>
    </row>
    <row r="201" spans="2:65" s="1" customFormat="1" ht="16.5" customHeight="1">
      <c r="B201" s="38"/>
      <c r="C201" s="211" t="s">
        <v>386</v>
      </c>
      <c r="D201" s="211" t="s">
        <v>127</v>
      </c>
      <c r="E201" s="212" t="s">
        <v>380</v>
      </c>
      <c r="F201" s="213" t="s">
        <v>381</v>
      </c>
      <c r="G201" s="214" t="s">
        <v>229</v>
      </c>
      <c r="H201" s="215">
        <v>258</v>
      </c>
      <c r="I201" s="216"/>
      <c r="J201" s="217">
        <f>ROUND(I201*H201,2)</f>
        <v>0</v>
      </c>
      <c r="K201" s="213" t="s">
        <v>164</v>
      </c>
      <c r="L201" s="43"/>
      <c r="M201" s="218" t="s">
        <v>19</v>
      </c>
      <c r="N201" s="219" t="s">
        <v>42</v>
      </c>
      <c r="O201" s="83"/>
      <c r="P201" s="220">
        <f>O201*H201</f>
        <v>0</v>
      </c>
      <c r="Q201" s="220">
        <v>0</v>
      </c>
      <c r="R201" s="220">
        <f>Q201*H201</f>
        <v>0</v>
      </c>
      <c r="S201" s="220">
        <v>0</v>
      </c>
      <c r="T201" s="221">
        <f>S201*H201</f>
        <v>0</v>
      </c>
      <c r="AR201" s="222" t="s">
        <v>150</v>
      </c>
      <c r="AT201" s="222" t="s">
        <v>127</v>
      </c>
      <c r="AU201" s="222" t="s">
        <v>80</v>
      </c>
      <c r="AY201" s="17" t="s">
        <v>126</v>
      </c>
      <c r="BE201" s="223">
        <f>IF(N201="základní",J201,0)</f>
        <v>0</v>
      </c>
      <c r="BF201" s="223">
        <f>IF(N201="snížená",J201,0)</f>
        <v>0</v>
      </c>
      <c r="BG201" s="223">
        <f>IF(N201="zákl. přenesená",J201,0)</f>
        <v>0</v>
      </c>
      <c r="BH201" s="223">
        <f>IF(N201="sníž. přenesená",J201,0)</f>
        <v>0</v>
      </c>
      <c r="BI201" s="223">
        <f>IF(N201="nulová",J201,0)</f>
        <v>0</v>
      </c>
      <c r="BJ201" s="17" t="s">
        <v>78</v>
      </c>
      <c r="BK201" s="223">
        <f>ROUND(I201*H201,2)</f>
        <v>0</v>
      </c>
      <c r="BL201" s="17" t="s">
        <v>150</v>
      </c>
      <c r="BM201" s="222" t="s">
        <v>833</v>
      </c>
    </row>
    <row r="202" spans="2:47" s="1" customFormat="1" ht="12">
      <c r="B202" s="38"/>
      <c r="C202" s="39"/>
      <c r="D202" s="224" t="s">
        <v>134</v>
      </c>
      <c r="E202" s="39"/>
      <c r="F202" s="225" t="s">
        <v>383</v>
      </c>
      <c r="G202" s="39"/>
      <c r="H202" s="39"/>
      <c r="I202" s="135"/>
      <c r="J202" s="39"/>
      <c r="K202" s="39"/>
      <c r="L202" s="43"/>
      <c r="M202" s="226"/>
      <c r="N202" s="83"/>
      <c r="O202" s="83"/>
      <c r="P202" s="83"/>
      <c r="Q202" s="83"/>
      <c r="R202" s="83"/>
      <c r="S202" s="83"/>
      <c r="T202" s="84"/>
      <c r="AT202" s="17" t="s">
        <v>134</v>
      </c>
      <c r="AU202" s="17" t="s">
        <v>80</v>
      </c>
    </row>
    <row r="203" spans="2:47" s="1" customFormat="1" ht="12">
      <c r="B203" s="38"/>
      <c r="C203" s="39"/>
      <c r="D203" s="224" t="s">
        <v>232</v>
      </c>
      <c r="E203" s="39"/>
      <c r="F203" s="227" t="s">
        <v>384</v>
      </c>
      <c r="G203" s="39"/>
      <c r="H203" s="39"/>
      <c r="I203" s="135"/>
      <c r="J203" s="39"/>
      <c r="K203" s="39"/>
      <c r="L203" s="43"/>
      <c r="M203" s="226"/>
      <c r="N203" s="83"/>
      <c r="O203" s="83"/>
      <c r="P203" s="83"/>
      <c r="Q203" s="83"/>
      <c r="R203" s="83"/>
      <c r="S203" s="83"/>
      <c r="T203" s="84"/>
      <c r="AT203" s="17" t="s">
        <v>232</v>
      </c>
      <c r="AU203" s="17" t="s">
        <v>80</v>
      </c>
    </row>
    <row r="204" spans="2:65" s="1" customFormat="1" ht="16.5" customHeight="1">
      <c r="B204" s="38"/>
      <c r="C204" s="211" t="s">
        <v>392</v>
      </c>
      <c r="D204" s="211" t="s">
        <v>127</v>
      </c>
      <c r="E204" s="212" t="s">
        <v>675</v>
      </c>
      <c r="F204" s="213" t="s">
        <v>676</v>
      </c>
      <c r="G204" s="214" t="s">
        <v>229</v>
      </c>
      <c r="H204" s="215">
        <v>220.6</v>
      </c>
      <c r="I204" s="216"/>
      <c r="J204" s="217">
        <f>ROUND(I204*H204,2)</f>
        <v>0</v>
      </c>
      <c r="K204" s="213" t="s">
        <v>164</v>
      </c>
      <c r="L204" s="43"/>
      <c r="M204" s="218" t="s">
        <v>19</v>
      </c>
      <c r="N204" s="219" t="s">
        <v>42</v>
      </c>
      <c r="O204" s="83"/>
      <c r="P204" s="220">
        <f>O204*H204</f>
        <v>0</v>
      </c>
      <c r="Q204" s="220">
        <v>0.1837</v>
      </c>
      <c r="R204" s="220">
        <f>Q204*H204</f>
        <v>40.52422</v>
      </c>
      <c r="S204" s="220">
        <v>0</v>
      </c>
      <c r="T204" s="221">
        <f>S204*H204</f>
        <v>0</v>
      </c>
      <c r="AR204" s="222" t="s">
        <v>150</v>
      </c>
      <c r="AT204" s="222" t="s">
        <v>127</v>
      </c>
      <c r="AU204" s="222" t="s">
        <v>80</v>
      </c>
      <c r="AY204" s="17" t="s">
        <v>126</v>
      </c>
      <c r="BE204" s="223">
        <f>IF(N204="základní",J204,0)</f>
        <v>0</v>
      </c>
      <c r="BF204" s="223">
        <f>IF(N204="snížená",J204,0)</f>
        <v>0</v>
      </c>
      <c r="BG204" s="223">
        <f>IF(N204="zákl. přenesená",J204,0)</f>
        <v>0</v>
      </c>
      <c r="BH204" s="223">
        <f>IF(N204="sníž. přenesená",J204,0)</f>
        <v>0</v>
      </c>
      <c r="BI204" s="223">
        <f>IF(N204="nulová",J204,0)</f>
        <v>0</v>
      </c>
      <c r="BJ204" s="17" t="s">
        <v>78</v>
      </c>
      <c r="BK204" s="223">
        <f>ROUND(I204*H204,2)</f>
        <v>0</v>
      </c>
      <c r="BL204" s="17" t="s">
        <v>150</v>
      </c>
      <c r="BM204" s="222" t="s">
        <v>677</v>
      </c>
    </row>
    <row r="205" spans="2:47" s="1" customFormat="1" ht="12">
      <c r="B205" s="38"/>
      <c r="C205" s="39"/>
      <c r="D205" s="224" t="s">
        <v>134</v>
      </c>
      <c r="E205" s="39"/>
      <c r="F205" s="225" t="s">
        <v>678</v>
      </c>
      <c r="G205" s="39"/>
      <c r="H205" s="39"/>
      <c r="I205" s="135"/>
      <c r="J205" s="39"/>
      <c r="K205" s="39"/>
      <c r="L205" s="43"/>
      <c r="M205" s="226"/>
      <c r="N205" s="83"/>
      <c r="O205" s="83"/>
      <c r="P205" s="83"/>
      <c r="Q205" s="83"/>
      <c r="R205" s="83"/>
      <c r="S205" s="83"/>
      <c r="T205" s="84"/>
      <c r="AT205" s="17" t="s">
        <v>134</v>
      </c>
      <c r="AU205" s="17" t="s">
        <v>80</v>
      </c>
    </row>
    <row r="206" spans="2:47" s="1" customFormat="1" ht="12">
      <c r="B206" s="38"/>
      <c r="C206" s="39"/>
      <c r="D206" s="224" t="s">
        <v>232</v>
      </c>
      <c r="E206" s="39"/>
      <c r="F206" s="227" t="s">
        <v>397</v>
      </c>
      <c r="G206" s="39"/>
      <c r="H206" s="39"/>
      <c r="I206" s="135"/>
      <c r="J206" s="39"/>
      <c r="K206" s="39"/>
      <c r="L206" s="43"/>
      <c r="M206" s="226"/>
      <c r="N206" s="83"/>
      <c r="O206" s="83"/>
      <c r="P206" s="83"/>
      <c r="Q206" s="83"/>
      <c r="R206" s="83"/>
      <c r="S206" s="83"/>
      <c r="T206" s="84"/>
      <c r="AT206" s="17" t="s">
        <v>232</v>
      </c>
      <c r="AU206" s="17" t="s">
        <v>80</v>
      </c>
    </row>
    <row r="207" spans="2:51" s="13" customFormat="1" ht="12">
      <c r="B207" s="242"/>
      <c r="C207" s="243"/>
      <c r="D207" s="224" t="s">
        <v>240</v>
      </c>
      <c r="E207" s="244" t="s">
        <v>19</v>
      </c>
      <c r="F207" s="245" t="s">
        <v>834</v>
      </c>
      <c r="G207" s="243"/>
      <c r="H207" s="244" t="s">
        <v>19</v>
      </c>
      <c r="I207" s="246"/>
      <c r="J207" s="243"/>
      <c r="K207" s="243"/>
      <c r="L207" s="247"/>
      <c r="M207" s="248"/>
      <c r="N207" s="249"/>
      <c r="O207" s="249"/>
      <c r="P207" s="249"/>
      <c r="Q207" s="249"/>
      <c r="R207" s="249"/>
      <c r="S207" s="249"/>
      <c r="T207" s="250"/>
      <c r="AT207" s="251" t="s">
        <v>240</v>
      </c>
      <c r="AU207" s="251" t="s">
        <v>80</v>
      </c>
      <c r="AV207" s="13" t="s">
        <v>78</v>
      </c>
      <c r="AW207" s="13" t="s">
        <v>32</v>
      </c>
      <c r="AX207" s="13" t="s">
        <v>71</v>
      </c>
      <c r="AY207" s="251" t="s">
        <v>126</v>
      </c>
    </row>
    <row r="208" spans="2:51" s="12" customFormat="1" ht="12">
      <c r="B208" s="231"/>
      <c r="C208" s="232"/>
      <c r="D208" s="224" t="s">
        <v>240</v>
      </c>
      <c r="E208" s="233" t="s">
        <v>19</v>
      </c>
      <c r="F208" s="234" t="s">
        <v>835</v>
      </c>
      <c r="G208" s="232"/>
      <c r="H208" s="235">
        <v>27.2</v>
      </c>
      <c r="I208" s="236"/>
      <c r="J208" s="232"/>
      <c r="K208" s="232"/>
      <c r="L208" s="237"/>
      <c r="M208" s="238"/>
      <c r="N208" s="239"/>
      <c r="O208" s="239"/>
      <c r="P208" s="239"/>
      <c r="Q208" s="239"/>
      <c r="R208" s="239"/>
      <c r="S208" s="239"/>
      <c r="T208" s="240"/>
      <c r="AT208" s="241" t="s">
        <v>240</v>
      </c>
      <c r="AU208" s="241" t="s">
        <v>80</v>
      </c>
      <c r="AV208" s="12" t="s">
        <v>80</v>
      </c>
      <c r="AW208" s="12" t="s">
        <v>32</v>
      </c>
      <c r="AX208" s="12" t="s">
        <v>71</v>
      </c>
      <c r="AY208" s="241" t="s">
        <v>126</v>
      </c>
    </row>
    <row r="209" spans="2:51" s="13" customFormat="1" ht="12">
      <c r="B209" s="242"/>
      <c r="C209" s="243"/>
      <c r="D209" s="224" t="s">
        <v>240</v>
      </c>
      <c r="E209" s="244" t="s">
        <v>19</v>
      </c>
      <c r="F209" s="245" t="s">
        <v>836</v>
      </c>
      <c r="G209" s="243"/>
      <c r="H209" s="244" t="s">
        <v>19</v>
      </c>
      <c r="I209" s="246"/>
      <c r="J209" s="243"/>
      <c r="K209" s="243"/>
      <c r="L209" s="247"/>
      <c r="M209" s="248"/>
      <c r="N209" s="249"/>
      <c r="O209" s="249"/>
      <c r="P209" s="249"/>
      <c r="Q209" s="249"/>
      <c r="R209" s="249"/>
      <c r="S209" s="249"/>
      <c r="T209" s="250"/>
      <c r="AT209" s="251" t="s">
        <v>240</v>
      </c>
      <c r="AU209" s="251" t="s">
        <v>80</v>
      </c>
      <c r="AV209" s="13" t="s">
        <v>78</v>
      </c>
      <c r="AW209" s="13" t="s">
        <v>32</v>
      </c>
      <c r="AX209" s="13" t="s">
        <v>71</v>
      </c>
      <c r="AY209" s="251" t="s">
        <v>126</v>
      </c>
    </row>
    <row r="210" spans="2:51" s="12" customFormat="1" ht="12">
      <c r="B210" s="231"/>
      <c r="C210" s="232"/>
      <c r="D210" s="224" t="s">
        <v>240</v>
      </c>
      <c r="E210" s="233" t="s">
        <v>19</v>
      </c>
      <c r="F210" s="234" t="s">
        <v>837</v>
      </c>
      <c r="G210" s="232"/>
      <c r="H210" s="235">
        <v>24.4</v>
      </c>
      <c r="I210" s="236"/>
      <c r="J210" s="232"/>
      <c r="K210" s="232"/>
      <c r="L210" s="237"/>
      <c r="M210" s="238"/>
      <c r="N210" s="239"/>
      <c r="O210" s="239"/>
      <c r="P210" s="239"/>
      <c r="Q210" s="239"/>
      <c r="R210" s="239"/>
      <c r="S210" s="239"/>
      <c r="T210" s="240"/>
      <c r="AT210" s="241" t="s">
        <v>240</v>
      </c>
      <c r="AU210" s="241" t="s">
        <v>80</v>
      </c>
      <c r="AV210" s="12" t="s">
        <v>80</v>
      </c>
      <c r="AW210" s="12" t="s">
        <v>32</v>
      </c>
      <c r="AX210" s="12" t="s">
        <v>71</v>
      </c>
      <c r="AY210" s="241" t="s">
        <v>126</v>
      </c>
    </row>
    <row r="211" spans="2:51" s="13" customFormat="1" ht="12">
      <c r="B211" s="242"/>
      <c r="C211" s="243"/>
      <c r="D211" s="224" t="s">
        <v>240</v>
      </c>
      <c r="E211" s="244" t="s">
        <v>19</v>
      </c>
      <c r="F211" s="245" t="s">
        <v>771</v>
      </c>
      <c r="G211" s="243"/>
      <c r="H211" s="244" t="s">
        <v>19</v>
      </c>
      <c r="I211" s="246"/>
      <c r="J211" s="243"/>
      <c r="K211" s="243"/>
      <c r="L211" s="247"/>
      <c r="M211" s="248"/>
      <c r="N211" s="249"/>
      <c r="O211" s="249"/>
      <c r="P211" s="249"/>
      <c r="Q211" s="249"/>
      <c r="R211" s="249"/>
      <c r="S211" s="249"/>
      <c r="T211" s="250"/>
      <c r="AT211" s="251" t="s">
        <v>240</v>
      </c>
      <c r="AU211" s="251" t="s">
        <v>80</v>
      </c>
      <c r="AV211" s="13" t="s">
        <v>78</v>
      </c>
      <c r="AW211" s="13" t="s">
        <v>32</v>
      </c>
      <c r="AX211" s="13" t="s">
        <v>71</v>
      </c>
      <c r="AY211" s="251" t="s">
        <v>126</v>
      </c>
    </row>
    <row r="212" spans="2:51" s="12" customFormat="1" ht="12">
      <c r="B212" s="231"/>
      <c r="C212" s="232"/>
      <c r="D212" s="224" t="s">
        <v>240</v>
      </c>
      <c r="E212" s="233" t="s">
        <v>19</v>
      </c>
      <c r="F212" s="234" t="s">
        <v>838</v>
      </c>
      <c r="G212" s="232"/>
      <c r="H212" s="235">
        <v>169</v>
      </c>
      <c r="I212" s="236"/>
      <c r="J212" s="232"/>
      <c r="K212" s="232"/>
      <c r="L212" s="237"/>
      <c r="M212" s="238"/>
      <c r="N212" s="239"/>
      <c r="O212" s="239"/>
      <c r="P212" s="239"/>
      <c r="Q212" s="239"/>
      <c r="R212" s="239"/>
      <c r="S212" s="239"/>
      <c r="T212" s="240"/>
      <c r="AT212" s="241" t="s">
        <v>240</v>
      </c>
      <c r="AU212" s="241" t="s">
        <v>80</v>
      </c>
      <c r="AV212" s="12" t="s">
        <v>80</v>
      </c>
      <c r="AW212" s="12" t="s">
        <v>32</v>
      </c>
      <c r="AX212" s="12" t="s">
        <v>71</v>
      </c>
      <c r="AY212" s="241" t="s">
        <v>126</v>
      </c>
    </row>
    <row r="213" spans="2:51" s="14" customFormat="1" ht="12">
      <c r="B213" s="252"/>
      <c r="C213" s="253"/>
      <c r="D213" s="224" t="s">
        <v>240</v>
      </c>
      <c r="E213" s="254" t="s">
        <v>19</v>
      </c>
      <c r="F213" s="255" t="s">
        <v>300</v>
      </c>
      <c r="G213" s="253"/>
      <c r="H213" s="256">
        <v>220.6</v>
      </c>
      <c r="I213" s="257"/>
      <c r="J213" s="253"/>
      <c r="K213" s="253"/>
      <c r="L213" s="258"/>
      <c r="M213" s="259"/>
      <c r="N213" s="260"/>
      <c r="O213" s="260"/>
      <c r="P213" s="260"/>
      <c r="Q213" s="260"/>
      <c r="R213" s="260"/>
      <c r="S213" s="260"/>
      <c r="T213" s="261"/>
      <c r="AT213" s="262" t="s">
        <v>240</v>
      </c>
      <c r="AU213" s="262" t="s">
        <v>80</v>
      </c>
      <c r="AV213" s="14" t="s">
        <v>150</v>
      </c>
      <c r="AW213" s="14" t="s">
        <v>32</v>
      </c>
      <c r="AX213" s="14" t="s">
        <v>78</v>
      </c>
      <c r="AY213" s="262" t="s">
        <v>126</v>
      </c>
    </row>
    <row r="214" spans="2:65" s="1" customFormat="1" ht="16.5" customHeight="1">
      <c r="B214" s="38"/>
      <c r="C214" s="211" t="s">
        <v>399</v>
      </c>
      <c r="D214" s="211" t="s">
        <v>127</v>
      </c>
      <c r="E214" s="212" t="s">
        <v>683</v>
      </c>
      <c r="F214" s="213" t="s">
        <v>684</v>
      </c>
      <c r="G214" s="214" t="s">
        <v>229</v>
      </c>
      <c r="H214" s="215">
        <v>22</v>
      </c>
      <c r="I214" s="216"/>
      <c r="J214" s="217">
        <f>ROUND(I214*H214,2)</f>
        <v>0</v>
      </c>
      <c r="K214" s="213" t="s">
        <v>164</v>
      </c>
      <c r="L214" s="43"/>
      <c r="M214" s="218" t="s">
        <v>19</v>
      </c>
      <c r="N214" s="219" t="s">
        <v>42</v>
      </c>
      <c r="O214" s="83"/>
      <c r="P214" s="220">
        <f>O214*H214</f>
        <v>0</v>
      </c>
      <c r="Q214" s="220">
        <v>0.08425</v>
      </c>
      <c r="R214" s="220">
        <f>Q214*H214</f>
        <v>1.8535000000000001</v>
      </c>
      <c r="S214" s="220">
        <v>0</v>
      </c>
      <c r="T214" s="221">
        <f>S214*H214</f>
        <v>0</v>
      </c>
      <c r="AR214" s="222" t="s">
        <v>150</v>
      </c>
      <c r="AT214" s="222" t="s">
        <v>127</v>
      </c>
      <c r="AU214" s="222" t="s">
        <v>80</v>
      </c>
      <c r="AY214" s="17" t="s">
        <v>126</v>
      </c>
      <c r="BE214" s="223">
        <f>IF(N214="základní",J214,0)</f>
        <v>0</v>
      </c>
      <c r="BF214" s="223">
        <f>IF(N214="snížená",J214,0)</f>
        <v>0</v>
      </c>
      <c r="BG214" s="223">
        <f>IF(N214="zákl. přenesená",J214,0)</f>
        <v>0</v>
      </c>
      <c r="BH214" s="223">
        <f>IF(N214="sníž. přenesená",J214,0)</f>
        <v>0</v>
      </c>
      <c r="BI214" s="223">
        <f>IF(N214="nulová",J214,0)</f>
        <v>0</v>
      </c>
      <c r="BJ214" s="17" t="s">
        <v>78</v>
      </c>
      <c r="BK214" s="223">
        <f>ROUND(I214*H214,2)</f>
        <v>0</v>
      </c>
      <c r="BL214" s="17" t="s">
        <v>150</v>
      </c>
      <c r="BM214" s="222" t="s">
        <v>685</v>
      </c>
    </row>
    <row r="215" spans="2:47" s="1" customFormat="1" ht="12">
      <c r="B215" s="38"/>
      <c r="C215" s="39"/>
      <c r="D215" s="224" t="s">
        <v>134</v>
      </c>
      <c r="E215" s="39"/>
      <c r="F215" s="225" t="s">
        <v>686</v>
      </c>
      <c r="G215" s="39"/>
      <c r="H215" s="39"/>
      <c r="I215" s="135"/>
      <c r="J215" s="39"/>
      <c r="K215" s="39"/>
      <c r="L215" s="43"/>
      <c r="M215" s="226"/>
      <c r="N215" s="83"/>
      <c r="O215" s="83"/>
      <c r="P215" s="83"/>
      <c r="Q215" s="83"/>
      <c r="R215" s="83"/>
      <c r="S215" s="83"/>
      <c r="T215" s="84"/>
      <c r="AT215" s="17" t="s">
        <v>134</v>
      </c>
      <c r="AU215" s="17" t="s">
        <v>80</v>
      </c>
    </row>
    <row r="216" spans="2:47" s="1" customFormat="1" ht="12">
      <c r="B216" s="38"/>
      <c r="C216" s="39"/>
      <c r="D216" s="224" t="s">
        <v>232</v>
      </c>
      <c r="E216" s="39"/>
      <c r="F216" s="227" t="s">
        <v>687</v>
      </c>
      <c r="G216" s="39"/>
      <c r="H216" s="39"/>
      <c r="I216" s="135"/>
      <c r="J216" s="39"/>
      <c r="K216" s="39"/>
      <c r="L216" s="43"/>
      <c r="M216" s="226"/>
      <c r="N216" s="83"/>
      <c r="O216" s="83"/>
      <c r="P216" s="83"/>
      <c r="Q216" s="83"/>
      <c r="R216" s="83"/>
      <c r="S216" s="83"/>
      <c r="T216" s="84"/>
      <c r="AT216" s="17" t="s">
        <v>232</v>
      </c>
      <c r="AU216" s="17" t="s">
        <v>80</v>
      </c>
    </row>
    <row r="217" spans="2:51" s="12" customFormat="1" ht="12">
      <c r="B217" s="231"/>
      <c r="C217" s="232"/>
      <c r="D217" s="224" t="s">
        <v>240</v>
      </c>
      <c r="E217" s="233" t="s">
        <v>19</v>
      </c>
      <c r="F217" s="234" t="s">
        <v>361</v>
      </c>
      <c r="G217" s="232"/>
      <c r="H217" s="235">
        <v>22</v>
      </c>
      <c r="I217" s="236"/>
      <c r="J217" s="232"/>
      <c r="K217" s="232"/>
      <c r="L217" s="237"/>
      <c r="M217" s="238"/>
      <c r="N217" s="239"/>
      <c r="O217" s="239"/>
      <c r="P217" s="239"/>
      <c r="Q217" s="239"/>
      <c r="R217" s="239"/>
      <c r="S217" s="239"/>
      <c r="T217" s="240"/>
      <c r="AT217" s="241" t="s">
        <v>240</v>
      </c>
      <c r="AU217" s="241" t="s">
        <v>80</v>
      </c>
      <c r="AV217" s="12" t="s">
        <v>80</v>
      </c>
      <c r="AW217" s="12" t="s">
        <v>32</v>
      </c>
      <c r="AX217" s="12" t="s">
        <v>78</v>
      </c>
      <c r="AY217" s="241" t="s">
        <v>126</v>
      </c>
    </row>
    <row r="218" spans="2:65" s="1" customFormat="1" ht="16.5" customHeight="1">
      <c r="B218" s="38"/>
      <c r="C218" s="263" t="s">
        <v>403</v>
      </c>
      <c r="D218" s="263" t="s">
        <v>301</v>
      </c>
      <c r="E218" s="264" t="s">
        <v>689</v>
      </c>
      <c r="F218" s="265" t="s">
        <v>690</v>
      </c>
      <c r="G218" s="266" t="s">
        <v>229</v>
      </c>
      <c r="H218" s="267">
        <v>22.22</v>
      </c>
      <c r="I218" s="268"/>
      <c r="J218" s="269">
        <f>ROUND(I218*H218,2)</f>
        <v>0</v>
      </c>
      <c r="K218" s="265" t="s">
        <v>164</v>
      </c>
      <c r="L218" s="270"/>
      <c r="M218" s="271" t="s">
        <v>19</v>
      </c>
      <c r="N218" s="272" t="s">
        <v>42</v>
      </c>
      <c r="O218" s="83"/>
      <c r="P218" s="220">
        <f>O218*H218</f>
        <v>0</v>
      </c>
      <c r="Q218" s="220">
        <v>0.113</v>
      </c>
      <c r="R218" s="220">
        <f>Q218*H218</f>
        <v>2.51086</v>
      </c>
      <c r="S218" s="220">
        <v>0</v>
      </c>
      <c r="T218" s="221">
        <f>S218*H218</f>
        <v>0</v>
      </c>
      <c r="AR218" s="222" t="s">
        <v>172</v>
      </c>
      <c r="AT218" s="222" t="s">
        <v>301</v>
      </c>
      <c r="AU218" s="222" t="s">
        <v>80</v>
      </c>
      <c r="AY218" s="17" t="s">
        <v>126</v>
      </c>
      <c r="BE218" s="223">
        <f>IF(N218="základní",J218,0)</f>
        <v>0</v>
      </c>
      <c r="BF218" s="223">
        <f>IF(N218="snížená",J218,0)</f>
        <v>0</v>
      </c>
      <c r="BG218" s="223">
        <f>IF(N218="zákl. přenesená",J218,0)</f>
        <v>0</v>
      </c>
      <c r="BH218" s="223">
        <f>IF(N218="sníž. přenesená",J218,0)</f>
        <v>0</v>
      </c>
      <c r="BI218" s="223">
        <f>IF(N218="nulová",J218,0)</f>
        <v>0</v>
      </c>
      <c r="BJ218" s="17" t="s">
        <v>78</v>
      </c>
      <c r="BK218" s="223">
        <f>ROUND(I218*H218,2)</f>
        <v>0</v>
      </c>
      <c r="BL218" s="17" t="s">
        <v>150</v>
      </c>
      <c r="BM218" s="222" t="s">
        <v>691</v>
      </c>
    </row>
    <row r="219" spans="2:47" s="1" customFormat="1" ht="12">
      <c r="B219" s="38"/>
      <c r="C219" s="39"/>
      <c r="D219" s="224" t="s">
        <v>134</v>
      </c>
      <c r="E219" s="39"/>
      <c r="F219" s="225" t="s">
        <v>690</v>
      </c>
      <c r="G219" s="39"/>
      <c r="H219" s="39"/>
      <c r="I219" s="135"/>
      <c r="J219" s="39"/>
      <c r="K219" s="39"/>
      <c r="L219" s="43"/>
      <c r="M219" s="226"/>
      <c r="N219" s="83"/>
      <c r="O219" s="83"/>
      <c r="P219" s="83"/>
      <c r="Q219" s="83"/>
      <c r="R219" s="83"/>
      <c r="S219" s="83"/>
      <c r="T219" s="84"/>
      <c r="AT219" s="17" t="s">
        <v>134</v>
      </c>
      <c r="AU219" s="17" t="s">
        <v>80</v>
      </c>
    </row>
    <row r="220" spans="2:51" s="12" customFormat="1" ht="12">
      <c r="B220" s="231"/>
      <c r="C220" s="232"/>
      <c r="D220" s="224" t="s">
        <v>240</v>
      </c>
      <c r="E220" s="233" t="s">
        <v>19</v>
      </c>
      <c r="F220" s="234" t="s">
        <v>839</v>
      </c>
      <c r="G220" s="232"/>
      <c r="H220" s="235">
        <v>22.22</v>
      </c>
      <c r="I220" s="236"/>
      <c r="J220" s="232"/>
      <c r="K220" s="232"/>
      <c r="L220" s="237"/>
      <c r="M220" s="238"/>
      <c r="N220" s="239"/>
      <c r="O220" s="239"/>
      <c r="P220" s="239"/>
      <c r="Q220" s="239"/>
      <c r="R220" s="239"/>
      <c r="S220" s="239"/>
      <c r="T220" s="240"/>
      <c r="AT220" s="241" t="s">
        <v>240</v>
      </c>
      <c r="AU220" s="241" t="s">
        <v>80</v>
      </c>
      <c r="AV220" s="12" t="s">
        <v>80</v>
      </c>
      <c r="AW220" s="12" t="s">
        <v>32</v>
      </c>
      <c r="AX220" s="12" t="s">
        <v>78</v>
      </c>
      <c r="AY220" s="241" t="s">
        <v>126</v>
      </c>
    </row>
    <row r="221" spans="2:65" s="1" customFormat="1" ht="16.5" customHeight="1">
      <c r="B221" s="38"/>
      <c r="C221" s="211" t="s">
        <v>407</v>
      </c>
      <c r="D221" s="211" t="s">
        <v>127</v>
      </c>
      <c r="E221" s="212" t="s">
        <v>698</v>
      </c>
      <c r="F221" s="213" t="s">
        <v>699</v>
      </c>
      <c r="G221" s="214" t="s">
        <v>229</v>
      </c>
      <c r="H221" s="215">
        <v>156</v>
      </c>
      <c r="I221" s="216"/>
      <c r="J221" s="217">
        <f>ROUND(I221*H221,2)</f>
        <v>0</v>
      </c>
      <c r="K221" s="213" t="s">
        <v>164</v>
      </c>
      <c r="L221" s="43"/>
      <c r="M221" s="218" t="s">
        <v>19</v>
      </c>
      <c r="N221" s="219" t="s">
        <v>42</v>
      </c>
      <c r="O221" s="83"/>
      <c r="P221" s="220">
        <f>O221*H221</f>
        <v>0</v>
      </c>
      <c r="Q221" s="220">
        <v>0.10362</v>
      </c>
      <c r="R221" s="220">
        <f>Q221*H221</f>
        <v>16.16472</v>
      </c>
      <c r="S221" s="220">
        <v>0</v>
      </c>
      <c r="T221" s="221">
        <f>S221*H221</f>
        <v>0</v>
      </c>
      <c r="AR221" s="222" t="s">
        <v>150</v>
      </c>
      <c r="AT221" s="222" t="s">
        <v>127</v>
      </c>
      <c r="AU221" s="222" t="s">
        <v>80</v>
      </c>
      <c r="AY221" s="17" t="s">
        <v>126</v>
      </c>
      <c r="BE221" s="223">
        <f>IF(N221="základní",J221,0)</f>
        <v>0</v>
      </c>
      <c r="BF221" s="223">
        <f>IF(N221="snížená",J221,0)</f>
        <v>0</v>
      </c>
      <c r="BG221" s="223">
        <f>IF(N221="zákl. přenesená",J221,0)</f>
        <v>0</v>
      </c>
      <c r="BH221" s="223">
        <f>IF(N221="sníž. přenesená",J221,0)</f>
        <v>0</v>
      </c>
      <c r="BI221" s="223">
        <f>IF(N221="nulová",J221,0)</f>
        <v>0</v>
      </c>
      <c r="BJ221" s="17" t="s">
        <v>78</v>
      </c>
      <c r="BK221" s="223">
        <f>ROUND(I221*H221,2)</f>
        <v>0</v>
      </c>
      <c r="BL221" s="17" t="s">
        <v>150</v>
      </c>
      <c r="BM221" s="222" t="s">
        <v>700</v>
      </c>
    </row>
    <row r="222" spans="2:47" s="1" customFormat="1" ht="12">
      <c r="B222" s="38"/>
      <c r="C222" s="39"/>
      <c r="D222" s="224" t="s">
        <v>134</v>
      </c>
      <c r="E222" s="39"/>
      <c r="F222" s="225" t="s">
        <v>701</v>
      </c>
      <c r="G222" s="39"/>
      <c r="H222" s="39"/>
      <c r="I222" s="135"/>
      <c r="J222" s="39"/>
      <c r="K222" s="39"/>
      <c r="L222" s="43"/>
      <c r="M222" s="226"/>
      <c r="N222" s="83"/>
      <c r="O222" s="83"/>
      <c r="P222" s="83"/>
      <c r="Q222" s="83"/>
      <c r="R222" s="83"/>
      <c r="S222" s="83"/>
      <c r="T222" s="84"/>
      <c r="AT222" s="17" t="s">
        <v>134</v>
      </c>
      <c r="AU222" s="17" t="s">
        <v>80</v>
      </c>
    </row>
    <row r="223" spans="2:47" s="1" customFormat="1" ht="12">
      <c r="B223" s="38"/>
      <c r="C223" s="39"/>
      <c r="D223" s="224" t="s">
        <v>232</v>
      </c>
      <c r="E223" s="39"/>
      <c r="F223" s="227" t="s">
        <v>702</v>
      </c>
      <c r="G223" s="39"/>
      <c r="H223" s="39"/>
      <c r="I223" s="135"/>
      <c r="J223" s="39"/>
      <c r="K223" s="39"/>
      <c r="L223" s="43"/>
      <c r="M223" s="226"/>
      <c r="N223" s="83"/>
      <c r="O223" s="83"/>
      <c r="P223" s="83"/>
      <c r="Q223" s="83"/>
      <c r="R223" s="83"/>
      <c r="S223" s="83"/>
      <c r="T223" s="84"/>
      <c r="AT223" s="17" t="s">
        <v>232</v>
      </c>
      <c r="AU223" s="17" t="s">
        <v>80</v>
      </c>
    </row>
    <row r="224" spans="2:51" s="13" customFormat="1" ht="12">
      <c r="B224" s="242"/>
      <c r="C224" s="243"/>
      <c r="D224" s="224" t="s">
        <v>240</v>
      </c>
      <c r="E224" s="244" t="s">
        <v>19</v>
      </c>
      <c r="F224" s="245" t="s">
        <v>650</v>
      </c>
      <c r="G224" s="243"/>
      <c r="H224" s="244" t="s">
        <v>19</v>
      </c>
      <c r="I224" s="246"/>
      <c r="J224" s="243"/>
      <c r="K224" s="243"/>
      <c r="L224" s="247"/>
      <c r="M224" s="248"/>
      <c r="N224" s="249"/>
      <c r="O224" s="249"/>
      <c r="P224" s="249"/>
      <c r="Q224" s="249"/>
      <c r="R224" s="249"/>
      <c r="S224" s="249"/>
      <c r="T224" s="250"/>
      <c r="AT224" s="251" t="s">
        <v>240</v>
      </c>
      <c r="AU224" s="251" t="s">
        <v>80</v>
      </c>
      <c r="AV224" s="13" t="s">
        <v>78</v>
      </c>
      <c r="AW224" s="13" t="s">
        <v>32</v>
      </c>
      <c r="AX224" s="13" t="s">
        <v>71</v>
      </c>
      <c r="AY224" s="251" t="s">
        <v>126</v>
      </c>
    </row>
    <row r="225" spans="2:51" s="12" customFormat="1" ht="12">
      <c r="B225" s="231"/>
      <c r="C225" s="232"/>
      <c r="D225" s="224" t="s">
        <v>240</v>
      </c>
      <c r="E225" s="233" t="s">
        <v>19</v>
      </c>
      <c r="F225" s="234" t="s">
        <v>840</v>
      </c>
      <c r="G225" s="232"/>
      <c r="H225" s="235">
        <v>106</v>
      </c>
      <c r="I225" s="236"/>
      <c r="J225" s="232"/>
      <c r="K225" s="232"/>
      <c r="L225" s="237"/>
      <c r="M225" s="238"/>
      <c r="N225" s="239"/>
      <c r="O225" s="239"/>
      <c r="P225" s="239"/>
      <c r="Q225" s="239"/>
      <c r="R225" s="239"/>
      <c r="S225" s="239"/>
      <c r="T225" s="240"/>
      <c r="AT225" s="241" t="s">
        <v>240</v>
      </c>
      <c r="AU225" s="241" t="s">
        <v>80</v>
      </c>
      <c r="AV225" s="12" t="s">
        <v>80</v>
      </c>
      <c r="AW225" s="12" t="s">
        <v>32</v>
      </c>
      <c r="AX225" s="12" t="s">
        <v>71</v>
      </c>
      <c r="AY225" s="241" t="s">
        <v>126</v>
      </c>
    </row>
    <row r="226" spans="2:51" s="13" customFormat="1" ht="12">
      <c r="B226" s="242"/>
      <c r="C226" s="243"/>
      <c r="D226" s="224" t="s">
        <v>240</v>
      </c>
      <c r="E226" s="244" t="s">
        <v>19</v>
      </c>
      <c r="F226" s="245" t="s">
        <v>704</v>
      </c>
      <c r="G226" s="243"/>
      <c r="H226" s="244" t="s">
        <v>19</v>
      </c>
      <c r="I226" s="246"/>
      <c r="J226" s="243"/>
      <c r="K226" s="243"/>
      <c r="L226" s="247"/>
      <c r="M226" s="248"/>
      <c r="N226" s="249"/>
      <c r="O226" s="249"/>
      <c r="P226" s="249"/>
      <c r="Q226" s="249"/>
      <c r="R226" s="249"/>
      <c r="S226" s="249"/>
      <c r="T226" s="250"/>
      <c r="AT226" s="251" t="s">
        <v>240</v>
      </c>
      <c r="AU226" s="251" t="s">
        <v>80</v>
      </c>
      <c r="AV226" s="13" t="s">
        <v>78</v>
      </c>
      <c r="AW226" s="13" t="s">
        <v>32</v>
      </c>
      <c r="AX226" s="13" t="s">
        <v>71</v>
      </c>
      <c r="AY226" s="251" t="s">
        <v>126</v>
      </c>
    </row>
    <row r="227" spans="2:51" s="12" customFormat="1" ht="12">
      <c r="B227" s="231"/>
      <c r="C227" s="232"/>
      <c r="D227" s="224" t="s">
        <v>240</v>
      </c>
      <c r="E227" s="233" t="s">
        <v>19</v>
      </c>
      <c r="F227" s="234" t="s">
        <v>826</v>
      </c>
      <c r="G227" s="232"/>
      <c r="H227" s="235">
        <v>50</v>
      </c>
      <c r="I227" s="236"/>
      <c r="J227" s="232"/>
      <c r="K227" s="232"/>
      <c r="L227" s="237"/>
      <c r="M227" s="238"/>
      <c r="N227" s="239"/>
      <c r="O227" s="239"/>
      <c r="P227" s="239"/>
      <c r="Q227" s="239"/>
      <c r="R227" s="239"/>
      <c r="S227" s="239"/>
      <c r="T227" s="240"/>
      <c r="AT227" s="241" t="s">
        <v>240</v>
      </c>
      <c r="AU227" s="241" t="s">
        <v>80</v>
      </c>
      <c r="AV227" s="12" t="s">
        <v>80</v>
      </c>
      <c r="AW227" s="12" t="s">
        <v>32</v>
      </c>
      <c r="AX227" s="12" t="s">
        <v>71</v>
      </c>
      <c r="AY227" s="241" t="s">
        <v>126</v>
      </c>
    </row>
    <row r="228" spans="2:51" s="14" customFormat="1" ht="12">
      <c r="B228" s="252"/>
      <c r="C228" s="253"/>
      <c r="D228" s="224" t="s">
        <v>240</v>
      </c>
      <c r="E228" s="254" t="s">
        <v>19</v>
      </c>
      <c r="F228" s="255" t="s">
        <v>300</v>
      </c>
      <c r="G228" s="253"/>
      <c r="H228" s="256">
        <v>156</v>
      </c>
      <c r="I228" s="257"/>
      <c r="J228" s="253"/>
      <c r="K228" s="253"/>
      <c r="L228" s="258"/>
      <c r="M228" s="259"/>
      <c r="N228" s="260"/>
      <c r="O228" s="260"/>
      <c r="P228" s="260"/>
      <c r="Q228" s="260"/>
      <c r="R228" s="260"/>
      <c r="S228" s="260"/>
      <c r="T228" s="261"/>
      <c r="AT228" s="262" t="s">
        <v>240</v>
      </c>
      <c r="AU228" s="262" t="s">
        <v>80</v>
      </c>
      <c r="AV228" s="14" t="s">
        <v>150</v>
      </c>
      <c r="AW228" s="14" t="s">
        <v>32</v>
      </c>
      <c r="AX228" s="14" t="s">
        <v>78</v>
      </c>
      <c r="AY228" s="262" t="s">
        <v>126</v>
      </c>
    </row>
    <row r="229" spans="2:65" s="1" customFormat="1" ht="16.5" customHeight="1">
      <c r="B229" s="38"/>
      <c r="C229" s="263" t="s">
        <v>413</v>
      </c>
      <c r="D229" s="263" t="s">
        <v>301</v>
      </c>
      <c r="E229" s="264" t="s">
        <v>705</v>
      </c>
      <c r="F229" s="265" t="s">
        <v>706</v>
      </c>
      <c r="G229" s="266" t="s">
        <v>229</v>
      </c>
      <c r="H229" s="267">
        <v>157.56</v>
      </c>
      <c r="I229" s="268"/>
      <c r="J229" s="269">
        <f>ROUND(I229*H229,2)</f>
        <v>0</v>
      </c>
      <c r="K229" s="265" t="s">
        <v>164</v>
      </c>
      <c r="L229" s="270"/>
      <c r="M229" s="271" t="s">
        <v>19</v>
      </c>
      <c r="N229" s="272" t="s">
        <v>42</v>
      </c>
      <c r="O229" s="83"/>
      <c r="P229" s="220">
        <f>O229*H229</f>
        <v>0</v>
      </c>
      <c r="Q229" s="220">
        <v>0.152</v>
      </c>
      <c r="R229" s="220">
        <f>Q229*H229</f>
        <v>23.94912</v>
      </c>
      <c r="S229" s="220">
        <v>0</v>
      </c>
      <c r="T229" s="221">
        <f>S229*H229</f>
        <v>0</v>
      </c>
      <c r="AR229" s="222" t="s">
        <v>172</v>
      </c>
      <c r="AT229" s="222" t="s">
        <v>301</v>
      </c>
      <c r="AU229" s="222" t="s">
        <v>80</v>
      </c>
      <c r="AY229" s="17" t="s">
        <v>126</v>
      </c>
      <c r="BE229" s="223">
        <f>IF(N229="základní",J229,0)</f>
        <v>0</v>
      </c>
      <c r="BF229" s="223">
        <f>IF(N229="snížená",J229,0)</f>
        <v>0</v>
      </c>
      <c r="BG229" s="223">
        <f>IF(N229="zákl. přenesená",J229,0)</f>
        <v>0</v>
      </c>
      <c r="BH229" s="223">
        <f>IF(N229="sníž. přenesená",J229,0)</f>
        <v>0</v>
      </c>
      <c r="BI229" s="223">
        <f>IF(N229="nulová",J229,0)</f>
        <v>0</v>
      </c>
      <c r="BJ229" s="17" t="s">
        <v>78</v>
      </c>
      <c r="BK229" s="223">
        <f>ROUND(I229*H229,2)</f>
        <v>0</v>
      </c>
      <c r="BL229" s="17" t="s">
        <v>150</v>
      </c>
      <c r="BM229" s="222" t="s">
        <v>707</v>
      </c>
    </row>
    <row r="230" spans="2:47" s="1" customFormat="1" ht="12">
      <c r="B230" s="38"/>
      <c r="C230" s="39"/>
      <c r="D230" s="224" t="s">
        <v>134</v>
      </c>
      <c r="E230" s="39"/>
      <c r="F230" s="225" t="s">
        <v>706</v>
      </c>
      <c r="G230" s="39"/>
      <c r="H230" s="39"/>
      <c r="I230" s="135"/>
      <c r="J230" s="39"/>
      <c r="K230" s="39"/>
      <c r="L230" s="43"/>
      <c r="M230" s="226"/>
      <c r="N230" s="83"/>
      <c r="O230" s="83"/>
      <c r="P230" s="83"/>
      <c r="Q230" s="83"/>
      <c r="R230" s="83"/>
      <c r="S230" s="83"/>
      <c r="T230" s="84"/>
      <c r="AT230" s="17" t="s">
        <v>134</v>
      </c>
      <c r="AU230" s="17" t="s">
        <v>80</v>
      </c>
    </row>
    <row r="231" spans="2:51" s="12" customFormat="1" ht="12">
      <c r="B231" s="231"/>
      <c r="C231" s="232"/>
      <c r="D231" s="224" t="s">
        <v>240</v>
      </c>
      <c r="E231" s="233" t="s">
        <v>19</v>
      </c>
      <c r="F231" s="234" t="s">
        <v>841</v>
      </c>
      <c r="G231" s="232"/>
      <c r="H231" s="235">
        <v>157.56</v>
      </c>
      <c r="I231" s="236"/>
      <c r="J231" s="232"/>
      <c r="K231" s="232"/>
      <c r="L231" s="237"/>
      <c r="M231" s="238"/>
      <c r="N231" s="239"/>
      <c r="O231" s="239"/>
      <c r="P231" s="239"/>
      <c r="Q231" s="239"/>
      <c r="R231" s="239"/>
      <c r="S231" s="239"/>
      <c r="T231" s="240"/>
      <c r="AT231" s="241" t="s">
        <v>240</v>
      </c>
      <c r="AU231" s="241" t="s">
        <v>80</v>
      </c>
      <c r="AV231" s="12" t="s">
        <v>80</v>
      </c>
      <c r="AW231" s="12" t="s">
        <v>32</v>
      </c>
      <c r="AX231" s="12" t="s">
        <v>78</v>
      </c>
      <c r="AY231" s="241" t="s">
        <v>126</v>
      </c>
    </row>
    <row r="232" spans="2:63" s="11" customFormat="1" ht="22.8" customHeight="1">
      <c r="B232" s="195"/>
      <c r="C232" s="196"/>
      <c r="D232" s="197" t="s">
        <v>70</v>
      </c>
      <c r="E232" s="209" t="s">
        <v>172</v>
      </c>
      <c r="F232" s="209" t="s">
        <v>398</v>
      </c>
      <c r="G232" s="196"/>
      <c r="H232" s="196"/>
      <c r="I232" s="199"/>
      <c r="J232" s="210">
        <f>BK232</f>
        <v>0</v>
      </c>
      <c r="K232" s="196"/>
      <c r="L232" s="201"/>
      <c r="M232" s="202"/>
      <c r="N232" s="203"/>
      <c r="O232" s="203"/>
      <c r="P232" s="204">
        <f>SUM(P233:P276)</f>
        <v>0</v>
      </c>
      <c r="Q232" s="203"/>
      <c r="R232" s="204">
        <f>SUM(R233:R276)</f>
        <v>5.84443</v>
      </c>
      <c r="S232" s="203"/>
      <c r="T232" s="205">
        <f>SUM(T233:T276)</f>
        <v>0.1</v>
      </c>
      <c r="AR232" s="206" t="s">
        <v>78</v>
      </c>
      <c r="AT232" s="207" t="s">
        <v>70</v>
      </c>
      <c r="AU232" s="207" t="s">
        <v>78</v>
      </c>
      <c r="AY232" s="206" t="s">
        <v>126</v>
      </c>
      <c r="BK232" s="208">
        <f>SUM(BK233:BK276)</f>
        <v>0</v>
      </c>
    </row>
    <row r="233" spans="2:65" s="1" customFormat="1" ht="16.5" customHeight="1">
      <c r="B233" s="38"/>
      <c r="C233" s="211" t="s">
        <v>417</v>
      </c>
      <c r="D233" s="211" t="s">
        <v>127</v>
      </c>
      <c r="E233" s="212" t="s">
        <v>400</v>
      </c>
      <c r="F233" s="213" t="s">
        <v>401</v>
      </c>
      <c r="G233" s="214" t="s">
        <v>130</v>
      </c>
      <c r="H233" s="215">
        <v>3</v>
      </c>
      <c r="I233" s="216"/>
      <c r="J233" s="217">
        <f>ROUND(I233*H233,2)</f>
        <v>0</v>
      </c>
      <c r="K233" s="213" t="s">
        <v>19</v>
      </c>
      <c r="L233" s="43"/>
      <c r="M233" s="218" t="s">
        <v>19</v>
      </c>
      <c r="N233" s="219" t="s">
        <v>42</v>
      </c>
      <c r="O233" s="83"/>
      <c r="P233" s="220">
        <f>O233*H233</f>
        <v>0</v>
      </c>
      <c r="Q233" s="220">
        <v>0.00273</v>
      </c>
      <c r="R233" s="220">
        <f>Q233*H233</f>
        <v>0.00819</v>
      </c>
      <c r="S233" s="220">
        <v>0</v>
      </c>
      <c r="T233" s="221">
        <f>S233*H233</f>
        <v>0</v>
      </c>
      <c r="AR233" s="222" t="s">
        <v>150</v>
      </c>
      <c r="AT233" s="222" t="s">
        <v>127</v>
      </c>
      <c r="AU233" s="222" t="s">
        <v>80</v>
      </c>
      <c r="AY233" s="17" t="s">
        <v>126</v>
      </c>
      <c r="BE233" s="223">
        <f>IF(N233="základní",J233,0)</f>
        <v>0</v>
      </c>
      <c r="BF233" s="223">
        <f>IF(N233="snížená",J233,0)</f>
        <v>0</v>
      </c>
      <c r="BG233" s="223">
        <f>IF(N233="zákl. přenesená",J233,0)</f>
        <v>0</v>
      </c>
      <c r="BH233" s="223">
        <f>IF(N233="sníž. přenesená",J233,0)</f>
        <v>0</v>
      </c>
      <c r="BI233" s="223">
        <f>IF(N233="nulová",J233,0)</f>
        <v>0</v>
      </c>
      <c r="BJ233" s="17" t="s">
        <v>78</v>
      </c>
      <c r="BK233" s="223">
        <f>ROUND(I233*H233,2)</f>
        <v>0</v>
      </c>
      <c r="BL233" s="17" t="s">
        <v>150</v>
      </c>
      <c r="BM233" s="222" t="s">
        <v>842</v>
      </c>
    </row>
    <row r="234" spans="2:47" s="1" customFormat="1" ht="12">
      <c r="B234" s="38"/>
      <c r="C234" s="39"/>
      <c r="D234" s="224" t="s">
        <v>134</v>
      </c>
      <c r="E234" s="39"/>
      <c r="F234" s="225" t="s">
        <v>401</v>
      </c>
      <c r="G234" s="39"/>
      <c r="H234" s="39"/>
      <c r="I234" s="135"/>
      <c r="J234" s="39"/>
      <c r="K234" s="39"/>
      <c r="L234" s="43"/>
      <c r="M234" s="226"/>
      <c r="N234" s="83"/>
      <c r="O234" s="83"/>
      <c r="P234" s="83"/>
      <c r="Q234" s="83"/>
      <c r="R234" s="83"/>
      <c r="S234" s="83"/>
      <c r="T234" s="84"/>
      <c r="AT234" s="17" t="s">
        <v>134</v>
      </c>
      <c r="AU234" s="17" t="s">
        <v>80</v>
      </c>
    </row>
    <row r="235" spans="2:65" s="1" customFormat="1" ht="16.5" customHeight="1">
      <c r="B235" s="38"/>
      <c r="C235" s="263" t="s">
        <v>423</v>
      </c>
      <c r="D235" s="263" t="s">
        <v>301</v>
      </c>
      <c r="E235" s="264" t="s">
        <v>404</v>
      </c>
      <c r="F235" s="265" t="s">
        <v>405</v>
      </c>
      <c r="G235" s="266" t="s">
        <v>130</v>
      </c>
      <c r="H235" s="267">
        <v>3</v>
      </c>
      <c r="I235" s="268"/>
      <c r="J235" s="269">
        <f>ROUND(I235*H235,2)</f>
        <v>0</v>
      </c>
      <c r="K235" s="265" t="s">
        <v>19</v>
      </c>
      <c r="L235" s="270"/>
      <c r="M235" s="271" t="s">
        <v>19</v>
      </c>
      <c r="N235" s="272" t="s">
        <v>42</v>
      </c>
      <c r="O235" s="83"/>
      <c r="P235" s="220">
        <f>O235*H235</f>
        <v>0</v>
      </c>
      <c r="Q235" s="220">
        <v>0</v>
      </c>
      <c r="R235" s="220">
        <f>Q235*H235</f>
        <v>0</v>
      </c>
      <c r="S235" s="220">
        <v>0</v>
      </c>
      <c r="T235" s="221">
        <f>S235*H235</f>
        <v>0</v>
      </c>
      <c r="AR235" s="222" t="s">
        <v>172</v>
      </c>
      <c r="AT235" s="222" t="s">
        <v>301</v>
      </c>
      <c r="AU235" s="222" t="s">
        <v>80</v>
      </c>
      <c r="AY235" s="17" t="s">
        <v>126</v>
      </c>
      <c r="BE235" s="223">
        <f>IF(N235="základní",J235,0)</f>
        <v>0</v>
      </c>
      <c r="BF235" s="223">
        <f>IF(N235="snížená",J235,0)</f>
        <v>0</v>
      </c>
      <c r="BG235" s="223">
        <f>IF(N235="zákl. přenesená",J235,0)</f>
        <v>0</v>
      </c>
      <c r="BH235" s="223">
        <f>IF(N235="sníž. přenesená",J235,0)</f>
        <v>0</v>
      </c>
      <c r="BI235" s="223">
        <f>IF(N235="nulová",J235,0)</f>
        <v>0</v>
      </c>
      <c r="BJ235" s="17" t="s">
        <v>78</v>
      </c>
      <c r="BK235" s="223">
        <f>ROUND(I235*H235,2)</f>
        <v>0</v>
      </c>
      <c r="BL235" s="17" t="s">
        <v>150</v>
      </c>
      <c r="BM235" s="222" t="s">
        <v>843</v>
      </c>
    </row>
    <row r="236" spans="2:47" s="1" customFormat="1" ht="12">
      <c r="B236" s="38"/>
      <c r="C236" s="39"/>
      <c r="D236" s="224" t="s">
        <v>134</v>
      </c>
      <c r="E236" s="39"/>
      <c r="F236" s="225" t="s">
        <v>405</v>
      </c>
      <c r="G236" s="39"/>
      <c r="H236" s="39"/>
      <c r="I236" s="135"/>
      <c r="J236" s="39"/>
      <c r="K236" s="39"/>
      <c r="L236" s="43"/>
      <c r="M236" s="226"/>
      <c r="N236" s="83"/>
      <c r="O236" s="83"/>
      <c r="P236" s="83"/>
      <c r="Q236" s="83"/>
      <c r="R236" s="83"/>
      <c r="S236" s="83"/>
      <c r="T236" s="84"/>
      <c r="AT236" s="17" t="s">
        <v>134</v>
      </c>
      <c r="AU236" s="17" t="s">
        <v>80</v>
      </c>
    </row>
    <row r="237" spans="2:65" s="1" customFormat="1" ht="16.5" customHeight="1">
      <c r="B237" s="38"/>
      <c r="C237" s="211" t="s">
        <v>428</v>
      </c>
      <c r="D237" s="211" t="s">
        <v>127</v>
      </c>
      <c r="E237" s="212" t="s">
        <v>408</v>
      </c>
      <c r="F237" s="213" t="s">
        <v>409</v>
      </c>
      <c r="G237" s="214" t="s">
        <v>261</v>
      </c>
      <c r="H237" s="215">
        <v>40</v>
      </c>
      <c r="I237" s="216"/>
      <c r="J237" s="217">
        <f>ROUND(I237*H237,2)</f>
        <v>0</v>
      </c>
      <c r="K237" s="213" t="s">
        <v>164</v>
      </c>
      <c r="L237" s="43"/>
      <c r="M237" s="218" t="s">
        <v>19</v>
      </c>
      <c r="N237" s="219" t="s">
        <v>42</v>
      </c>
      <c r="O237" s="83"/>
      <c r="P237" s="220">
        <f>O237*H237</f>
        <v>0</v>
      </c>
      <c r="Q237" s="220">
        <v>1E-05</v>
      </c>
      <c r="R237" s="220">
        <f>Q237*H237</f>
        <v>0.0004</v>
      </c>
      <c r="S237" s="220">
        <v>0</v>
      </c>
      <c r="T237" s="221">
        <f>S237*H237</f>
        <v>0</v>
      </c>
      <c r="AR237" s="222" t="s">
        <v>150</v>
      </c>
      <c r="AT237" s="222" t="s">
        <v>127</v>
      </c>
      <c r="AU237" s="222" t="s">
        <v>80</v>
      </c>
      <c r="AY237" s="17" t="s">
        <v>126</v>
      </c>
      <c r="BE237" s="223">
        <f>IF(N237="základní",J237,0)</f>
        <v>0</v>
      </c>
      <c r="BF237" s="223">
        <f>IF(N237="snížená",J237,0)</f>
        <v>0</v>
      </c>
      <c r="BG237" s="223">
        <f>IF(N237="zákl. přenesená",J237,0)</f>
        <v>0</v>
      </c>
      <c r="BH237" s="223">
        <f>IF(N237="sníž. přenesená",J237,0)</f>
        <v>0</v>
      </c>
      <c r="BI237" s="223">
        <f>IF(N237="nulová",J237,0)</f>
        <v>0</v>
      </c>
      <c r="BJ237" s="17" t="s">
        <v>78</v>
      </c>
      <c r="BK237" s="223">
        <f>ROUND(I237*H237,2)</f>
        <v>0</v>
      </c>
      <c r="BL237" s="17" t="s">
        <v>150</v>
      </c>
      <c r="BM237" s="222" t="s">
        <v>844</v>
      </c>
    </row>
    <row r="238" spans="2:47" s="1" customFormat="1" ht="12">
      <c r="B238" s="38"/>
      <c r="C238" s="39"/>
      <c r="D238" s="224" t="s">
        <v>134</v>
      </c>
      <c r="E238" s="39"/>
      <c r="F238" s="225" t="s">
        <v>411</v>
      </c>
      <c r="G238" s="39"/>
      <c r="H238" s="39"/>
      <c r="I238" s="135"/>
      <c r="J238" s="39"/>
      <c r="K238" s="39"/>
      <c r="L238" s="43"/>
      <c r="M238" s="226"/>
      <c r="N238" s="83"/>
      <c r="O238" s="83"/>
      <c r="P238" s="83"/>
      <c r="Q238" s="83"/>
      <c r="R238" s="83"/>
      <c r="S238" s="83"/>
      <c r="T238" s="84"/>
      <c r="AT238" s="17" t="s">
        <v>134</v>
      </c>
      <c r="AU238" s="17" t="s">
        <v>80</v>
      </c>
    </row>
    <row r="239" spans="2:47" s="1" customFormat="1" ht="12">
      <c r="B239" s="38"/>
      <c r="C239" s="39"/>
      <c r="D239" s="224" t="s">
        <v>232</v>
      </c>
      <c r="E239" s="39"/>
      <c r="F239" s="227" t="s">
        <v>412</v>
      </c>
      <c r="G239" s="39"/>
      <c r="H239" s="39"/>
      <c r="I239" s="135"/>
      <c r="J239" s="39"/>
      <c r="K239" s="39"/>
      <c r="L239" s="43"/>
      <c r="M239" s="226"/>
      <c r="N239" s="83"/>
      <c r="O239" s="83"/>
      <c r="P239" s="83"/>
      <c r="Q239" s="83"/>
      <c r="R239" s="83"/>
      <c r="S239" s="83"/>
      <c r="T239" s="84"/>
      <c r="AT239" s="17" t="s">
        <v>232</v>
      </c>
      <c r="AU239" s="17" t="s">
        <v>80</v>
      </c>
    </row>
    <row r="240" spans="2:65" s="1" customFormat="1" ht="16.5" customHeight="1">
      <c r="B240" s="38"/>
      <c r="C240" s="263" t="s">
        <v>433</v>
      </c>
      <c r="D240" s="263" t="s">
        <v>301</v>
      </c>
      <c r="E240" s="264" t="s">
        <v>414</v>
      </c>
      <c r="F240" s="265" t="s">
        <v>415</v>
      </c>
      <c r="G240" s="266" t="s">
        <v>261</v>
      </c>
      <c r="H240" s="267">
        <v>40</v>
      </c>
      <c r="I240" s="268"/>
      <c r="J240" s="269">
        <f>ROUND(I240*H240,2)</f>
        <v>0</v>
      </c>
      <c r="K240" s="265" t="s">
        <v>164</v>
      </c>
      <c r="L240" s="270"/>
      <c r="M240" s="271" t="s">
        <v>19</v>
      </c>
      <c r="N240" s="272" t="s">
        <v>42</v>
      </c>
      <c r="O240" s="83"/>
      <c r="P240" s="220">
        <f>O240*H240</f>
        <v>0</v>
      </c>
      <c r="Q240" s="220">
        <v>0.00294</v>
      </c>
      <c r="R240" s="220">
        <f>Q240*H240</f>
        <v>0.1176</v>
      </c>
      <c r="S240" s="220">
        <v>0</v>
      </c>
      <c r="T240" s="221">
        <f>S240*H240</f>
        <v>0</v>
      </c>
      <c r="AR240" s="222" t="s">
        <v>172</v>
      </c>
      <c r="AT240" s="222" t="s">
        <v>301</v>
      </c>
      <c r="AU240" s="222" t="s">
        <v>80</v>
      </c>
      <c r="AY240" s="17" t="s">
        <v>126</v>
      </c>
      <c r="BE240" s="223">
        <f>IF(N240="základní",J240,0)</f>
        <v>0</v>
      </c>
      <c r="BF240" s="223">
        <f>IF(N240="snížená",J240,0)</f>
        <v>0</v>
      </c>
      <c r="BG240" s="223">
        <f>IF(N240="zákl. přenesená",J240,0)</f>
        <v>0</v>
      </c>
      <c r="BH240" s="223">
        <f>IF(N240="sníž. přenesená",J240,0)</f>
        <v>0</v>
      </c>
      <c r="BI240" s="223">
        <f>IF(N240="nulová",J240,0)</f>
        <v>0</v>
      </c>
      <c r="BJ240" s="17" t="s">
        <v>78</v>
      </c>
      <c r="BK240" s="223">
        <f>ROUND(I240*H240,2)</f>
        <v>0</v>
      </c>
      <c r="BL240" s="17" t="s">
        <v>150</v>
      </c>
      <c r="BM240" s="222" t="s">
        <v>845</v>
      </c>
    </row>
    <row r="241" spans="2:47" s="1" customFormat="1" ht="12">
      <c r="B241" s="38"/>
      <c r="C241" s="39"/>
      <c r="D241" s="224" t="s">
        <v>134</v>
      </c>
      <c r="E241" s="39"/>
      <c r="F241" s="225" t="s">
        <v>415</v>
      </c>
      <c r="G241" s="39"/>
      <c r="H241" s="39"/>
      <c r="I241" s="135"/>
      <c r="J241" s="39"/>
      <c r="K241" s="39"/>
      <c r="L241" s="43"/>
      <c r="M241" s="226"/>
      <c r="N241" s="83"/>
      <c r="O241" s="83"/>
      <c r="P241" s="83"/>
      <c r="Q241" s="83"/>
      <c r="R241" s="83"/>
      <c r="S241" s="83"/>
      <c r="T241" s="84"/>
      <c r="AT241" s="17" t="s">
        <v>134</v>
      </c>
      <c r="AU241" s="17" t="s">
        <v>80</v>
      </c>
    </row>
    <row r="242" spans="2:65" s="1" customFormat="1" ht="16.5" customHeight="1">
      <c r="B242" s="38"/>
      <c r="C242" s="211" t="s">
        <v>437</v>
      </c>
      <c r="D242" s="211" t="s">
        <v>127</v>
      </c>
      <c r="E242" s="212" t="s">
        <v>418</v>
      </c>
      <c r="F242" s="213" t="s">
        <v>419</v>
      </c>
      <c r="G242" s="214" t="s">
        <v>130</v>
      </c>
      <c r="H242" s="215">
        <v>8</v>
      </c>
      <c r="I242" s="216"/>
      <c r="J242" s="217">
        <f>ROUND(I242*H242,2)</f>
        <v>0</v>
      </c>
      <c r="K242" s="213" t="s">
        <v>164</v>
      </c>
      <c r="L242" s="43"/>
      <c r="M242" s="218" t="s">
        <v>19</v>
      </c>
      <c r="N242" s="219" t="s">
        <v>42</v>
      </c>
      <c r="O242" s="83"/>
      <c r="P242" s="220">
        <f>O242*H242</f>
        <v>0</v>
      </c>
      <c r="Q242" s="220">
        <v>0</v>
      </c>
      <c r="R242" s="220">
        <f>Q242*H242</f>
        <v>0</v>
      </c>
      <c r="S242" s="220">
        <v>0</v>
      </c>
      <c r="T242" s="221">
        <f>S242*H242</f>
        <v>0</v>
      </c>
      <c r="AR242" s="222" t="s">
        <v>150</v>
      </c>
      <c r="AT242" s="222" t="s">
        <v>127</v>
      </c>
      <c r="AU242" s="222" t="s">
        <v>80</v>
      </c>
      <c r="AY242" s="17" t="s">
        <v>126</v>
      </c>
      <c r="BE242" s="223">
        <f>IF(N242="základní",J242,0)</f>
        <v>0</v>
      </c>
      <c r="BF242" s="223">
        <f>IF(N242="snížená",J242,0)</f>
        <v>0</v>
      </c>
      <c r="BG242" s="223">
        <f>IF(N242="zákl. přenesená",J242,0)</f>
        <v>0</v>
      </c>
      <c r="BH242" s="223">
        <f>IF(N242="sníž. přenesená",J242,0)</f>
        <v>0</v>
      </c>
      <c r="BI242" s="223">
        <f>IF(N242="nulová",J242,0)</f>
        <v>0</v>
      </c>
      <c r="BJ242" s="17" t="s">
        <v>78</v>
      </c>
      <c r="BK242" s="223">
        <f>ROUND(I242*H242,2)</f>
        <v>0</v>
      </c>
      <c r="BL242" s="17" t="s">
        <v>150</v>
      </c>
      <c r="BM242" s="222" t="s">
        <v>846</v>
      </c>
    </row>
    <row r="243" spans="2:47" s="1" customFormat="1" ht="12">
      <c r="B243" s="38"/>
      <c r="C243" s="39"/>
      <c r="D243" s="224" t="s">
        <v>134</v>
      </c>
      <c r="E243" s="39"/>
      <c r="F243" s="225" t="s">
        <v>421</v>
      </c>
      <c r="G243" s="39"/>
      <c r="H243" s="39"/>
      <c r="I243" s="135"/>
      <c r="J243" s="39"/>
      <c r="K243" s="39"/>
      <c r="L243" s="43"/>
      <c r="M243" s="226"/>
      <c r="N243" s="83"/>
      <c r="O243" s="83"/>
      <c r="P243" s="83"/>
      <c r="Q243" s="83"/>
      <c r="R243" s="83"/>
      <c r="S243" s="83"/>
      <c r="T243" s="84"/>
      <c r="AT243" s="17" t="s">
        <v>134</v>
      </c>
      <c r="AU243" s="17" t="s">
        <v>80</v>
      </c>
    </row>
    <row r="244" spans="2:47" s="1" customFormat="1" ht="12">
      <c r="B244" s="38"/>
      <c r="C244" s="39"/>
      <c r="D244" s="224" t="s">
        <v>232</v>
      </c>
      <c r="E244" s="39"/>
      <c r="F244" s="227" t="s">
        <v>422</v>
      </c>
      <c r="G244" s="39"/>
      <c r="H244" s="39"/>
      <c r="I244" s="135"/>
      <c r="J244" s="39"/>
      <c r="K244" s="39"/>
      <c r="L244" s="43"/>
      <c r="M244" s="226"/>
      <c r="N244" s="83"/>
      <c r="O244" s="83"/>
      <c r="P244" s="83"/>
      <c r="Q244" s="83"/>
      <c r="R244" s="83"/>
      <c r="S244" s="83"/>
      <c r="T244" s="84"/>
      <c r="AT244" s="17" t="s">
        <v>232</v>
      </c>
      <c r="AU244" s="17" t="s">
        <v>80</v>
      </c>
    </row>
    <row r="245" spans="2:65" s="1" customFormat="1" ht="16.5" customHeight="1">
      <c r="B245" s="38"/>
      <c r="C245" s="263" t="s">
        <v>441</v>
      </c>
      <c r="D245" s="263" t="s">
        <v>301</v>
      </c>
      <c r="E245" s="264" t="s">
        <v>424</v>
      </c>
      <c r="F245" s="265" t="s">
        <v>425</v>
      </c>
      <c r="G245" s="266" t="s">
        <v>130</v>
      </c>
      <c r="H245" s="267">
        <v>8</v>
      </c>
      <c r="I245" s="268"/>
      <c r="J245" s="269">
        <f>ROUND(I245*H245,2)</f>
        <v>0</v>
      </c>
      <c r="K245" s="265" t="s">
        <v>164</v>
      </c>
      <c r="L245" s="270"/>
      <c r="M245" s="271" t="s">
        <v>19</v>
      </c>
      <c r="N245" s="272" t="s">
        <v>42</v>
      </c>
      <c r="O245" s="83"/>
      <c r="P245" s="220">
        <f>O245*H245</f>
        <v>0</v>
      </c>
      <c r="Q245" s="220">
        <v>0.00065</v>
      </c>
      <c r="R245" s="220">
        <f>Q245*H245</f>
        <v>0.0052</v>
      </c>
      <c r="S245" s="220">
        <v>0</v>
      </c>
      <c r="T245" s="221">
        <f>S245*H245</f>
        <v>0</v>
      </c>
      <c r="AR245" s="222" t="s">
        <v>172</v>
      </c>
      <c r="AT245" s="222" t="s">
        <v>301</v>
      </c>
      <c r="AU245" s="222" t="s">
        <v>80</v>
      </c>
      <c r="AY245" s="17" t="s">
        <v>126</v>
      </c>
      <c r="BE245" s="223">
        <f>IF(N245="základní",J245,0)</f>
        <v>0</v>
      </c>
      <c r="BF245" s="223">
        <f>IF(N245="snížená",J245,0)</f>
        <v>0</v>
      </c>
      <c r="BG245" s="223">
        <f>IF(N245="zákl. přenesená",J245,0)</f>
        <v>0</v>
      </c>
      <c r="BH245" s="223">
        <f>IF(N245="sníž. přenesená",J245,0)</f>
        <v>0</v>
      </c>
      <c r="BI245" s="223">
        <f>IF(N245="nulová",J245,0)</f>
        <v>0</v>
      </c>
      <c r="BJ245" s="17" t="s">
        <v>78</v>
      </c>
      <c r="BK245" s="223">
        <f>ROUND(I245*H245,2)</f>
        <v>0</v>
      </c>
      <c r="BL245" s="17" t="s">
        <v>150</v>
      </c>
      <c r="BM245" s="222" t="s">
        <v>847</v>
      </c>
    </row>
    <row r="246" spans="2:47" s="1" customFormat="1" ht="12">
      <c r="B246" s="38"/>
      <c r="C246" s="39"/>
      <c r="D246" s="224" t="s">
        <v>134</v>
      </c>
      <c r="E246" s="39"/>
      <c r="F246" s="225" t="s">
        <v>425</v>
      </c>
      <c r="G246" s="39"/>
      <c r="H246" s="39"/>
      <c r="I246" s="135"/>
      <c r="J246" s="39"/>
      <c r="K246" s="39"/>
      <c r="L246" s="43"/>
      <c r="M246" s="226"/>
      <c r="N246" s="83"/>
      <c r="O246" s="83"/>
      <c r="P246" s="83"/>
      <c r="Q246" s="83"/>
      <c r="R246" s="83"/>
      <c r="S246" s="83"/>
      <c r="T246" s="84"/>
      <c r="AT246" s="17" t="s">
        <v>134</v>
      </c>
      <c r="AU246" s="17" t="s">
        <v>80</v>
      </c>
    </row>
    <row r="247" spans="2:47" s="1" customFormat="1" ht="12">
      <c r="B247" s="38"/>
      <c r="C247" s="39"/>
      <c r="D247" s="224" t="s">
        <v>136</v>
      </c>
      <c r="E247" s="39"/>
      <c r="F247" s="227" t="s">
        <v>427</v>
      </c>
      <c r="G247" s="39"/>
      <c r="H247" s="39"/>
      <c r="I247" s="135"/>
      <c r="J247" s="39"/>
      <c r="K247" s="39"/>
      <c r="L247" s="43"/>
      <c r="M247" s="226"/>
      <c r="N247" s="83"/>
      <c r="O247" s="83"/>
      <c r="P247" s="83"/>
      <c r="Q247" s="83"/>
      <c r="R247" s="83"/>
      <c r="S247" s="83"/>
      <c r="T247" s="84"/>
      <c r="AT247" s="17" t="s">
        <v>136</v>
      </c>
      <c r="AU247" s="17" t="s">
        <v>80</v>
      </c>
    </row>
    <row r="248" spans="2:65" s="1" customFormat="1" ht="16.5" customHeight="1">
      <c r="B248" s="38"/>
      <c r="C248" s="211" t="s">
        <v>445</v>
      </c>
      <c r="D248" s="211" t="s">
        <v>127</v>
      </c>
      <c r="E248" s="212" t="s">
        <v>429</v>
      </c>
      <c r="F248" s="213" t="s">
        <v>430</v>
      </c>
      <c r="G248" s="214" t="s">
        <v>130</v>
      </c>
      <c r="H248" s="215">
        <v>2</v>
      </c>
      <c r="I248" s="216"/>
      <c r="J248" s="217">
        <f>ROUND(I248*H248,2)</f>
        <v>0</v>
      </c>
      <c r="K248" s="213" t="s">
        <v>164</v>
      </c>
      <c r="L248" s="43"/>
      <c r="M248" s="218" t="s">
        <v>19</v>
      </c>
      <c r="N248" s="219" t="s">
        <v>42</v>
      </c>
      <c r="O248" s="83"/>
      <c r="P248" s="220">
        <f>O248*H248</f>
        <v>0</v>
      </c>
      <c r="Q248" s="220">
        <v>0.3409</v>
      </c>
      <c r="R248" s="220">
        <f>Q248*H248</f>
        <v>0.6818</v>
      </c>
      <c r="S248" s="220">
        <v>0</v>
      </c>
      <c r="T248" s="221">
        <f>S248*H248</f>
        <v>0</v>
      </c>
      <c r="AR248" s="222" t="s">
        <v>150</v>
      </c>
      <c r="AT248" s="222" t="s">
        <v>127</v>
      </c>
      <c r="AU248" s="222" t="s">
        <v>80</v>
      </c>
      <c r="AY248" s="17" t="s">
        <v>126</v>
      </c>
      <c r="BE248" s="223">
        <f>IF(N248="základní",J248,0)</f>
        <v>0</v>
      </c>
      <c r="BF248" s="223">
        <f>IF(N248="snížená",J248,0)</f>
        <v>0</v>
      </c>
      <c r="BG248" s="223">
        <f>IF(N248="zákl. přenesená",J248,0)</f>
        <v>0</v>
      </c>
      <c r="BH248" s="223">
        <f>IF(N248="sníž. přenesená",J248,0)</f>
        <v>0</v>
      </c>
      <c r="BI248" s="223">
        <f>IF(N248="nulová",J248,0)</f>
        <v>0</v>
      </c>
      <c r="BJ248" s="17" t="s">
        <v>78</v>
      </c>
      <c r="BK248" s="223">
        <f>ROUND(I248*H248,2)</f>
        <v>0</v>
      </c>
      <c r="BL248" s="17" t="s">
        <v>150</v>
      </c>
      <c r="BM248" s="222" t="s">
        <v>848</v>
      </c>
    </row>
    <row r="249" spans="2:47" s="1" customFormat="1" ht="12">
      <c r="B249" s="38"/>
      <c r="C249" s="39"/>
      <c r="D249" s="224" t="s">
        <v>134</v>
      </c>
      <c r="E249" s="39"/>
      <c r="F249" s="225" t="s">
        <v>430</v>
      </c>
      <c r="G249" s="39"/>
      <c r="H249" s="39"/>
      <c r="I249" s="135"/>
      <c r="J249" s="39"/>
      <c r="K249" s="39"/>
      <c r="L249" s="43"/>
      <c r="M249" s="226"/>
      <c r="N249" s="83"/>
      <c r="O249" s="83"/>
      <c r="P249" s="83"/>
      <c r="Q249" s="83"/>
      <c r="R249" s="83"/>
      <c r="S249" s="83"/>
      <c r="T249" s="84"/>
      <c r="AT249" s="17" t="s">
        <v>134</v>
      </c>
      <c r="AU249" s="17" t="s">
        <v>80</v>
      </c>
    </row>
    <row r="250" spans="2:47" s="1" customFormat="1" ht="12">
      <c r="B250" s="38"/>
      <c r="C250" s="39"/>
      <c r="D250" s="224" t="s">
        <v>232</v>
      </c>
      <c r="E250" s="39"/>
      <c r="F250" s="227" t="s">
        <v>432</v>
      </c>
      <c r="G250" s="39"/>
      <c r="H250" s="39"/>
      <c r="I250" s="135"/>
      <c r="J250" s="39"/>
      <c r="K250" s="39"/>
      <c r="L250" s="43"/>
      <c r="M250" s="226"/>
      <c r="N250" s="83"/>
      <c r="O250" s="83"/>
      <c r="P250" s="83"/>
      <c r="Q250" s="83"/>
      <c r="R250" s="83"/>
      <c r="S250" s="83"/>
      <c r="T250" s="84"/>
      <c r="AT250" s="17" t="s">
        <v>232</v>
      </c>
      <c r="AU250" s="17" t="s">
        <v>80</v>
      </c>
    </row>
    <row r="251" spans="2:65" s="1" customFormat="1" ht="16.5" customHeight="1">
      <c r="B251" s="38"/>
      <c r="C251" s="263" t="s">
        <v>449</v>
      </c>
      <c r="D251" s="263" t="s">
        <v>301</v>
      </c>
      <c r="E251" s="264" t="s">
        <v>434</v>
      </c>
      <c r="F251" s="265" t="s">
        <v>435</v>
      </c>
      <c r="G251" s="266" t="s">
        <v>130</v>
      </c>
      <c r="H251" s="267">
        <v>2</v>
      </c>
      <c r="I251" s="268"/>
      <c r="J251" s="269">
        <f>ROUND(I251*H251,2)</f>
        <v>0</v>
      </c>
      <c r="K251" s="265" t="s">
        <v>164</v>
      </c>
      <c r="L251" s="270"/>
      <c r="M251" s="271" t="s">
        <v>19</v>
      </c>
      <c r="N251" s="272" t="s">
        <v>42</v>
      </c>
      <c r="O251" s="83"/>
      <c r="P251" s="220">
        <f>O251*H251</f>
        <v>0</v>
      </c>
      <c r="Q251" s="220">
        <v>0.072</v>
      </c>
      <c r="R251" s="220">
        <f>Q251*H251</f>
        <v>0.144</v>
      </c>
      <c r="S251" s="220">
        <v>0</v>
      </c>
      <c r="T251" s="221">
        <f>S251*H251</f>
        <v>0</v>
      </c>
      <c r="AR251" s="222" t="s">
        <v>172</v>
      </c>
      <c r="AT251" s="222" t="s">
        <v>301</v>
      </c>
      <c r="AU251" s="222" t="s">
        <v>80</v>
      </c>
      <c r="AY251" s="17" t="s">
        <v>126</v>
      </c>
      <c r="BE251" s="223">
        <f>IF(N251="základní",J251,0)</f>
        <v>0</v>
      </c>
      <c r="BF251" s="223">
        <f>IF(N251="snížená",J251,0)</f>
        <v>0</v>
      </c>
      <c r="BG251" s="223">
        <f>IF(N251="zákl. přenesená",J251,0)</f>
        <v>0</v>
      </c>
      <c r="BH251" s="223">
        <f>IF(N251="sníž. přenesená",J251,0)</f>
        <v>0</v>
      </c>
      <c r="BI251" s="223">
        <f>IF(N251="nulová",J251,0)</f>
        <v>0</v>
      </c>
      <c r="BJ251" s="17" t="s">
        <v>78</v>
      </c>
      <c r="BK251" s="223">
        <f>ROUND(I251*H251,2)</f>
        <v>0</v>
      </c>
      <c r="BL251" s="17" t="s">
        <v>150</v>
      </c>
      <c r="BM251" s="222" t="s">
        <v>849</v>
      </c>
    </row>
    <row r="252" spans="2:47" s="1" customFormat="1" ht="12">
      <c r="B252" s="38"/>
      <c r="C252" s="39"/>
      <c r="D252" s="224" t="s">
        <v>134</v>
      </c>
      <c r="E252" s="39"/>
      <c r="F252" s="225" t="s">
        <v>435</v>
      </c>
      <c r="G252" s="39"/>
      <c r="H252" s="39"/>
      <c r="I252" s="135"/>
      <c r="J252" s="39"/>
      <c r="K252" s="39"/>
      <c r="L252" s="43"/>
      <c r="M252" s="226"/>
      <c r="N252" s="83"/>
      <c r="O252" s="83"/>
      <c r="P252" s="83"/>
      <c r="Q252" s="83"/>
      <c r="R252" s="83"/>
      <c r="S252" s="83"/>
      <c r="T252" s="84"/>
      <c r="AT252" s="17" t="s">
        <v>134</v>
      </c>
      <c r="AU252" s="17" t="s">
        <v>80</v>
      </c>
    </row>
    <row r="253" spans="2:65" s="1" customFormat="1" ht="16.5" customHeight="1">
      <c r="B253" s="38"/>
      <c r="C253" s="263" t="s">
        <v>454</v>
      </c>
      <c r="D253" s="263" t="s">
        <v>301</v>
      </c>
      <c r="E253" s="264" t="s">
        <v>438</v>
      </c>
      <c r="F253" s="265" t="s">
        <v>439</v>
      </c>
      <c r="G253" s="266" t="s">
        <v>130</v>
      </c>
      <c r="H253" s="267">
        <v>2</v>
      </c>
      <c r="I253" s="268"/>
      <c r="J253" s="269">
        <f>ROUND(I253*H253,2)</f>
        <v>0</v>
      </c>
      <c r="K253" s="265" t="s">
        <v>164</v>
      </c>
      <c r="L253" s="270"/>
      <c r="M253" s="271" t="s">
        <v>19</v>
      </c>
      <c r="N253" s="272" t="s">
        <v>42</v>
      </c>
      <c r="O253" s="83"/>
      <c r="P253" s="220">
        <f>O253*H253</f>
        <v>0</v>
      </c>
      <c r="Q253" s="220">
        <v>0.08</v>
      </c>
      <c r="R253" s="220">
        <f>Q253*H253</f>
        <v>0.16</v>
      </c>
      <c r="S253" s="220">
        <v>0</v>
      </c>
      <c r="T253" s="221">
        <f>S253*H253</f>
        <v>0</v>
      </c>
      <c r="AR253" s="222" t="s">
        <v>172</v>
      </c>
      <c r="AT253" s="222" t="s">
        <v>301</v>
      </c>
      <c r="AU253" s="222" t="s">
        <v>80</v>
      </c>
      <c r="AY253" s="17" t="s">
        <v>126</v>
      </c>
      <c r="BE253" s="223">
        <f>IF(N253="základní",J253,0)</f>
        <v>0</v>
      </c>
      <c r="BF253" s="223">
        <f>IF(N253="snížená",J253,0)</f>
        <v>0</v>
      </c>
      <c r="BG253" s="223">
        <f>IF(N253="zákl. přenesená",J253,0)</f>
        <v>0</v>
      </c>
      <c r="BH253" s="223">
        <f>IF(N253="sníž. přenesená",J253,0)</f>
        <v>0</v>
      </c>
      <c r="BI253" s="223">
        <f>IF(N253="nulová",J253,0)</f>
        <v>0</v>
      </c>
      <c r="BJ253" s="17" t="s">
        <v>78</v>
      </c>
      <c r="BK253" s="223">
        <f>ROUND(I253*H253,2)</f>
        <v>0</v>
      </c>
      <c r="BL253" s="17" t="s">
        <v>150</v>
      </c>
      <c r="BM253" s="222" t="s">
        <v>850</v>
      </c>
    </row>
    <row r="254" spans="2:47" s="1" customFormat="1" ht="12">
      <c r="B254" s="38"/>
      <c r="C254" s="39"/>
      <c r="D254" s="224" t="s">
        <v>134</v>
      </c>
      <c r="E254" s="39"/>
      <c r="F254" s="225" t="s">
        <v>439</v>
      </c>
      <c r="G254" s="39"/>
      <c r="H254" s="39"/>
      <c r="I254" s="135"/>
      <c r="J254" s="39"/>
      <c r="K254" s="39"/>
      <c r="L254" s="43"/>
      <c r="M254" s="226"/>
      <c r="N254" s="83"/>
      <c r="O254" s="83"/>
      <c r="P254" s="83"/>
      <c r="Q254" s="83"/>
      <c r="R254" s="83"/>
      <c r="S254" s="83"/>
      <c r="T254" s="84"/>
      <c r="AT254" s="17" t="s">
        <v>134</v>
      </c>
      <c r="AU254" s="17" t="s">
        <v>80</v>
      </c>
    </row>
    <row r="255" spans="2:65" s="1" customFormat="1" ht="16.5" customHeight="1">
      <c r="B255" s="38"/>
      <c r="C255" s="263" t="s">
        <v>460</v>
      </c>
      <c r="D255" s="263" t="s">
        <v>301</v>
      </c>
      <c r="E255" s="264" t="s">
        <v>442</v>
      </c>
      <c r="F255" s="265" t="s">
        <v>443</v>
      </c>
      <c r="G255" s="266" t="s">
        <v>130</v>
      </c>
      <c r="H255" s="267">
        <v>2</v>
      </c>
      <c r="I255" s="268"/>
      <c r="J255" s="269">
        <f>ROUND(I255*H255,2)</f>
        <v>0</v>
      </c>
      <c r="K255" s="265" t="s">
        <v>164</v>
      </c>
      <c r="L255" s="270"/>
      <c r="M255" s="271" t="s">
        <v>19</v>
      </c>
      <c r="N255" s="272" t="s">
        <v>42</v>
      </c>
      <c r="O255" s="83"/>
      <c r="P255" s="220">
        <f>O255*H255</f>
        <v>0</v>
      </c>
      <c r="Q255" s="220">
        <v>0.058</v>
      </c>
      <c r="R255" s="220">
        <f>Q255*H255</f>
        <v>0.116</v>
      </c>
      <c r="S255" s="220">
        <v>0</v>
      </c>
      <c r="T255" s="221">
        <f>S255*H255</f>
        <v>0</v>
      </c>
      <c r="AR255" s="222" t="s">
        <v>172</v>
      </c>
      <c r="AT255" s="222" t="s">
        <v>301</v>
      </c>
      <c r="AU255" s="222" t="s">
        <v>80</v>
      </c>
      <c r="AY255" s="17" t="s">
        <v>126</v>
      </c>
      <c r="BE255" s="223">
        <f>IF(N255="základní",J255,0)</f>
        <v>0</v>
      </c>
      <c r="BF255" s="223">
        <f>IF(N255="snížená",J255,0)</f>
        <v>0</v>
      </c>
      <c r="BG255" s="223">
        <f>IF(N255="zákl. přenesená",J255,0)</f>
        <v>0</v>
      </c>
      <c r="BH255" s="223">
        <f>IF(N255="sníž. přenesená",J255,0)</f>
        <v>0</v>
      </c>
      <c r="BI255" s="223">
        <f>IF(N255="nulová",J255,0)</f>
        <v>0</v>
      </c>
      <c r="BJ255" s="17" t="s">
        <v>78</v>
      </c>
      <c r="BK255" s="223">
        <f>ROUND(I255*H255,2)</f>
        <v>0</v>
      </c>
      <c r="BL255" s="17" t="s">
        <v>150</v>
      </c>
      <c r="BM255" s="222" t="s">
        <v>851</v>
      </c>
    </row>
    <row r="256" spans="2:47" s="1" customFormat="1" ht="12">
      <c r="B256" s="38"/>
      <c r="C256" s="39"/>
      <c r="D256" s="224" t="s">
        <v>134</v>
      </c>
      <c r="E256" s="39"/>
      <c r="F256" s="225" t="s">
        <v>443</v>
      </c>
      <c r="G256" s="39"/>
      <c r="H256" s="39"/>
      <c r="I256" s="135"/>
      <c r="J256" s="39"/>
      <c r="K256" s="39"/>
      <c r="L256" s="43"/>
      <c r="M256" s="226"/>
      <c r="N256" s="83"/>
      <c r="O256" s="83"/>
      <c r="P256" s="83"/>
      <c r="Q256" s="83"/>
      <c r="R256" s="83"/>
      <c r="S256" s="83"/>
      <c r="T256" s="84"/>
      <c r="AT256" s="17" t="s">
        <v>134</v>
      </c>
      <c r="AU256" s="17" t="s">
        <v>80</v>
      </c>
    </row>
    <row r="257" spans="2:65" s="1" customFormat="1" ht="16.5" customHeight="1">
      <c r="B257" s="38"/>
      <c r="C257" s="263" t="s">
        <v>465</v>
      </c>
      <c r="D257" s="263" t="s">
        <v>301</v>
      </c>
      <c r="E257" s="264" t="s">
        <v>446</v>
      </c>
      <c r="F257" s="265" t="s">
        <v>447</v>
      </c>
      <c r="G257" s="266" t="s">
        <v>130</v>
      </c>
      <c r="H257" s="267">
        <v>2</v>
      </c>
      <c r="I257" s="268"/>
      <c r="J257" s="269">
        <f>ROUND(I257*H257,2)</f>
        <v>0</v>
      </c>
      <c r="K257" s="265" t="s">
        <v>164</v>
      </c>
      <c r="L257" s="270"/>
      <c r="M257" s="271" t="s">
        <v>19</v>
      </c>
      <c r="N257" s="272" t="s">
        <v>42</v>
      </c>
      <c r="O257" s="83"/>
      <c r="P257" s="220">
        <f>O257*H257</f>
        <v>0</v>
      </c>
      <c r="Q257" s="220">
        <v>0.061</v>
      </c>
      <c r="R257" s="220">
        <f>Q257*H257</f>
        <v>0.122</v>
      </c>
      <c r="S257" s="220">
        <v>0</v>
      </c>
      <c r="T257" s="221">
        <f>S257*H257</f>
        <v>0</v>
      </c>
      <c r="AR257" s="222" t="s">
        <v>172</v>
      </c>
      <c r="AT257" s="222" t="s">
        <v>301</v>
      </c>
      <c r="AU257" s="222" t="s">
        <v>80</v>
      </c>
      <c r="AY257" s="17" t="s">
        <v>126</v>
      </c>
      <c r="BE257" s="223">
        <f>IF(N257="základní",J257,0)</f>
        <v>0</v>
      </c>
      <c r="BF257" s="223">
        <f>IF(N257="snížená",J257,0)</f>
        <v>0</v>
      </c>
      <c r="BG257" s="223">
        <f>IF(N257="zákl. přenesená",J257,0)</f>
        <v>0</v>
      </c>
      <c r="BH257" s="223">
        <f>IF(N257="sníž. přenesená",J257,0)</f>
        <v>0</v>
      </c>
      <c r="BI257" s="223">
        <f>IF(N257="nulová",J257,0)</f>
        <v>0</v>
      </c>
      <c r="BJ257" s="17" t="s">
        <v>78</v>
      </c>
      <c r="BK257" s="223">
        <f>ROUND(I257*H257,2)</f>
        <v>0</v>
      </c>
      <c r="BL257" s="17" t="s">
        <v>150</v>
      </c>
      <c r="BM257" s="222" t="s">
        <v>852</v>
      </c>
    </row>
    <row r="258" spans="2:47" s="1" customFormat="1" ht="12">
      <c r="B258" s="38"/>
      <c r="C258" s="39"/>
      <c r="D258" s="224" t="s">
        <v>134</v>
      </c>
      <c r="E258" s="39"/>
      <c r="F258" s="225" t="s">
        <v>447</v>
      </c>
      <c r="G258" s="39"/>
      <c r="H258" s="39"/>
      <c r="I258" s="135"/>
      <c r="J258" s="39"/>
      <c r="K258" s="39"/>
      <c r="L258" s="43"/>
      <c r="M258" s="226"/>
      <c r="N258" s="83"/>
      <c r="O258" s="83"/>
      <c r="P258" s="83"/>
      <c r="Q258" s="83"/>
      <c r="R258" s="83"/>
      <c r="S258" s="83"/>
      <c r="T258" s="84"/>
      <c r="AT258" s="17" t="s">
        <v>134</v>
      </c>
      <c r="AU258" s="17" t="s">
        <v>80</v>
      </c>
    </row>
    <row r="259" spans="2:65" s="1" customFormat="1" ht="16.5" customHeight="1">
      <c r="B259" s="38"/>
      <c r="C259" s="263" t="s">
        <v>469</v>
      </c>
      <c r="D259" s="263" t="s">
        <v>301</v>
      </c>
      <c r="E259" s="264" t="s">
        <v>450</v>
      </c>
      <c r="F259" s="265" t="s">
        <v>451</v>
      </c>
      <c r="G259" s="266" t="s">
        <v>130</v>
      </c>
      <c r="H259" s="267">
        <v>2</v>
      </c>
      <c r="I259" s="268"/>
      <c r="J259" s="269">
        <f>ROUND(I259*H259,2)</f>
        <v>0</v>
      </c>
      <c r="K259" s="265" t="s">
        <v>19</v>
      </c>
      <c r="L259" s="270"/>
      <c r="M259" s="271" t="s">
        <v>19</v>
      </c>
      <c r="N259" s="272" t="s">
        <v>42</v>
      </c>
      <c r="O259" s="83"/>
      <c r="P259" s="220">
        <f>O259*H259</f>
        <v>0</v>
      </c>
      <c r="Q259" s="220">
        <v>0.027</v>
      </c>
      <c r="R259" s="220">
        <f>Q259*H259</f>
        <v>0.054</v>
      </c>
      <c r="S259" s="220">
        <v>0</v>
      </c>
      <c r="T259" s="221">
        <f>S259*H259</f>
        <v>0</v>
      </c>
      <c r="AR259" s="222" t="s">
        <v>172</v>
      </c>
      <c r="AT259" s="222" t="s">
        <v>301</v>
      </c>
      <c r="AU259" s="222" t="s">
        <v>80</v>
      </c>
      <c r="AY259" s="17" t="s">
        <v>126</v>
      </c>
      <c r="BE259" s="223">
        <f>IF(N259="základní",J259,0)</f>
        <v>0</v>
      </c>
      <c r="BF259" s="223">
        <f>IF(N259="snížená",J259,0)</f>
        <v>0</v>
      </c>
      <c r="BG259" s="223">
        <f>IF(N259="zákl. přenesená",J259,0)</f>
        <v>0</v>
      </c>
      <c r="BH259" s="223">
        <f>IF(N259="sníž. přenesená",J259,0)</f>
        <v>0</v>
      </c>
      <c r="BI259" s="223">
        <f>IF(N259="nulová",J259,0)</f>
        <v>0</v>
      </c>
      <c r="BJ259" s="17" t="s">
        <v>78</v>
      </c>
      <c r="BK259" s="223">
        <f>ROUND(I259*H259,2)</f>
        <v>0</v>
      </c>
      <c r="BL259" s="17" t="s">
        <v>150</v>
      </c>
      <c r="BM259" s="222" t="s">
        <v>853</v>
      </c>
    </row>
    <row r="260" spans="2:47" s="1" customFormat="1" ht="12">
      <c r="B260" s="38"/>
      <c r="C260" s="39"/>
      <c r="D260" s="224" t="s">
        <v>134</v>
      </c>
      <c r="E260" s="39"/>
      <c r="F260" s="225" t="s">
        <v>453</v>
      </c>
      <c r="G260" s="39"/>
      <c r="H260" s="39"/>
      <c r="I260" s="135"/>
      <c r="J260" s="39"/>
      <c r="K260" s="39"/>
      <c r="L260" s="43"/>
      <c r="M260" s="226"/>
      <c r="N260" s="83"/>
      <c r="O260" s="83"/>
      <c r="P260" s="83"/>
      <c r="Q260" s="83"/>
      <c r="R260" s="83"/>
      <c r="S260" s="83"/>
      <c r="T260" s="84"/>
      <c r="AT260" s="17" t="s">
        <v>134</v>
      </c>
      <c r="AU260" s="17" t="s">
        <v>80</v>
      </c>
    </row>
    <row r="261" spans="2:65" s="1" customFormat="1" ht="16.5" customHeight="1">
      <c r="B261" s="38"/>
      <c r="C261" s="211" t="s">
        <v>473</v>
      </c>
      <c r="D261" s="211" t="s">
        <v>127</v>
      </c>
      <c r="E261" s="212" t="s">
        <v>455</v>
      </c>
      <c r="F261" s="213" t="s">
        <v>456</v>
      </c>
      <c r="G261" s="214" t="s">
        <v>130</v>
      </c>
      <c r="H261" s="215">
        <v>1</v>
      </c>
      <c r="I261" s="216"/>
      <c r="J261" s="217">
        <f>ROUND(I261*H261,2)</f>
        <v>0</v>
      </c>
      <c r="K261" s="213" t="s">
        <v>164</v>
      </c>
      <c r="L261" s="43"/>
      <c r="M261" s="218" t="s">
        <v>19</v>
      </c>
      <c r="N261" s="219" t="s">
        <v>42</v>
      </c>
      <c r="O261" s="83"/>
      <c r="P261" s="220">
        <f>O261*H261</f>
        <v>0</v>
      </c>
      <c r="Q261" s="220">
        <v>0</v>
      </c>
      <c r="R261" s="220">
        <f>Q261*H261</f>
        <v>0</v>
      </c>
      <c r="S261" s="220">
        <v>0.1</v>
      </c>
      <c r="T261" s="221">
        <f>S261*H261</f>
        <v>0.1</v>
      </c>
      <c r="AR261" s="222" t="s">
        <v>150</v>
      </c>
      <c r="AT261" s="222" t="s">
        <v>127</v>
      </c>
      <c r="AU261" s="222" t="s">
        <v>80</v>
      </c>
      <c r="AY261" s="17" t="s">
        <v>126</v>
      </c>
      <c r="BE261" s="223">
        <f>IF(N261="základní",J261,0)</f>
        <v>0</v>
      </c>
      <c r="BF261" s="223">
        <f>IF(N261="snížená",J261,0)</f>
        <v>0</v>
      </c>
      <c r="BG261" s="223">
        <f>IF(N261="zákl. přenesená",J261,0)</f>
        <v>0</v>
      </c>
      <c r="BH261" s="223">
        <f>IF(N261="sníž. přenesená",J261,0)</f>
        <v>0</v>
      </c>
      <c r="BI261" s="223">
        <f>IF(N261="nulová",J261,0)</f>
        <v>0</v>
      </c>
      <c r="BJ261" s="17" t="s">
        <v>78</v>
      </c>
      <c r="BK261" s="223">
        <f>ROUND(I261*H261,2)</f>
        <v>0</v>
      </c>
      <c r="BL261" s="17" t="s">
        <v>150</v>
      </c>
      <c r="BM261" s="222" t="s">
        <v>854</v>
      </c>
    </row>
    <row r="262" spans="2:47" s="1" customFormat="1" ht="12">
      <c r="B262" s="38"/>
      <c r="C262" s="39"/>
      <c r="D262" s="224" t="s">
        <v>134</v>
      </c>
      <c r="E262" s="39"/>
      <c r="F262" s="225" t="s">
        <v>458</v>
      </c>
      <c r="G262" s="39"/>
      <c r="H262" s="39"/>
      <c r="I262" s="135"/>
      <c r="J262" s="39"/>
      <c r="K262" s="39"/>
      <c r="L262" s="43"/>
      <c r="M262" s="226"/>
      <c r="N262" s="83"/>
      <c r="O262" s="83"/>
      <c r="P262" s="83"/>
      <c r="Q262" s="83"/>
      <c r="R262" s="83"/>
      <c r="S262" s="83"/>
      <c r="T262" s="84"/>
      <c r="AT262" s="17" t="s">
        <v>134</v>
      </c>
      <c r="AU262" s="17" t="s">
        <v>80</v>
      </c>
    </row>
    <row r="263" spans="2:47" s="1" customFormat="1" ht="12">
      <c r="B263" s="38"/>
      <c r="C263" s="39"/>
      <c r="D263" s="224" t="s">
        <v>136</v>
      </c>
      <c r="E263" s="39"/>
      <c r="F263" s="227" t="s">
        <v>459</v>
      </c>
      <c r="G263" s="39"/>
      <c r="H263" s="39"/>
      <c r="I263" s="135"/>
      <c r="J263" s="39"/>
      <c r="K263" s="39"/>
      <c r="L263" s="43"/>
      <c r="M263" s="226"/>
      <c r="N263" s="83"/>
      <c r="O263" s="83"/>
      <c r="P263" s="83"/>
      <c r="Q263" s="83"/>
      <c r="R263" s="83"/>
      <c r="S263" s="83"/>
      <c r="T263" s="84"/>
      <c r="AT263" s="17" t="s">
        <v>136</v>
      </c>
      <c r="AU263" s="17" t="s">
        <v>80</v>
      </c>
    </row>
    <row r="264" spans="2:65" s="1" customFormat="1" ht="16.5" customHeight="1">
      <c r="B264" s="38"/>
      <c r="C264" s="211" t="s">
        <v>478</v>
      </c>
      <c r="D264" s="211" t="s">
        <v>127</v>
      </c>
      <c r="E264" s="212" t="s">
        <v>461</v>
      </c>
      <c r="F264" s="213" t="s">
        <v>462</v>
      </c>
      <c r="G264" s="214" t="s">
        <v>130</v>
      </c>
      <c r="H264" s="215">
        <v>2</v>
      </c>
      <c r="I264" s="216"/>
      <c r="J264" s="217">
        <f>ROUND(I264*H264,2)</f>
        <v>0</v>
      </c>
      <c r="K264" s="213" t="s">
        <v>164</v>
      </c>
      <c r="L264" s="43"/>
      <c r="M264" s="218" t="s">
        <v>19</v>
      </c>
      <c r="N264" s="219" t="s">
        <v>42</v>
      </c>
      <c r="O264" s="83"/>
      <c r="P264" s="220">
        <f>O264*H264</f>
        <v>0</v>
      </c>
      <c r="Q264" s="220">
        <v>0.21734</v>
      </c>
      <c r="R264" s="220">
        <f>Q264*H264</f>
        <v>0.43468</v>
      </c>
      <c r="S264" s="220">
        <v>0</v>
      </c>
      <c r="T264" s="221">
        <f>S264*H264</f>
        <v>0</v>
      </c>
      <c r="AR264" s="222" t="s">
        <v>150</v>
      </c>
      <c r="AT264" s="222" t="s">
        <v>127</v>
      </c>
      <c r="AU264" s="222" t="s">
        <v>80</v>
      </c>
      <c r="AY264" s="17" t="s">
        <v>126</v>
      </c>
      <c r="BE264" s="223">
        <f>IF(N264="základní",J264,0)</f>
        <v>0</v>
      </c>
      <c r="BF264" s="223">
        <f>IF(N264="snížená",J264,0)</f>
        <v>0</v>
      </c>
      <c r="BG264" s="223">
        <f>IF(N264="zákl. přenesená",J264,0)</f>
        <v>0</v>
      </c>
      <c r="BH264" s="223">
        <f>IF(N264="sníž. přenesená",J264,0)</f>
        <v>0</v>
      </c>
      <c r="BI264" s="223">
        <f>IF(N264="nulová",J264,0)</f>
        <v>0</v>
      </c>
      <c r="BJ264" s="17" t="s">
        <v>78</v>
      </c>
      <c r="BK264" s="223">
        <f>ROUND(I264*H264,2)</f>
        <v>0</v>
      </c>
      <c r="BL264" s="17" t="s">
        <v>150</v>
      </c>
      <c r="BM264" s="222" t="s">
        <v>855</v>
      </c>
    </row>
    <row r="265" spans="2:47" s="1" customFormat="1" ht="12">
      <c r="B265" s="38"/>
      <c r="C265" s="39"/>
      <c r="D265" s="224" t="s">
        <v>134</v>
      </c>
      <c r="E265" s="39"/>
      <c r="F265" s="225" t="s">
        <v>462</v>
      </c>
      <c r="G265" s="39"/>
      <c r="H265" s="39"/>
      <c r="I265" s="135"/>
      <c r="J265" s="39"/>
      <c r="K265" s="39"/>
      <c r="L265" s="43"/>
      <c r="M265" s="226"/>
      <c r="N265" s="83"/>
      <c r="O265" s="83"/>
      <c r="P265" s="83"/>
      <c r="Q265" s="83"/>
      <c r="R265" s="83"/>
      <c r="S265" s="83"/>
      <c r="T265" s="84"/>
      <c r="AT265" s="17" t="s">
        <v>134</v>
      </c>
      <c r="AU265" s="17" t="s">
        <v>80</v>
      </c>
    </row>
    <row r="266" spans="2:47" s="1" customFormat="1" ht="12">
      <c r="B266" s="38"/>
      <c r="C266" s="39"/>
      <c r="D266" s="224" t="s">
        <v>232</v>
      </c>
      <c r="E266" s="39"/>
      <c r="F266" s="227" t="s">
        <v>464</v>
      </c>
      <c r="G266" s="39"/>
      <c r="H266" s="39"/>
      <c r="I266" s="135"/>
      <c r="J266" s="39"/>
      <c r="K266" s="39"/>
      <c r="L266" s="43"/>
      <c r="M266" s="226"/>
      <c r="N266" s="83"/>
      <c r="O266" s="83"/>
      <c r="P266" s="83"/>
      <c r="Q266" s="83"/>
      <c r="R266" s="83"/>
      <c r="S266" s="83"/>
      <c r="T266" s="84"/>
      <c r="AT266" s="17" t="s">
        <v>232</v>
      </c>
      <c r="AU266" s="17" t="s">
        <v>80</v>
      </c>
    </row>
    <row r="267" spans="2:65" s="1" customFormat="1" ht="16.5" customHeight="1">
      <c r="B267" s="38"/>
      <c r="C267" s="263" t="s">
        <v>484</v>
      </c>
      <c r="D267" s="263" t="s">
        <v>301</v>
      </c>
      <c r="E267" s="264" t="s">
        <v>466</v>
      </c>
      <c r="F267" s="265" t="s">
        <v>467</v>
      </c>
      <c r="G267" s="266" t="s">
        <v>130</v>
      </c>
      <c r="H267" s="267">
        <v>2</v>
      </c>
      <c r="I267" s="268"/>
      <c r="J267" s="269">
        <f>ROUND(I267*H267,2)</f>
        <v>0</v>
      </c>
      <c r="K267" s="265" t="s">
        <v>19</v>
      </c>
      <c r="L267" s="270"/>
      <c r="M267" s="271" t="s">
        <v>19</v>
      </c>
      <c r="N267" s="272" t="s">
        <v>42</v>
      </c>
      <c r="O267" s="83"/>
      <c r="P267" s="220">
        <f>O267*H267</f>
        <v>0</v>
      </c>
      <c r="Q267" s="220">
        <v>0</v>
      </c>
      <c r="R267" s="220">
        <f>Q267*H267</f>
        <v>0</v>
      </c>
      <c r="S267" s="220">
        <v>0</v>
      </c>
      <c r="T267" s="221">
        <f>S267*H267</f>
        <v>0</v>
      </c>
      <c r="AR267" s="222" t="s">
        <v>172</v>
      </c>
      <c r="AT267" s="222" t="s">
        <v>301</v>
      </c>
      <c r="AU267" s="222" t="s">
        <v>80</v>
      </c>
      <c r="AY267" s="17" t="s">
        <v>126</v>
      </c>
      <c r="BE267" s="223">
        <f>IF(N267="základní",J267,0)</f>
        <v>0</v>
      </c>
      <c r="BF267" s="223">
        <f>IF(N267="snížená",J267,0)</f>
        <v>0</v>
      </c>
      <c r="BG267" s="223">
        <f>IF(N267="zákl. přenesená",J267,0)</f>
        <v>0</v>
      </c>
      <c r="BH267" s="223">
        <f>IF(N267="sníž. přenesená",J267,0)</f>
        <v>0</v>
      </c>
      <c r="BI267" s="223">
        <f>IF(N267="nulová",J267,0)</f>
        <v>0</v>
      </c>
      <c r="BJ267" s="17" t="s">
        <v>78</v>
      </c>
      <c r="BK267" s="223">
        <f>ROUND(I267*H267,2)</f>
        <v>0</v>
      </c>
      <c r="BL267" s="17" t="s">
        <v>150</v>
      </c>
      <c r="BM267" s="222" t="s">
        <v>856</v>
      </c>
    </row>
    <row r="268" spans="2:47" s="1" customFormat="1" ht="12">
      <c r="B268" s="38"/>
      <c r="C268" s="39"/>
      <c r="D268" s="224" t="s">
        <v>134</v>
      </c>
      <c r="E268" s="39"/>
      <c r="F268" s="225" t="s">
        <v>467</v>
      </c>
      <c r="G268" s="39"/>
      <c r="H268" s="39"/>
      <c r="I268" s="135"/>
      <c r="J268" s="39"/>
      <c r="K268" s="39"/>
      <c r="L268" s="43"/>
      <c r="M268" s="226"/>
      <c r="N268" s="83"/>
      <c r="O268" s="83"/>
      <c r="P268" s="83"/>
      <c r="Q268" s="83"/>
      <c r="R268" s="83"/>
      <c r="S268" s="83"/>
      <c r="T268" s="84"/>
      <c r="AT268" s="17" t="s">
        <v>134</v>
      </c>
      <c r="AU268" s="17" t="s">
        <v>80</v>
      </c>
    </row>
    <row r="269" spans="2:65" s="1" customFormat="1" ht="16.5" customHeight="1">
      <c r="B269" s="38"/>
      <c r="C269" s="263" t="s">
        <v>490</v>
      </c>
      <c r="D269" s="263" t="s">
        <v>301</v>
      </c>
      <c r="E269" s="264" t="s">
        <v>470</v>
      </c>
      <c r="F269" s="265" t="s">
        <v>471</v>
      </c>
      <c r="G269" s="266" t="s">
        <v>130</v>
      </c>
      <c r="H269" s="267">
        <v>2</v>
      </c>
      <c r="I269" s="268"/>
      <c r="J269" s="269">
        <f>ROUND(I269*H269,2)</f>
        <v>0</v>
      </c>
      <c r="K269" s="265" t="s">
        <v>164</v>
      </c>
      <c r="L269" s="270"/>
      <c r="M269" s="271" t="s">
        <v>19</v>
      </c>
      <c r="N269" s="272" t="s">
        <v>42</v>
      </c>
      <c r="O269" s="83"/>
      <c r="P269" s="220">
        <f>O269*H269</f>
        <v>0</v>
      </c>
      <c r="Q269" s="220">
        <v>0.006</v>
      </c>
      <c r="R269" s="220">
        <f>Q269*H269</f>
        <v>0.012</v>
      </c>
      <c r="S269" s="220">
        <v>0</v>
      </c>
      <c r="T269" s="221">
        <f>S269*H269</f>
        <v>0</v>
      </c>
      <c r="AR269" s="222" t="s">
        <v>172</v>
      </c>
      <c r="AT269" s="222" t="s">
        <v>301</v>
      </c>
      <c r="AU269" s="222" t="s">
        <v>80</v>
      </c>
      <c r="AY269" s="17" t="s">
        <v>126</v>
      </c>
      <c r="BE269" s="223">
        <f>IF(N269="základní",J269,0)</f>
        <v>0</v>
      </c>
      <c r="BF269" s="223">
        <f>IF(N269="snížená",J269,0)</f>
        <v>0</v>
      </c>
      <c r="BG269" s="223">
        <f>IF(N269="zákl. přenesená",J269,0)</f>
        <v>0</v>
      </c>
      <c r="BH269" s="223">
        <f>IF(N269="sníž. přenesená",J269,0)</f>
        <v>0</v>
      </c>
      <c r="BI269" s="223">
        <f>IF(N269="nulová",J269,0)</f>
        <v>0</v>
      </c>
      <c r="BJ269" s="17" t="s">
        <v>78</v>
      </c>
      <c r="BK269" s="223">
        <f>ROUND(I269*H269,2)</f>
        <v>0</v>
      </c>
      <c r="BL269" s="17" t="s">
        <v>150</v>
      </c>
      <c r="BM269" s="222" t="s">
        <v>857</v>
      </c>
    </row>
    <row r="270" spans="2:47" s="1" customFormat="1" ht="12">
      <c r="B270" s="38"/>
      <c r="C270" s="39"/>
      <c r="D270" s="224" t="s">
        <v>134</v>
      </c>
      <c r="E270" s="39"/>
      <c r="F270" s="225" t="s">
        <v>471</v>
      </c>
      <c r="G270" s="39"/>
      <c r="H270" s="39"/>
      <c r="I270" s="135"/>
      <c r="J270" s="39"/>
      <c r="K270" s="39"/>
      <c r="L270" s="43"/>
      <c r="M270" s="226"/>
      <c r="N270" s="83"/>
      <c r="O270" s="83"/>
      <c r="P270" s="83"/>
      <c r="Q270" s="83"/>
      <c r="R270" s="83"/>
      <c r="S270" s="83"/>
      <c r="T270" s="84"/>
      <c r="AT270" s="17" t="s">
        <v>134</v>
      </c>
      <c r="AU270" s="17" t="s">
        <v>80</v>
      </c>
    </row>
    <row r="271" spans="2:65" s="1" customFormat="1" ht="16.5" customHeight="1">
      <c r="B271" s="38"/>
      <c r="C271" s="211" t="s">
        <v>495</v>
      </c>
      <c r="D271" s="211" t="s">
        <v>127</v>
      </c>
      <c r="E271" s="212" t="s">
        <v>474</v>
      </c>
      <c r="F271" s="213" t="s">
        <v>475</v>
      </c>
      <c r="G271" s="214" t="s">
        <v>130</v>
      </c>
      <c r="H271" s="215">
        <v>8</v>
      </c>
      <c r="I271" s="216"/>
      <c r="J271" s="217">
        <f>ROUND(I271*H271,2)</f>
        <v>0</v>
      </c>
      <c r="K271" s="213" t="s">
        <v>164</v>
      </c>
      <c r="L271" s="43"/>
      <c r="M271" s="218" t="s">
        <v>19</v>
      </c>
      <c r="N271" s="219" t="s">
        <v>42</v>
      </c>
      <c r="O271" s="83"/>
      <c r="P271" s="220">
        <f>O271*H271</f>
        <v>0</v>
      </c>
      <c r="Q271" s="220">
        <v>0.4208</v>
      </c>
      <c r="R271" s="220">
        <f>Q271*H271</f>
        <v>3.3664</v>
      </c>
      <c r="S271" s="220">
        <v>0</v>
      </c>
      <c r="T271" s="221">
        <f>S271*H271</f>
        <v>0</v>
      </c>
      <c r="AR271" s="222" t="s">
        <v>150</v>
      </c>
      <c r="AT271" s="222" t="s">
        <v>127</v>
      </c>
      <c r="AU271" s="222" t="s">
        <v>80</v>
      </c>
      <c r="AY271" s="17" t="s">
        <v>126</v>
      </c>
      <c r="BE271" s="223">
        <f>IF(N271="základní",J271,0)</f>
        <v>0</v>
      </c>
      <c r="BF271" s="223">
        <f>IF(N271="snížená",J271,0)</f>
        <v>0</v>
      </c>
      <c r="BG271" s="223">
        <f>IF(N271="zákl. přenesená",J271,0)</f>
        <v>0</v>
      </c>
      <c r="BH271" s="223">
        <f>IF(N271="sníž. přenesená",J271,0)</f>
        <v>0</v>
      </c>
      <c r="BI271" s="223">
        <f>IF(N271="nulová",J271,0)</f>
        <v>0</v>
      </c>
      <c r="BJ271" s="17" t="s">
        <v>78</v>
      </c>
      <c r="BK271" s="223">
        <f>ROUND(I271*H271,2)</f>
        <v>0</v>
      </c>
      <c r="BL271" s="17" t="s">
        <v>150</v>
      </c>
      <c r="BM271" s="222" t="s">
        <v>858</v>
      </c>
    </row>
    <row r="272" spans="2:47" s="1" customFormat="1" ht="12">
      <c r="B272" s="38"/>
      <c r="C272" s="39"/>
      <c r="D272" s="224" t="s">
        <v>134</v>
      </c>
      <c r="E272" s="39"/>
      <c r="F272" s="225" t="s">
        <v>475</v>
      </c>
      <c r="G272" s="39"/>
      <c r="H272" s="39"/>
      <c r="I272" s="135"/>
      <c r="J272" s="39"/>
      <c r="K272" s="39"/>
      <c r="L272" s="43"/>
      <c r="M272" s="226"/>
      <c r="N272" s="83"/>
      <c r="O272" s="83"/>
      <c r="P272" s="83"/>
      <c r="Q272" s="83"/>
      <c r="R272" s="83"/>
      <c r="S272" s="83"/>
      <c r="T272" s="84"/>
      <c r="AT272" s="17" t="s">
        <v>134</v>
      </c>
      <c r="AU272" s="17" t="s">
        <v>80</v>
      </c>
    </row>
    <row r="273" spans="2:47" s="1" customFormat="1" ht="12">
      <c r="B273" s="38"/>
      <c r="C273" s="39"/>
      <c r="D273" s="224" t="s">
        <v>232</v>
      </c>
      <c r="E273" s="39"/>
      <c r="F273" s="227" t="s">
        <v>477</v>
      </c>
      <c r="G273" s="39"/>
      <c r="H273" s="39"/>
      <c r="I273" s="135"/>
      <c r="J273" s="39"/>
      <c r="K273" s="39"/>
      <c r="L273" s="43"/>
      <c r="M273" s="226"/>
      <c r="N273" s="83"/>
      <c r="O273" s="83"/>
      <c r="P273" s="83"/>
      <c r="Q273" s="83"/>
      <c r="R273" s="83"/>
      <c r="S273" s="83"/>
      <c r="T273" s="84"/>
      <c r="AT273" s="17" t="s">
        <v>232</v>
      </c>
      <c r="AU273" s="17" t="s">
        <v>80</v>
      </c>
    </row>
    <row r="274" spans="2:65" s="1" customFormat="1" ht="16.5" customHeight="1">
      <c r="B274" s="38"/>
      <c r="C274" s="211" t="s">
        <v>501</v>
      </c>
      <c r="D274" s="211" t="s">
        <v>127</v>
      </c>
      <c r="E274" s="212" t="s">
        <v>479</v>
      </c>
      <c r="F274" s="213" t="s">
        <v>480</v>
      </c>
      <c r="G274" s="214" t="s">
        <v>130</v>
      </c>
      <c r="H274" s="215">
        <v>2</v>
      </c>
      <c r="I274" s="216"/>
      <c r="J274" s="217">
        <f>ROUND(I274*H274,2)</f>
        <v>0</v>
      </c>
      <c r="K274" s="213" t="s">
        <v>164</v>
      </c>
      <c r="L274" s="43"/>
      <c r="M274" s="218" t="s">
        <v>19</v>
      </c>
      <c r="N274" s="219" t="s">
        <v>42</v>
      </c>
      <c r="O274" s="83"/>
      <c r="P274" s="220">
        <f>O274*H274</f>
        <v>0</v>
      </c>
      <c r="Q274" s="220">
        <v>0.31108</v>
      </c>
      <c r="R274" s="220">
        <f>Q274*H274</f>
        <v>0.62216</v>
      </c>
      <c r="S274" s="220">
        <v>0</v>
      </c>
      <c r="T274" s="221">
        <f>S274*H274</f>
        <v>0</v>
      </c>
      <c r="AR274" s="222" t="s">
        <v>150</v>
      </c>
      <c r="AT274" s="222" t="s">
        <v>127</v>
      </c>
      <c r="AU274" s="222" t="s">
        <v>80</v>
      </c>
      <c r="AY274" s="17" t="s">
        <v>126</v>
      </c>
      <c r="BE274" s="223">
        <f>IF(N274="základní",J274,0)</f>
        <v>0</v>
      </c>
      <c r="BF274" s="223">
        <f>IF(N274="snížená",J274,0)</f>
        <v>0</v>
      </c>
      <c r="BG274" s="223">
        <f>IF(N274="zákl. přenesená",J274,0)</f>
        <v>0</v>
      </c>
      <c r="BH274" s="223">
        <f>IF(N274="sníž. přenesená",J274,0)</f>
        <v>0</v>
      </c>
      <c r="BI274" s="223">
        <f>IF(N274="nulová",J274,0)</f>
        <v>0</v>
      </c>
      <c r="BJ274" s="17" t="s">
        <v>78</v>
      </c>
      <c r="BK274" s="223">
        <f>ROUND(I274*H274,2)</f>
        <v>0</v>
      </c>
      <c r="BL274" s="17" t="s">
        <v>150</v>
      </c>
      <c r="BM274" s="222" t="s">
        <v>859</v>
      </c>
    </row>
    <row r="275" spans="2:47" s="1" customFormat="1" ht="12">
      <c r="B275" s="38"/>
      <c r="C275" s="39"/>
      <c r="D275" s="224" t="s">
        <v>134</v>
      </c>
      <c r="E275" s="39"/>
      <c r="F275" s="225" t="s">
        <v>482</v>
      </c>
      <c r="G275" s="39"/>
      <c r="H275" s="39"/>
      <c r="I275" s="135"/>
      <c r="J275" s="39"/>
      <c r="K275" s="39"/>
      <c r="L275" s="43"/>
      <c r="M275" s="226"/>
      <c r="N275" s="83"/>
      <c r="O275" s="83"/>
      <c r="P275" s="83"/>
      <c r="Q275" s="83"/>
      <c r="R275" s="83"/>
      <c r="S275" s="83"/>
      <c r="T275" s="84"/>
      <c r="AT275" s="17" t="s">
        <v>134</v>
      </c>
      <c r="AU275" s="17" t="s">
        <v>80</v>
      </c>
    </row>
    <row r="276" spans="2:47" s="1" customFormat="1" ht="12">
      <c r="B276" s="38"/>
      <c r="C276" s="39"/>
      <c r="D276" s="224" t="s">
        <v>232</v>
      </c>
      <c r="E276" s="39"/>
      <c r="F276" s="227" t="s">
        <v>477</v>
      </c>
      <c r="G276" s="39"/>
      <c r="H276" s="39"/>
      <c r="I276" s="135"/>
      <c r="J276" s="39"/>
      <c r="K276" s="39"/>
      <c r="L276" s="43"/>
      <c r="M276" s="226"/>
      <c r="N276" s="83"/>
      <c r="O276" s="83"/>
      <c r="P276" s="83"/>
      <c r="Q276" s="83"/>
      <c r="R276" s="83"/>
      <c r="S276" s="83"/>
      <c r="T276" s="84"/>
      <c r="AT276" s="17" t="s">
        <v>232</v>
      </c>
      <c r="AU276" s="17" t="s">
        <v>80</v>
      </c>
    </row>
    <row r="277" spans="2:63" s="11" customFormat="1" ht="22.8" customHeight="1">
      <c r="B277" s="195"/>
      <c r="C277" s="196"/>
      <c r="D277" s="197" t="s">
        <v>70</v>
      </c>
      <c r="E277" s="209" t="s">
        <v>179</v>
      </c>
      <c r="F277" s="209" t="s">
        <v>483</v>
      </c>
      <c r="G277" s="196"/>
      <c r="H277" s="196"/>
      <c r="I277" s="199"/>
      <c r="J277" s="210">
        <f>BK277</f>
        <v>0</v>
      </c>
      <c r="K277" s="196"/>
      <c r="L277" s="201"/>
      <c r="M277" s="202"/>
      <c r="N277" s="203"/>
      <c r="O277" s="203"/>
      <c r="P277" s="204">
        <f>SUM(P278:P323)</f>
        <v>0</v>
      </c>
      <c r="Q277" s="203"/>
      <c r="R277" s="204">
        <f>SUM(R278:R323)</f>
        <v>63.49339</v>
      </c>
      <c r="S277" s="203"/>
      <c r="T277" s="205">
        <f>SUM(T278:T323)</f>
        <v>0.164</v>
      </c>
      <c r="AR277" s="206" t="s">
        <v>78</v>
      </c>
      <c r="AT277" s="207" t="s">
        <v>70</v>
      </c>
      <c r="AU277" s="207" t="s">
        <v>78</v>
      </c>
      <c r="AY277" s="206" t="s">
        <v>126</v>
      </c>
      <c r="BK277" s="208">
        <f>SUM(BK278:BK323)</f>
        <v>0</v>
      </c>
    </row>
    <row r="278" spans="2:65" s="1" customFormat="1" ht="16.5" customHeight="1">
      <c r="B278" s="38"/>
      <c r="C278" s="211" t="s">
        <v>505</v>
      </c>
      <c r="D278" s="211" t="s">
        <v>127</v>
      </c>
      <c r="E278" s="212" t="s">
        <v>485</v>
      </c>
      <c r="F278" s="213" t="s">
        <v>486</v>
      </c>
      <c r="G278" s="214" t="s">
        <v>130</v>
      </c>
      <c r="H278" s="215">
        <v>2</v>
      </c>
      <c r="I278" s="216"/>
      <c r="J278" s="217">
        <f>ROUND(I278*H278,2)</f>
        <v>0</v>
      </c>
      <c r="K278" s="213" t="s">
        <v>164</v>
      </c>
      <c r="L278" s="43"/>
      <c r="M278" s="218" t="s">
        <v>19</v>
      </c>
      <c r="N278" s="219" t="s">
        <v>42</v>
      </c>
      <c r="O278" s="83"/>
      <c r="P278" s="220">
        <f>O278*H278</f>
        <v>0</v>
      </c>
      <c r="Q278" s="220">
        <v>0.0007</v>
      </c>
      <c r="R278" s="220">
        <f>Q278*H278</f>
        <v>0.0014</v>
      </c>
      <c r="S278" s="220">
        <v>0</v>
      </c>
      <c r="T278" s="221">
        <f>S278*H278</f>
        <v>0</v>
      </c>
      <c r="AR278" s="222" t="s">
        <v>150</v>
      </c>
      <c r="AT278" s="222" t="s">
        <v>127</v>
      </c>
      <c r="AU278" s="222" t="s">
        <v>80</v>
      </c>
      <c r="AY278" s="17" t="s">
        <v>126</v>
      </c>
      <c r="BE278" s="223">
        <f>IF(N278="základní",J278,0)</f>
        <v>0</v>
      </c>
      <c r="BF278" s="223">
        <f>IF(N278="snížená",J278,0)</f>
        <v>0</v>
      </c>
      <c r="BG278" s="223">
        <f>IF(N278="zákl. přenesená",J278,0)</f>
        <v>0</v>
      </c>
      <c r="BH278" s="223">
        <f>IF(N278="sníž. přenesená",J278,0)</f>
        <v>0</v>
      </c>
      <c r="BI278" s="223">
        <f>IF(N278="nulová",J278,0)</f>
        <v>0</v>
      </c>
      <c r="BJ278" s="17" t="s">
        <v>78</v>
      </c>
      <c r="BK278" s="223">
        <f>ROUND(I278*H278,2)</f>
        <v>0</v>
      </c>
      <c r="BL278" s="17" t="s">
        <v>150</v>
      </c>
      <c r="BM278" s="222" t="s">
        <v>860</v>
      </c>
    </row>
    <row r="279" spans="2:47" s="1" customFormat="1" ht="12">
      <c r="B279" s="38"/>
      <c r="C279" s="39"/>
      <c r="D279" s="224" t="s">
        <v>134</v>
      </c>
      <c r="E279" s="39"/>
      <c r="F279" s="225" t="s">
        <v>488</v>
      </c>
      <c r="G279" s="39"/>
      <c r="H279" s="39"/>
      <c r="I279" s="135"/>
      <c r="J279" s="39"/>
      <c r="K279" s="39"/>
      <c r="L279" s="43"/>
      <c r="M279" s="226"/>
      <c r="N279" s="83"/>
      <c r="O279" s="83"/>
      <c r="P279" s="83"/>
      <c r="Q279" s="83"/>
      <c r="R279" s="83"/>
      <c r="S279" s="83"/>
      <c r="T279" s="84"/>
      <c r="AT279" s="17" t="s">
        <v>134</v>
      </c>
      <c r="AU279" s="17" t="s">
        <v>80</v>
      </c>
    </row>
    <row r="280" spans="2:47" s="1" customFormat="1" ht="12">
      <c r="B280" s="38"/>
      <c r="C280" s="39"/>
      <c r="D280" s="224" t="s">
        <v>232</v>
      </c>
      <c r="E280" s="39"/>
      <c r="F280" s="227" t="s">
        <v>489</v>
      </c>
      <c r="G280" s="39"/>
      <c r="H280" s="39"/>
      <c r="I280" s="135"/>
      <c r="J280" s="39"/>
      <c r="K280" s="39"/>
      <c r="L280" s="43"/>
      <c r="M280" s="226"/>
      <c r="N280" s="83"/>
      <c r="O280" s="83"/>
      <c r="P280" s="83"/>
      <c r="Q280" s="83"/>
      <c r="R280" s="83"/>
      <c r="S280" s="83"/>
      <c r="T280" s="84"/>
      <c r="AT280" s="17" t="s">
        <v>232</v>
      </c>
      <c r="AU280" s="17" t="s">
        <v>80</v>
      </c>
    </row>
    <row r="281" spans="2:65" s="1" customFormat="1" ht="16.5" customHeight="1">
      <c r="B281" s="38"/>
      <c r="C281" s="263" t="s">
        <v>512</v>
      </c>
      <c r="D281" s="263" t="s">
        <v>301</v>
      </c>
      <c r="E281" s="264" t="s">
        <v>861</v>
      </c>
      <c r="F281" s="265" t="s">
        <v>862</v>
      </c>
      <c r="G281" s="266" t="s">
        <v>130</v>
      </c>
      <c r="H281" s="267">
        <v>2</v>
      </c>
      <c r="I281" s="268"/>
      <c r="J281" s="269">
        <f>ROUND(I281*H281,2)</f>
        <v>0</v>
      </c>
      <c r="K281" s="265" t="s">
        <v>164</v>
      </c>
      <c r="L281" s="270"/>
      <c r="M281" s="271" t="s">
        <v>19</v>
      </c>
      <c r="N281" s="272" t="s">
        <v>42</v>
      </c>
      <c r="O281" s="83"/>
      <c r="P281" s="220">
        <f>O281*H281</f>
        <v>0</v>
      </c>
      <c r="Q281" s="220">
        <v>0.0042</v>
      </c>
      <c r="R281" s="220">
        <f>Q281*H281</f>
        <v>0.0084</v>
      </c>
      <c r="S281" s="220">
        <v>0</v>
      </c>
      <c r="T281" s="221">
        <f>S281*H281</f>
        <v>0</v>
      </c>
      <c r="AR281" s="222" t="s">
        <v>172</v>
      </c>
      <c r="AT281" s="222" t="s">
        <v>301</v>
      </c>
      <c r="AU281" s="222" t="s">
        <v>80</v>
      </c>
      <c r="AY281" s="17" t="s">
        <v>126</v>
      </c>
      <c r="BE281" s="223">
        <f>IF(N281="základní",J281,0)</f>
        <v>0</v>
      </c>
      <c r="BF281" s="223">
        <f>IF(N281="snížená",J281,0)</f>
        <v>0</v>
      </c>
      <c r="BG281" s="223">
        <f>IF(N281="zákl. přenesená",J281,0)</f>
        <v>0</v>
      </c>
      <c r="BH281" s="223">
        <f>IF(N281="sníž. přenesená",J281,0)</f>
        <v>0</v>
      </c>
      <c r="BI281" s="223">
        <f>IF(N281="nulová",J281,0)</f>
        <v>0</v>
      </c>
      <c r="BJ281" s="17" t="s">
        <v>78</v>
      </c>
      <c r="BK281" s="223">
        <f>ROUND(I281*H281,2)</f>
        <v>0</v>
      </c>
      <c r="BL281" s="17" t="s">
        <v>150</v>
      </c>
      <c r="BM281" s="222" t="s">
        <v>863</v>
      </c>
    </row>
    <row r="282" spans="2:47" s="1" customFormat="1" ht="12">
      <c r="B282" s="38"/>
      <c r="C282" s="39"/>
      <c r="D282" s="224" t="s">
        <v>134</v>
      </c>
      <c r="E282" s="39"/>
      <c r="F282" s="225" t="s">
        <v>862</v>
      </c>
      <c r="G282" s="39"/>
      <c r="H282" s="39"/>
      <c r="I282" s="135"/>
      <c r="J282" s="39"/>
      <c r="K282" s="39"/>
      <c r="L282" s="43"/>
      <c r="M282" s="226"/>
      <c r="N282" s="83"/>
      <c r="O282" s="83"/>
      <c r="P282" s="83"/>
      <c r="Q282" s="83"/>
      <c r="R282" s="83"/>
      <c r="S282" s="83"/>
      <c r="T282" s="84"/>
      <c r="AT282" s="17" t="s">
        <v>134</v>
      </c>
      <c r="AU282" s="17" t="s">
        <v>80</v>
      </c>
    </row>
    <row r="283" spans="2:47" s="1" customFormat="1" ht="12">
      <c r="B283" s="38"/>
      <c r="C283" s="39"/>
      <c r="D283" s="224" t="s">
        <v>136</v>
      </c>
      <c r="E283" s="39"/>
      <c r="F283" s="227" t="s">
        <v>864</v>
      </c>
      <c r="G283" s="39"/>
      <c r="H283" s="39"/>
      <c r="I283" s="135"/>
      <c r="J283" s="39"/>
      <c r="K283" s="39"/>
      <c r="L283" s="43"/>
      <c r="M283" s="226"/>
      <c r="N283" s="83"/>
      <c r="O283" s="83"/>
      <c r="P283" s="83"/>
      <c r="Q283" s="83"/>
      <c r="R283" s="83"/>
      <c r="S283" s="83"/>
      <c r="T283" s="84"/>
      <c r="AT283" s="17" t="s">
        <v>136</v>
      </c>
      <c r="AU283" s="17" t="s">
        <v>80</v>
      </c>
    </row>
    <row r="284" spans="2:65" s="1" customFormat="1" ht="16.5" customHeight="1">
      <c r="B284" s="38"/>
      <c r="C284" s="263" t="s">
        <v>518</v>
      </c>
      <c r="D284" s="263" t="s">
        <v>301</v>
      </c>
      <c r="E284" s="264" t="s">
        <v>502</v>
      </c>
      <c r="F284" s="265" t="s">
        <v>503</v>
      </c>
      <c r="G284" s="266" t="s">
        <v>130</v>
      </c>
      <c r="H284" s="267">
        <v>2</v>
      </c>
      <c r="I284" s="268"/>
      <c r="J284" s="269">
        <f>ROUND(I284*H284,2)</f>
        <v>0</v>
      </c>
      <c r="K284" s="265" t="s">
        <v>164</v>
      </c>
      <c r="L284" s="270"/>
      <c r="M284" s="271" t="s">
        <v>19</v>
      </c>
      <c r="N284" s="272" t="s">
        <v>42</v>
      </c>
      <c r="O284" s="83"/>
      <c r="P284" s="220">
        <f>O284*H284</f>
        <v>0</v>
      </c>
      <c r="Q284" s="220">
        <v>0.0061</v>
      </c>
      <c r="R284" s="220">
        <f>Q284*H284</f>
        <v>0.0122</v>
      </c>
      <c r="S284" s="220">
        <v>0</v>
      </c>
      <c r="T284" s="221">
        <f>S284*H284</f>
        <v>0</v>
      </c>
      <c r="AR284" s="222" t="s">
        <v>172</v>
      </c>
      <c r="AT284" s="222" t="s">
        <v>301</v>
      </c>
      <c r="AU284" s="222" t="s">
        <v>80</v>
      </c>
      <c r="AY284" s="17" t="s">
        <v>126</v>
      </c>
      <c r="BE284" s="223">
        <f>IF(N284="základní",J284,0)</f>
        <v>0</v>
      </c>
      <c r="BF284" s="223">
        <f>IF(N284="snížená",J284,0)</f>
        <v>0</v>
      </c>
      <c r="BG284" s="223">
        <f>IF(N284="zákl. přenesená",J284,0)</f>
        <v>0</v>
      </c>
      <c r="BH284" s="223">
        <f>IF(N284="sníž. přenesená",J284,0)</f>
        <v>0</v>
      </c>
      <c r="BI284" s="223">
        <f>IF(N284="nulová",J284,0)</f>
        <v>0</v>
      </c>
      <c r="BJ284" s="17" t="s">
        <v>78</v>
      </c>
      <c r="BK284" s="223">
        <f>ROUND(I284*H284,2)</f>
        <v>0</v>
      </c>
      <c r="BL284" s="17" t="s">
        <v>150</v>
      </c>
      <c r="BM284" s="222" t="s">
        <v>865</v>
      </c>
    </row>
    <row r="285" spans="2:47" s="1" customFormat="1" ht="12">
      <c r="B285" s="38"/>
      <c r="C285" s="39"/>
      <c r="D285" s="224" t="s">
        <v>134</v>
      </c>
      <c r="E285" s="39"/>
      <c r="F285" s="225" t="s">
        <v>503</v>
      </c>
      <c r="G285" s="39"/>
      <c r="H285" s="39"/>
      <c r="I285" s="135"/>
      <c r="J285" s="39"/>
      <c r="K285" s="39"/>
      <c r="L285" s="43"/>
      <c r="M285" s="226"/>
      <c r="N285" s="83"/>
      <c r="O285" s="83"/>
      <c r="P285" s="83"/>
      <c r="Q285" s="83"/>
      <c r="R285" s="83"/>
      <c r="S285" s="83"/>
      <c r="T285" s="84"/>
      <c r="AT285" s="17" t="s">
        <v>134</v>
      </c>
      <c r="AU285" s="17" t="s">
        <v>80</v>
      </c>
    </row>
    <row r="286" spans="2:65" s="1" customFormat="1" ht="16.5" customHeight="1">
      <c r="B286" s="38"/>
      <c r="C286" s="211" t="s">
        <v>524</v>
      </c>
      <c r="D286" s="211" t="s">
        <v>127</v>
      </c>
      <c r="E286" s="212" t="s">
        <v>866</v>
      </c>
      <c r="F286" s="213" t="s">
        <v>867</v>
      </c>
      <c r="G286" s="214" t="s">
        <v>130</v>
      </c>
      <c r="H286" s="215">
        <v>2</v>
      </c>
      <c r="I286" s="216"/>
      <c r="J286" s="217">
        <f>ROUND(I286*H286,2)</f>
        <v>0</v>
      </c>
      <c r="K286" s="213" t="s">
        <v>164</v>
      </c>
      <c r="L286" s="43"/>
      <c r="M286" s="218" t="s">
        <v>19</v>
      </c>
      <c r="N286" s="219" t="s">
        <v>42</v>
      </c>
      <c r="O286" s="83"/>
      <c r="P286" s="220">
        <f>O286*H286</f>
        <v>0</v>
      </c>
      <c r="Q286" s="220">
        <v>0.10941</v>
      </c>
      <c r="R286" s="220">
        <f>Q286*H286</f>
        <v>0.21882</v>
      </c>
      <c r="S286" s="220">
        <v>0</v>
      </c>
      <c r="T286" s="221">
        <f>S286*H286</f>
        <v>0</v>
      </c>
      <c r="AR286" s="222" t="s">
        <v>150</v>
      </c>
      <c r="AT286" s="222" t="s">
        <v>127</v>
      </c>
      <c r="AU286" s="222" t="s">
        <v>80</v>
      </c>
      <c r="AY286" s="17" t="s">
        <v>126</v>
      </c>
      <c r="BE286" s="223">
        <f>IF(N286="základní",J286,0)</f>
        <v>0</v>
      </c>
      <c r="BF286" s="223">
        <f>IF(N286="snížená",J286,0)</f>
        <v>0</v>
      </c>
      <c r="BG286" s="223">
        <f>IF(N286="zákl. přenesená",J286,0)</f>
        <v>0</v>
      </c>
      <c r="BH286" s="223">
        <f>IF(N286="sníž. přenesená",J286,0)</f>
        <v>0</v>
      </c>
      <c r="BI286" s="223">
        <f>IF(N286="nulová",J286,0)</f>
        <v>0</v>
      </c>
      <c r="BJ286" s="17" t="s">
        <v>78</v>
      </c>
      <c r="BK286" s="223">
        <f>ROUND(I286*H286,2)</f>
        <v>0</v>
      </c>
      <c r="BL286" s="17" t="s">
        <v>150</v>
      </c>
      <c r="BM286" s="222" t="s">
        <v>868</v>
      </c>
    </row>
    <row r="287" spans="2:47" s="1" customFormat="1" ht="12">
      <c r="B287" s="38"/>
      <c r="C287" s="39"/>
      <c r="D287" s="224" t="s">
        <v>134</v>
      </c>
      <c r="E287" s="39"/>
      <c r="F287" s="225" t="s">
        <v>869</v>
      </c>
      <c r="G287" s="39"/>
      <c r="H287" s="39"/>
      <c r="I287" s="135"/>
      <c r="J287" s="39"/>
      <c r="K287" s="39"/>
      <c r="L287" s="43"/>
      <c r="M287" s="226"/>
      <c r="N287" s="83"/>
      <c r="O287" s="83"/>
      <c r="P287" s="83"/>
      <c r="Q287" s="83"/>
      <c r="R287" s="83"/>
      <c r="S287" s="83"/>
      <c r="T287" s="84"/>
      <c r="AT287" s="17" t="s">
        <v>134</v>
      </c>
      <c r="AU287" s="17" t="s">
        <v>80</v>
      </c>
    </row>
    <row r="288" spans="2:47" s="1" customFormat="1" ht="12">
      <c r="B288" s="38"/>
      <c r="C288" s="39"/>
      <c r="D288" s="224" t="s">
        <v>232</v>
      </c>
      <c r="E288" s="39"/>
      <c r="F288" s="227" t="s">
        <v>500</v>
      </c>
      <c r="G288" s="39"/>
      <c r="H288" s="39"/>
      <c r="I288" s="135"/>
      <c r="J288" s="39"/>
      <c r="K288" s="39"/>
      <c r="L288" s="43"/>
      <c r="M288" s="226"/>
      <c r="N288" s="83"/>
      <c r="O288" s="83"/>
      <c r="P288" s="83"/>
      <c r="Q288" s="83"/>
      <c r="R288" s="83"/>
      <c r="S288" s="83"/>
      <c r="T288" s="84"/>
      <c r="AT288" s="17" t="s">
        <v>232</v>
      </c>
      <c r="AU288" s="17" t="s">
        <v>80</v>
      </c>
    </row>
    <row r="289" spans="2:47" s="1" customFormat="1" ht="12">
      <c r="B289" s="38"/>
      <c r="C289" s="39"/>
      <c r="D289" s="224" t="s">
        <v>136</v>
      </c>
      <c r="E289" s="39"/>
      <c r="F289" s="227" t="s">
        <v>870</v>
      </c>
      <c r="G289" s="39"/>
      <c r="H289" s="39"/>
      <c r="I289" s="135"/>
      <c r="J289" s="39"/>
      <c r="K289" s="39"/>
      <c r="L289" s="43"/>
      <c r="M289" s="226"/>
      <c r="N289" s="83"/>
      <c r="O289" s="83"/>
      <c r="P289" s="83"/>
      <c r="Q289" s="83"/>
      <c r="R289" s="83"/>
      <c r="S289" s="83"/>
      <c r="T289" s="84"/>
      <c r="AT289" s="17" t="s">
        <v>136</v>
      </c>
      <c r="AU289" s="17" t="s">
        <v>80</v>
      </c>
    </row>
    <row r="290" spans="2:65" s="1" customFormat="1" ht="16.5" customHeight="1">
      <c r="B290" s="38"/>
      <c r="C290" s="211" t="s">
        <v>529</v>
      </c>
      <c r="D290" s="211" t="s">
        <v>127</v>
      </c>
      <c r="E290" s="212" t="s">
        <v>496</v>
      </c>
      <c r="F290" s="213" t="s">
        <v>497</v>
      </c>
      <c r="G290" s="214" t="s">
        <v>130</v>
      </c>
      <c r="H290" s="215">
        <v>2</v>
      </c>
      <c r="I290" s="216"/>
      <c r="J290" s="217">
        <f>ROUND(I290*H290,2)</f>
        <v>0</v>
      </c>
      <c r="K290" s="213" t="s">
        <v>164</v>
      </c>
      <c r="L290" s="43"/>
      <c r="M290" s="218" t="s">
        <v>19</v>
      </c>
      <c r="N290" s="219" t="s">
        <v>42</v>
      </c>
      <c r="O290" s="83"/>
      <c r="P290" s="220">
        <f>O290*H290</f>
        <v>0</v>
      </c>
      <c r="Q290" s="220">
        <v>0.11241</v>
      </c>
      <c r="R290" s="220">
        <f>Q290*H290</f>
        <v>0.22482</v>
      </c>
      <c r="S290" s="220">
        <v>0</v>
      </c>
      <c r="T290" s="221">
        <f>S290*H290</f>
        <v>0</v>
      </c>
      <c r="AR290" s="222" t="s">
        <v>150</v>
      </c>
      <c r="AT290" s="222" t="s">
        <v>127</v>
      </c>
      <c r="AU290" s="222" t="s">
        <v>80</v>
      </c>
      <c r="AY290" s="17" t="s">
        <v>126</v>
      </c>
      <c r="BE290" s="223">
        <f>IF(N290="základní",J290,0)</f>
        <v>0</v>
      </c>
      <c r="BF290" s="223">
        <f>IF(N290="snížená",J290,0)</f>
        <v>0</v>
      </c>
      <c r="BG290" s="223">
        <f>IF(N290="zákl. přenesená",J290,0)</f>
        <v>0</v>
      </c>
      <c r="BH290" s="223">
        <f>IF(N290="sníž. přenesená",J290,0)</f>
        <v>0</v>
      </c>
      <c r="BI290" s="223">
        <f>IF(N290="nulová",J290,0)</f>
        <v>0</v>
      </c>
      <c r="BJ290" s="17" t="s">
        <v>78</v>
      </c>
      <c r="BK290" s="223">
        <f>ROUND(I290*H290,2)</f>
        <v>0</v>
      </c>
      <c r="BL290" s="17" t="s">
        <v>150</v>
      </c>
      <c r="BM290" s="222" t="s">
        <v>871</v>
      </c>
    </row>
    <row r="291" spans="2:47" s="1" customFormat="1" ht="12">
      <c r="B291" s="38"/>
      <c r="C291" s="39"/>
      <c r="D291" s="224" t="s">
        <v>134</v>
      </c>
      <c r="E291" s="39"/>
      <c r="F291" s="225" t="s">
        <v>499</v>
      </c>
      <c r="G291" s="39"/>
      <c r="H291" s="39"/>
      <c r="I291" s="135"/>
      <c r="J291" s="39"/>
      <c r="K291" s="39"/>
      <c r="L291" s="43"/>
      <c r="M291" s="226"/>
      <c r="N291" s="83"/>
      <c r="O291" s="83"/>
      <c r="P291" s="83"/>
      <c r="Q291" s="83"/>
      <c r="R291" s="83"/>
      <c r="S291" s="83"/>
      <c r="T291" s="84"/>
      <c r="AT291" s="17" t="s">
        <v>134</v>
      </c>
      <c r="AU291" s="17" t="s">
        <v>80</v>
      </c>
    </row>
    <row r="292" spans="2:47" s="1" customFormat="1" ht="12">
      <c r="B292" s="38"/>
      <c r="C292" s="39"/>
      <c r="D292" s="224" t="s">
        <v>232</v>
      </c>
      <c r="E292" s="39"/>
      <c r="F292" s="227" t="s">
        <v>500</v>
      </c>
      <c r="G292" s="39"/>
      <c r="H292" s="39"/>
      <c r="I292" s="135"/>
      <c r="J292" s="39"/>
      <c r="K292" s="39"/>
      <c r="L292" s="43"/>
      <c r="M292" s="226"/>
      <c r="N292" s="83"/>
      <c r="O292" s="83"/>
      <c r="P292" s="83"/>
      <c r="Q292" s="83"/>
      <c r="R292" s="83"/>
      <c r="S292" s="83"/>
      <c r="T292" s="84"/>
      <c r="AT292" s="17" t="s">
        <v>232</v>
      </c>
      <c r="AU292" s="17" t="s">
        <v>80</v>
      </c>
    </row>
    <row r="293" spans="2:65" s="1" customFormat="1" ht="16.5" customHeight="1">
      <c r="B293" s="38"/>
      <c r="C293" s="211" t="s">
        <v>536</v>
      </c>
      <c r="D293" s="211" t="s">
        <v>127</v>
      </c>
      <c r="E293" s="212" t="s">
        <v>537</v>
      </c>
      <c r="F293" s="213" t="s">
        <v>538</v>
      </c>
      <c r="G293" s="214" t="s">
        <v>261</v>
      </c>
      <c r="H293" s="215">
        <v>108</v>
      </c>
      <c r="I293" s="216"/>
      <c r="J293" s="217">
        <f>ROUND(I293*H293,2)</f>
        <v>0</v>
      </c>
      <c r="K293" s="213" t="s">
        <v>164</v>
      </c>
      <c r="L293" s="43"/>
      <c r="M293" s="218" t="s">
        <v>19</v>
      </c>
      <c r="N293" s="219" t="s">
        <v>42</v>
      </c>
      <c r="O293" s="83"/>
      <c r="P293" s="220">
        <f>O293*H293</f>
        <v>0</v>
      </c>
      <c r="Q293" s="220">
        <v>0.08978</v>
      </c>
      <c r="R293" s="220">
        <f>Q293*H293</f>
        <v>9.69624</v>
      </c>
      <c r="S293" s="220">
        <v>0</v>
      </c>
      <c r="T293" s="221">
        <f>S293*H293</f>
        <v>0</v>
      </c>
      <c r="AR293" s="222" t="s">
        <v>150</v>
      </c>
      <c r="AT293" s="222" t="s">
        <v>127</v>
      </c>
      <c r="AU293" s="222" t="s">
        <v>80</v>
      </c>
      <c r="AY293" s="17" t="s">
        <v>126</v>
      </c>
      <c r="BE293" s="223">
        <f>IF(N293="základní",J293,0)</f>
        <v>0</v>
      </c>
      <c r="BF293" s="223">
        <f>IF(N293="snížená",J293,0)</f>
        <v>0</v>
      </c>
      <c r="BG293" s="223">
        <f>IF(N293="zákl. přenesená",J293,0)</f>
        <v>0</v>
      </c>
      <c r="BH293" s="223">
        <f>IF(N293="sníž. přenesená",J293,0)</f>
        <v>0</v>
      </c>
      <c r="BI293" s="223">
        <f>IF(N293="nulová",J293,0)</f>
        <v>0</v>
      </c>
      <c r="BJ293" s="17" t="s">
        <v>78</v>
      </c>
      <c r="BK293" s="223">
        <f>ROUND(I293*H293,2)</f>
        <v>0</v>
      </c>
      <c r="BL293" s="17" t="s">
        <v>150</v>
      </c>
      <c r="BM293" s="222" t="s">
        <v>872</v>
      </c>
    </row>
    <row r="294" spans="2:47" s="1" customFormat="1" ht="12">
      <c r="B294" s="38"/>
      <c r="C294" s="39"/>
      <c r="D294" s="224" t="s">
        <v>134</v>
      </c>
      <c r="E294" s="39"/>
      <c r="F294" s="225" t="s">
        <v>540</v>
      </c>
      <c r="G294" s="39"/>
      <c r="H294" s="39"/>
      <c r="I294" s="135"/>
      <c r="J294" s="39"/>
      <c r="K294" s="39"/>
      <c r="L294" s="43"/>
      <c r="M294" s="226"/>
      <c r="N294" s="83"/>
      <c r="O294" s="83"/>
      <c r="P294" s="83"/>
      <c r="Q294" s="83"/>
      <c r="R294" s="83"/>
      <c r="S294" s="83"/>
      <c r="T294" s="84"/>
      <c r="AT294" s="17" t="s">
        <v>134</v>
      </c>
      <c r="AU294" s="17" t="s">
        <v>80</v>
      </c>
    </row>
    <row r="295" spans="2:47" s="1" customFormat="1" ht="12">
      <c r="B295" s="38"/>
      <c r="C295" s="39"/>
      <c r="D295" s="224" t="s">
        <v>232</v>
      </c>
      <c r="E295" s="39"/>
      <c r="F295" s="227" t="s">
        <v>541</v>
      </c>
      <c r="G295" s="39"/>
      <c r="H295" s="39"/>
      <c r="I295" s="135"/>
      <c r="J295" s="39"/>
      <c r="K295" s="39"/>
      <c r="L295" s="43"/>
      <c r="M295" s="226"/>
      <c r="N295" s="83"/>
      <c r="O295" s="83"/>
      <c r="P295" s="83"/>
      <c r="Q295" s="83"/>
      <c r="R295" s="83"/>
      <c r="S295" s="83"/>
      <c r="T295" s="84"/>
      <c r="AT295" s="17" t="s">
        <v>232</v>
      </c>
      <c r="AU295" s="17" t="s">
        <v>80</v>
      </c>
    </row>
    <row r="296" spans="2:65" s="1" customFormat="1" ht="16.5" customHeight="1">
      <c r="B296" s="38"/>
      <c r="C296" s="211" t="s">
        <v>543</v>
      </c>
      <c r="D296" s="211" t="s">
        <v>127</v>
      </c>
      <c r="E296" s="212" t="s">
        <v>711</v>
      </c>
      <c r="F296" s="213" t="s">
        <v>712</v>
      </c>
      <c r="G296" s="214" t="s">
        <v>261</v>
      </c>
      <c r="H296" s="215">
        <v>92</v>
      </c>
      <c r="I296" s="216"/>
      <c r="J296" s="217">
        <f>ROUND(I296*H296,2)</f>
        <v>0</v>
      </c>
      <c r="K296" s="213" t="s">
        <v>164</v>
      </c>
      <c r="L296" s="43"/>
      <c r="M296" s="218" t="s">
        <v>19</v>
      </c>
      <c r="N296" s="219" t="s">
        <v>42</v>
      </c>
      <c r="O296" s="83"/>
      <c r="P296" s="220">
        <f>O296*H296</f>
        <v>0</v>
      </c>
      <c r="Q296" s="220">
        <v>0.1295</v>
      </c>
      <c r="R296" s="220">
        <f>Q296*H296</f>
        <v>11.914</v>
      </c>
      <c r="S296" s="220">
        <v>0</v>
      </c>
      <c r="T296" s="221">
        <f>S296*H296</f>
        <v>0</v>
      </c>
      <c r="AR296" s="222" t="s">
        <v>150</v>
      </c>
      <c r="AT296" s="222" t="s">
        <v>127</v>
      </c>
      <c r="AU296" s="222" t="s">
        <v>80</v>
      </c>
      <c r="AY296" s="17" t="s">
        <v>126</v>
      </c>
      <c r="BE296" s="223">
        <f>IF(N296="základní",J296,0)</f>
        <v>0</v>
      </c>
      <c r="BF296" s="223">
        <f>IF(N296="snížená",J296,0)</f>
        <v>0</v>
      </c>
      <c r="BG296" s="223">
        <f>IF(N296="zákl. přenesená",J296,0)</f>
        <v>0</v>
      </c>
      <c r="BH296" s="223">
        <f>IF(N296="sníž. přenesená",J296,0)</f>
        <v>0</v>
      </c>
      <c r="BI296" s="223">
        <f>IF(N296="nulová",J296,0)</f>
        <v>0</v>
      </c>
      <c r="BJ296" s="17" t="s">
        <v>78</v>
      </c>
      <c r="BK296" s="223">
        <f>ROUND(I296*H296,2)</f>
        <v>0</v>
      </c>
      <c r="BL296" s="17" t="s">
        <v>150</v>
      </c>
      <c r="BM296" s="222" t="s">
        <v>713</v>
      </c>
    </row>
    <row r="297" spans="2:47" s="1" customFormat="1" ht="12">
      <c r="B297" s="38"/>
      <c r="C297" s="39"/>
      <c r="D297" s="224" t="s">
        <v>134</v>
      </c>
      <c r="E297" s="39"/>
      <c r="F297" s="225" t="s">
        <v>714</v>
      </c>
      <c r="G297" s="39"/>
      <c r="H297" s="39"/>
      <c r="I297" s="135"/>
      <c r="J297" s="39"/>
      <c r="K297" s="39"/>
      <c r="L297" s="43"/>
      <c r="M297" s="226"/>
      <c r="N297" s="83"/>
      <c r="O297" s="83"/>
      <c r="P297" s="83"/>
      <c r="Q297" s="83"/>
      <c r="R297" s="83"/>
      <c r="S297" s="83"/>
      <c r="T297" s="84"/>
      <c r="AT297" s="17" t="s">
        <v>134</v>
      </c>
      <c r="AU297" s="17" t="s">
        <v>80</v>
      </c>
    </row>
    <row r="298" spans="2:47" s="1" customFormat="1" ht="12">
      <c r="B298" s="38"/>
      <c r="C298" s="39"/>
      <c r="D298" s="224" t="s">
        <v>232</v>
      </c>
      <c r="E298" s="39"/>
      <c r="F298" s="227" t="s">
        <v>715</v>
      </c>
      <c r="G298" s="39"/>
      <c r="H298" s="39"/>
      <c r="I298" s="135"/>
      <c r="J298" s="39"/>
      <c r="K298" s="39"/>
      <c r="L298" s="43"/>
      <c r="M298" s="226"/>
      <c r="N298" s="83"/>
      <c r="O298" s="83"/>
      <c r="P298" s="83"/>
      <c r="Q298" s="83"/>
      <c r="R298" s="83"/>
      <c r="S298" s="83"/>
      <c r="T298" s="84"/>
      <c r="AT298" s="17" t="s">
        <v>232</v>
      </c>
      <c r="AU298" s="17" t="s">
        <v>80</v>
      </c>
    </row>
    <row r="299" spans="2:51" s="12" customFormat="1" ht="12">
      <c r="B299" s="231"/>
      <c r="C299" s="232"/>
      <c r="D299" s="224" t="s">
        <v>240</v>
      </c>
      <c r="E299" s="233" t="s">
        <v>19</v>
      </c>
      <c r="F299" s="234" t="s">
        <v>873</v>
      </c>
      <c r="G299" s="232"/>
      <c r="H299" s="235">
        <v>92</v>
      </c>
      <c r="I299" s="236"/>
      <c r="J299" s="232"/>
      <c r="K299" s="232"/>
      <c r="L299" s="237"/>
      <c r="M299" s="238"/>
      <c r="N299" s="239"/>
      <c r="O299" s="239"/>
      <c r="P299" s="239"/>
      <c r="Q299" s="239"/>
      <c r="R299" s="239"/>
      <c r="S299" s="239"/>
      <c r="T299" s="240"/>
      <c r="AT299" s="241" t="s">
        <v>240</v>
      </c>
      <c r="AU299" s="241" t="s">
        <v>80</v>
      </c>
      <c r="AV299" s="12" t="s">
        <v>80</v>
      </c>
      <c r="AW299" s="12" t="s">
        <v>32</v>
      </c>
      <c r="AX299" s="12" t="s">
        <v>78</v>
      </c>
      <c r="AY299" s="241" t="s">
        <v>126</v>
      </c>
    </row>
    <row r="300" spans="2:65" s="1" customFormat="1" ht="16.5" customHeight="1">
      <c r="B300" s="38"/>
      <c r="C300" s="263" t="s">
        <v>550</v>
      </c>
      <c r="D300" s="263" t="s">
        <v>301</v>
      </c>
      <c r="E300" s="264" t="s">
        <v>716</v>
      </c>
      <c r="F300" s="265" t="s">
        <v>717</v>
      </c>
      <c r="G300" s="266" t="s">
        <v>261</v>
      </c>
      <c r="H300" s="267">
        <v>92</v>
      </c>
      <c r="I300" s="268"/>
      <c r="J300" s="269">
        <f>ROUND(I300*H300,2)</f>
        <v>0</v>
      </c>
      <c r="K300" s="265" t="s">
        <v>164</v>
      </c>
      <c r="L300" s="270"/>
      <c r="M300" s="271" t="s">
        <v>19</v>
      </c>
      <c r="N300" s="272" t="s">
        <v>42</v>
      </c>
      <c r="O300" s="83"/>
      <c r="P300" s="220">
        <f>O300*H300</f>
        <v>0</v>
      </c>
      <c r="Q300" s="220">
        <v>0.048</v>
      </c>
      <c r="R300" s="220">
        <f>Q300*H300</f>
        <v>4.416</v>
      </c>
      <c r="S300" s="220">
        <v>0</v>
      </c>
      <c r="T300" s="221">
        <f>S300*H300</f>
        <v>0</v>
      </c>
      <c r="AR300" s="222" t="s">
        <v>172</v>
      </c>
      <c r="AT300" s="222" t="s">
        <v>301</v>
      </c>
      <c r="AU300" s="222" t="s">
        <v>80</v>
      </c>
      <c r="AY300" s="17" t="s">
        <v>126</v>
      </c>
      <c r="BE300" s="223">
        <f>IF(N300="základní",J300,0)</f>
        <v>0</v>
      </c>
      <c r="BF300" s="223">
        <f>IF(N300="snížená",J300,0)</f>
        <v>0</v>
      </c>
      <c r="BG300" s="223">
        <f>IF(N300="zákl. přenesená",J300,0)</f>
        <v>0</v>
      </c>
      <c r="BH300" s="223">
        <f>IF(N300="sníž. přenesená",J300,0)</f>
        <v>0</v>
      </c>
      <c r="BI300" s="223">
        <f>IF(N300="nulová",J300,0)</f>
        <v>0</v>
      </c>
      <c r="BJ300" s="17" t="s">
        <v>78</v>
      </c>
      <c r="BK300" s="223">
        <f>ROUND(I300*H300,2)</f>
        <v>0</v>
      </c>
      <c r="BL300" s="17" t="s">
        <v>150</v>
      </c>
      <c r="BM300" s="222" t="s">
        <v>718</v>
      </c>
    </row>
    <row r="301" spans="2:47" s="1" customFormat="1" ht="12">
      <c r="B301" s="38"/>
      <c r="C301" s="39"/>
      <c r="D301" s="224" t="s">
        <v>134</v>
      </c>
      <c r="E301" s="39"/>
      <c r="F301" s="225" t="s">
        <v>717</v>
      </c>
      <c r="G301" s="39"/>
      <c r="H301" s="39"/>
      <c r="I301" s="135"/>
      <c r="J301" s="39"/>
      <c r="K301" s="39"/>
      <c r="L301" s="43"/>
      <c r="M301" s="226"/>
      <c r="N301" s="83"/>
      <c r="O301" s="83"/>
      <c r="P301" s="83"/>
      <c r="Q301" s="83"/>
      <c r="R301" s="83"/>
      <c r="S301" s="83"/>
      <c r="T301" s="84"/>
      <c r="AT301" s="17" t="s">
        <v>134</v>
      </c>
      <c r="AU301" s="17" t="s">
        <v>80</v>
      </c>
    </row>
    <row r="302" spans="2:65" s="1" customFormat="1" ht="16.5" customHeight="1">
      <c r="B302" s="38"/>
      <c r="C302" s="211" t="s">
        <v>554</v>
      </c>
      <c r="D302" s="211" t="s">
        <v>127</v>
      </c>
      <c r="E302" s="212" t="s">
        <v>544</v>
      </c>
      <c r="F302" s="213" t="s">
        <v>545</v>
      </c>
      <c r="G302" s="214" t="s">
        <v>261</v>
      </c>
      <c r="H302" s="215">
        <v>195</v>
      </c>
      <c r="I302" s="216"/>
      <c r="J302" s="217">
        <f>ROUND(I302*H302,2)</f>
        <v>0</v>
      </c>
      <c r="K302" s="213" t="s">
        <v>164</v>
      </c>
      <c r="L302" s="43"/>
      <c r="M302" s="218" t="s">
        <v>19</v>
      </c>
      <c r="N302" s="219" t="s">
        <v>42</v>
      </c>
      <c r="O302" s="83"/>
      <c r="P302" s="220">
        <f>O302*H302</f>
        <v>0</v>
      </c>
      <c r="Q302" s="220">
        <v>0.14067</v>
      </c>
      <c r="R302" s="220">
        <f>Q302*H302</f>
        <v>27.430649999999996</v>
      </c>
      <c r="S302" s="220">
        <v>0</v>
      </c>
      <c r="T302" s="221">
        <f>S302*H302</f>
        <v>0</v>
      </c>
      <c r="AR302" s="222" t="s">
        <v>150</v>
      </c>
      <c r="AT302" s="222" t="s">
        <v>127</v>
      </c>
      <c r="AU302" s="222" t="s">
        <v>80</v>
      </c>
      <c r="AY302" s="17" t="s">
        <v>126</v>
      </c>
      <c r="BE302" s="223">
        <f>IF(N302="základní",J302,0)</f>
        <v>0</v>
      </c>
      <c r="BF302" s="223">
        <f>IF(N302="snížená",J302,0)</f>
        <v>0</v>
      </c>
      <c r="BG302" s="223">
        <f>IF(N302="zákl. přenesená",J302,0)</f>
        <v>0</v>
      </c>
      <c r="BH302" s="223">
        <f>IF(N302="sníž. přenesená",J302,0)</f>
        <v>0</v>
      </c>
      <c r="BI302" s="223">
        <f>IF(N302="nulová",J302,0)</f>
        <v>0</v>
      </c>
      <c r="BJ302" s="17" t="s">
        <v>78</v>
      </c>
      <c r="BK302" s="223">
        <f>ROUND(I302*H302,2)</f>
        <v>0</v>
      </c>
      <c r="BL302" s="17" t="s">
        <v>150</v>
      </c>
      <c r="BM302" s="222" t="s">
        <v>719</v>
      </c>
    </row>
    <row r="303" spans="2:47" s="1" customFormat="1" ht="12">
      <c r="B303" s="38"/>
      <c r="C303" s="39"/>
      <c r="D303" s="224" t="s">
        <v>134</v>
      </c>
      <c r="E303" s="39"/>
      <c r="F303" s="225" t="s">
        <v>547</v>
      </c>
      <c r="G303" s="39"/>
      <c r="H303" s="39"/>
      <c r="I303" s="135"/>
      <c r="J303" s="39"/>
      <c r="K303" s="39"/>
      <c r="L303" s="43"/>
      <c r="M303" s="226"/>
      <c r="N303" s="83"/>
      <c r="O303" s="83"/>
      <c r="P303" s="83"/>
      <c r="Q303" s="83"/>
      <c r="R303" s="83"/>
      <c r="S303" s="83"/>
      <c r="T303" s="84"/>
      <c r="AT303" s="17" t="s">
        <v>134</v>
      </c>
      <c r="AU303" s="17" t="s">
        <v>80</v>
      </c>
    </row>
    <row r="304" spans="2:47" s="1" customFormat="1" ht="12">
      <c r="B304" s="38"/>
      <c r="C304" s="39"/>
      <c r="D304" s="224" t="s">
        <v>232</v>
      </c>
      <c r="E304" s="39"/>
      <c r="F304" s="227" t="s">
        <v>548</v>
      </c>
      <c r="G304" s="39"/>
      <c r="H304" s="39"/>
      <c r="I304" s="135"/>
      <c r="J304" s="39"/>
      <c r="K304" s="39"/>
      <c r="L304" s="43"/>
      <c r="M304" s="226"/>
      <c r="N304" s="83"/>
      <c r="O304" s="83"/>
      <c r="P304" s="83"/>
      <c r="Q304" s="83"/>
      <c r="R304" s="83"/>
      <c r="S304" s="83"/>
      <c r="T304" s="84"/>
      <c r="AT304" s="17" t="s">
        <v>232</v>
      </c>
      <c r="AU304" s="17" t="s">
        <v>80</v>
      </c>
    </row>
    <row r="305" spans="2:51" s="12" customFormat="1" ht="12">
      <c r="B305" s="231"/>
      <c r="C305" s="232"/>
      <c r="D305" s="224" t="s">
        <v>240</v>
      </c>
      <c r="E305" s="233" t="s">
        <v>19</v>
      </c>
      <c r="F305" s="234" t="s">
        <v>874</v>
      </c>
      <c r="G305" s="232"/>
      <c r="H305" s="235">
        <v>195</v>
      </c>
      <c r="I305" s="236"/>
      <c r="J305" s="232"/>
      <c r="K305" s="232"/>
      <c r="L305" s="237"/>
      <c r="M305" s="238"/>
      <c r="N305" s="239"/>
      <c r="O305" s="239"/>
      <c r="P305" s="239"/>
      <c r="Q305" s="239"/>
      <c r="R305" s="239"/>
      <c r="S305" s="239"/>
      <c r="T305" s="240"/>
      <c r="AT305" s="241" t="s">
        <v>240</v>
      </c>
      <c r="AU305" s="241" t="s">
        <v>80</v>
      </c>
      <c r="AV305" s="12" t="s">
        <v>80</v>
      </c>
      <c r="AW305" s="12" t="s">
        <v>32</v>
      </c>
      <c r="AX305" s="12" t="s">
        <v>78</v>
      </c>
      <c r="AY305" s="241" t="s">
        <v>126</v>
      </c>
    </row>
    <row r="306" spans="2:65" s="1" customFormat="1" ht="16.5" customHeight="1">
      <c r="B306" s="38"/>
      <c r="C306" s="263" t="s">
        <v>561</v>
      </c>
      <c r="D306" s="263" t="s">
        <v>301</v>
      </c>
      <c r="E306" s="264" t="s">
        <v>875</v>
      </c>
      <c r="F306" s="265" t="s">
        <v>876</v>
      </c>
      <c r="G306" s="266" t="s">
        <v>261</v>
      </c>
      <c r="H306" s="267">
        <v>147</v>
      </c>
      <c r="I306" s="268"/>
      <c r="J306" s="269">
        <f>ROUND(I306*H306,2)</f>
        <v>0</v>
      </c>
      <c r="K306" s="265" t="s">
        <v>164</v>
      </c>
      <c r="L306" s="270"/>
      <c r="M306" s="271" t="s">
        <v>19</v>
      </c>
      <c r="N306" s="272" t="s">
        <v>42</v>
      </c>
      <c r="O306" s="83"/>
      <c r="P306" s="220">
        <f>O306*H306</f>
        <v>0</v>
      </c>
      <c r="Q306" s="220">
        <v>0.065</v>
      </c>
      <c r="R306" s="220">
        <f>Q306*H306</f>
        <v>9.555</v>
      </c>
      <c r="S306" s="220">
        <v>0</v>
      </c>
      <c r="T306" s="221">
        <f>S306*H306</f>
        <v>0</v>
      </c>
      <c r="AR306" s="222" t="s">
        <v>172</v>
      </c>
      <c r="AT306" s="222" t="s">
        <v>301</v>
      </c>
      <c r="AU306" s="222" t="s">
        <v>80</v>
      </c>
      <c r="AY306" s="17" t="s">
        <v>126</v>
      </c>
      <c r="BE306" s="223">
        <f>IF(N306="základní",J306,0)</f>
        <v>0</v>
      </c>
      <c r="BF306" s="223">
        <f>IF(N306="snížená",J306,0)</f>
        <v>0</v>
      </c>
      <c r="BG306" s="223">
        <f>IF(N306="zákl. přenesená",J306,0)</f>
        <v>0</v>
      </c>
      <c r="BH306" s="223">
        <f>IF(N306="sníž. přenesená",J306,0)</f>
        <v>0</v>
      </c>
      <c r="BI306" s="223">
        <f>IF(N306="nulová",J306,0)</f>
        <v>0</v>
      </c>
      <c r="BJ306" s="17" t="s">
        <v>78</v>
      </c>
      <c r="BK306" s="223">
        <f>ROUND(I306*H306,2)</f>
        <v>0</v>
      </c>
      <c r="BL306" s="17" t="s">
        <v>150</v>
      </c>
      <c r="BM306" s="222" t="s">
        <v>877</v>
      </c>
    </row>
    <row r="307" spans="2:47" s="1" customFormat="1" ht="12">
      <c r="B307" s="38"/>
      <c r="C307" s="39"/>
      <c r="D307" s="224" t="s">
        <v>134</v>
      </c>
      <c r="E307" s="39"/>
      <c r="F307" s="225" t="s">
        <v>876</v>
      </c>
      <c r="G307" s="39"/>
      <c r="H307" s="39"/>
      <c r="I307" s="135"/>
      <c r="J307" s="39"/>
      <c r="K307" s="39"/>
      <c r="L307" s="43"/>
      <c r="M307" s="226"/>
      <c r="N307" s="83"/>
      <c r="O307" s="83"/>
      <c r="P307" s="83"/>
      <c r="Q307" s="83"/>
      <c r="R307" s="83"/>
      <c r="S307" s="83"/>
      <c r="T307" s="84"/>
      <c r="AT307" s="17" t="s">
        <v>134</v>
      </c>
      <c r="AU307" s="17" t="s">
        <v>80</v>
      </c>
    </row>
    <row r="308" spans="2:47" s="1" customFormat="1" ht="12">
      <c r="B308" s="38"/>
      <c r="C308" s="39"/>
      <c r="D308" s="224" t="s">
        <v>136</v>
      </c>
      <c r="E308" s="39"/>
      <c r="F308" s="227" t="s">
        <v>878</v>
      </c>
      <c r="G308" s="39"/>
      <c r="H308" s="39"/>
      <c r="I308" s="135"/>
      <c r="J308" s="39"/>
      <c r="K308" s="39"/>
      <c r="L308" s="43"/>
      <c r="M308" s="226"/>
      <c r="N308" s="83"/>
      <c r="O308" s="83"/>
      <c r="P308" s="83"/>
      <c r="Q308" s="83"/>
      <c r="R308" s="83"/>
      <c r="S308" s="83"/>
      <c r="T308" s="84"/>
      <c r="AT308" s="17" t="s">
        <v>136</v>
      </c>
      <c r="AU308" s="17" t="s">
        <v>80</v>
      </c>
    </row>
    <row r="309" spans="2:65" s="1" customFormat="1" ht="16.5" customHeight="1">
      <c r="B309" s="38"/>
      <c r="C309" s="211" t="s">
        <v>567</v>
      </c>
      <c r="D309" s="211" t="s">
        <v>127</v>
      </c>
      <c r="E309" s="212" t="s">
        <v>555</v>
      </c>
      <c r="F309" s="213" t="s">
        <v>556</v>
      </c>
      <c r="G309" s="214" t="s">
        <v>261</v>
      </c>
      <c r="H309" s="215">
        <v>26</v>
      </c>
      <c r="I309" s="216"/>
      <c r="J309" s="217">
        <f>ROUND(I309*H309,2)</f>
        <v>0</v>
      </c>
      <c r="K309" s="213" t="s">
        <v>164</v>
      </c>
      <c r="L309" s="43"/>
      <c r="M309" s="218" t="s">
        <v>19</v>
      </c>
      <c r="N309" s="219" t="s">
        <v>42</v>
      </c>
      <c r="O309" s="83"/>
      <c r="P309" s="220">
        <f>O309*H309</f>
        <v>0</v>
      </c>
      <c r="Q309" s="220">
        <v>0.00061</v>
      </c>
      <c r="R309" s="220">
        <f>Q309*H309</f>
        <v>0.01586</v>
      </c>
      <c r="S309" s="220">
        <v>0</v>
      </c>
      <c r="T309" s="221">
        <f>S309*H309</f>
        <v>0</v>
      </c>
      <c r="AR309" s="222" t="s">
        <v>150</v>
      </c>
      <c r="AT309" s="222" t="s">
        <v>127</v>
      </c>
      <c r="AU309" s="222" t="s">
        <v>80</v>
      </c>
      <c r="AY309" s="17" t="s">
        <v>126</v>
      </c>
      <c r="BE309" s="223">
        <f>IF(N309="základní",J309,0)</f>
        <v>0</v>
      </c>
      <c r="BF309" s="223">
        <f>IF(N309="snížená",J309,0)</f>
        <v>0</v>
      </c>
      <c r="BG309" s="223">
        <f>IF(N309="zákl. přenesená",J309,0)</f>
        <v>0</v>
      </c>
      <c r="BH309" s="223">
        <f>IF(N309="sníž. přenesená",J309,0)</f>
        <v>0</v>
      </c>
      <c r="BI309" s="223">
        <f>IF(N309="nulová",J309,0)</f>
        <v>0</v>
      </c>
      <c r="BJ309" s="17" t="s">
        <v>78</v>
      </c>
      <c r="BK309" s="223">
        <f>ROUND(I309*H309,2)</f>
        <v>0</v>
      </c>
      <c r="BL309" s="17" t="s">
        <v>150</v>
      </c>
      <c r="BM309" s="222" t="s">
        <v>879</v>
      </c>
    </row>
    <row r="310" spans="2:47" s="1" customFormat="1" ht="12">
      <c r="B310" s="38"/>
      <c r="C310" s="39"/>
      <c r="D310" s="224" t="s">
        <v>134</v>
      </c>
      <c r="E310" s="39"/>
      <c r="F310" s="225" t="s">
        <v>558</v>
      </c>
      <c r="G310" s="39"/>
      <c r="H310" s="39"/>
      <c r="I310" s="135"/>
      <c r="J310" s="39"/>
      <c r="K310" s="39"/>
      <c r="L310" s="43"/>
      <c r="M310" s="226"/>
      <c r="N310" s="83"/>
      <c r="O310" s="83"/>
      <c r="P310" s="83"/>
      <c r="Q310" s="83"/>
      <c r="R310" s="83"/>
      <c r="S310" s="83"/>
      <c r="T310" s="84"/>
      <c r="AT310" s="17" t="s">
        <v>134</v>
      </c>
      <c r="AU310" s="17" t="s">
        <v>80</v>
      </c>
    </row>
    <row r="311" spans="2:47" s="1" customFormat="1" ht="12">
      <c r="B311" s="38"/>
      <c r="C311" s="39"/>
      <c r="D311" s="224" t="s">
        <v>232</v>
      </c>
      <c r="E311" s="39"/>
      <c r="F311" s="227" t="s">
        <v>559</v>
      </c>
      <c r="G311" s="39"/>
      <c r="H311" s="39"/>
      <c r="I311" s="135"/>
      <c r="J311" s="39"/>
      <c r="K311" s="39"/>
      <c r="L311" s="43"/>
      <c r="M311" s="226"/>
      <c r="N311" s="83"/>
      <c r="O311" s="83"/>
      <c r="P311" s="83"/>
      <c r="Q311" s="83"/>
      <c r="R311" s="83"/>
      <c r="S311" s="83"/>
      <c r="T311" s="84"/>
      <c r="AT311" s="17" t="s">
        <v>232</v>
      </c>
      <c r="AU311" s="17" t="s">
        <v>80</v>
      </c>
    </row>
    <row r="312" spans="2:51" s="12" customFormat="1" ht="12">
      <c r="B312" s="231"/>
      <c r="C312" s="232"/>
      <c r="D312" s="224" t="s">
        <v>240</v>
      </c>
      <c r="E312" s="233" t="s">
        <v>19</v>
      </c>
      <c r="F312" s="234" t="s">
        <v>880</v>
      </c>
      <c r="G312" s="232"/>
      <c r="H312" s="235">
        <v>26</v>
      </c>
      <c r="I312" s="236"/>
      <c r="J312" s="232"/>
      <c r="K312" s="232"/>
      <c r="L312" s="237"/>
      <c r="M312" s="238"/>
      <c r="N312" s="239"/>
      <c r="O312" s="239"/>
      <c r="P312" s="239"/>
      <c r="Q312" s="239"/>
      <c r="R312" s="239"/>
      <c r="S312" s="239"/>
      <c r="T312" s="240"/>
      <c r="AT312" s="241" t="s">
        <v>240</v>
      </c>
      <c r="AU312" s="241" t="s">
        <v>80</v>
      </c>
      <c r="AV312" s="12" t="s">
        <v>80</v>
      </c>
      <c r="AW312" s="12" t="s">
        <v>32</v>
      </c>
      <c r="AX312" s="12" t="s">
        <v>78</v>
      </c>
      <c r="AY312" s="241" t="s">
        <v>126</v>
      </c>
    </row>
    <row r="313" spans="2:65" s="1" customFormat="1" ht="16.5" customHeight="1">
      <c r="B313" s="38"/>
      <c r="C313" s="211" t="s">
        <v>574</v>
      </c>
      <c r="D313" s="211" t="s">
        <v>127</v>
      </c>
      <c r="E313" s="212" t="s">
        <v>881</v>
      </c>
      <c r="F313" s="213" t="s">
        <v>882</v>
      </c>
      <c r="G313" s="214" t="s">
        <v>130</v>
      </c>
      <c r="H313" s="215">
        <v>2</v>
      </c>
      <c r="I313" s="216"/>
      <c r="J313" s="217">
        <f>ROUND(I313*H313,2)</f>
        <v>0</v>
      </c>
      <c r="K313" s="213" t="s">
        <v>164</v>
      </c>
      <c r="L313" s="43"/>
      <c r="M313" s="218" t="s">
        <v>19</v>
      </c>
      <c r="N313" s="219" t="s">
        <v>42</v>
      </c>
      <c r="O313" s="83"/>
      <c r="P313" s="220">
        <f>O313*H313</f>
        <v>0</v>
      </c>
      <c r="Q313" s="220">
        <v>0</v>
      </c>
      <c r="R313" s="220">
        <f>Q313*H313</f>
        <v>0</v>
      </c>
      <c r="S313" s="220">
        <v>0.082</v>
      </c>
      <c r="T313" s="221">
        <f>S313*H313</f>
        <v>0.164</v>
      </c>
      <c r="AR313" s="222" t="s">
        <v>150</v>
      </c>
      <c r="AT313" s="222" t="s">
        <v>127</v>
      </c>
      <c r="AU313" s="222" t="s">
        <v>80</v>
      </c>
      <c r="AY313" s="17" t="s">
        <v>126</v>
      </c>
      <c r="BE313" s="223">
        <f>IF(N313="základní",J313,0)</f>
        <v>0</v>
      </c>
      <c r="BF313" s="223">
        <f>IF(N313="snížená",J313,0)</f>
        <v>0</v>
      </c>
      <c r="BG313" s="223">
        <f>IF(N313="zákl. přenesená",J313,0)</f>
        <v>0</v>
      </c>
      <c r="BH313" s="223">
        <f>IF(N313="sníž. přenesená",J313,0)</f>
        <v>0</v>
      </c>
      <c r="BI313" s="223">
        <f>IF(N313="nulová",J313,0)</f>
        <v>0</v>
      </c>
      <c r="BJ313" s="17" t="s">
        <v>78</v>
      </c>
      <c r="BK313" s="223">
        <f>ROUND(I313*H313,2)</f>
        <v>0</v>
      </c>
      <c r="BL313" s="17" t="s">
        <v>150</v>
      </c>
      <c r="BM313" s="222" t="s">
        <v>883</v>
      </c>
    </row>
    <row r="314" spans="2:47" s="1" customFormat="1" ht="12">
      <c r="B314" s="38"/>
      <c r="C314" s="39"/>
      <c r="D314" s="224" t="s">
        <v>134</v>
      </c>
      <c r="E314" s="39"/>
      <c r="F314" s="225" t="s">
        <v>884</v>
      </c>
      <c r="G314" s="39"/>
      <c r="H314" s="39"/>
      <c r="I314" s="135"/>
      <c r="J314" s="39"/>
      <c r="K314" s="39"/>
      <c r="L314" s="43"/>
      <c r="M314" s="226"/>
      <c r="N314" s="83"/>
      <c r="O314" s="83"/>
      <c r="P314" s="83"/>
      <c r="Q314" s="83"/>
      <c r="R314" s="83"/>
      <c r="S314" s="83"/>
      <c r="T314" s="84"/>
      <c r="AT314" s="17" t="s">
        <v>134</v>
      </c>
      <c r="AU314" s="17" t="s">
        <v>80</v>
      </c>
    </row>
    <row r="315" spans="2:47" s="1" customFormat="1" ht="12">
      <c r="B315" s="38"/>
      <c r="C315" s="39"/>
      <c r="D315" s="224" t="s">
        <v>232</v>
      </c>
      <c r="E315" s="39"/>
      <c r="F315" s="227" t="s">
        <v>885</v>
      </c>
      <c r="G315" s="39"/>
      <c r="H315" s="39"/>
      <c r="I315" s="135"/>
      <c r="J315" s="39"/>
      <c r="K315" s="39"/>
      <c r="L315" s="43"/>
      <c r="M315" s="226"/>
      <c r="N315" s="83"/>
      <c r="O315" s="83"/>
      <c r="P315" s="83"/>
      <c r="Q315" s="83"/>
      <c r="R315" s="83"/>
      <c r="S315" s="83"/>
      <c r="T315" s="84"/>
      <c r="AT315" s="17" t="s">
        <v>232</v>
      </c>
      <c r="AU315" s="17" t="s">
        <v>80</v>
      </c>
    </row>
    <row r="316" spans="2:47" s="1" customFormat="1" ht="12">
      <c r="B316" s="38"/>
      <c r="C316" s="39"/>
      <c r="D316" s="224" t="s">
        <v>136</v>
      </c>
      <c r="E316" s="39"/>
      <c r="F316" s="227" t="s">
        <v>886</v>
      </c>
      <c r="G316" s="39"/>
      <c r="H316" s="39"/>
      <c r="I316" s="135"/>
      <c r="J316" s="39"/>
      <c r="K316" s="39"/>
      <c r="L316" s="43"/>
      <c r="M316" s="226"/>
      <c r="N316" s="83"/>
      <c r="O316" s="83"/>
      <c r="P316" s="83"/>
      <c r="Q316" s="83"/>
      <c r="R316" s="83"/>
      <c r="S316" s="83"/>
      <c r="T316" s="84"/>
      <c r="AT316" s="17" t="s">
        <v>136</v>
      </c>
      <c r="AU316" s="17" t="s">
        <v>80</v>
      </c>
    </row>
    <row r="317" spans="2:65" s="1" customFormat="1" ht="16.5" customHeight="1">
      <c r="B317" s="38"/>
      <c r="C317" s="211" t="s">
        <v>581</v>
      </c>
      <c r="D317" s="211" t="s">
        <v>127</v>
      </c>
      <c r="E317" s="212" t="s">
        <v>887</v>
      </c>
      <c r="F317" s="213" t="s">
        <v>888</v>
      </c>
      <c r="G317" s="214" t="s">
        <v>261</v>
      </c>
      <c r="H317" s="215">
        <v>48</v>
      </c>
      <c r="I317" s="216"/>
      <c r="J317" s="217">
        <f>ROUND(I317*H317,2)</f>
        <v>0</v>
      </c>
      <c r="K317" s="213" t="s">
        <v>164</v>
      </c>
      <c r="L317" s="43"/>
      <c r="M317" s="218" t="s">
        <v>19</v>
      </c>
      <c r="N317" s="219" t="s">
        <v>42</v>
      </c>
      <c r="O317" s="83"/>
      <c r="P317" s="220">
        <f>O317*H317</f>
        <v>0</v>
      </c>
      <c r="Q317" s="220">
        <v>0</v>
      </c>
      <c r="R317" s="220">
        <f>Q317*H317</f>
        <v>0</v>
      </c>
      <c r="S317" s="220">
        <v>0</v>
      </c>
      <c r="T317" s="221">
        <f>S317*H317</f>
        <v>0</v>
      </c>
      <c r="AR317" s="222" t="s">
        <v>150</v>
      </c>
      <c r="AT317" s="222" t="s">
        <v>127</v>
      </c>
      <c r="AU317" s="222" t="s">
        <v>80</v>
      </c>
      <c r="AY317" s="17" t="s">
        <v>126</v>
      </c>
      <c r="BE317" s="223">
        <f>IF(N317="základní",J317,0)</f>
        <v>0</v>
      </c>
      <c r="BF317" s="223">
        <f>IF(N317="snížená",J317,0)</f>
        <v>0</v>
      </c>
      <c r="BG317" s="223">
        <f>IF(N317="zákl. přenesená",J317,0)</f>
        <v>0</v>
      </c>
      <c r="BH317" s="223">
        <f>IF(N317="sníž. přenesená",J317,0)</f>
        <v>0</v>
      </c>
      <c r="BI317" s="223">
        <f>IF(N317="nulová",J317,0)</f>
        <v>0</v>
      </c>
      <c r="BJ317" s="17" t="s">
        <v>78</v>
      </c>
      <c r="BK317" s="223">
        <f>ROUND(I317*H317,2)</f>
        <v>0</v>
      </c>
      <c r="BL317" s="17" t="s">
        <v>150</v>
      </c>
      <c r="BM317" s="222" t="s">
        <v>889</v>
      </c>
    </row>
    <row r="318" spans="2:47" s="1" customFormat="1" ht="12">
      <c r="B318" s="38"/>
      <c r="C318" s="39"/>
      <c r="D318" s="224" t="s">
        <v>134</v>
      </c>
      <c r="E318" s="39"/>
      <c r="F318" s="225" t="s">
        <v>890</v>
      </c>
      <c r="G318" s="39"/>
      <c r="H318" s="39"/>
      <c r="I318" s="135"/>
      <c r="J318" s="39"/>
      <c r="K318" s="39"/>
      <c r="L318" s="43"/>
      <c r="M318" s="226"/>
      <c r="N318" s="83"/>
      <c r="O318" s="83"/>
      <c r="P318" s="83"/>
      <c r="Q318" s="83"/>
      <c r="R318" s="83"/>
      <c r="S318" s="83"/>
      <c r="T318" s="84"/>
      <c r="AT318" s="17" t="s">
        <v>134</v>
      </c>
      <c r="AU318" s="17" t="s">
        <v>80</v>
      </c>
    </row>
    <row r="319" spans="2:47" s="1" customFormat="1" ht="12">
      <c r="B319" s="38"/>
      <c r="C319" s="39"/>
      <c r="D319" s="224" t="s">
        <v>232</v>
      </c>
      <c r="E319" s="39"/>
      <c r="F319" s="227" t="s">
        <v>566</v>
      </c>
      <c r="G319" s="39"/>
      <c r="H319" s="39"/>
      <c r="I319" s="135"/>
      <c r="J319" s="39"/>
      <c r="K319" s="39"/>
      <c r="L319" s="43"/>
      <c r="M319" s="226"/>
      <c r="N319" s="83"/>
      <c r="O319" s="83"/>
      <c r="P319" s="83"/>
      <c r="Q319" s="83"/>
      <c r="R319" s="83"/>
      <c r="S319" s="83"/>
      <c r="T319" s="84"/>
      <c r="AT319" s="17" t="s">
        <v>232</v>
      </c>
      <c r="AU319" s="17" t="s">
        <v>80</v>
      </c>
    </row>
    <row r="320" spans="2:47" s="1" customFormat="1" ht="12">
      <c r="B320" s="38"/>
      <c r="C320" s="39"/>
      <c r="D320" s="224" t="s">
        <v>136</v>
      </c>
      <c r="E320" s="39"/>
      <c r="F320" s="227" t="s">
        <v>891</v>
      </c>
      <c r="G320" s="39"/>
      <c r="H320" s="39"/>
      <c r="I320" s="135"/>
      <c r="J320" s="39"/>
      <c r="K320" s="39"/>
      <c r="L320" s="43"/>
      <c r="M320" s="226"/>
      <c r="N320" s="83"/>
      <c r="O320" s="83"/>
      <c r="P320" s="83"/>
      <c r="Q320" s="83"/>
      <c r="R320" s="83"/>
      <c r="S320" s="83"/>
      <c r="T320" s="84"/>
      <c r="AT320" s="17" t="s">
        <v>136</v>
      </c>
      <c r="AU320" s="17" t="s">
        <v>80</v>
      </c>
    </row>
    <row r="321" spans="2:65" s="1" customFormat="1" ht="16.5" customHeight="1">
      <c r="B321" s="38"/>
      <c r="C321" s="211" t="s">
        <v>586</v>
      </c>
      <c r="D321" s="211" t="s">
        <v>127</v>
      </c>
      <c r="E321" s="212" t="s">
        <v>568</v>
      </c>
      <c r="F321" s="213" t="s">
        <v>569</v>
      </c>
      <c r="G321" s="214" t="s">
        <v>229</v>
      </c>
      <c r="H321" s="215">
        <v>220.6</v>
      </c>
      <c r="I321" s="216"/>
      <c r="J321" s="217">
        <f>ROUND(I321*H321,2)</f>
        <v>0</v>
      </c>
      <c r="K321" s="213" t="s">
        <v>164</v>
      </c>
      <c r="L321" s="43"/>
      <c r="M321" s="218" t="s">
        <v>19</v>
      </c>
      <c r="N321" s="219" t="s">
        <v>42</v>
      </c>
      <c r="O321" s="83"/>
      <c r="P321" s="220">
        <f>O321*H321</f>
        <v>0</v>
      </c>
      <c r="Q321" s="220">
        <v>0</v>
      </c>
      <c r="R321" s="220">
        <f>Q321*H321</f>
        <v>0</v>
      </c>
      <c r="S321" s="220">
        <v>0</v>
      </c>
      <c r="T321" s="221">
        <f>S321*H321</f>
        <v>0</v>
      </c>
      <c r="AR321" s="222" t="s">
        <v>150</v>
      </c>
      <c r="AT321" s="222" t="s">
        <v>127</v>
      </c>
      <c r="AU321" s="222" t="s">
        <v>80</v>
      </c>
      <c r="AY321" s="17" t="s">
        <v>126</v>
      </c>
      <c r="BE321" s="223">
        <f>IF(N321="základní",J321,0)</f>
        <v>0</v>
      </c>
      <c r="BF321" s="223">
        <f>IF(N321="snížená",J321,0)</f>
        <v>0</v>
      </c>
      <c r="BG321" s="223">
        <f>IF(N321="zákl. přenesená",J321,0)</f>
        <v>0</v>
      </c>
      <c r="BH321" s="223">
        <f>IF(N321="sníž. přenesená",J321,0)</f>
        <v>0</v>
      </c>
      <c r="BI321" s="223">
        <f>IF(N321="nulová",J321,0)</f>
        <v>0</v>
      </c>
      <c r="BJ321" s="17" t="s">
        <v>78</v>
      </c>
      <c r="BK321" s="223">
        <f>ROUND(I321*H321,2)</f>
        <v>0</v>
      </c>
      <c r="BL321" s="17" t="s">
        <v>150</v>
      </c>
      <c r="BM321" s="222" t="s">
        <v>738</v>
      </c>
    </row>
    <row r="322" spans="2:47" s="1" customFormat="1" ht="12">
      <c r="B322" s="38"/>
      <c r="C322" s="39"/>
      <c r="D322" s="224" t="s">
        <v>134</v>
      </c>
      <c r="E322" s="39"/>
      <c r="F322" s="225" t="s">
        <v>571</v>
      </c>
      <c r="G322" s="39"/>
      <c r="H322" s="39"/>
      <c r="I322" s="135"/>
      <c r="J322" s="39"/>
      <c r="K322" s="39"/>
      <c r="L322" s="43"/>
      <c r="M322" s="226"/>
      <c r="N322" s="83"/>
      <c r="O322" s="83"/>
      <c r="P322" s="83"/>
      <c r="Q322" s="83"/>
      <c r="R322" s="83"/>
      <c r="S322" s="83"/>
      <c r="T322" s="84"/>
      <c r="AT322" s="17" t="s">
        <v>134</v>
      </c>
      <c r="AU322" s="17" t="s">
        <v>80</v>
      </c>
    </row>
    <row r="323" spans="2:47" s="1" customFormat="1" ht="12">
      <c r="B323" s="38"/>
      <c r="C323" s="39"/>
      <c r="D323" s="224" t="s">
        <v>232</v>
      </c>
      <c r="E323" s="39"/>
      <c r="F323" s="227" t="s">
        <v>572</v>
      </c>
      <c r="G323" s="39"/>
      <c r="H323" s="39"/>
      <c r="I323" s="135"/>
      <c r="J323" s="39"/>
      <c r="K323" s="39"/>
      <c r="L323" s="43"/>
      <c r="M323" s="226"/>
      <c r="N323" s="83"/>
      <c r="O323" s="83"/>
      <c r="P323" s="83"/>
      <c r="Q323" s="83"/>
      <c r="R323" s="83"/>
      <c r="S323" s="83"/>
      <c r="T323" s="84"/>
      <c r="AT323" s="17" t="s">
        <v>232</v>
      </c>
      <c r="AU323" s="17" t="s">
        <v>80</v>
      </c>
    </row>
    <row r="324" spans="2:63" s="11" customFormat="1" ht="22.8" customHeight="1">
      <c r="B324" s="195"/>
      <c r="C324" s="196"/>
      <c r="D324" s="197" t="s">
        <v>70</v>
      </c>
      <c r="E324" s="209" t="s">
        <v>579</v>
      </c>
      <c r="F324" s="209" t="s">
        <v>580</v>
      </c>
      <c r="G324" s="196"/>
      <c r="H324" s="196"/>
      <c r="I324" s="199"/>
      <c r="J324" s="210">
        <f>BK324</f>
        <v>0</v>
      </c>
      <c r="K324" s="196"/>
      <c r="L324" s="201"/>
      <c r="M324" s="202"/>
      <c r="N324" s="203"/>
      <c r="O324" s="203"/>
      <c r="P324" s="204">
        <f>SUM(P325:P349)</f>
        <v>0</v>
      </c>
      <c r="Q324" s="203"/>
      <c r="R324" s="204">
        <f>SUM(R325:R349)</f>
        <v>0</v>
      </c>
      <c r="S324" s="203"/>
      <c r="T324" s="205">
        <f>SUM(T325:T349)</f>
        <v>0</v>
      </c>
      <c r="AR324" s="206" t="s">
        <v>78</v>
      </c>
      <c r="AT324" s="207" t="s">
        <v>70</v>
      </c>
      <c r="AU324" s="207" t="s">
        <v>78</v>
      </c>
      <c r="AY324" s="206" t="s">
        <v>126</v>
      </c>
      <c r="BK324" s="208">
        <f>SUM(BK325:BK349)</f>
        <v>0</v>
      </c>
    </row>
    <row r="325" spans="2:65" s="1" customFormat="1" ht="16.5" customHeight="1">
      <c r="B325" s="38"/>
      <c r="C325" s="211" t="s">
        <v>595</v>
      </c>
      <c r="D325" s="211" t="s">
        <v>127</v>
      </c>
      <c r="E325" s="212" t="s">
        <v>892</v>
      </c>
      <c r="F325" s="213" t="s">
        <v>893</v>
      </c>
      <c r="G325" s="214" t="s">
        <v>286</v>
      </c>
      <c r="H325" s="215">
        <v>181</v>
      </c>
      <c r="I325" s="216"/>
      <c r="J325" s="217">
        <f>ROUND(I325*H325,2)</f>
        <v>0</v>
      </c>
      <c r="K325" s="213" t="s">
        <v>19</v>
      </c>
      <c r="L325" s="43"/>
      <c r="M325" s="218" t="s">
        <v>19</v>
      </c>
      <c r="N325" s="219" t="s">
        <v>42</v>
      </c>
      <c r="O325" s="83"/>
      <c r="P325" s="220">
        <f>O325*H325</f>
        <v>0</v>
      </c>
      <c r="Q325" s="220">
        <v>0</v>
      </c>
      <c r="R325" s="220">
        <f>Q325*H325</f>
        <v>0</v>
      </c>
      <c r="S325" s="220">
        <v>0</v>
      </c>
      <c r="T325" s="221">
        <f>S325*H325</f>
        <v>0</v>
      </c>
      <c r="AR325" s="222" t="s">
        <v>150</v>
      </c>
      <c r="AT325" s="222" t="s">
        <v>127</v>
      </c>
      <c r="AU325" s="222" t="s">
        <v>80</v>
      </c>
      <c r="AY325" s="17" t="s">
        <v>126</v>
      </c>
      <c r="BE325" s="223">
        <f>IF(N325="základní",J325,0)</f>
        <v>0</v>
      </c>
      <c r="BF325" s="223">
        <f>IF(N325="snížená",J325,0)</f>
        <v>0</v>
      </c>
      <c r="BG325" s="223">
        <f>IF(N325="zákl. přenesená",J325,0)</f>
        <v>0</v>
      </c>
      <c r="BH325" s="223">
        <f>IF(N325="sníž. přenesená",J325,0)</f>
        <v>0</v>
      </c>
      <c r="BI325" s="223">
        <f>IF(N325="nulová",J325,0)</f>
        <v>0</v>
      </c>
      <c r="BJ325" s="17" t="s">
        <v>78</v>
      </c>
      <c r="BK325" s="223">
        <f>ROUND(I325*H325,2)</f>
        <v>0</v>
      </c>
      <c r="BL325" s="17" t="s">
        <v>150</v>
      </c>
      <c r="BM325" s="222" t="s">
        <v>894</v>
      </c>
    </row>
    <row r="326" spans="2:47" s="1" customFormat="1" ht="12">
      <c r="B326" s="38"/>
      <c r="C326" s="39"/>
      <c r="D326" s="224" t="s">
        <v>134</v>
      </c>
      <c r="E326" s="39"/>
      <c r="F326" s="225" t="s">
        <v>895</v>
      </c>
      <c r="G326" s="39"/>
      <c r="H326" s="39"/>
      <c r="I326" s="135"/>
      <c r="J326" s="39"/>
      <c r="K326" s="39"/>
      <c r="L326" s="43"/>
      <c r="M326" s="226"/>
      <c r="N326" s="83"/>
      <c r="O326" s="83"/>
      <c r="P326" s="83"/>
      <c r="Q326" s="83"/>
      <c r="R326" s="83"/>
      <c r="S326" s="83"/>
      <c r="T326" s="84"/>
      <c r="AT326" s="17" t="s">
        <v>134</v>
      </c>
      <c r="AU326" s="17" t="s">
        <v>80</v>
      </c>
    </row>
    <row r="327" spans="2:47" s="1" customFormat="1" ht="12">
      <c r="B327" s="38"/>
      <c r="C327" s="39"/>
      <c r="D327" s="224" t="s">
        <v>136</v>
      </c>
      <c r="E327" s="39"/>
      <c r="F327" s="227" t="s">
        <v>896</v>
      </c>
      <c r="G327" s="39"/>
      <c r="H327" s="39"/>
      <c r="I327" s="135"/>
      <c r="J327" s="39"/>
      <c r="K327" s="39"/>
      <c r="L327" s="43"/>
      <c r="M327" s="226"/>
      <c r="N327" s="83"/>
      <c r="O327" s="83"/>
      <c r="P327" s="83"/>
      <c r="Q327" s="83"/>
      <c r="R327" s="83"/>
      <c r="S327" s="83"/>
      <c r="T327" s="84"/>
      <c r="AT327" s="17" t="s">
        <v>136</v>
      </c>
      <c r="AU327" s="17" t="s">
        <v>80</v>
      </c>
    </row>
    <row r="328" spans="2:65" s="1" customFormat="1" ht="24" customHeight="1">
      <c r="B328" s="38"/>
      <c r="C328" s="211" t="s">
        <v>603</v>
      </c>
      <c r="D328" s="211" t="s">
        <v>127</v>
      </c>
      <c r="E328" s="212" t="s">
        <v>582</v>
      </c>
      <c r="F328" s="213" t="s">
        <v>583</v>
      </c>
      <c r="G328" s="214" t="s">
        <v>286</v>
      </c>
      <c r="H328" s="215">
        <v>13.86</v>
      </c>
      <c r="I328" s="216"/>
      <c r="J328" s="217">
        <f>ROUND(I328*H328,2)</f>
        <v>0</v>
      </c>
      <c r="K328" s="213" t="s">
        <v>19</v>
      </c>
      <c r="L328" s="43"/>
      <c r="M328" s="218" t="s">
        <v>19</v>
      </c>
      <c r="N328" s="219" t="s">
        <v>42</v>
      </c>
      <c r="O328" s="83"/>
      <c r="P328" s="220">
        <f>O328*H328</f>
        <v>0</v>
      </c>
      <c r="Q328" s="220">
        <v>0</v>
      </c>
      <c r="R328" s="220">
        <f>Q328*H328</f>
        <v>0</v>
      </c>
      <c r="S328" s="220">
        <v>0</v>
      </c>
      <c r="T328" s="221">
        <f>S328*H328</f>
        <v>0</v>
      </c>
      <c r="AR328" s="222" t="s">
        <v>150</v>
      </c>
      <c r="AT328" s="222" t="s">
        <v>127</v>
      </c>
      <c r="AU328" s="222" t="s">
        <v>80</v>
      </c>
      <c r="AY328" s="17" t="s">
        <v>126</v>
      </c>
      <c r="BE328" s="223">
        <f>IF(N328="základní",J328,0)</f>
        <v>0</v>
      </c>
      <c r="BF328" s="223">
        <f>IF(N328="snížená",J328,0)</f>
        <v>0</v>
      </c>
      <c r="BG328" s="223">
        <f>IF(N328="zákl. přenesená",J328,0)</f>
        <v>0</v>
      </c>
      <c r="BH328" s="223">
        <f>IF(N328="sníž. přenesená",J328,0)</f>
        <v>0</v>
      </c>
      <c r="BI328" s="223">
        <f>IF(N328="nulová",J328,0)</f>
        <v>0</v>
      </c>
      <c r="BJ328" s="17" t="s">
        <v>78</v>
      </c>
      <c r="BK328" s="223">
        <f>ROUND(I328*H328,2)</f>
        <v>0</v>
      </c>
      <c r="BL328" s="17" t="s">
        <v>150</v>
      </c>
      <c r="BM328" s="222" t="s">
        <v>897</v>
      </c>
    </row>
    <row r="329" spans="2:47" s="1" customFormat="1" ht="12">
      <c r="B329" s="38"/>
      <c r="C329" s="39"/>
      <c r="D329" s="224" t="s">
        <v>134</v>
      </c>
      <c r="E329" s="39"/>
      <c r="F329" s="225" t="s">
        <v>583</v>
      </c>
      <c r="G329" s="39"/>
      <c r="H329" s="39"/>
      <c r="I329" s="135"/>
      <c r="J329" s="39"/>
      <c r="K329" s="39"/>
      <c r="L329" s="43"/>
      <c r="M329" s="226"/>
      <c r="N329" s="83"/>
      <c r="O329" s="83"/>
      <c r="P329" s="83"/>
      <c r="Q329" s="83"/>
      <c r="R329" s="83"/>
      <c r="S329" s="83"/>
      <c r="T329" s="84"/>
      <c r="AT329" s="17" t="s">
        <v>134</v>
      </c>
      <c r="AU329" s="17" t="s">
        <v>80</v>
      </c>
    </row>
    <row r="330" spans="2:65" s="1" customFormat="1" ht="16.5" customHeight="1">
      <c r="B330" s="38"/>
      <c r="C330" s="211" t="s">
        <v>609</v>
      </c>
      <c r="D330" s="211" t="s">
        <v>127</v>
      </c>
      <c r="E330" s="212" t="s">
        <v>587</v>
      </c>
      <c r="F330" s="213" t="s">
        <v>588</v>
      </c>
      <c r="G330" s="214" t="s">
        <v>286</v>
      </c>
      <c r="H330" s="215">
        <v>7.6</v>
      </c>
      <c r="I330" s="216"/>
      <c r="J330" s="217">
        <f>ROUND(I330*H330,2)</f>
        <v>0</v>
      </c>
      <c r="K330" s="213" t="s">
        <v>164</v>
      </c>
      <c r="L330" s="43"/>
      <c r="M330" s="218" t="s">
        <v>19</v>
      </c>
      <c r="N330" s="219" t="s">
        <v>42</v>
      </c>
      <c r="O330" s="83"/>
      <c r="P330" s="220">
        <f>O330*H330</f>
        <v>0</v>
      </c>
      <c r="Q330" s="220">
        <v>0</v>
      </c>
      <c r="R330" s="220">
        <f>Q330*H330</f>
        <v>0</v>
      </c>
      <c r="S330" s="220">
        <v>0</v>
      </c>
      <c r="T330" s="221">
        <f>S330*H330</f>
        <v>0</v>
      </c>
      <c r="AR330" s="222" t="s">
        <v>150</v>
      </c>
      <c r="AT330" s="222" t="s">
        <v>127</v>
      </c>
      <c r="AU330" s="222" t="s">
        <v>80</v>
      </c>
      <c r="AY330" s="17" t="s">
        <v>126</v>
      </c>
      <c r="BE330" s="223">
        <f>IF(N330="základní",J330,0)</f>
        <v>0</v>
      </c>
      <c r="BF330" s="223">
        <f>IF(N330="snížená",J330,0)</f>
        <v>0</v>
      </c>
      <c r="BG330" s="223">
        <f>IF(N330="zákl. přenesená",J330,0)</f>
        <v>0</v>
      </c>
      <c r="BH330" s="223">
        <f>IF(N330="sníž. přenesená",J330,0)</f>
        <v>0</v>
      </c>
      <c r="BI330" s="223">
        <f>IF(N330="nulová",J330,0)</f>
        <v>0</v>
      </c>
      <c r="BJ330" s="17" t="s">
        <v>78</v>
      </c>
      <c r="BK330" s="223">
        <f>ROUND(I330*H330,2)</f>
        <v>0</v>
      </c>
      <c r="BL330" s="17" t="s">
        <v>150</v>
      </c>
      <c r="BM330" s="222" t="s">
        <v>745</v>
      </c>
    </row>
    <row r="331" spans="2:47" s="1" customFormat="1" ht="12">
      <c r="B331" s="38"/>
      <c r="C331" s="39"/>
      <c r="D331" s="224" t="s">
        <v>134</v>
      </c>
      <c r="E331" s="39"/>
      <c r="F331" s="225" t="s">
        <v>590</v>
      </c>
      <c r="G331" s="39"/>
      <c r="H331" s="39"/>
      <c r="I331" s="135"/>
      <c r="J331" s="39"/>
      <c r="K331" s="39"/>
      <c r="L331" s="43"/>
      <c r="M331" s="226"/>
      <c r="N331" s="83"/>
      <c r="O331" s="83"/>
      <c r="P331" s="83"/>
      <c r="Q331" s="83"/>
      <c r="R331" s="83"/>
      <c r="S331" s="83"/>
      <c r="T331" s="84"/>
      <c r="AT331" s="17" t="s">
        <v>134</v>
      </c>
      <c r="AU331" s="17" t="s">
        <v>80</v>
      </c>
    </row>
    <row r="332" spans="2:47" s="1" customFormat="1" ht="12">
      <c r="B332" s="38"/>
      <c r="C332" s="39"/>
      <c r="D332" s="224" t="s">
        <v>232</v>
      </c>
      <c r="E332" s="39"/>
      <c r="F332" s="227" t="s">
        <v>591</v>
      </c>
      <c r="G332" s="39"/>
      <c r="H332" s="39"/>
      <c r="I332" s="135"/>
      <c r="J332" s="39"/>
      <c r="K332" s="39"/>
      <c r="L332" s="43"/>
      <c r="M332" s="226"/>
      <c r="N332" s="83"/>
      <c r="O332" s="83"/>
      <c r="P332" s="83"/>
      <c r="Q332" s="83"/>
      <c r="R332" s="83"/>
      <c r="S332" s="83"/>
      <c r="T332" s="84"/>
      <c r="AT332" s="17" t="s">
        <v>232</v>
      </c>
      <c r="AU332" s="17" t="s">
        <v>80</v>
      </c>
    </row>
    <row r="333" spans="2:47" s="1" customFormat="1" ht="12">
      <c r="B333" s="38"/>
      <c r="C333" s="39"/>
      <c r="D333" s="224" t="s">
        <v>136</v>
      </c>
      <c r="E333" s="39"/>
      <c r="F333" s="227" t="s">
        <v>592</v>
      </c>
      <c r="G333" s="39"/>
      <c r="H333" s="39"/>
      <c r="I333" s="135"/>
      <c r="J333" s="39"/>
      <c r="K333" s="39"/>
      <c r="L333" s="43"/>
      <c r="M333" s="226"/>
      <c r="N333" s="83"/>
      <c r="O333" s="83"/>
      <c r="P333" s="83"/>
      <c r="Q333" s="83"/>
      <c r="R333" s="83"/>
      <c r="S333" s="83"/>
      <c r="T333" s="84"/>
      <c r="AT333" s="17" t="s">
        <v>136</v>
      </c>
      <c r="AU333" s="17" t="s">
        <v>80</v>
      </c>
    </row>
    <row r="334" spans="2:51" s="13" customFormat="1" ht="12">
      <c r="B334" s="242"/>
      <c r="C334" s="243"/>
      <c r="D334" s="224" t="s">
        <v>240</v>
      </c>
      <c r="E334" s="244" t="s">
        <v>19</v>
      </c>
      <c r="F334" s="245" t="s">
        <v>898</v>
      </c>
      <c r="G334" s="243"/>
      <c r="H334" s="244" t="s">
        <v>19</v>
      </c>
      <c r="I334" s="246"/>
      <c r="J334" s="243"/>
      <c r="K334" s="243"/>
      <c r="L334" s="247"/>
      <c r="M334" s="248"/>
      <c r="N334" s="249"/>
      <c r="O334" s="249"/>
      <c r="P334" s="249"/>
      <c r="Q334" s="249"/>
      <c r="R334" s="249"/>
      <c r="S334" s="249"/>
      <c r="T334" s="250"/>
      <c r="AT334" s="251" t="s">
        <v>240</v>
      </c>
      <c r="AU334" s="251" t="s">
        <v>80</v>
      </c>
      <c r="AV334" s="13" t="s">
        <v>78</v>
      </c>
      <c r="AW334" s="13" t="s">
        <v>32</v>
      </c>
      <c r="AX334" s="13" t="s">
        <v>71</v>
      </c>
      <c r="AY334" s="251" t="s">
        <v>126</v>
      </c>
    </row>
    <row r="335" spans="2:51" s="12" customFormat="1" ht="12">
      <c r="B335" s="231"/>
      <c r="C335" s="232"/>
      <c r="D335" s="224" t="s">
        <v>240</v>
      </c>
      <c r="E335" s="233" t="s">
        <v>19</v>
      </c>
      <c r="F335" s="234" t="s">
        <v>899</v>
      </c>
      <c r="G335" s="232"/>
      <c r="H335" s="235">
        <v>7.6</v>
      </c>
      <c r="I335" s="236"/>
      <c r="J335" s="232"/>
      <c r="K335" s="232"/>
      <c r="L335" s="237"/>
      <c r="M335" s="238"/>
      <c r="N335" s="239"/>
      <c r="O335" s="239"/>
      <c r="P335" s="239"/>
      <c r="Q335" s="239"/>
      <c r="R335" s="239"/>
      <c r="S335" s="239"/>
      <c r="T335" s="240"/>
      <c r="AT335" s="241" t="s">
        <v>240</v>
      </c>
      <c r="AU335" s="241" t="s">
        <v>80</v>
      </c>
      <c r="AV335" s="12" t="s">
        <v>80</v>
      </c>
      <c r="AW335" s="12" t="s">
        <v>32</v>
      </c>
      <c r="AX335" s="12" t="s">
        <v>71</v>
      </c>
      <c r="AY335" s="241" t="s">
        <v>126</v>
      </c>
    </row>
    <row r="336" spans="2:51" s="14" customFormat="1" ht="12">
      <c r="B336" s="252"/>
      <c r="C336" s="253"/>
      <c r="D336" s="224" t="s">
        <v>240</v>
      </c>
      <c r="E336" s="254" t="s">
        <v>19</v>
      </c>
      <c r="F336" s="255" t="s">
        <v>300</v>
      </c>
      <c r="G336" s="253"/>
      <c r="H336" s="256">
        <v>7.6</v>
      </c>
      <c r="I336" s="257"/>
      <c r="J336" s="253"/>
      <c r="K336" s="253"/>
      <c r="L336" s="258"/>
      <c r="M336" s="259"/>
      <c r="N336" s="260"/>
      <c r="O336" s="260"/>
      <c r="P336" s="260"/>
      <c r="Q336" s="260"/>
      <c r="R336" s="260"/>
      <c r="S336" s="260"/>
      <c r="T336" s="261"/>
      <c r="AT336" s="262" t="s">
        <v>240</v>
      </c>
      <c r="AU336" s="262" t="s">
        <v>80</v>
      </c>
      <c r="AV336" s="14" t="s">
        <v>150</v>
      </c>
      <c r="AW336" s="14" t="s">
        <v>32</v>
      </c>
      <c r="AX336" s="14" t="s">
        <v>78</v>
      </c>
      <c r="AY336" s="262" t="s">
        <v>126</v>
      </c>
    </row>
    <row r="337" spans="2:65" s="1" customFormat="1" ht="24" customHeight="1">
      <c r="B337" s="38"/>
      <c r="C337" s="211" t="s">
        <v>900</v>
      </c>
      <c r="D337" s="211" t="s">
        <v>127</v>
      </c>
      <c r="E337" s="212" t="s">
        <v>901</v>
      </c>
      <c r="F337" s="213" t="s">
        <v>902</v>
      </c>
      <c r="G337" s="214" t="s">
        <v>286</v>
      </c>
      <c r="H337" s="215">
        <v>18.6</v>
      </c>
      <c r="I337" s="216"/>
      <c r="J337" s="217">
        <f>ROUND(I337*H337,2)</f>
        <v>0</v>
      </c>
      <c r="K337" s="213" t="s">
        <v>19</v>
      </c>
      <c r="L337" s="43"/>
      <c r="M337" s="218" t="s">
        <v>19</v>
      </c>
      <c r="N337" s="219" t="s">
        <v>42</v>
      </c>
      <c r="O337" s="83"/>
      <c r="P337" s="220">
        <f>O337*H337</f>
        <v>0</v>
      </c>
      <c r="Q337" s="220">
        <v>0</v>
      </c>
      <c r="R337" s="220">
        <f>Q337*H337</f>
        <v>0</v>
      </c>
      <c r="S337" s="220">
        <v>0</v>
      </c>
      <c r="T337" s="221">
        <f>S337*H337</f>
        <v>0</v>
      </c>
      <c r="AR337" s="222" t="s">
        <v>150</v>
      </c>
      <c r="AT337" s="222" t="s">
        <v>127</v>
      </c>
      <c r="AU337" s="222" t="s">
        <v>80</v>
      </c>
      <c r="AY337" s="17" t="s">
        <v>126</v>
      </c>
      <c r="BE337" s="223">
        <f>IF(N337="základní",J337,0)</f>
        <v>0</v>
      </c>
      <c r="BF337" s="223">
        <f>IF(N337="snížená",J337,0)</f>
        <v>0</v>
      </c>
      <c r="BG337" s="223">
        <f>IF(N337="zákl. přenesená",J337,0)</f>
        <v>0</v>
      </c>
      <c r="BH337" s="223">
        <f>IF(N337="sníž. přenesená",J337,0)</f>
        <v>0</v>
      </c>
      <c r="BI337" s="223">
        <f>IF(N337="nulová",J337,0)</f>
        <v>0</v>
      </c>
      <c r="BJ337" s="17" t="s">
        <v>78</v>
      </c>
      <c r="BK337" s="223">
        <f>ROUND(I337*H337,2)</f>
        <v>0</v>
      </c>
      <c r="BL337" s="17" t="s">
        <v>150</v>
      </c>
      <c r="BM337" s="222" t="s">
        <v>903</v>
      </c>
    </row>
    <row r="338" spans="2:47" s="1" customFormat="1" ht="12">
      <c r="B338" s="38"/>
      <c r="C338" s="39"/>
      <c r="D338" s="224" t="s">
        <v>134</v>
      </c>
      <c r="E338" s="39"/>
      <c r="F338" s="225" t="s">
        <v>904</v>
      </c>
      <c r="G338" s="39"/>
      <c r="H338" s="39"/>
      <c r="I338" s="135"/>
      <c r="J338" s="39"/>
      <c r="K338" s="39"/>
      <c r="L338" s="43"/>
      <c r="M338" s="226"/>
      <c r="N338" s="83"/>
      <c r="O338" s="83"/>
      <c r="P338" s="83"/>
      <c r="Q338" s="83"/>
      <c r="R338" s="83"/>
      <c r="S338" s="83"/>
      <c r="T338" s="84"/>
      <c r="AT338" s="17" t="s">
        <v>134</v>
      </c>
      <c r="AU338" s="17" t="s">
        <v>80</v>
      </c>
    </row>
    <row r="339" spans="2:51" s="13" customFormat="1" ht="12">
      <c r="B339" s="242"/>
      <c r="C339" s="243"/>
      <c r="D339" s="224" t="s">
        <v>240</v>
      </c>
      <c r="E339" s="244" t="s">
        <v>19</v>
      </c>
      <c r="F339" s="245" t="s">
        <v>599</v>
      </c>
      <c r="G339" s="243"/>
      <c r="H339" s="244" t="s">
        <v>19</v>
      </c>
      <c r="I339" s="246"/>
      <c r="J339" s="243"/>
      <c r="K339" s="243"/>
      <c r="L339" s="247"/>
      <c r="M339" s="248"/>
      <c r="N339" s="249"/>
      <c r="O339" s="249"/>
      <c r="P339" s="249"/>
      <c r="Q339" s="249"/>
      <c r="R339" s="249"/>
      <c r="S339" s="249"/>
      <c r="T339" s="250"/>
      <c r="AT339" s="251" t="s">
        <v>240</v>
      </c>
      <c r="AU339" s="251" t="s">
        <v>80</v>
      </c>
      <c r="AV339" s="13" t="s">
        <v>78</v>
      </c>
      <c r="AW339" s="13" t="s">
        <v>32</v>
      </c>
      <c r="AX339" s="13" t="s">
        <v>71</v>
      </c>
      <c r="AY339" s="251" t="s">
        <v>126</v>
      </c>
    </row>
    <row r="340" spans="2:51" s="12" customFormat="1" ht="12">
      <c r="B340" s="231"/>
      <c r="C340" s="232"/>
      <c r="D340" s="224" t="s">
        <v>240</v>
      </c>
      <c r="E340" s="233" t="s">
        <v>19</v>
      </c>
      <c r="F340" s="234" t="s">
        <v>905</v>
      </c>
      <c r="G340" s="232"/>
      <c r="H340" s="235">
        <v>26.2</v>
      </c>
      <c r="I340" s="236"/>
      <c r="J340" s="232"/>
      <c r="K340" s="232"/>
      <c r="L340" s="237"/>
      <c r="M340" s="238"/>
      <c r="N340" s="239"/>
      <c r="O340" s="239"/>
      <c r="P340" s="239"/>
      <c r="Q340" s="239"/>
      <c r="R340" s="239"/>
      <c r="S340" s="239"/>
      <c r="T340" s="240"/>
      <c r="AT340" s="241" t="s">
        <v>240</v>
      </c>
      <c r="AU340" s="241" t="s">
        <v>80</v>
      </c>
      <c r="AV340" s="12" t="s">
        <v>80</v>
      </c>
      <c r="AW340" s="12" t="s">
        <v>32</v>
      </c>
      <c r="AX340" s="12" t="s">
        <v>71</v>
      </c>
      <c r="AY340" s="241" t="s">
        <v>126</v>
      </c>
    </row>
    <row r="341" spans="2:51" s="13" customFormat="1" ht="12">
      <c r="B341" s="242"/>
      <c r="C341" s="243"/>
      <c r="D341" s="224" t="s">
        <v>240</v>
      </c>
      <c r="E341" s="244" t="s">
        <v>19</v>
      </c>
      <c r="F341" s="245" t="s">
        <v>601</v>
      </c>
      <c r="G341" s="243"/>
      <c r="H341" s="244" t="s">
        <v>19</v>
      </c>
      <c r="I341" s="246"/>
      <c r="J341" s="243"/>
      <c r="K341" s="243"/>
      <c r="L341" s="247"/>
      <c r="M341" s="248"/>
      <c r="N341" s="249"/>
      <c r="O341" s="249"/>
      <c r="P341" s="249"/>
      <c r="Q341" s="249"/>
      <c r="R341" s="249"/>
      <c r="S341" s="249"/>
      <c r="T341" s="250"/>
      <c r="AT341" s="251" t="s">
        <v>240</v>
      </c>
      <c r="AU341" s="251" t="s">
        <v>80</v>
      </c>
      <c r="AV341" s="13" t="s">
        <v>78</v>
      </c>
      <c r="AW341" s="13" t="s">
        <v>32</v>
      </c>
      <c r="AX341" s="13" t="s">
        <v>71</v>
      </c>
      <c r="AY341" s="251" t="s">
        <v>126</v>
      </c>
    </row>
    <row r="342" spans="2:51" s="12" customFormat="1" ht="12">
      <c r="B342" s="231"/>
      <c r="C342" s="232"/>
      <c r="D342" s="224" t="s">
        <v>240</v>
      </c>
      <c r="E342" s="233" t="s">
        <v>19</v>
      </c>
      <c r="F342" s="234" t="s">
        <v>906</v>
      </c>
      <c r="G342" s="232"/>
      <c r="H342" s="235">
        <v>-7.6</v>
      </c>
      <c r="I342" s="236"/>
      <c r="J342" s="232"/>
      <c r="K342" s="232"/>
      <c r="L342" s="237"/>
      <c r="M342" s="238"/>
      <c r="N342" s="239"/>
      <c r="O342" s="239"/>
      <c r="P342" s="239"/>
      <c r="Q342" s="239"/>
      <c r="R342" s="239"/>
      <c r="S342" s="239"/>
      <c r="T342" s="240"/>
      <c r="AT342" s="241" t="s">
        <v>240</v>
      </c>
      <c r="AU342" s="241" t="s">
        <v>80</v>
      </c>
      <c r="AV342" s="12" t="s">
        <v>80</v>
      </c>
      <c r="AW342" s="12" t="s">
        <v>32</v>
      </c>
      <c r="AX342" s="12" t="s">
        <v>71</v>
      </c>
      <c r="AY342" s="241" t="s">
        <v>126</v>
      </c>
    </row>
    <row r="343" spans="2:51" s="14" customFormat="1" ht="12">
      <c r="B343" s="252"/>
      <c r="C343" s="253"/>
      <c r="D343" s="224" t="s">
        <v>240</v>
      </c>
      <c r="E343" s="254" t="s">
        <v>19</v>
      </c>
      <c r="F343" s="255" t="s">
        <v>300</v>
      </c>
      <c r="G343" s="253"/>
      <c r="H343" s="256">
        <v>18.6</v>
      </c>
      <c r="I343" s="257"/>
      <c r="J343" s="253"/>
      <c r="K343" s="253"/>
      <c r="L343" s="258"/>
      <c r="M343" s="259"/>
      <c r="N343" s="260"/>
      <c r="O343" s="260"/>
      <c r="P343" s="260"/>
      <c r="Q343" s="260"/>
      <c r="R343" s="260"/>
      <c r="S343" s="260"/>
      <c r="T343" s="261"/>
      <c r="AT343" s="262" t="s">
        <v>240</v>
      </c>
      <c r="AU343" s="262" t="s">
        <v>80</v>
      </c>
      <c r="AV343" s="14" t="s">
        <v>150</v>
      </c>
      <c r="AW343" s="14" t="s">
        <v>32</v>
      </c>
      <c r="AX343" s="14" t="s">
        <v>78</v>
      </c>
      <c r="AY343" s="262" t="s">
        <v>126</v>
      </c>
    </row>
    <row r="344" spans="2:65" s="1" customFormat="1" ht="16.5" customHeight="1">
      <c r="B344" s="38"/>
      <c r="C344" s="211" t="s">
        <v>907</v>
      </c>
      <c r="D344" s="211" t="s">
        <v>127</v>
      </c>
      <c r="E344" s="212" t="s">
        <v>604</v>
      </c>
      <c r="F344" s="213" t="s">
        <v>605</v>
      </c>
      <c r="G344" s="214" t="s">
        <v>286</v>
      </c>
      <c r="H344" s="215">
        <v>7.6</v>
      </c>
      <c r="I344" s="216"/>
      <c r="J344" s="217">
        <f>ROUND(I344*H344,2)</f>
        <v>0</v>
      </c>
      <c r="K344" s="213" t="s">
        <v>164</v>
      </c>
      <c r="L344" s="43"/>
      <c r="M344" s="218" t="s">
        <v>19</v>
      </c>
      <c r="N344" s="219" t="s">
        <v>42</v>
      </c>
      <c r="O344" s="83"/>
      <c r="P344" s="220">
        <f>O344*H344</f>
        <v>0</v>
      </c>
      <c r="Q344" s="220">
        <v>0</v>
      </c>
      <c r="R344" s="220">
        <f>Q344*H344</f>
        <v>0</v>
      </c>
      <c r="S344" s="220">
        <v>0</v>
      </c>
      <c r="T344" s="221">
        <f>S344*H344</f>
        <v>0</v>
      </c>
      <c r="AR344" s="222" t="s">
        <v>150</v>
      </c>
      <c r="AT344" s="222" t="s">
        <v>127</v>
      </c>
      <c r="AU344" s="222" t="s">
        <v>80</v>
      </c>
      <c r="AY344" s="17" t="s">
        <v>126</v>
      </c>
      <c r="BE344" s="223">
        <f>IF(N344="základní",J344,0)</f>
        <v>0</v>
      </c>
      <c r="BF344" s="223">
        <f>IF(N344="snížená",J344,0)</f>
        <v>0</v>
      </c>
      <c r="BG344" s="223">
        <f>IF(N344="zákl. přenesená",J344,0)</f>
        <v>0</v>
      </c>
      <c r="BH344" s="223">
        <f>IF(N344="sníž. přenesená",J344,0)</f>
        <v>0</v>
      </c>
      <c r="BI344" s="223">
        <f>IF(N344="nulová",J344,0)</f>
        <v>0</v>
      </c>
      <c r="BJ344" s="17" t="s">
        <v>78</v>
      </c>
      <c r="BK344" s="223">
        <f>ROUND(I344*H344,2)</f>
        <v>0</v>
      </c>
      <c r="BL344" s="17" t="s">
        <v>150</v>
      </c>
      <c r="BM344" s="222" t="s">
        <v>748</v>
      </c>
    </row>
    <row r="345" spans="2:47" s="1" customFormat="1" ht="12">
      <c r="B345" s="38"/>
      <c r="C345" s="39"/>
      <c r="D345" s="224" t="s">
        <v>134</v>
      </c>
      <c r="E345" s="39"/>
      <c r="F345" s="225" t="s">
        <v>607</v>
      </c>
      <c r="G345" s="39"/>
      <c r="H345" s="39"/>
      <c r="I345" s="135"/>
      <c r="J345" s="39"/>
      <c r="K345" s="39"/>
      <c r="L345" s="43"/>
      <c r="M345" s="226"/>
      <c r="N345" s="83"/>
      <c r="O345" s="83"/>
      <c r="P345" s="83"/>
      <c r="Q345" s="83"/>
      <c r="R345" s="83"/>
      <c r="S345" s="83"/>
      <c r="T345" s="84"/>
      <c r="AT345" s="17" t="s">
        <v>134</v>
      </c>
      <c r="AU345" s="17" t="s">
        <v>80</v>
      </c>
    </row>
    <row r="346" spans="2:47" s="1" customFormat="1" ht="12">
      <c r="B346" s="38"/>
      <c r="C346" s="39"/>
      <c r="D346" s="224" t="s">
        <v>232</v>
      </c>
      <c r="E346" s="39"/>
      <c r="F346" s="227" t="s">
        <v>608</v>
      </c>
      <c r="G346" s="39"/>
      <c r="H346" s="39"/>
      <c r="I346" s="135"/>
      <c r="J346" s="39"/>
      <c r="K346" s="39"/>
      <c r="L346" s="43"/>
      <c r="M346" s="226"/>
      <c r="N346" s="83"/>
      <c r="O346" s="83"/>
      <c r="P346" s="83"/>
      <c r="Q346" s="83"/>
      <c r="R346" s="83"/>
      <c r="S346" s="83"/>
      <c r="T346" s="84"/>
      <c r="AT346" s="17" t="s">
        <v>232</v>
      </c>
      <c r="AU346" s="17" t="s">
        <v>80</v>
      </c>
    </row>
    <row r="347" spans="2:65" s="1" customFormat="1" ht="16.5" customHeight="1">
      <c r="B347" s="38"/>
      <c r="C347" s="211" t="s">
        <v>908</v>
      </c>
      <c r="D347" s="211" t="s">
        <v>127</v>
      </c>
      <c r="E347" s="212" t="s">
        <v>610</v>
      </c>
      <c r="F347" s="213" t="s">
        <v>611</v>
      </c>
      <c r="G347" s="214" t="s">
        <v>286</v>
      </c>
      <c r="H347" s="215">
        <v>13.86</v>
      </c>
      <c r="I347" s="216"/>
      <c r="J347" s="217">
        <f>ROUND(I347*H347,2)</f>
        <v>0</v>
      </c>
      <c r="K347" s="213" t="s">
        <v>164</v>
      </c>
      <c r="L347" s="43"/>
      <c r="M347" s="218" t="s">
        <v>19</v>
      </c>
      <c r="N347" s="219" t="s">
        <v>42</v>
      </c>
      <c r="O347" s="83"/>
      <c r="P347" s="220">
        <f>O347*H347</f>
        <v>0</v>
      </c>
      <c r="Q347" s="220">
        <v>0</v>
      </c>
      <c r="R347" s="220">
        <f>Q347*H347</f>
        <v>0</v>
      </c>
      <c r="S347" s="220">
        <v>0</v>
      </c>
      <c r="T347" s="221">
        <f>S347*H347</f>
        <v>0</v>
      </c>
      <c r="AR347" s="222" t="s">
        <v>150</v>
      </c>
      <c r="AT347" s="222" t="s">
        <v>127</v>
      </c>
      <c r="AU347" s="222" t="s">
        <v>80</v>
      </c>
      <c r="AY347" s="17" t="s">
        <v>126</v>
      </c>
      <c r="BE347" s="223">
        <f>IF(N347="základní",J347,0)</f>
        <v>0</v>
      </c>
      <c r="BF347" s="223">
        <f>IF(N347="snížená",J347,0)</f>
        <v>0</v>
      </c>
      <c r="BG347" s="223">
        <f>IF(N347="zákl. přenesená",J347,0)</f>
        <v>0</v>
      </c>
      <c r="BH347" s="223">
        <f>IF(N347="sníž. přenesená",J347,0)</f>
        <v>0</v>
      </c>
      <c r="BI347" s="223">
        <f>IF(N347="nulová",J347,0)</f>
        <v>0</v>
      </c>
      <c r="BJ347" s="17" t="s">
        <v>78</v>
      </c>
      <c r="BK347" s="223">
        <f>ROUND(I347*H347,2)</f>
        <v>0</v>
      </c>
      <c r="BL347" s="17" t="s">
        <v>150</v>
      </c>
      <c r="BM347" s="222" t="s">
        <v>909</v>
      </c>
    </row>
    <row r="348" spans="2:47" s="1" customFormat="1" ht="12">
      <c r="B348" s="38"/>
      <c r="C348" s="39"/>
      <c r="D348" s="224" t="s">
        <v>134</v>
      </c>
      <c r="E348" s="39"/>
      <c r="F348" s="225" t="s">
        <v>613</v>
      </c>
      <c r="G348" s="39"/>
      <c r="H348" s="39"/>
      <c r="I348" s="135"/>
      <c r="J348" s="39"/>
      <c r="K348" s="39"/>
      <c r="L348" s="43"/>
      <c r="M348" s="226"/>
      <c r="N348" s="83"/>
      <c r="O348" s="83"/>
      <c r="P348" s="83"/>
      <c r="Q348" s="83"/>
      <c r="R348" s="83"/>
      <c r="S348" s="83"/>
      <c r="T348" s="84"/>
      <c r="AT348" s="17" t="s">
        <v>134</v>
      </c>
      <c r="AU348" s="17" t="s">
        <v>80</v>
      </c>
    </row>
    <row r="349" spans="2:47" s="1" customFormat="1" ht="12">
      <c r="B349" s="38"/>
      <c r="C349" s="39"/>
      <c r="D349" s="224" t="s">
        <v>232</v>
      </c>
      <c r="E349" s="39"/>
      <c r="F349" s="227" t="s">
        <v>614</v>
      </c>
      <c r="G349" s="39"/>
      <c r="H349" s="39"/>
      <c r="I349" s="135"/>
      <c r="J349" s="39"/>
      <c r="K349" s="39"/>
      <c r="L349" s="43"/>
      <c r="M349" s="226"/>
      <c r="N349" s="83"/>
      <c r="O349" s="83"/>
      <c r="P349" s="83"/>
      <c r="Q349" s="83"/>
      <c r="R349" s="83"/>
      <c r="S349" s="83"/>
      <c r="T349" s="84"/>
      <c r="AT349" s="17" t="s">
        <v>232</v>
      </c>
      <c r="AU349" s="17" t="s">
        <v>80</v>
      </c>
    </row>
    <row r="350" spans="2:63" s="11" customFormat="1" ht="22.8" customHeight="1">
      <c r="B350" s="195"/>
      <c r="C350" s="196"/>
      <c r="D350" s="197" t="s">
        <v>70</v>
      </c>
      <c r="E350" s="209" t="s">
        <v>615</v>
      </c>
      <c r="F350" s="209" t="s">
        <v>616</v>
      </c>
      <c r="G350" s="196"/>
      <c r="H350" s="196"/>
      <c r="I350" s="199"/>
      <c r="J350" s="210">
        <f>BK350</f>
        <v>0</v>
      </c>
      <c r="K350" s="196"/>
      <c r="L350" s="201"/>
      <c r="M350" s="202"/>
      <c r="N350" s="203"/>
      <c r="O350" s="203"/>
      <c r="P350" s="204">
        <f>SUM(P351:P353)</f>
        <v>0</v>
      </c>
      <c r="Q350" s="203"/>
      <c r="R350" s="204">
        <f>SUM(R351:R353)</f>
        <v>0</v>
      </c>
      <c r="S350" s="203"/>
      <c r="T350" s="205">
        <f>SUM(T351:T353)</f>
        <v>0</v>
      </c>
      <c r="AR350" s="206" t="s">
        <v>78</v>
      </c>
      <c r="AT350" s="207" t="s">
        <v>70</v>
      </c>
      <c r="AU350" s="207" t="s">
        <v>78</v>
      </c>
      <c r="AY350" s="206" t="s">
        <v>126</v>
      </c>
      <c r="BK350" s="208">
        <f>SUM(BK351:BK353)</f>
        <v>0</v>
      </c>
    </row>
    <row r="351" spans="2:65" s="1" customFormat="1" ht="16.5" customHeight="1">
      <c r="B351" s="38"/>
      <c r="C351" s="211" t="s">
        <v>910</v>
      </c>
      <c r="D351" s="211" t="s">
        <v>127</v>
      </c>
      <c r="E351" s="212" t="s">
        <v>618</v>
      </c>
      <c r="F351" s="213" t="s">
        <v>619</v>
      </c>
      <c r="G351" s="214" t="s">
        <v>286</v>
      </c>
      <c r="H351" s="215">
        <v>193.308</v>
      </c>
      <c r="I351" s="216"/>
      <c r="J351" s="217">
        <f>ROUND(I351*H351,2)</f>
        <v>0</v>
      </c>
      <c r="K351" s="213" t="s">
        <v>164</v>
      </c>
      <c r="L351" s="43"/>
      <c r="M351" s="218" t="s">
        <v>19</v>
      </c>
      <c r="N351" s="219" t="s">
        <v>42</v>
      </c>
      <c r="O351" s="83"/>
      <c r="P351" s="220">
        <f>O351*H351</f>
        <v>0</v>
      </c>
      <c r="Q351" s="220">
        <v>0</v>
      </c>
      <c r="R351" s="220">
        <f>Q351*H351</f>
        <v>0</v>
      </c>
      <c r="S351" s="220">
        <v>0</v>
      </c>
      <c r="T351" s="221">
        <f>S351*H351</f>
        <v>0</v>
      </c>
      <c r="AR351" s="222" t="s">
        <v>150</v>
      </c>
      <c r="AT351" s="222" t="s">
        <v>127</v>
      </c>
      <c r="AU351" s="222" t="s">
        <v>80</v>
      </c>
      <c r="AY351" s="17" t="s">
        <v>126</v>
      </c>
      <c r="BE351" s="223">
        <f>IF(N351="základní",J351,0)</f>
        <v>0</v>
      </c>
      <c r="BF351" s="223">
        <f>IF(N351="snížená",J351,0)</f>
        <v>0</v>
      </c>
      <c r="BG351" s="223">
        <f>IF(N351="zákl. přenesená",J351,0)</f>
        <v>0</v>
      </c>
      <c r="BH351" s="223">
        <f>IF(N351="sníž. přenesená",J351,0)</f>
        <v>0</v>
      </c>
      <c r="BI351" s="223">
        <f>IF(N351="nulová",J351,0)</f>
        <v>0</v>
      </c>
      <c r="BJ351" s="17" t="s">
        <v>78</v>
      </c>
      <c r="BK351" s="223">
        <f>ROUND(I351*H351,2)</f>
        <v>0</v>
      </c>
      <c r="BL351" s="17" t="s">
        <v>150</v>
      </c>
      <c r="BM351" s="222" t="s">
        <v>753</v>
      </c>
    </row>
    <row r="352" spans="2:47" s="1" customFormat="1" ht="12">
      <c r="B352" s="38"/>
      <c r="C352" s="39"/>
      <c r="D352" s="224" t="s">
        <v>134</v>
      </c>
      <c r="E352" s="39"/>
      <c r="F352" s="225" t="s">
        <v>621</v>
      </c>
      <c r="G352" s="39"/>
      <c r="H352" s="39"/>
      <c r="I352" s="135"/>
      <c r="J352" s="39"/>
      <c r="K352" s="39"/>
      <c r="L352" s="43"/>
      <c r="M352" s="226"/>
      <c r="N352" s="83"/>
      <c r="O352" s="83"/>
      <c r="P352" s="83"/>
      <c r="Q352" s="83"/>
      <c r="R352" s="83"/>
      <c r="S352" s="83"/>
      <c r="T352" s="84"/>
      <c r="AT352" s="17" t="s">
        <v>134</v>
      </c>
      <c r="AU352" s="17" t="s">
        <v>80</v>
      </c>
    </row>
    <row r="353" spans="2:47" s="1" customFormat="1" ht="12">
      <c r="B353" s="38"/>
      <c r="C353" s="39"/>
      <c r="D353" s="224" t="s">
        <v>232</v>
      </c>
      <c r="E353" s="39"/>
      <c r="F353" s="227" t="s">
        <v>622</v>
      </c>
      <c r="G353" s="39"/>
      <c r="H353" s="39"/>
      <c r="I353" s="135"/>
      <c r="J353" s="39"/>
      <c r="K353" s="39"/>
      <c r="L353" s="43"/>
      <c r="M353" s="228"/>
      <c r="N353" s="229"/>
      <c r="O353" s="229"/>
      <c r="P353" s="229"/>
      <c r="Q353" s="229"/>
      <c r="R353" s="229"/>
      <c r="S353" s="229"/>
      <c r="T353" s="230"/>
      <c r="AT353" s="17" t="s">
        <v>232</v>
      </c>
      <c r="AU353" s="17" t="s">
        <v>80</v>
      </c>
    </row>
    <row r="354" spans="2:12" s="1" customFormat="1" ht="6.95" customHeight="1">
      <c r="B354" s="58"/>
      <c r="C354" s="59"/>
      <c r="D354" s="59"/>
      <c r="E354" s="59"/>
      <c r="F354" s="59"/>
      <c r="G354" s="59"/>
      <c r="H354" s="59"/>
      <c r="I354" s="161"/>
      <c r="J354" s="59"/>
      <c r="K354" s="59"/>
      <c r="L354" s="43"/>
    </row>
  </sheetData>
  <sheetProtection password="CC35" sheet="1" objects="1" scenarios="1" formatColumns="0" formatRows="0" autoFilter="0"/>
  <autoFilter ref="C86:K353"/>
  <mergeCells count="9">
    <mergeCell ref="E7:H7"/>
    <mergeCell ref="E9:H9"/>
    <mergeCell ref="E18:H18"/>
    <mergeCell ref="E27:H27"/>
    <mergeCell ref="E48:H48"/>
    <mergeCell ref="E50:H50"/>
    <mergeCell ref="E77:H77"/>
    <mergeCell ref="E79:H79"/>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B2:BM225"/>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7.00390625" style="0" customWidth="1"/>
    <col min="8" max="8" width="11.421875" style="0" customWidth="1"/>
    <col min="9" max="9" width="20.140625" style="127"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7" t="s">
        <v>92</v>
      </c>
    </row>
    <row r="3" spans="2:46" ht="6.95" customHeight="1">
      <c r="B3" s="128"/>
      <c r="C3" s="129"/>
      <c r="D3" s="129"/>
      <c r="E3" s="129"/>
      <c r="F3" s="129"/>
      <c r="G3" s="129"/>
      <c r="H3" s="129"/>
      <c r="I3" s="130"/>
      <c r="J3" s="129"/>
      <c r="K3" s="129"/>
      <c r="L3" s="20"/>
      <c r="AT3" s="17" t="s">
        <v>80</v>
      </c>
    </row>
    <row r="4" spans="2:46" ht="24.95" customHeight="1">
      <c r="B4" s="20"/>
      <c r="D4" s="131" t="s">
        <v>96</v>
      </c>
      <c r="L4" s="20"/>
      <c r="M4" s="132" t="s">
        <v>10</v>
      </c>
      <c r="AT4" s="17" t="s">
        <v>4</v>
      </c>
    </row>
    <row r="5" spans="2:12" ht="6.95" customHeight="1">
      <c r="B5" s="20"/>
      <c r="L5" s="20"/>
    </row>
    <row r="6" spans="2:12" ht="12" customHeight="1">
      <c r="B6" s="20"/>
      <c r="D6" s="133" t="s">
        <v>16</v>
      </c>
      <c r="L6" s="20"/>
    </row>
    <row r="7" spans="2:12" ht="16.5" customHeight="1">
      <c r="B7" s="20"/>
      <c r="E7" s="134" t="str">
        <f>'Rekapitulace stavby'!K6</f>
        <v>SILNICE III/11727 - PRŮTAH DOBŘÍV</v>
      </c>
      <c r="F7" s="133"/>
      <c r="G7" s="133"/>
      <c r="H7" s="133"/>
      <c r="L7" s="20"/>
    </row>
    <row r="8" spans="2:12" s="1" customFormat="1" ht="12" customHeight="1">
      <c r="B8" s="43"/>
      <c r="D8" s="133" t="s">
        <v>97</v>
      </c>
      <c r="I8" s="135"/>
      <c r="L8" s="43"/>
    </row>
    <row r="9" spans="2:12" s="1" customFormat="1" ht="36.95" customHeight="1">
      <c r="B9" s="43"/>
      <c r="E9" s="136" t="s">
        <v>911</v>
      </c>
      <c r="F9" s="1"/>
      <c r="G9" s="1"/>
      <c r="H9" s="1"/>
      <c r="I9" s="135"/>
      <c r="L9" s="43"/>
    </row>
    <row r="10" spans="2:12" s="1" customFormat="1" ht="12">
      <c r="B10" s="43"/>
      <c r="I10" s="135"/>
      <c r="L10" s="43"/>
    </row>
    <row r="11" spans="2:12" s="1" customFormat="1" ht="12" customHeight="1">
      <c r="B11" s="43"/>
      <c r="D11" s="133" t="s">
        <v>18</v>
      </c>
      <c r="F11" s="137" t="s">
        <v>19</v>
      </c>
      <c r="I11" s="138" t="s">
        <v>20</v>
      </c>
      <c r="J11" s="137" t="s">
        <v>19</v>
      </c>
      <c r="L11" s="43"/>
    </row>
    <row r="12" spans="2:12" s="1" customFormat="1" ht="12" customHeight="1">
      <c r="B12" s="43"/>
      <c r="D12" s="133" t="s">
        <v>21</v>
      </c>
      <c r="F12" s="137" t="s">
        <v>22</v>
      </c>
      <c r="I12" s="138" t="s">
        <v>23</v>
      </c>
      <c r="J12" s="139" t="str">
        <f>'Rekapitulace stavby'!AN8</f>
        <v>30. 4. 2018</v>
      </c>
      <c r="L12" s="43"/>
    </row>
    <row r="13" spans="2:12" s="1" customFormat="1" ht="10.8" customHeight="1">
      <c r="B13" s="43"/>
      <c r="I13" s="135"/>
      <c r="L13" s="43"/>
    </row>
    <row r="14" spans="2:12" s="1" customFormat="1" ht="12" customHeight="1">
      <c r="B14" s="43"/>
      <c r="D14" s="133" t="s">
        <v>25</v>
      </c>
      <c r="I14" s="138" t="s">
        <v>26</v>
      </c>
      <c r="J14" s="137" t="s">
        <v>19</v>
      </c>
      <c r="L14" s="43"/>
    </row>
    <row r="15" spans="2:12" s="1" customFormat="1" ht="18" customHeight="1">
      <c r="B15" s="43"/>
      <c r="E15" s="137" t="s">
        <v>214</v>
      </c>
      <c r="I15" s="138" t="s">
        <v>28</v>
      </c>
      <c r="J15" s="137" t="s">
        <v>19</v>
      </c>
      <c r="L15" s="43"/>
    </row>
    <row r="16" spans="2:12" s="1" customFormat="1" ht="6.95" customHeight="1">
      <c r="B16" s="43"/>
      <c r="I16" s="135"/>
      <c r="L16" s="43"/>
    </row>
    <row r="17" spans="2:12" s="1" customFormat="1" ht="12" customHeight="1">
      <c r="B17" s="43"/>
      <c r="D17" s="133" t="s">
        <v>29</v>
      </c>
      <c r="I17" s="138" t="s">
        <v>26</v>
      </c>
      <c r="J17" s="33" t="str">
        <f>'Rekapitulace stavby'!AN13</f>
        <v>Vyplň údaj</v>
      </c>
      <c r="L17" s="43"/>
    </row>
    <row r="18" spans="2:12" s="1" customFormat="1" ht="18" customHeight="1">
      <c r="B18" s="43"/>
      <c r="E18" s="33" t="str">
        <f>'Rekapitulace stavby'!E14</f>
        <v>Vyplň údaj</v>
      </c>
      <c r="F18" s="137"/>
      <c r="G18" s="137"/>
      <c r="H18" s="137"/>
      <c r="I18" s="138" t="s">
        <v>28</v>
      </c>
      <c r="J18" s="33" t="str">
        <f>'Rekapitulace stavby'!AN14</f>
        <v>Vyplň údaj</v>
      </c>
      <c r="L18" s="43"/>
    </row>
    <row r="19" spans="2:12" s="1" customFormat="1" ht="6.95" customHeight="1">
      <c r="B19" s="43"/>
      <c r="I19" s="135"/>
      <c r="L19" s="43"/>
    </row>
    <row r="20" spans="2:12" s="1" customFormat="1" ht="12" customHeight="1">
      <c r="B20" s="43"/>
      <c r="D20" s="133" t="s">
        <v>31</v>
      </c>
      <c r="I20" s="138" t="s">
        <v>26</v>
      </c>
      <c r="J20" s="137" t="s">
        <v>19</v>
      </c>
      <c r="L20" s="43"/>
    </row>
    <row r="21" spans="2:12" s="1" customFormat="1" ht="18" customHeight="1">
      <c r="B21" s="43"/>
      <c r="E21" s="137" t="s">
        <v>912</v>
      </c>
      <c r="I21" s="138" t="s">
        <v>28</v>
      </c>
      <c r="J21" s="137" t="s">
        <v>19</v>
      </c>
      <c r="L21" s="43"/>
    </row>
    <row r="22" spans="2:12" s="1" customFormat="1" ht="6.95" customHeight="1">
      <c r="B22" s="43"/>
      <c r="I22" s="135"/>
      <c r="L22" s="43"/>
    </row>
    <row r="23" spans="2:12" s="1" customFormat="1" ht="12" customHeight="1">
      <c r="B23" s="43"/>
      <c r="D23" s="133" t="s">
        <v>33</v>
      </c>
      <c r="I23" s="138" t="s">
        <v>26</v>
      </c>
      <c r="J23" s="137" t="str">
        <f>IF('Rekapitulace stavby'!AN19="","",'Rekapitulace stavby'!AN19)</f>
        <v/>
      </c>
      <c r="L23" s="43"/>
    </row>
    <row r="24" spans="2:12" s="1" customFormat="1" ht="18" customHeight="1">
      <c r="B24" s="43"/>
      <c r="E24" s="137" t="str">
        <f>IF('Rekapitulace stavby'!E20="","",'Rekapitulace stavby'!E20)</f>
        <v>Zítek</v>
      </c>
      <c r="I24" s="138" t="s">
        <v>28</v>
      </c>
      <c r="J24" s="137" t="str">
        <f>IF('Rekapitulace stavby'!AN20="","",'Rekapitulace stavby'!AN20)</f>
        <v/>
      </c>
      <c r="L24" s="43"/>
    </row>
    <row r="25" spans="2:12" s="1" customFormat="1" ht="6.95" customHeight="1">
      <c r="B25" s="43"/>
      <c r="I25" s="135"/>
      <c r="L25" s="43"/>
    </row>
    <row r="26" spans="2:12" s="1" customFormat="1" ht="12" customHeight="1">
      <c r="B26" s="43"/>
      <c r="D26" s="133" t="s">
        <v>35</v>
      </c>
      <c r="I26" s="135"/>
      <c r="L26" s="43"/>
    </row>
    <row r="27" spans="2:12" s="7" customFormat="1" ht="16.5" customHeight="1">
      <c r="B27" s="140"/>
      <c r="E27" s="141" t="s">
        <v>19</v>
      </c>
      <c r="F27" s="141"/>
      <c r="G27" s="141"/>
      <c r="H27" s="141"/>
      <c r="I27" s="142"/>
      <c r="L27" s="140"/>
    </row>
    <row r="28" spans="2:12" s="1" customFormat="1" ht="6.95" customHeight="1">
      <c r="B28" s="43"/>
      <c r="I28" s="135"/>
      <c r="L28" s="43"/>
    </row>
    <row r="29" spans="2:12" s="1" customFormat="1" ht="6.95" customHeight="1">
      <c r="B29" s="43"/>
      <c r="D29" s="75"/>
      <c r="E29" s="75"/>
      <c r="F29" s="75"/>
      <c r="G29" s="75"/>
      <c r="H29" s="75"/>
      <c r="I29" s="143"/>
      <c r="J29" s="75"/>
      <c r="K29" s="75"/>
      <c r="L29" s="43"/>
    </row>
    <row r="30" spans="2:12" s="1" customFormat="1" ht="25.4" customHeight="1">
      <c r="B30" s="43"/>
      <c r="D30" s="144" t="s">
        <v>37</v>
      </c>
      <c r="I30" s="135"/>
      <c r="J30" s="145">
        <f>ROUND(J90,2)</f>
        <v>0</v>
      </c>
      <c r="L30" s="43"/>
    </row>
    <row r="31" spans="2:12" s="1" customFormat="1" ht="6.95" customHeight="1">
      <c r="B31" s="43"/>
      <c r="D31" s="75"/>
      <c r="E31" s="75"/>
      <c r="F31" s="75"/>
      <c r="G31" s="75"/>
      <c r="H31" s="75"/>
      <c r="I31" s="143"/>
      <c r="J31" s="75"/>
      <c r="K31" s="75"/>
      <c r="L31" s="43"/>
    </row>
    <row r="32" spans="2:12" s="1" customFormat="1" ht="14.4" customHeight="1">
      <c r="B32" s="43"/>
      <c r="F32" s="146" t="s">
        <v>39</v>
      </c>
      <c r="I32" s="147" t="s">
        <v>38</v>
      </c>
      <c r="J32" s="146" t="s">
        <v>40</v>
      </c>
      <c r="L32" s="43"/>
    </row>
    <row r="33" spans="2:12" s="1" customFormat="1" ht="14.4" customHeight="1">
      <c r="B33" s="43"/>
      <c r="D33" s="148" t="s">
        <v>41</v>
      </c>
      <c r="E33" s="133" t="s">
        <v>42</v>
      </c>
      <c r="F33" s="149">
        <f>ROUND((SUM(BE90:BE224)),2)</f>
        <v>0</v>
      </c>
      <c r="I33" s="150">
        <v>0.21</v>
      </c>
      <c r="J33" s="149">
        <f>ROUND(((SUM(BE90:BE224))*I33),2)</f>
        <v>0</v>
      </c>
      <c r="L33" s="43"/>
    </row>
    <row r="34" spans="2:12" s="1" customFormat="1" ht="14.4" customHeight="1">
      <c r="B34" s="43"/>
      <c r="E34" s="133" t="s">
        <v>43</v>
      </c>
      <c r="F34" s="149">
        <f>ROUND((SUM(BF90:BF224)),2)</f>
        <v>0</v>
      </c>
      <c r="I34" s="150">
        <v>0.15</v>
      </c>
      <c r="J34" s="149">
        <f>ROUND(((SUM(BF90:BF224))*I34),2)</f>
        <v>0</v>
      </c>
      <c r="L34" s="43"/>
    </row>
    <row r="35" spans="2:12" s="1" customFormat="1" ht="14.4" customHeight="1" hidden="1">
      <c r="B35" s="43"/>
      <c r="E35" s="133" t="s">
        <v>44</v>
      </c>
      <c r="F35" s="149">
        <f>ROUND((SUM(BG90:BG224)),2)</f>
        <v>0</v>
      </c>
      <c r="I35" s="150">
        <v>0.21</v>
      </c>
      <c r="J35" s="149">
        <f>0</f>
        <v>0</v>
      </c>
      <c r="L35" s="43"/>
    </row>
    <row r="36" spans="2:12" s="1" customFormat="1" ht="14.4" customHeight="1" hidden="1">
      <c r="B36" s="43"/>
      <c r="E36" s="133" t="s">
        <v>45</v>
      </c>
      <c r="F36" s="149">
        <f>ROUND((SUM(BH90:BH224)),2)</f>
        <v>0</v>
      </c>
      <c r="I36" s="150">
        <v>0.15</v>
      </c>
      <c r="J36" s="149">
        <f>0</f>
        <v>0</v>
      </c>
      <c r="L36" s="43"/>
    </row>
    <row r="37" spans="2:12" s="1" customFormat="1" ht="14.4" customHeight="1" hidden="1">
      <c r="B37" s="43"/>
      <c r="E37" s="133" t="s">
        <v>46</v>
      </c>
      <c r="F37" s="149">
        <f>ROUND((SUM(BI90:BI224)),2)</f>
        <v>0</v>
      </c>
      <c r="I37" s="150">
        <v>0</v>
      </c>
      <c r="J37" s="149">
        <f>0</f>
        <v>0</v>
      </c>
      <c r="L37" s="43"/>
    </row>
    <row r="38" spans="2:12" s="1" customFormat="1" ht="6.95" customHeight="1">
      <c r="B38" s="43"/>
      <c r="I38" s="135"/>
      <c r="L38" s="43"/>
    </row>
    <row r="39" spans="2:12" s="1" customFormat="1" ht="25.4" customHeight="1">
      <c r="B39" s="43"/>
      <c r="C39" s="151"/>
      <c r="D39" s="152" t="s">
        <v>47</v>
      </c>
      <c r="E39" s="153"/>
      <c r="F39" s="153"/>
      <c r="G39" s="154" t="s">
        <v>48</v>
      </c>
      <c r="H39" s="155" t="s">
        <v>49</v>
      </c>
      <c r="I39" s="156"/>
      <c r="J39" s="157">
        <f>SUM(J30:J37)</f>
        <v>0</v>
      </c>
      <c r="K39" s="158"/>
      <c r="L39" s="43"/>
    </row>
    <row r="40" spans="2:12" s="1" customFormat="1" ht="14.4" customHeight="1">
      <c r="B40" s="159"/>
      <c r="C40" s="160"/>
      <c r="D40" s="160"/>
      <c r="E40" s="160"/>
      <c r="F40" s="160"/>
      <c r="G40" s="160"/>
      <c r="H40" s="160"/>
      <c r="I40" s="161"/>
      <c r="J40" s="160"/>
      <c r="K40" s="160"/>
      <c r="L40" s="43"/>
    </row>
    <row r="44" spans="2:12" s="1" customFormat="1" ht="6.95" customHeight="1">
      <c r="B44" s="162"/>
      <c r="C44" s="163"/>
      <c r="D44" s="163"/>
      <c r="E44" s="163"/>
      <c r="F44" s="163"/>
      <c r="G44" s="163"/>
      <c r="H44" s="163"/>
      <c r="I44" s="164"/>
      <c r="J44" s="163"/>
      <c r="K44" s="163"/>
      <c r="L44" s="43"/>
    </row>
    <row r="45" spans="2:12" s="1" customFormat="1" ht="24.95" customHeight="1">
      <c r="B45" s="38"/>
      <c r="C45" s="23" t="s">
        <v>99</v>
      </c>
      <c r="D45" s="39"/>
      <c r="E45" s="39"/>
      <c r="F45" s="39"/>
      <c r="G45" s="39"/>
      <c r="H45" s="39"/>
      <c r="I45" s="135"/>
      <c r="J45" s="39"/>
      <c r="K45" s="39"/>
      <c r="L45" s="43"/>
    </row>
    <row r="46" spans="2:12" s="1" customFormat="1" ht="6.95" customHeight="1">
      <c r="B46" s="38"/>
      <c r="C46" s="39"/>
      <c r="D46" s="39"/>
      <c r="E46" s="39"/>
      <c r="F46" s="39"/>
      <c r="G46" s="39"/>
      <c r="H46" s="39"/>
      <c r="I46" s="135"/>
      <c r="J46" s="39"/>
      <c r="K46" s="39"/>
      <c r="L46" s="43"/>
    </row>
    <row r="47" spans="2:12" s="1" customFormat="1" ht="12" customHeight="1">
      <c r="B47" s="38"/>
      <c r="C47" s="32" t="s">
        <v>16</v>
      </c>
      <c r="D47" s="39"/>
      <c r="E47" s="39"/>
      <c r="F47" s="39"/>
      <c r="G47" s="39"/>
      <c r="H47" s="39"/>
      <c r="I47" s="135"/>
      <c r="J47" s="39"/>
      <c r="K47" s="39"/>
      <c r="L47" s="43"/>
    </row>
    <row r="48" spans="2:12" s="1" customFormat="1" ht="16.5" customHeight="1">
      <c r="B48" s="38"/>
      <c r="C48" s="39"/>
      <c r="D48" s="39"/>
      <c r="E48" s="165" t="str">
        <f>E7</f>
        <v>SILNICE III/11727 - PRŮTAH DOBŘÍV</v>
      </c>
      <c r="F48" s="32"/>
      <c r="G48" s="32"/>
      <c r="H48" s="32"/>
      <c r="I48" s="135"/>
      <c r="J48" s="39"/>
      <c r="K48" s="39"/>
      <c r="L48" s="43"/>
    </row>
    <row r="49" spans="2:12" s="1" customFormat="1" ht="12" customHeight="1">
      <c r="B49" s="38"/>
      <c r="C49" s="32" t="s">
        <v>97</v>
      </c>
      <c r="D49" s="39"/>
      <c r="E49" s="39"/>
      <c r="F49" s="39"/>
      <c r="G49" s="39"/>
      <c r="H49" s="39"/>
      <c r="I49" s="135"/>
      <c r="J49" s="39"/>
      <c r="K49" s="39"/>
      <c r="L49" s="43"/>
    </row>
    <row r="50" spans="2:12" s="1" customFormat="1" ht="16.5" customHeight="1">
      <c r="B50" s="38"/>
      <c r="C50" s="39"/>
      <c r="D50" s="39"/>
      <c r="E50" s="68" t="str">
        <f>E9</f>
        <v xml:space="preserve">201 - MOST ev.č. 11727-1  PŘES PADRŤSKÝ POTOK</v>
      </c>
      <c r="F50" s="39"/>
      <c r="G50" s="39"/>
      <c r="H50" s="39"/>
      <c r="I50" s="135"/>
      <c r="J50" s="39"/>
      <c r="K50" s="39"/>
      <c r="L50" s="43"/>
    </row>
    <row r="51" spans="2:12" s="1" customFormat="1" ht="6.95" customHeight="1">
      <c r="B51" s="38"/>
      <c r="C51" s="39"/>
      <c r="D51" s="39"/>
      <c r="E51" s="39"/>
      <c r="F51" s="39"/>
      <c r="G51" s="39"/>
      <c r="H51" s="39"/>
      <c r="I51" s="135"/>
      <c r="J51" s="39"/>
      <c r="K51" s="39"/>
      <c r="L51" s="43"/>
    </row>
    <row r="52" spans="2:12" s="1" customFormat="1" ht="12" customHeight="1">
      <c r="B52" s="38"/>
      <c r="C52" s="32" t="s">
        <v>21</v>
      </c>
      <c r="D52" s="39"/>
      <c r="E52" s="39"/>
      <c r="F52" s="27" t="str">
        <f>F12</f>
        <v xml:space="preserve"> </v>
      </c>
      <c r="G52" s="39"/>
      <c r="H52" s="39"/>
      <c r="I52" s="138" t="s">
        <v>23</v>
      </c>
      <c r="J52" s="71" t="str">
        <f>IF(J12="","",J12)</f>
        <v>30. 4. 2018</v>
      </c>
      <c r="K52" s="39"/>
      <c r="L52" s="43"/>
    </row>
    <row r="53" spans="2:12" s="1" customFormat="1" ht="6.95" customHeight="1">
      <c r="B53" s="38"/>
      <c r="C53" s="39"/>
      <c r="D53" s="39"/>
      <c r="E53" s="39"/>
      <c r="F53" s="39"/>
      <c r="G53" s="39"/>
      <c r="H53" s="39"/>
      <c r="I53" s="135"/>
      <c r="J53" s="39"/>
      <c r="K53" s="39"/>
      <c r="L53" s="43"/>
    </row>
    <row r="54" spans="2:12" s="1" customFormat="1" ht="15.15" customHeight="1">
      <c r="B54" s="38"/>
      <c r="C54" s="32" t="s">
        <v>25</v>
      </c>
      <c r="D54" s="39"/>
      <c r="E54" s="39"/>
      <c r="F54" s="27" t="str">
        <f>E15</f>
        <v>SÚSPK</v>
      </c>
      <c r="G54" s="39"/>
      <c r="H54" s="39"/>
      <c r="I54" s="138" t="s">
        <v>31</v>
      </c>
      <c r="J54" s="36" t="str">
        <f>E21</f>
        <v>Macko</v>
      </c>
      <c r="K54" s="39"/>
      <c r="L54" s="43"/>
    </row>
    <row r="55" spans="2:12" s="1" customFormat="1" ht="15.15" customHeight="1">
      <c r="B55" s="38"/>
      <c r="C55" s="32" t="s">
        <v>29</v>
      </c>
      <c r="D55" s="39"/>
      <c r="E55" s="39"/>
      <c r="F55" s="27" t="str">
        <f>IF(E18="","",E18)</f>
        <v>Vyplň údaj</v>
      </c>
      <c r="G55" s="39"/>
      <c r="H55" s="39"/>
      <c r="I55" s="138" t="s">
        <v>33</v>
      </c>
      <c r="J55" s="36" t="str">
        <f>E24</f>
        <v>Zítek</v>
      </c>
      <c r="K55" s="39"/>
      <c r="L55" s="43"/>
    </row>
    <row r="56" spans="2:12" s="1" customFormat="1" ht="10.3" customHeight="1">
      <c r="B56" s="38"/>
      <c r="C56" s="39"/>
      <c r="D56" s="39"/>
      <c r="E56" s="39"/>
      <c r="F56" s="39"/>
      <c r="G56" s="39"/>
      <c r="H56" s="39"/>
      <c r="I56" s="135"/>
      <c r="J56" s="39"/>
      <c r="K56" s="39"/>
      <c r="L56" s="43"/>
    </row>
    <row r="57" spans="2:12" s="1" customFormat="1" ht="29.25" customHeight="1">
      <c r="B57" s="38"/>
      <c r="C57" s="166" t="s">
        <v>100</v>
      </c>
      <c r="D57" s="167"/>
      <c r="E57" s="167"/>
      <c r="F57" s="167"/>
      <c r="G57" s="167"/>
      <c r="H57" s="167"/>
      <c r="I57" s="168"/>
      <c r="J57" s="169" t="s">
        <v>101</v>
      </c>
      <c r="K57" s="167"/>
      <c r="L57" s="43"/>
    </row>
    <row r="58" spans="2:12" s="1" customFormat="1" ht="10.3" customHeight="1">
      <c r="B58" s="38"/>
      <c r="C58" s="39"/>
      <c r="D58" s="39"/>
      <c r="E58" s="39"/>
      <c r="F58" s="39"/>
      <c r="G58" s="39"/>
      <c r="H58" s="39"/>
      <c r="I58" s="135"/>
      <c r="J58" s="39"/>
      <c r="K58" s="39"/>
      <c r="L58" s="43"/>
    </row>
    <row r="59" spans="2:47" s="1" customFormat="1" ht="22.8" customHeight="1">
      <c r="B59" s="38"/>
      <c r="C59" s="170" t="s">
        <v>69</v>
      </c>
      <c r="D59" s="39"/>
      <c r="E59" s="39"/>
      <c r="F59" s="39"/>
      <c r="G59" s="39"/>
      <c r="H59" s="39"/>
      <c r="I59" s="135"/>
      <c r="J59" s="101">
        <f>J90</f>
        <v>0</v>
      </c>
      <c r="K59" s="39"/>
      <c r="L59" s="43"/>
      <c r="AU59" s="17" t="s">
        <v>102</v>
      </c>
    </row>
    <row r="60" spans="2:12" s="8" customFormat="1" ht="24.95" customHeight="1">
      <c r="B60" s="171"/>
      <c r="C60" s="172"/>
      <c r="D60" s="173" t="s">
        <v>215</v>
      </c>
      <c r="E60" s="174"/>
      <c r="F60" s="174"/>
      <c r="G60" s="174"/>
      <c r="H60" s="174"/>
      <c r="I60" s="175"/>
      <c r="J60" s="176">
        <f>J91</f>
        <v>0</v>
      </c>
      <c r="K60" s="172"/>
      <c r="L60" s="177"/>
    </row>
    <row r="61" spans="2:12" s="9" customFormat="1" ht="19.9" customHeight="1">
      <c r="B61" s="178"/>
      <c r="C61" s="179"/>
      <c r="D61" s="180" t="s">
        <v>216</v>
      </c>
      <c r="E61" s="181"/>
      <c r="F61" s="181"/>
      <c r="G61" s="181"/>
      <c r="H61" s="181"/>
      <c r="I61" s="182"/>
      <c r="J61" s="183">
        <f>J92</f>
        <v>0</v>
      </c>
      <c r="K61" s="179"/>
      <c r="L61" s="184"/>
    </row>
    <row r="62" spans="2:12" s="9" customFormat="1" ht="19.9" customHeight="1">
      <c r="B62" s="178"/>
      <c r="C62" s="179"/>
      <c r="D62" s="180" t="s">
        <v>217</v>
      </c>
      <c r="E62" s="181"/>
      <c r="F62" s="181"/>
      <c r="G62" s="181"/>
      <c r="H62" s="181"/>
      <c r="I62" s="182"/>
      <c r="J62" s="183">
        <f>J103</f>
        <v>0</v>
      </c>
      <c r="K62" s="179"/>
      <c r="L62" s="184"/>
    </row>
    <row r="63" spans="2:12" s="9" customFormat="1" ht="19.9" customHeight="1">
      <c r="B63" s="178"/>
      <c r="C63" s="179"/>
      <c r="D63" s="180" t="s">
        <v>218</v>
      </c>
      <c r="E63" s="181"/>
      <c r="F63" s="181"/>
      <c r="G63" s="181"/>
      <c r="H63" s="181"/>
      <c r="I63" s="182"/>
      <c r="J63" s="183">
        <f>J107</f>
        <v>0</v>
      </c>
      <c r="K63" s="179"/>
      <c r="L63" s="184"/>
    </row>
    <row r="64" spans="2:12" s="9" customFormat="1" ht="19.9" customHeight="1">
      <c r="B64" s="178"/>
      <c r="C64" s="179"/>
      <c r="D64" s="180" t="s">
        <v>219</v>
      </c>
      <c r="E64" s="181"/>
      <c r="F64" s="181"/>
      <c r="G64" s="181"/>
      <c r="H64" s="181"/>
      <c r="I64" s="182"/>
      <c r="J64" s="183">
        <f>J128</f>
        <v>0</v>
      </c>
      <c r="K64" s="179"/>
      <c r="L64" s="184"/>
    </row>
    <row r="65" spans="2:12" s="9" customFormat="1" ht="19.9" customHeight="1">
      <c r="B65" s="178"/>
      <c r="C65" s="179"/>
      <c r="D65" s="180" t="s">
        <v>913</v>
      </c>
      <c r="E65" s="181"/>
      <c r="F65" s="181"/>
      <c r="G65" s="181"/>
      <c r="H65" s="181"/>
      <c r="I65" s="182"/>
      <c r="J65" s="183">
        <f>J133</f>
        <v>0</v>
      </c>
      <c r="K65" s="179"/>
      <c r="L65" s="184"/>
    </row>
    <row r="66" spans="2:12" s="9" customFormat="1" ht="19.9" customHeight="1">
      <c r="B66" s="178"/>
      <c r="C66" s="179"/>
      <c r="D66" s="180" t="s">
        <v>221</v>
      </c>
      <c r="E66" s="181"/>
      <c r="F66" s="181"/>
      <c r="G66" s="181"/>
      <c r="H66" s="181"/>
      <c r="I66" s="182"/>
      <c r="J66" s="183">
        <f>J136</f>
        <v>0</v>
      </c>
      <c r="K66" s="179"/>
      <c r="L66" s="184"/>
    </row>
    <row r="67" spans="2:12" s="9" customFormat="1" ht="19.9" customHeight="1">
      <c r="B67" s="178"/>
      <c r="C67" s="179"/>
      <c r="D67" s="180" t="s">
        <v>222</v>
      </c>
      <c r="E67" s="181"/>
      <c r="F67" s="181"/>
      <c r="G67" s="181"/>
      <c r="H67" s="181"/>
      <c r="I67" s="182"/>
      <c r="J67" s="183">
        <f>J201</f>
        <v>0</v>
      </c>
      <c r="K67" s="179"/>
      <c r="L67" s="184"/>
    </row>
    <row r="68" spans="2:12" s="9" customFormat="1" ht="19.9" customHeight="1">
      <c r="B68" s="178"/>
      <c r="C68" s="179"/>
      <c r="D68" s="180" t="s">
        <v>223</v>
      </c>
      <c r="E68" s="181"/>
      <c r="F68" s="181"/>
      <c r="G68" s="181"/>
      <c r="H68" s="181"/>
      <c r="I68" s="182"/>
      <c r="J68" s="183">
        <f>J212</f>
        <v>0</v>
      </c>
      <c r="K68" s="179"/>
      <c r="L68" s="184"/>
    </row>
    <row r="69" spans="2:12" s="8" customFormat="1" ht="24.95" customHeight="1">
      <c r="B69" s="171"/>
      <c r="C69" s="172"/>
      <c r="D69" s="173" t="s">
        <v>914</v>
      </c>
      <c r="E69" s="174"/>
      <c r="F69" s="174"/>
      <c r="G69" s="174"/>
      <c r="H69" s="174"/>
      <c r="I69" s="175"/>
      <c r="J69" s="176">
        <f>J219</f>
        <v>0</v>
      </c>
      <c r="K69" s="172"/>
      <c r="L69" s="177"/>
    </row>
    <row r="70" spans="2:12" s="9" customFormat="1" ht="19.9" customHeight="1">
      <c r="B70" s="178"/>
      <c r="C70" s="179"/>
      <c r="D70" s="180" t="s">
        <v>915</v>
      </c>
      <c r="E70" s="181"/>
      <c r="F70" s="181"/>
      <c r="G70" s="181"/>
      <c r="H70" s="181"/>
      <c r="I70" s="182"/>
      <c r="J70" s="183">
        <f>J220</f>
        <v>0</v>
      </c>
      <c r="K70" s="179"/>
      <c r="L70" s="184"/>
    </row>
    <row r="71" spans="2:12" s="1" customFormat="1" ht="21.8" customHeight="1">
      <c r="B71" s="38"/>
      <c r="C71" s="39"/>
      <c r="D71" s="39"/>
      <c r="E71" s="39"/>
      <c r="F71" s="39"/>
      <c r="G71" s="39"/>
      <c r="H71" s="39"/>
      <c r="I71" s="135"/>
      <c r="J71" s="39"/>
      <c r="K71" s="39"/>
      <c r="L71" s="43"/>
    </row>
    <row r="72" spans="2:12" s="1" customFormat="1" ht="6.95" customHeight="1">
      <c r="B72" s="58"/>
      <c r="C72" s="59"/>
      <c r="D72" s="59"/>
      <c r="E72" s="59"/>
      <c r="F72" s="59"/>
      <c r="G72" s="59"/>
      <c r="H72" s="59"/>
      <c r="I72" s="161"/>
      <c r="J72" s="59"/>
      <c r="K72" s="59"/>
      <c r="L72" s="43"/>
    </row>
    <row r="76" spans="2:12" s="1" customFormat="1" ht="6.95" customHeight="1">
      <c r="B76" s="60"/>
      <c r="C76" s="61"/>
      <c r="D76" s="61"/>
      <c r="E76" s="61"/>
      <c r="F76" s="61"/>
      <c r="G76" s="61"/>
      <c r="H76" s="61"/>
      <c r="I76" s="164"/>
      <c r="J76" s="61"/>
      <c r="K76" s="61"/>
      <c r="L76" s="43"/>
    </row>
    <row r="77" spans="2:12" s="1" customFormat="1" ht="24.95" customHeight="1">
      <c r="B77" s="38"/>
      <c r="C77" s="23" t="s">
        <v>110</v>
      </c>
      <c r="D77" s="39"/>
      <c r="E77" s="39"/>
      <c r="F77" s="39"/>
      <c r="G77" s="39"/>
      <c r="H77" s="39"/>
      <c r="I77" s="135"/>
      <c r="J77" s="39"/>
      <c r="K77" s="39"/>
      <c r="L77" s="43"/>
    </row>
    <row r="78" spans="2:12" s="1" customFormat="1" ht="6.95" customHeight="1">
      <c r="B78" s="38"/>
      <c r="C78" s="39"/>
      <c r="D78" s="39"/>
      <c r="E78" s="39"/>
      <c r="F78" s="39"/>
      <c r="G78" s="39"/>
      <c r="H78" s="39"/>
      <c r="I78" s="135"/>
      <c r="J78" s="39"/>
      <c r="K78" s="39"/>
      <c r="L78" s="43"/>
    </row>
    <row r="79" spans="2:12" s="1" customFormat="1" ht="12" customHeight="1">
      <c r="B79" s="38"/>
      <c r="C79" s="32" t="s">
        <v>16</v>
      </c>
      <c r="D79" s="39"/>
      <c r="E79" s="39"/>
      <c r="F79" s="39"/>
      <c r="G79" s="39"/>
      <c r="H79" s="39"/>
      <c r="I79" s="135"/>
      <c r="J79" s="39"/>
      <c r="K79" s="39"/>
      <c r="L79" s="43"/>
    </row>
    <row r="80" spans="2:12" s="1" customFormat="1" ht="16.5" customHeight="1">
      <c r="B80" s="38"/>
      <c r="C80" s="39"/>
      <c r="D80" s="39"/>
      <c r="E80" s="165" t="str">
        <f>E7</f>
        <v>SILNICE III/11727 - PRŮTAH DOBŘÍV</v>
      </c>
      <c r="F80" s="32"/>
      <c r="G80" s="32"/>
      <c r="H80" s="32"/>
      <c r="I80" s="135"/>
      <c r="J80" s="39"/>
      <c r="K80" s="39"/>
      <c r="L80" s="43"/>
    </row>
    <row r="81" spans="2:12" s="1" customFormat="1" ht="12" customHeight="1">
      <c r="B81" s="38"/>
      <c r="C81" s="32" t="s">
        <v>97</v>
      </c>
      <c r="D81" s="39"/>
      <c r="E81" s="39"/>
      <c r="F81" s="39"/>
      <c r="G81" s="39"/>
      <c r="H81" s="39"/>
      <c r="I81" s="135"/>
      <c r="J81" s="39"/>
      <c r="K81" s="39"/>
      <c r="L81" s="43"/>
    </row>
    <row r="82" spans="2:12" s="1" customFormat="1" ht="16.5" customHeight="1">
      <c r="B82" s="38"/>
      <c r="C82" s="39"/>
      <c r="D82" s="39"/>
      <c r="E82" s="68" t="str">
        <f>E9</f>
        <v xml:space="preserve">201 - MOST ev.č. 11727-1  PŘES PADRŤSKÝ POTOK</v>
      </c>
      <c r="F82" s="39"/>
      <c r="G82" s="39"/>
      <c r="H82" s="39"/>
      <c r="I82" s="135"/>
      <c r="J82" s="39"/>
      <c r="K82" s="39"/>
      <c r="L82" s="43"/>
    </row>
    <row r="83" spans="2:12" s="1" customFormat="1" ht="6.95" customHeight="1">
      <c r="B83" s="38"/>
      <c r="C83" s="39"/>
      <c r="D83" s="39"/>
      <c r="E83" s="39"/>
      <c r="F83" s="39"/>
      <c r="G83" s="39"/>
      <c r="H83" s="39"/>
      <c r="I83" s="135"/>
      <c r="J83" s="39"/>
      <c r="K83" s="39"/>
      <c r="L83" s="43"/>
    </row>
    <row r="84" spans="2:12" s="1" customFormat="1" ht="12" customHeight="1">
      <c r="B84" s="38"/>
      <c r="C84" s="32" t="s">
        <v>21</v>
      </c>
      <c r="D84" s="39"/>
      <c r="E84" s="39"/>
      <c r="F84" s="27" t="str">
        <f>F12</f>
        <v xml:space="preserve"> </v>
      </c>
      <c r="G84" s="39"/>
      <c r="H84" s="39"/>
      <c r="I84" s="138" t="s">
        <v>23</v>
      </c>
      <c r="J84" s="71" t="str">
        <f>IF(J12="","",J12)</f>
        <v>30. 4. 2018</v>
      </c>
      <c r="K84" s="39"/>
      <c r="L84" s="43"/>
    </row>
    <row r="85" spans="2:12" s="1" customFormat="1" ht="6.95" customHeight="1">
      <c r="B85" s="38"/>
      <c r="C85" s="39"/>
      <c r="D85" s="39"/>
      <c r="E85" s="39"/>
      <c r="F85" s="39"/>
      <c r="G85" s="39"/>
      <c r="H85" s="39"/>
      <c r="I85" s="135"/>
      <c r="J85" s="39"/>
      <c r="K85" s="39"/>
      <c r="L85" s="43"/>
    </row>
    <row r="86" spans="2:12" s="1" customFormat="1" ht="15.15" customHeight="1">
      <c r="B86" s="38"/>
      <c r="C86" s="32" t="s">
        <v>25</v>
      </c>
      <c r="D86" s="39"/>
      <c r="E86" s="39"/>
      <c r="F86" s="27" t="str">
        <f>E15</f>
        <v>SÚSPK</v>
      </c>
      <c r="G86" s="39"/>
      <c r="H86" s="39"/>
      <c r="I86" s="138" t="s">
        <v>31</v>
      </c>
      <c r="J86" s="36" t="str">
        <f>E21</f>
        <v>Macko</v>
      </c>
      <c r="K86" s="39"/>
      <c r="L86" s="43"/>
    </row>
    <row r="87" spans="2:12" s="1" customFormat="1" ht="15.15" customHeight="1">
      <c r="B87" s="38"/>
      <c r="C87" s="32" t="s">
        <v>29</v>
      </c>
      <c r="D87" s="39"/>
      <c r="E87" s="39"/>
      <c r="F87" s="27" t="str">
        <f>IF(E18="","",E18)</f>
        <v>Vyplň údaj</v>
      </c>
      <c r="G87" s="39"/>
      <c r="H87" s="39"/>
      <c r="I87" s="138" t="s">
        <v>33</v>
      </c>
      <c r="J87" s="36" t="str">
        <f>E24</f>
        <v>Zítek</v>
      </c>
      <c r="K87" s="39"/>
      <c r="L87" s="43"/>
    </row>
    <row r="88" spans="2:12" s="1" customFormat="1" ht="10.3" customHeight="1">
      <c r="B88" s="38"/>
      <c r="C88" s="39"/>
      <c r="D88" s="39"/>
      <c r="E88" s="39"/>
      <c r="F88" s="39"/>
      <c r="G88" s="39"/>
      <c r="H88" s="39"/>
      <c r="I88" s="135"/>
      <c r="J88" s="39"/>
      <c r="K88" s="39"/>
      <c r="L88" s="43"/>
    </row>
    <row r="89" spans="2:20" s="10" customFormat="1" ht="29.25" customHeight="1">
      <c r="B89" s="185"/>
      <c r="C89" s="186" t="s">
        <v>111</v>
      </c>
      <c r="D89" s="187" t="s">
        <v>56</v>
      </c>
      <c r="E89" s="187" t="s">
        <v>52</v>
      </c>
      <c r="F89" s="187" t="s">
        <v>53</v>
      </c>
      <c r="G89" s="187" t="s">
        <v>112</v>
      </c>
      <c r="H89" s="187" t="s">
        <v>113</v>
      </c>
      <c r="I89" s="188" t="s">
        <v>114</v>
      </c>
      <c r="J89" s="187" t="s">
        <v>101</v>
      </c>
      <c r="K89" s="189" t="s">
        <v>115</v>
      </c>
      <c r="L89" s="190"/>
      <c r="M89" s="91" t="s">
        <v>19</v>
      </c>
      <c r="N89" s="92" t="s">
        <v>41</v>
      </c>
      <c r="O89" s="92" t="s">
        <v>116</v>
      </c>
      <c r="P89" s="92" t="s">
        <v>117</v>
      </c>
      <c r="Q89" s="92" t="s">
        <v>118</v>
      </c>
      <c r="R89" s="92" t="s">
        <v>119</v>
      </c>
      <c r="S89" s="92" t="s">
        <v>120</v>
      </c>
      <c r="T89" s="93" t="s">
        <v>121</v>
      </c>
    </row>
    <row r="90" spans="2:63" s="1" customFormat="1" ht="22.8" customHeight="1">
      <c r="B90" s="38"/>
      <c r="C90" s="98" t="s">
        <v>122</v>
      </c>
      <c r="D90" s="39"/>
      <c r="E90" s="39"/>
      <c r="F90" s="39"/>
      <c r="G90" s="39"/>
      <c r="H90" s="39"/>
      <c r="I90" s="135"/>
      <c r="J90" s="191">
        <f>BK90</f>
        <v>0</v>
      </c>
      <c r="K90" s="39"/>
      <c r="L90" s="43"/>
      <c r="M90" s="94"/>
      <c r="N90" s="95"/>
      <c r="O90" s="95"/>
      <c r="P90" s="192">
        <f>P91+P219</f>
        <v>0</v>
      </c>
      <c r="Q90" s="95"/>
      <c r="R90" s="192">
        <f>R91+R219</f>
        <v>242.45407579999997</v>
      </c>
      <c r="S90" s="95"/>
      <c r="T90" s="193">
        <f>T91+T219</f>
        <v>290.675</v>
      </c>
      <c r="AT90" s="17" t="s">
        <v>70</v>
      </c>
      <c r="AU90" s="17" t="s">
        <v>102</v>
      </c>
      <c r="BK90" s="194">
        <f>BK91+BK219</f>
        <v>0</v>
      </c>
    </row>
    <row r="91" spans="2:63" s="11" customFormat="1" ht="25.9" customHeight="1">
      <c r="B91" s="195"/>
      <c r="C91" s="196"/>
      <c r="D91" s="197" t="s">
        <v>70</v>
      </c>
      <c r="E91" s="198" t="s">
        <v>224</v>
      </c>
      <c r="F91" s="198" t="s">
        <v>225</v>
      </c>
      <c r="G91" s="196"/>
      <c r="H91" s="196"/>
      <c r="I91" s="199"/>
      <c r="J91" s="200">
        <f>BK91</f>
        <v>0</v>
      </c>
      <c r="K91" s="196"/>
      <c r="L91" s="201"/>
      <c r="M91" s="202"/>
      <c r="N91" s="203"/>
      <c r="O91" s="203"/>
      <c r="P91" s="204">
        <f>P92+P103+P107+P128+P133+P136+P201+P212</f>
        <v>0</v>
      </c>
      <c r="Q91" s="203"/>
      <c r="R91" s="204">
        <f>R92+R103+R107+R128+R133+R136+R201+R212</f>
        <v>242.45407579999997</v>
      </c>
      <c r="S91" s="203"/>
      <c r="T91" s="205">
        <f>T92+T103+T107+T128+T133+T136+T201+T212</f>
        <v>287.555</v>
      </c>
      <c r="AR91" s="206" t="s">
        <v>78</v>
      </c>
      <c r="AT91" s="207" t="s">
        <v>70</v>
      </c>
      <c r="AU91" s="207" t="s">
        <v>71</v>
      </c>
      <c r="AY91" s="206" t="s">
        <v>126</v>
      </c>
      <c r="BK91" s="208">
        <f>BK92+BK103+BK107+BK128+BK133+BK136+BK201+BK212</f>
        <v>0</v>
      </c>
    </row>
    <row r="92" spans="2:63" s="11" customFormat="1" ht="22.8" customHeight="1">
      <c r="B92" s="195"/>
      <c r="C92" s="196"/>
      <c r="D92" s="197" t="s">
        <v>70</v>
      </c>
      <c r="E92" s="209" t="s">
        <v>78</v>
      </c>
      <c r="F92" s="209" t="s">
        <v>226</v>
      </c>
      <c r="G92" s="196"/>
      <c r="H92" s="196"/>
      <c r="I92" s="199"/>
      <c r="J92" s="210">
        <f>BK92</f>
        <v>0</v>
      </c>
      <c r="K92" s="196"/>
      <c r="L92" s="201"/>
      <c r="M92" s="202"/>
      <c r="N92" s="203"/>
      <c r="O92" s="203"/>
      <c r="P92" s="204">
        <f>SUM(P93:P102)</f>
        <v>0</v>
      </c>
      <c r="Q92" s="203"/>
      <c r="R92" s="204">
        <f>SUM(R93:R102)</f>
        <v>0</v>
      </c>
      <c r="S92" s="203"/>
      <c r="T92" s="205">
        <f>SUM(T93:T102)</f>
        <v>194.765</v>
      </c>
      <c r="AR92" s="206" t="s">
        <v>78</v>
      </c>
      <c r="AT92" s="207" t="s">
        <v>70</v>
      </c>
      <c r="AU92" s="207" t="s">
        <v>78</v>
      </c>
      <c r="AY92" s="206" t="s">
        <v>126</v>
      </c>
      <c r="BK92" s="208">
        <f>SUM(BK93:BK102)</f>
        <v>0</v>
      </c>
    </row>
    <row r="93" spans="2:65" s="1" customFormat="1" ht="16.5" customHeight="1">
      <c r="B93" s="38"/>
      <c r="C93" s="211" t="s">
        <v>78</v>
      </c>
      <c r="D93" s="211" t="s">
        <v>127</v>
      </c>
      <c r="E93" s="212" t="s">
        <v>916</v>
      </c>
      <c r="F93" s="213" t="s">
        <v>917</v>
      </c>
      <c r="G93" s="214" t="s">
        <v>229</v>
      </c>
      <c r="H93" s="215">
        <v>225</v>
      </c>
      <c r="I93" s="216"/>
      <c r="J93" s="217">
        <f>ROUND(I93*H93,2)</f>
        <v>0</v>
      </c>
      <c r="K93" s="213" t="s">
        <v>164</v>
      </c>
      <c r="L93" s="43"/>
      <c r="M93" s="218" t="s">
        <v>19</v>
      </c>
      <c r="N93" s="219" t="s">
        <v>42</v>
      </c>
      <c r="O93" s="83"/>
      <c r="P93" s="220">
        <f>O93*H93</f>
        <v>0</v>
      </c>
      <c r="Q93" s="220">
        <v>0</v>
      </c>
      <c r="R93" s="220">
        <f>Q93*H93</f>
        <v>0</v>
      </c>
      <c r="S93" s="220">
        <v>0.18</v>
      </c>
      <c r="T93" s="221">
        <f>S93*H93</f>
        <v>40.5</v>
      </c>
      <c r="AR93" s="222" t="s">
        <v>150</v>
      </c>
      <c r="AT93" s="222" t="s">
        <v>127</v>
      </c>
      <c r="AU93" s="222" t="s">
        <v>80</v>
      </c>
      <c r="AY93" s="17" t="s">
        <v>126</v>
      </c>
      <c r="BE93" s="223">
        <f>IF(N93="základní",J93,0)</f>
        <v>0</v>
      </c>
      <c r="BF93" s="223">
        <f>IF(N93="snížená",J93,0)</f>
        <v>0</v>
      </c>
      <c r="BG93" s="223">
        <f>IF(N93="zákl. přenesená",J93,0)</f>
        <v>0</v>
      </c>
      <c r="BH93" s="223">
        <f>IF(N93="sníž. přenesená",J93,0)</f>
        <v>0</v>
      </c>
      <c r="BI93" s="223">
        <f>IF(N93="nulová",J93,0)</f>
        <v>0</v>
      </c>
      <c r="BJ93" s="17" t="s">
        <v>78</v>
      </c>
      <c r="BK93" s="223">
        <f>ROUND(I93*H93,2)</f>
        <v>0</v>
      </c>
      <c r="BL93" s="17" t="s">
        <v>150</v>
      </c>
      <c r="BM93" s="222" t="s">
        <v>918</v>
      </c>
    </row>
    <row r="94" spans="2:47" s="1" customFormat="1" ht="12">
      <c r="B94" s="38"/>
      <c r="C94" s="39"/>
      <c r="D94" s="224" t="s">
        <v>134</v>
      </c>
      <c r="E94" s="39"/>
      <c r="F94" s="225" t="s">
        <v>919</v>
      </c>
      <c r="G94" s="39"/>
      <c r="H94" s="39"/>
      <c r="I94" s="135"/>
      <c r="J94" s="39"/>
      <c r="K94" s="39"/>
      <c r="L94" s="43"/>
      <c r="M94" s="226"/>
      <c r="N94" s="83"/>
      <c r="O94" s="83"/>
      <c r="P94" s="83"/>
      <c r="Q94" s="83"/>
      <c r="R94" s="83"/>
      <c r="S94" s="83"/>
      <c r="T94" s="84"/>
      <c r="AT94" s="17" t="s">
        <v>134</v>
      </c>
      <c r="AU94" s="17" t="s">
        <v>80</v>
      </c>
    </row>
    <row r="95" spans="2:47" s="1" customFormat="1" ht="12">
      <c r="B95" s="38"/>
      <c r="C95" s="39"/>
      <c r="D95" s="224" t="s">
        <v>232</v>
      </c>
      <c r="E95" s="39"/>
      <c r="F95" s="227" t="s">
        <v>238</v>
      </c>
      <c r="G95" s="39"/>
      <c r="H95" s="39"/>
      <c r="I95" s="135"/>
      <c r="J95" s="39"/>
      <c r="K95" s="39"/>
      <c r="L95" s="43"/>
      <c r="M95" s="226"/>
      <c r="N95" s="83"/>
      <c r="O95" s="83"/>
      <c r="P95" s="83"/>
      <c r="Q95" s="83"/>
      <c r="R95" s="83"/>
      <c r="S95" s="83"/>
      <c r="T95" s="84"/>
      <c r="AT95" s="17" t="s">
        <v>232</v>
      </c>
      <c r="AU95" s="17" t="s">
        <v>80</v>
      </c>
    </row>
    <row r="96" spans="2:65" s="1" customFormat="1" ht="16.5" customHeight="1">
      <c r="B96" s="38"/>
      <c r="C96" s="211" t="s">
        <v>80</v>
      </c>
      <c r="D96" s="211" t="s">
        <v>127</v>
      </c>
      <c r="E96" s="212" t="s">
        <v>920</v>
      </c>
      <c r="F96" s="213" t="s">
        <v>921</v>
      </c>
      <c r="G96" s="214" t="s">
        <v>229</v>
      </c>
      <c r="H96" s="215">
        <v>225</v>
      </c>
      <c r="I96" s="216"/>
      <c r="J96" s="217">
        <f>ROUND(I96*H96,2)</f>
        <v>0</v>
      </c>
      <c r="K96" s="213" t="s">
        <v>164</v>
      </c>
      <c r="L96" s="43"/>
      <c r="M96" s="218" t="s">
        <v>19</v>
      </c>
      <c r="N96" s="219" t="s">
        <v>42</v>
      </c>
      <c r="O96" s="83"/>
      <c r="P96" s="220">
        <f>O96*H96</f>
        <v>0</v>
      </c>
      <c r="Q96" s="220">
        <v>0</v>
      </c>
      <c r="R96" s="220">
        <f>Q96*H96</f>
        <v>0</v>
      </c>
      <c r="S96" s="220">
        <v>0.625</v>
      </c>
      <c r="T96" s="221">
        <f>S96*H96</f>
        <v>140.625</v>
      </c>
      <c r="AR96" s="222" t="s">
        <v>150</v>
      </c>
      <c r="AT96" s="222" t="s">
        <v>127</v>
      </c>
      <c r="AU96" s="222" t="s">
        <v>80</v>
      </c>
      <c r="AY96" s="17" t="s">
        <v>126</v>
      </c>
      <c r="BE96" s="223">
        <f>IF(N96="základní",J96,0)</f>
        <v>0</v>
      </c>
      <c r="BF96" s="223">
        <f>IF(N96="snížená",J96,0)</f>
        <v>0</v>
      </c>
      <c r="BG96" s="223">
        <f>IF(N96="zákl. přenesená",J96,0)</f>
        <v>0</v>
      </c>
      <c r="BH96" s="223">
        <f>IF(N96="sníž. přenesená",J96,0)</f>
        <v>0</v>
      </c>
      <c r="BI96" s="223">
        <f>IF(N96="nulová",J96,0)</f>
        <v>0</v>
      </c>
      <c r="BJ96" s="17" t="s">
        <v>78</v>
      </c>
      <c r="BK96" s="223">
        <f>ROUND(I96*H96,2)</f>
        <v>0</v>
      </c>
      <c r="BL96" s="17" t="s">
        <v>150</v>
      </c>
      <c r="BM96" s="222" t="s">
        <v>922</v>
      </c>
    </row>
    <row r="97" spans="2:47" s="1" customFormat="1" ht="12">
      <c r="B97" s="38"/>
      <c r="C97" s="39"/>
      <c r="D97" s="224" t="s">
        <v>134</v>
      </c>
      <c r="E97" s="39"/>
      <c r="F97" s="225" t="s">
        <v>923</v>
      </c>
      <c r="G97" s="39"/>
      <c r="H97" s="39"/>
      <c r="I97" s="135"/>
      <c r="J97" s="39"/>
      <c r="K97" s="39"/>
      <c r="L97" s="43"/>
      <c r="M97" s="226"/>
      <c r="N97" s="83"/>
      <c r="O97" s="83"/>
      <c r="P97" s="83"/>
      <c r="Q97" s="83"/>
      <c r="R97" s="83"/>
      <c r="S97" s="83"/>
      <c r="T97" s="84"/>
      <c r="AT97" s="17" t="s">
        <v>134</v>
      </c>
      <c r="AU97" s="17" t="s">
        <v>80</v>
      </c>
    </row>
    <row r="98" spans="2:47" s="1" customFormat="1" ht="12">
      <c r="B98" s="38"/>
      <c r="C98" s="39"/>
      <c r="D98" s="224" t="s">
        <v>232</v>
      </c>
      <c r="E98" s="39"/>
      <c r="F98" s="227" t="s">
        <v>238</v>
      </c>
      <c r="G98" s="39"/>
      <c r="H98" s="39"/>
      <c r="I98" s="135"/>
      <c r="J98" s="39"/>
      <c r="K98" s="39"/>
      <c r="L98" s="43"/>
      <c r="M98" s="226"/>
      <c r="N98" s="83"/>
      <c r="O98" s="83"/>
      <c r="P98" s="83"/>
      <c r="Q98" s="83"/>
      <c r="R98" s="83"/>
      <c r="S98" s="83"/>
      <c r="T98" s="84"/>
      <c r="AT98" s="17" t="s">
        <v>232</v>
      </c>
      <c r="AU98" s="17" t="s">
        <v>80</v>
      </c>
    </row>
    <row r="99" spans="2:65" s="1" customFormat="1" ht="16.5" customHeight="1">
      <c r="B99" s="38"/>
      <c r="C99" s="211" t="s">
        <v>143</v>
      </c>
      <c r="D99" s="211" t="s">
        <v>127</v>
      </c>
      <c r="E99" s="212" t="s">
        <v>757</v>
      </c>
      <c r="F99" s="213" t="s">
        <v>758</v>
      </c>
      <c r="G99" s="214" t="s">
        <v>229</v>
      </c>
      <c r="H99" s="215">
        <v>62</v>
      </c>
      <c r="I99" s="216"/>
      <c r="J99" s="217">
        <f>ROUND(I99*H99,2)</f>
        <v>0</v>
      </c>
      <c r="K99" s="213" t="s">
        <v>164</v>
      </c>
      <c r="L99" s="43"/>
      <c r="M99" s="218" t="s">
        <v>19</v>
      </c>
      <c r="N99" s="219" t="s">
        <v>42</v>
      </c>
      <c r="O99" s="83"/>
      <c r="P99" s="220">
        <f>O99*H99</f>
        <v>0</v>
      </c>
      <c r="Q99" s="220">
        <v>0</v>
      </c>
      <c r="R99" s="220">
        <f>Q99*H99</f>
        <v>0</v>
      </c>
      <c r="S99" s="220">
        <v>0.22</v>
      </c>
      <c r="T99" s="221">
        <f>S99*H99</f>
        <v>13.64</v>
      </c>
      <c r="AR99" s="222" t="s">
        <v>150</v>
      </c>
      <c r="AT99" s="222" t="s">
        <v>127</v>
      </c>
      <c r="AU99" s="222" t="s">
        <v>80</v>
      </c>
      <c r="AY99" s="17" t="s">
        <v>126</v>
      </c>
      <c r="BE99" s="223">
        <f>IF(N99="základní",J99,0)</f>
        <v>0</v>
      </c>
      <c r="BF99" s="223">
        <f>IF(N99="snížená",J99,0)</f>
        <v>0</v>
      </c>
      <c r="BG99" s="223">
        <f>IF(N99="zákl. přenesená",J99,0)</f>
        <v>0</v>
      </c>
      <c r="BH99" s="223">
        <f>IF(N99="sníž. přenesená",J99,0)</f>
        <v>0</v>
      </c>
      <c r="BI99" s="223">
        <f>IF(N99="nulová",J99,0)</f>
        <v>0</v>
      </c>
      <c r="BJ99" s="17" t="s">
        <v>78</v>
      </c>
      <c r="BK99" s="223">
        <f>ROUND(I99*H99,2)</f>
        <v>0</v>
      </c>
      <c r="BL99" s="17" t="s">
        <v>150</v>
      </c>
      <c r="BM99" s="222" t="s">
        <v>924</v>
      </c>
    </row>
    <row r="100" spans="2:47" s="1" customFormat="1" ht="12">
      <c r="B100" s="38"/>
      <c r="C100" s="39"/>
      <c r="D100" s="224" t="s">
        <v>134</v>
      </c>
      <c r="E100" s="39"/>
      <c r="F100" s="225" t="s">
        <v>760</v>
      </c>
      <c r="G100" s="39"/>
      <c r="H100" s="39"/>
      <c r="I100" s="135"/>
      <c r="J100" s="39"/>
      <c r="K100" s="39"/>
      <c r="L100" s="43"/>
      <c r="M100" s="226"/>
      <c r="N100" s="83"/>
      <c r="O100" s="83"/>
      <c r="P100" s="83"/>
      <c r="Q100" s="83"/>
      <c r="R100" s="83"/>
      <c r="S100" s="83"/>
      <c r="T100" s="84"/>
      <c r="AT100" s="17" t="s">
        <v>134</v>
      </c>
      <c r="AU100" s="17" t="s">
        <v>80</v>
      </c>
    </row>
    <row r="101" spans="2:47" s="1" customFormat="1" ht="12">
      <c r="B101" s="38"/>
      <c r="C101" s="39"/>
      <c r="D101" s="224" t="s">
        <v>232</v>
      </c>
      <c r="E101" s="39"/>
      <c r="F101" s="227" t="s">
        <v>238</v>
      </c>
      <c r="G101" s="39"/>
      <c r="H101" s="39"/>
      <c r="I101" s="135"/>
      <c r="J101" s="39"/>
      <c r="K101" s="39"/>
      <c r="L101" s="43"/>
      <c r="M101" s="226"/>
      <c r="N101" s="83"/>
      <c r="O101" s="83"/>
      <c r="P101" s="83"/>
      <c r="Q101" s="83"/>
      <c r="R101" s="83"/>
      <c r="S101" s="83"/>
      <c r="T101" s="84"/>
      <c r="AT101" s="17" t="s">
        <v>232</v>
      </c>
      <c r="AU101" s="17" t="s">
        <v>80</v>
      </c>
    </row>
    <row r="102" spans="2:51" s="12" customFormat="1" ht="12">
      <c r="B102" s="231"/>
      <c r="C102" s="232"/>
      <c r="D102" s="224" t="s">
        <v>240</v>
      </c>
      <c r="E102" s="233" t="s">
        <v>19</v>
      </c>
      <c r="F102" s="234" t="s">
        <v>925</v>
      </c>
      <c r="G102" s="232"/>
      <c r="H102" s="235">
        <v>62</v>
      </c>
      <c r="I102" s="236"/>
      <c r="J102" s="232"/>
      <c r="K102" s="232"/>
      <c r="L102" s="237"/>
      <c r="M102" s="238"/>
      <c r="N102" s="239"/>
      <c r="O102" s="239"/>
      <c r="P102" s="239"/>
      <c r="Q102" s="239"/>
      <c r="R102" s="239"/>
      <c r="S102" s="239"/>
      <c r="T102" s="240"/>
      <c r="AT102" s="241" t="s">
        <v>240</v>
      </c>
      <c r="AU102" s="241" t="s">
        <v>80</v>
      </c>
      <c r="AV102" s="12" t="s">
        <v>80</v>
      </c>
      <c r="AW102" s="12" t="s">
        <v>32</v>
      </c>
      <c r="AX102" s="12" t="s">
        <v>78</v>
      </c>
      <c r="AY102" s="241" t="s">
        <v>126</v>
      </c>
    </row>
    <row r="103" spans="2:63" s="11" customFormat="1" ht="22.8" customHeight="1">
      <c r="B103" s="195"/>
      <c r="C103" s="196"/>
      <c r="D103" s="197" t="s">
        <v>70</v>
      </c>
      <c r="E103" s="209" t="s">
        <v>80</v>
      </c>
      <c r="F103" s="209" t="s">
        <v>328</v>
      </c>
      <c r="G103" s="196"/>
      <c r="H103" s="196"/>
      <c r="I103" s="199"/>
      <c r="J103" s="210">
        <f>BK103</f>
        <v>0</v>
      </c>
      <c r="K103" s="196"/>
      <c r="L103" s="201"/>
      <c r="M103" s="202"/>
      <c r="N103" s="203"/>
      <c r="O103" s="203"/>
      <c r="P103" s="204">
        <f>SUM(P104:P106)</f>
        <v>0</v>
      </c>
      <c r="Q103" s="203"/>
      <c r="R103" s="204">
        <f>SUM(R104:R106)</f>
        <v>0.0092</v>
      </c>
      <c r="S103" s="203"/>
      <c r="T103" s="205">
        <f>SUM(T104:T106)</f>
        <v>0</v>
      </c>
      <c r="AR103" s="206" t="s">
        <v>78</v>
      </c>
      <c r="AT103" s="207" t="s">
        <v>70</v>
      </c>
      <c r="AU103" s="207" t="s">
        <v>78</v>
      </c>
      <c r="AY103" s="206" t="s">
        <v>126</v>
      </c>
      <c r="BK103" s="208">
        <f>SUM(BK104:BK106)</f>
        <v>0</v>
      </c>
    </row>
    <row r="104" spans="2:65" s="1" customFormat="1" ht="16.5" customHeight="1">
      <c r="B104" s="38"/>
      <c r="C104" s="211" t="s">
        <v>150</v>
      </c>
      <c r="D104" s="211" t="s">
        <v>127</v>
      </c>
      <c r="E104" s="212" t="s">
        <v>926</v>
      </c>
      <c r="F104" s="213" t="s">
        <v>927</v>
      </c>
      <c r="G104" s="214" t="s">
        <v>261</v>
      </c>
      <c r="H104" s="215">
        <v>40</v>
      </c>
      <c r="I104" s="216"/>
      <c r="J104" s="217">
        <f>ROUND(I104*H104,2)</f>
        <v>0</v>
      </c>
      <c r="K104" s="213" t="s">
        <v>164</v>
      </c>
      <c r="L104" s="43"/>
      <c r="M104" s="218" t="s">
        <v>19</v>
      </c>
      <c r="N104" s="219" t="s">
        <v>42</v>
      </c>
      <c r="O104" s="83"/>
      <c r="P104" s="220">
        <f>O104*H104</f>
        <v>0</v>
      </c>
      <c r="Q104" s="220">
        <v>0.00023</v>
      </c>
      <c r="R104" s="220">
        <f>Q104*H104</f>
        <v>0.0092</v>
      </c>
      <c r="S104" s="220">
        <v>0</v>
      </c>
      <c r="T104" s="221">
        <f>S104*H104</f>
        <v>0</v>
      </c>
      <c r="AR104" s="222" t="s">
        <v>150</v>
      </c>
      <c r="AT104" s="222" t="s">
        <v>127</v>
      </c>
      <c r="AU104" s="222" t="s">
        <v>80</v>
      </c>
      <c r="AY104" s="17" t="s">
        <v>126</v>
      </c>
      <c r="BE104" s="223">
        <f>IF(N104="základní",J104,0)</f>
        <v>0</v>
      </c>
      <c r="BF104" s="223">
        <f>IF(N104="snížená",J104,0)</f>
        <v>0</v>
      </c>
      <c r="BG104" s="223">
        <f>IF(N104="zákl. přenesená",J104,0)</f>
        <v>0</v>
      </c>
      <c r="BH104" s="223">
        <f>IF(N104="sníž. přenesená",J104,0)</f>
        <v>0</v>
      </c>
      <c r="BI104" s="223">
        <f>IF(N104="nulová",J104,0)</f>
        <v>0</v>
      </c>
      <c r="BJ104" s="17" t="s">
        <v>78</v>
      </c>
      <c r="BK104" s="223">
        <f>ROUND(I104*H104,2)</f>
        <v>0</v>
      </c>
      <c r="BL104" s="17" t="s">
        <v>150</v>
      </c>
      <c r="BM104" s="222" t="s">
        <v>928</v>
      </c>
    </row>
    <row r="105" spans="2:47" s="1" customFormat="1" ht="12">
      <c r="B105" s="38"/>
      <c r="C105" s="39"/>
      <c r="D105" s="224" t="s">
        <v>134</v>
      </c>
      <c r="E105" s="39"/>
      <c r="F105" s="225" t="s">
        <v>929</v>
      </c>
      <c r="G105" s="39"/>
      <c r="H105" s="39"/>
      <c r="I105" s="135"/>
      <c r="J105" s="39"/>
      <c r="K105" s="39"/>
      <c r="L105" s="43"/>
      <c r="M105" s="226"/>
      <c r="N105" s="83"/>
      <c r="O105" s="83"/>
      <c r="P105" s="83"/>
      <c r="Q105" s="83"/>
      <c r="R105" s="83"/>
      <c r="S105" s="83"/>
      <c r="T105" s="84"/>
      <c r="AT105" s="17" t="s">
        <v>134</v>
      </c>
      <c r="AU105" s="17" t="s">
        <v>80</v>
      </c>
    </row>
    <row r="106" spans="2:47" s="1" customFormat="1" ht="12">
      <c r="B106" s="38"/>
      <c r="C106" s="39"/>
      <c r="D106" s="224" t="s">
        <v>232</v>
      </c>
      <c r="E106" s="39"/>
      <c r="F106" s="227" t="s">
        <v>930</v>
      </c>
      <c r="G106" s="39"/>
      <c r="H106" s="39"/>
      <c r="I106" s="135"/>
      <c r="J106" s="39"/>
      <c r="K106" s="39"/>
      <c r="L106" s="43"/>
      <c r="M106" s="226"/>
      <c r="N106" s="83"/>
      <c r="O106" s="83"/>
      <c r="P106" s="83"/>
      <c r="Q106" s="83"/>
      <c r="R106" s="83"/>
      <c r="S106" s="83"/>
      <c r="T106" s="84"/>
      <c r="AT106" s="17" t="s">
        <v>232</v>
      </c>
      <c r="AU106" s="17" t="s">
        <v>80</v>
      </c>
    </row>
    <row r="107" spans="2:63" s="11" customFormat="1" ht="22.8" customHeight="1">
      <c r="B107" s="195"/>
      <c r="C107" s="196"/>
      <c r="D107" s="197" t="s">
        <v>70</v>
      </c>
      <c r="E107" s="209" t="s">
        <v>150</v>
      </c>
      <c r="F107" s="209" t="s">
        <v>342</v>
      </c>
      <c r="G107" s="196"/>
      <c r="H107" s="196"/>
      <c r="I107" s="199"/>
      <c r="J107" s="210">
        <f>BK107</f>
        <v>0</v>
      </c>
      <c r="K107" s="196"/>
      <c r="L107" s="201"/>
      <c r="M107" s="202"/>
      <c r="N107" s="203"/>
      <c r="O107" s="203"/>
      <c r="P107" s="204">
        <f>SUM(P108:P127)</f>
        <v>0</v>
      </c>
      <c r="Q107" s="203"/>
      <c r="R107" s="204">
        <f>SUM(R108:R127)</f>
        <v>2.1358758</v>
      </c>
      <c r="S107" s="203"/>
      <c r="T107" s="205">
        <f>SUM(T108:T127)</f>
        <v>0</v>
      </c>
      <c r="AR107" s="206" t="s">
        <v>78</v>
      </c>
      <c r="AT107" s="207" t="s">
        <v>70</v>
      </c>
      <c r="AU107" s="207" t="s">
        <v>78</v>
      </c>
      <c r="AY107" s="206" t="s">
        <v>126</v>
      </c>
      <c r="BK107" s="208">
        <f>SUM(BK108:BK127)</f>
        <v>0</v>
      </c>
    </row>
    <row r="108" spans="2:65" s="1" customFormat="1" ht="16.5" customHeight="1">
      <c r="B108" s="38"/>
      <c r="C108" s="211" t="s">
        <v>125</v>
      </c>
      <c r="D108" s="211" t="s">
        <v>127</v>
      </c>
      <c r="E108" s="212" t="s">
        <v>931</v>
      </c>
      <c r="F108" s="213" t="s">
        <v>932</v>
      </c>
      <c r="G108" s="214" t="s">
        <v>268</v>
      </c>
      <c r="H108" s="215">
        <v>31.006</v>
      </c>
      <c r="I108" s="216"/>
      <c r="J108" s="217">
        <f>ROUND(I108*H108,2)</f>
        <v>0</v>
      </c>
      <c r="K108" s="213" t="s">
        <v>164</v>
      </c>
      <c r="L108" s="43"/>
      <c r="M108" s="218" t="s">
        <v>19</v>
      </c>
      <c r="N108" s="219" t="s">
        <v>42</v>
      </c>
      <c r="O108" s="83"/>
      <c r="P108" s="220">
        <f>O108*H108</f>
        <v>0</v>
      </c>
      <c r="Q108" s="220">
        <v>0</v>
      </c>
      <c r="R108" s="220">
        <f>Q108*H108</f>
        <v>0</v>
      </c>
      <c r="S108" s="220">
        <v>0</v>
      </c>
      <c r="T108" s="221">
        <f>S108*H108</f>
        <v>0</v>
      </c>
      <c r="AR108" s="222" t="s">
        <v>150</v>
      </c>
      <c r="AT108" s="222" t="s">
        <v>127</v>
      </c>
      <c r="AU108" s="222" t="s">
        <v>80</v>
      </c>
      <c r="AY108" s="17" t="s">
        <v>126</v>
      </c>
      <c r="BE108" s="223">
        <f>IF(N108="základní",J108,0)</f>
        <v>0</v>
      </c>
      <c r="BF108" s="223">
        <f>IF(N108="snížená",J108,0)</f>
        <v>0</v>
      </c>
      <c r="BG108" s="223">
        <f>IF(N108="zákl. přenesená",J108,0)</f>
        <v>0</v>
      </c>
      <c r="BH108" s="223">
        <f>IF(N108="sníž. přenesená",J108,0)</f>
        <v>0</v>
      </c>
      <c r="BI108" s="223">
        <f>IF(N108="nulová",J108,0)</f>
        <v>0</v>
      </c>
      <c r="BJ108" s="17" t="s">
        <v>78</v>
      </c>
      <c r="BK108" s="223">
        <f>ROUND(I108*H108,2)</f>
        <v>0</v>
      </c>
      <c r="BL108" s="17" t="s">
        <v>150</v>
      </c>
      <c r="BM108" s="222" t="s">
        <v>933</v>
      </c>
    </row>
    <row r="109" spans="2:47" s="1" customFormat="1" ht="12">
      <c r="B109" s="38"/>
      <c r="C109" s="39"/>
      <c r="D109" s="224" t="s">
        <v>134</v>
      </c>
      <c r="E109" s="39"/>
      <c r="F109" s="225" t="s">
        <v>934</v>
      </c>
      <c r="G109" s="39"/>
      <c r="H109" s="39"/>
      <c r="I109" s="135"/>
      <c r="J109" s="39"/>
      <c r="K109" s="39"/>
      <c r="L109" s="43"/>
      <c r="M109" s="226"/>
      <c r="N109" s="83"/>
      <c r="O109" s="83"/>
      <c r="P109" s="83"/>
      <c r="Q109" s="83"/>
      <c r="R109" s="83"/>
      <c r="S109" s="83"/>
      <c r="T109" s="84"/>
      <c r="AT109" s="17" t="s">
        <v>134</v>
      </c>
      <c r="AU109" s="17" t="s">
        <v>80</v>
      </c>
    </row>
    <row r="110" spans="2:47" s="1" customFormat="1" ht="12">
      <c r="B110" s="38"/>
      <c r="C110" s="39"/>
      <c r="D110" s="224" t="s">
        <v>232</v>
      </c>
      <c r="E110" s="39"/>
      <c r="F110" s="227" t="s">
        <v>935</v>
      </c>
      <c r="G110" s="39"/>
      <c r="H110" s="39"/>
      <c r="I110" s="135"/>
      <c r="J110" s="39"/>
      <c r="K110" s="39"/>
      <c r="L110" s="43"/>
      <c r="M110" s="226"/>
      <c r="N110" s="83"/>
      <c r="O110" s="83"/>
      <c r="P110" s="83"/>
      <c r="Q110" s="83"/>
      <c r="R110" s="83"/>
      <c r="S110" s="83"/>
      <c r="T110" s="84"/>
      <c r="AT110" s="17" t="s">
        <v>232</v>
      </c>
      <c r="AU110" s="17" t="s">
        <v>80</v>
      </c>
    </row>
    <row r="111" spans="2:51" s="12" customFormat="1" ht="12">
      <c r="B111" s="231"/>
      <c r="C111" s="232"/>
      <c r="D111" s="224" t="s">
        <v>240</v>
      </c>
      <c r="E111" s="233" t="s">
        <v>19</v>
      </c>
      <c r="F111" s="234" t="s">
        <v>936</v>
      </c>
      <c r="G111" s="232"/>
      <c r="H111" s="235">
        <v>31.006</v>
      </c>
      <c r="I111" s="236"/>
      <c r="J111" s="232"/>
      <c r="K111" s="232"/>
      <c r="L111" s="237"/>
      <c r="M111" s="238"/>
      <c r="N111" s="239"/>
      <c r="O111" s="239"/>
      <c r="P111" s="239"/>
      <c r="Q111" s="239"/>
      <c r="R111" s="239"/>
      <c r="S111" s="239"/>
      <c r="T111" s="240"/>
      <c r="AT111" s="241" t="s">
        <v>240</v>
      </c>
      <c r="AU111" s="241" t="s">
        <v>80</v>
      </c>
      <c r="AV111" s="12" t="s">
        <v>80</v>
      </c>
      <c r="AW111" s="12" t="s">
        <v>32</v>
      </c>
      <c r="AX111" s="12" t="s">
        <v>78</v>
      </c>
      <c r="AY111" s="241" t="s">
        <v>126</v>
      </c>
    </row>
    <row r="112" spans="2:65" s="1" customFormat="1" ht="16.5" customHeight="1">
      <c r="B112" s="38"/>
      <c r="C112" s="211" t="s">
        <v>161</v>
      </c>
      <c r="D112" s="211" t="s">
        <v>127</v>
      </c>
      <c r="E112" s="212" t="s">
        <v>937</v>
      </c>
      <c r="F112" s="213" t="s">
        <v>938</v>
      </c>
      <c r="G112" s="214" t="s">
        <v>229</v>
      </c>
      <c r="H112" s="215">
        <v>82.12</v>
      </c>
      <c r="I112" s="216"/>
      <c r="J112" s="217">
        <f>ROUND(I112*H112,2)</f>
        <v>0</v>
      </c>
      <c r="K112" s="213" t="s">
        <v>164</v>
      </c>
      <c r="L112" s="43"/>
      <c r="M112" s="218" t="s">
        <v>19</v>
      </c>
      <c r="N112" s="219" t="s">
        <v>42</v>
      </c>
      <c r="O112" s="83"/>
      <c r="P112" s="220">
        <f>O112*H112</f>
        <v>0</v>
      </c>
      <c r="Q112" s="220">
        <v>0.0076</v>
      </c>
      <c r="R112" s="220">
        <f>Q112*H112</f>
        <v>0.624112</v>
      </c>
      <c r="S112" s="220">
        <v>0</v>
      </c>
      <c r="T112" s="221">
        <f>S112*H112</f>
        <v>0</v>
      </c>
      <c r="AR112" s="222" t="s">
        <v>150</v>
      </c>
      <c r="AT112" s="222" t="s">
        <v>127</v>
      </c>
      <c r="AU112" s="222" t="s">
        <v>80</v>
      </c>
      <c r="AY112" s="17" t="s">
        <v>126</v>
      </c>
      <c r="BE112" s="223">
        <f>IF(N112="základní",J112,0)</f>
        <v>0</v>
      </c>
      <c r="BF112" s="223">
        <f>IF(N112="snížená",J112,0)</f>
        <v>0</v>
      </c>
      <c r="BG112" s="223">
        <f>IF(N112="zákl. přenesená",J112,0)</f>
        <v>0</v>
      </c>
      <c r="BH112" s="223">
        <f>IF(N112="sníž. přenesená",J112,0)</f>
        <v>0</v>
      </c>
      <c r="BI112" s="223">
        <f>IF(N112="nulová",J112,0)</f>
        <v>0</v>
      </c>
      <c r="BJ112" s="17" t="s">
        <v>78</v>
      </c>
      <c r="BK112" s="223">
        <f>ROUND(I112*H112,2)</f>
        <v>0</v>
      </c>
      <c r="BL112" s="17" t="s">
        <v>150</v>
      </c>
      <c r="BM112" s="222" t="s">
        <v>939</v>
      </c>
    </row>
    <row r="113" spans="2:47" s="1" customFormat="1" ht="12">
      <c r="B113" s="38"/>
      <c r="C113" s="39"/>
      <c r="D113" s="224" t="s">
        <v>134</v>
      </c>
      <c r="E113" s="39"/>
      <c r="F113" s="225" t="s">
        <v>940</v>
      </c>
      <c r="G113" s="39"/>
      <c r="H113" s="39"/>
      <c r="I113" s="135"/>
      <c r="J113" s="39"/>
      <c r="K113" s="39"/>
      <c r="L113" s="43"/>
      <c r="M113" s="226"/>
      <c r="N113" s="83"/>
      <c r="O113" s="83"/>
      <c r="P113" s="83"/>
      <c r="Q113" s="83"/>
      <c r="R113" s="83"/>
      <c r="S113" s="83"/>
      <c r="T113" s="84"/>
      <c r="AT113" s="17" t="s">
        <v>134</v>
      </c>
      <c r="AU113" s="17" t="s">
        <v>80</v>
      </c>
    </row>
    <row r="114" spans="2:47" s="1" customFormat="1" ht="12">
      <c r="B114" s="38"/>
      <c r="C114" s="39"/>
      <c r="D114" s="224" t="s">
        <v>232</v>
      </c>
      <c r="E114" s="39"/>
      <c r="F114" s="227" t="s">
        <v>941</v>
      </c>
      <c r="G114" s="39"/>
      <c r="H114" s="39"/>
      <c r="I114" s="135"/>
      <c r="J114" s="39"/>
      <c r="K114" s="39"/>
      <c r="L114" s="43"/>
      <c r="M114" s="226"/>
      <c r="N114" s="83"/>
      <c r="O114" s="83"/>
      <c r="P114" s="83"/>
      <c r="Q114" s="83"/>
      <c r="R114" s="83"/>
      <c r="S114" s="83"/>
      <c r="T114" s="84"/>
      <c r="AT114" s="17" t="s">
        <v>232</v>
      </c>
      <c r="AU114" s="17" t="s">
        <v>80</v>
      </c>
    </row>
    <row r="115" spans="2:51" s="12" customFormat="1" ht="12">
      <c r="B115" s="231"/>
      <c r="C115" s="232"/>
      <c r="D115" s="224" t="s">
        <v>240</v>
      </c>
      <c r="E115" s="233" t="s">
        <v>19</v>
      </c>
      <c r="F115" s="234" t="s">
        <v>942</v>
      </c>
      <c r="G115" s="232"/>
      <c r="H115" s="235">
        <v>82.12</v>
      </c>
      <c r="I115" s="236"/>
      <c r="J115" s="232"/>
      <c r="K115" s="232"/>
      <c r="L115" s="237"/>
      <c r="M115" s="238"/>
      <c r="N115" s="239"/>
      <c r="O115" s="239"/>
      <c r="P115" s="239"/>
      <c r="Q115" s="239"/>
      <c r="R115" s="239"/>
      <c r="S115" s="239"/>
      <c r="T115" s="240"/>
      <c r="AT115" s="241" t="s">
        <v>240</v>
      </c>
      <c r="AU115" s="241" t="s">
        <v>80</v>
      </c>
      <c r="AV115" s="12" t="s">
        <v>80</v>
      </c>
      <c r="AW115" s="12" t="s">
        <v>32</v>
      </c>
      <c r="AX115" s="12" t="s">
        <v>78</v>
      </c>
      <c r="AY115" s="241" t="s">
        <v>126</v>
      </c>
    </row>
    <row r="116" spans="2:65" s="1" customFormat="1" ht="16.5" customHeight="1">
      <c r="B116" s="38"/>
      <c r="C116" s="211" t="s">
        <v>167</v>
      </c>
      <c r="D116" s="211" t="s">
        <v>127</v>
      </c>
      <c r="E116" s="212" t="s">
        <v>943</v>
      </c>
      <c r="F116" s="213" t="s">
        <v>944</v>
      </c>
      <c r="G116" s="214" t="s">
        <v>229</v>
      </c>
      <c r="H116" s="215">
        <v>82.12</v>
      </c>
      <c r="I116" s="216"/>
      <c r="J116" s="217">
        <f>ROUND(I116*H116,2)</f>
        <v>0</v>
      </c>
      <c r="K116" s="213" t="s">
        <v>164</v>
      </c>
      <c r="L116" s="43"/>
      <c r="M116" s="218" t="s">
        <v>19</v>
      </c>
      <c r="N116" s="219" t="s">
        <v>42</v>
      </c>
      <c r="O116" s="83"/>
      <c r="P116" s="220">
        <f>O116*H116</f>
        <v>0</v>
      </c>
      <c r="Q116" s="220">
        <v>0</v>
      </c>
      <c r="R116" s="220">
        <f>Q116*H116</f>
        <v>0</v>
      </c>
      <c r="S116" s="220">
        <v>0</v>
      </c>
      <c r="T116" s="221">
        <f>S116*H116</f>
        <v>0</v>
      </c>
      <c r="AR116" s="222" t="s">
        <v>150</v>
      </c>
      <c r="AT116" s="222" t="s">
        <v>127</v>
      </c>
      <c r="AU116" s="222" t="s">
        <v>80</v>
      </c>
      <c r="AY116" s="17" t="s">
        <v>126</v>
      </c>
      <c r="BE116" s="223">
        <f>IF(N116="základní",J116,0)</f>
        <v>0</v>
      </c>
      <c r="BF116" s="223">
        <f>IF(N116="snížená",J116,0)</f>
        <v>0</v>
      </c>
      <c r="BG116" s="223">
        <f>IF(N116="zákl. přenesená",J116,0)</f>
        <v>0</v>
      </c>
      <c r="BH116" s="223">
        <f>IF(N116="sníž. přenesená",J116,0)</f>
        <v>0</v>
      </c>
      <c r="BI116" s="223">
        <f>IF(N116="nulová",J116,0)</f>
        <v>0</v>
      </c>
      <c r="BJ116" s="17" t="s">
        <v>78</v>
      </c>
      <c r="BK116" s="223">
        <f>ROUND(I116*H116,2)</f>
        <v>0</v>
      </c>
      <c r="BL116" s="17" t="s">
        <v>150</v>
      </c>
      <c r="BM116" s="222" t="s">
        <v>945</v>
      </c>
    </row>
    <row r="117" spans="2:47" s="1" customFormat="1" ht="12">
      <c r="B117" s="38"/>
      <c r="C117" s="39"/>
      <c r="D117" s="224" t="s">
        <v>134</v>
      </c>
      <c r="E117" s="39"/>
      <c r="F117" s="225" t="s">
        <v>946</v>
      </c>
      <c r="G117" s="39"/>
      <c r="H117" s="39"/>
      <c r="I117" s="135"/>
      <c r="J117" s="39"/>
      <c r="K117" s="39"/>
      <c r="L117" s="43"/>
      <c r="M117" s="226"/>
      <c r="N117" s="83"/>
      <c r="O117" s="83"/>
      <c r="P117" s="83"/>
      <c r="Q117" s="83"/>
      <c r="R117" s="83"/>
      <c r="S117" s="83"/>
      <c r="T117" s="84"/>
      <c r="AT117" s="17" t="s">
        <v>134</v>
      </c>
      <c r="AU117" s="17" t="s">
        <v>80</v>
      </c>
    </row>
    <row r="118" spans="2:47" s="1" customFormat="1" ht="12">
      <c r="B118" s="38"/>
      <c r="C118" s="39"/>
      <c r="D118" s="224" t="s">
        <v>232</v>
      </c>
      <c r="E118" s="39"/>
      <c r="F118" s="227" t="s">
        <v>941</v>
      </c>
      <c r="G118" s="39"/>
      <c r="H118" s="39"/>
      <c r="I118" s="135"/>
      <c r="J118" s="39"/>
      <c r="K118" s="39"/>
      <c r="L118" s="43"/>
      <c r="M118" s="226"/>
      <c r="N118" s="83"/>
      <c r="O118" s="83"/>
      <c r="P118" s="83"/>
      <c r="Q118" s="83"/>
      <c r="R118" s="83"/>
      <c r="S118" s="83"/>
      <c r="T118" s="84"/>
      <c r="AT118" s="17" t="s">
        <v>232</v>
      </c>
      <c r="AU118" s="17" t="s">
        <v>80</v>
      </c>
    </row>
    <row r="119" spans="2:65" s="1" customFormat="1" ht="16.5" customHeight="1">
      <c r="B119" s="38"/>
      <c r="C119" s="211" t="s">
        <v>172</v>
      </c>
      <c r="D119" s="211" t="s">
        <v>127</v>
      </c>
      <c r="E119" s="212" t="s">
        <v>947</v>
      </c>
      <c r="F119" s="213" t="s">
        <v>948</v>
      </c>
      <c r="G119" s="214" t="s">
        <v>286</v>
      </c>
      <c r="H119" s="215">
        <v>1.427</v>
      </c>
      <c r="I119" s="216"/>
      <c r="J119" s="217">
        <f>ROUND(I119*H119,2)</f>
        <v>0</v>
      </c>
      <c r="K119" s="213" t="s">
        <v>164</v>
      </c>
      <c r="L119" s="43"/>
      <c r="M119" s="218" t="s">
        <v>19</v>
      </c>
      <c r="N119" s="219" t="s">
        <v>42</v>
      </c>
      <c r="O119" s="83"/>
      <c r="P119" s="220">
        <f>O119*H119</f>
        <v>0</v>
      </c>
      <c r="Q119" s="220">
        <v>1.0594</v>
      </c>
      <c r="R119" s="220">
        <f>Q119*H119</f>
        <v>1.5117638</v>
      </c>
      <c r="S119" s="220">
        <v>0</v>
      </c>
      <c r="T119" s="221">
        <f>S119*H119</f>
        <v>0</v>
      </c>
      <c r="AR119" s="222" t="s">
        <v>150</v>
      </c>
      <c r="AT119" s="222" t="s">
        <v>127</v>
      </c>
      <c r="AU119" s="222" t="s">
        <v>80</v>
      </c>
      <c r="AY119" s="17" t="s">
        <v>126</v>
      </c>
      <c r="BE119" s="223">
        <f>IF(N119="základní",J119,0)</f>
        <v>0</v>
      </c>
      <c r="BF119" s="223">
        <f>IF(N119="snížená",J119,0)</f>
        <v>0</v>
      </c>
      <c r="BG119" s="223">
        <f>IF(N119="zákl. přenesená",J119,0)</f>
        <v>0</v>
      </c>
      <c r="BH119" s="223">
        <f>IF(N119="sníž. přenesená",J119,0)</f>
        <v>0</v>
      </c>
      <c r="BI119" s="223">
        <f>IF(N119="nulová",J119,0)</f>
        <v>0</v>
      </c>
      <c r="BJ119" s="17" t="s">
        <v>78</v>
      </c>
      <c r="BK119" s="223">
        <f>ROUND(I119*H119,2)</f>
        <v>0</v>
      </c>
      <c r="BL119" s="17" t="s">
        <v>150</v>
      </c>
      <c r="BM119" s="222" t="s">
        <v>949</v>
      </c>
    </row>
    <row r="120" spans="2:47" s="1" customFormat="1" ht="12">
      <c r="B120" s="38"/>
      <c r="C120" s="39"/>
      <c r="D120" s="224" t="s">
        <v>134</v>
      </c>
      <c r="E120" s="39"/>
      <c r="F120" s="225" t="s">
        <v>950</v>
      </c>
      <c r="G120" s="39"/>
      <c r="H120" s="39"/>
      <c r="I120" s="135"/>
      <c r="J120" s="39"/>
      <c r="K120" s="39"/>
      <c r="L120" s="43"/>
      <c r="M120" s="226"/>
      <c r="N120" s="83"/>
      <c r="O120" s="83"/>
      <c r="P120" s="83"/>
      <c r="Q120" s="83"/>
      <c r="R120" s="83"/>
      <c r="S120" s="83"/>
      <c r="T120" s="84"/>
      <c r="AT120" s="17" t="s">
        <v>134</v>
      </c>
      <c r="AU120" s="17" t="s">
        <v>80</v>
      </c>
    </row>
    <row r="121" spans="2:47" s="1" customFormat="1" ht="12">
      <c r="B121" s="38"/>
      <c r="C121" s="39"/>
      <c r="D121" s="224" t="s">
        <v>232</v>
      </c>
      <c r="E121" s="39"/>
      <c r="F121" s="227" t="s">
        <v>951</v>
      </c>
      <c r="G121" s="39"/>
      <c r="H121" s="39"/>
      <c r="I121" s="135"/>
      <c r="J121" s="39"/>
      <c r="K121" s="39"/>
      <c r="L121" s="43"/>
      <c r="M121" s="226"/>
      <c r="N121" s="83"/>
      <c r="O121" s="83"/>
      <c r="P121" s="83"/>
      <c r="Q121" s="83"/>
      <c r="R121" s="83"/>
      <c r="S121" s="83"/>
      <c r="T121" s="84"/>
      <c r="AT121" s="17" t="s">
        <v>232</v>
      </c>
      <c r="AU121" s="17" t="s">
        <v>80</v>
      </c>
    </row>
    <row r="122" spans="2:51" s="12" customFormat="1" ht="12">
      <c r="B122" s="231"/>
      <c r="C122" s="232"/>
      <c r="D122" s="224" t="s">
        <v>240</v>
      </c>
      <c r="E122" s="233" t="s">
        <v>19</v>
      </c>
      <c r="F122" s="234" t="s">
        <v>952</v>
      </c>
      <c r="G122" s="232"/>
      <c r="H122" s="235">
        <v>1.427</v>
      </c>
      <c r="I122" s="236"/>
      <c r="J122" s="232"/>
      <c r="K122" s="232"/>
      <c r="L122" s="237"/>
      <c r="M122" s="238"/>
      <c r="N122" s="239"/>
      <c r="O122" s="239"/>
      <c r="P122" s="239"/>
      <c r="Q122" s="239"/>
      <c r="R122" s="239"/>
      <c r="S122" s="239"/>
      <c r="T122" s="240"/>
      <c r="AT122" s="241" t="s">
        <v>240</v>
      </c>
      <c r="AU122" s="241" t="s">
        <v>80</v>
      </c>
      <c r="AV122" s="12" t="s">
        <v>80</v>
      </c>
      <c r="AW122" s="12" t="s">
        <v>32</v>
      </c>
      <c r="AX122" s="12" t="s">
        <v>78</v>
      </c>
      <c r="AY122" s="241" t="s">
        <v>126</v>
      </c>
    </row>
    <row r="123" spans="2:65" s="1" customFormat="1" ht="16.5" customHeight="1">
      <c r="B123" s="38"/>
      <c r="C123" s="211" t="s">
        <v>179</v>
      </c>
      <c r="D123" s="211" t="s">
        <v>127</v>
      </c>
      <c r="E123" s="212" t="s">
        <v>953</v>
      </c>
      <c r="F123" s="213" t="s">
        <v>954</v>
      </c>
      <c r="G123" s="214" t="s">
        <v>268</v>
      </c>
      <c r="H123" s="215">
        <v>16.2</v>
      </c>
      <c r="I123" s="216"/>
      <c r="J123" s="217">
        <f>ROUND(I123*H123,2)</f>
        <v>0</v>
      </c>
      <c r="K123" s="213" t="s">
        <v>164</v>
      </c>
      <c r="L123" s="43"/>
      <c r="M123" s="218" t="s">
        <v>19</v>
      </c>
      <c r="N123" s="219" t="s">
        <v>42</v>
      </c>
      <c r="O123" s="83"/>
      <c r="P123" s="220">
        <f>O123*H123</f>
        <v>0</v>
      </c>
      <c r="Q123" s="220">
        <v>0</v>
      </c>
      <c r="R123" s="220">
        <f>Q123*H123</f>
        <v>0</v>
      </c>
      <c r="S123" s="220">
        <v>0</v>
      </c>
      <c r="T123" s="221">
        <f>S123*H123</f>
        <v>0</v>
      </c>
      <c r="AR123" s="222" t="s">
        <v>150</v>
      </c>
      <c r="AT123" s="222" t="s">
        <v>127</v>
      </c>
      <c r="AU123" s="222" t="s">
        <v>80</v>
      </c>
      <c r="AY123" s="17" t="s">
        <v>126</v>
      </c>
      <c r="BE123" s="223">
        <f>IF(N123="základní",J123,0)</f>
        <v>0</v>
      </c>
      <c r="BF123" s="223">
        <f>IF(N123="snížená",J123,0)</f>
        <v>0</v>
      </c>
      <c r="BG123" s="223">
        <f>IF(N123="zákl. přenesená",J123,0)</f>
        <v>0</v>
      </c>
      <c r="BH123" s="223">
        <f>IF(N123="sníž. přenesená",J123,0)</f>
        <v>0</v>
      </c>
      <c r="BI123" s="223">
        <f>IF(N123="nulová",J123,0)</f>
        <v>0</v>
      </c>
      <c r="BJ123" s="17" t="s">
        <v>78</v>
      </c>
      <c r="BK123" s="223">
        <f>ROUND(I123*H123,2)</f>
        <v>0</v>
      </c>
      <c r="BL123" s="17" t="s">
        <v>150</v>
      </c>
      <c r="BM123" s="222" t="s">
        <v>955</v>
      </c>
    </row>
    <row r="124" spans="2:47" s="1" customFormat="1" ht="12">
      <c r="B124" s="38"/>
      <c r="C124" s="39"/>
      <c r="D124" s="224" t="s">
        <v>134</v>
      </c>
      <c r="E124" s="39"/>
      <c r="F124" s="225" t="s">
        <v>956</v>
      </c>
      <c r="G124" s="39"/>
      <c r="H124" s="39"/>
      <c r="I124" s="135"/>
      <c r="J124" s="39"/>
      <c r="K124" s="39"/>
      <c r="L124" s="43"/>
      <c r="M124" s="226"/>
      <c r="N124" s="83"/>
      <c r="O124" s="83"/>
      <c r="P124" s="83"/>
      <c r="Q124" s="83"/>
      <c r="R124" s="83"/>
      <c r="S124" s="83"/>
      <c r="T124" s="84"/>
      <c r="AT124" s="17" t="s">
        <v>134</v>
      </c>
      <c r="AU124" s="17" t="s">
        <v>80</v>
      </c>
    </row>
    <row r="125" spans="2:47" s="1" customFormat="1" ht="12">
      <c r="B125" s="38"/>
      <c r="C125" s="39"/>
      <c r="D125" s="224" t="s">
        <v>232</v>
      </c>
      <c r="E125" s="39"/>
      <c r="F125" s="227" t="s">
        <v>957</v>
      </c>
      <c r="G125" s="39"/>
      <c r="H125" s="39"/>
      <c r="I125" s="135"/>
      <c r="J125" s="39"/>
      <c r="K125" s="39"/>
      <c r="L125" s="43"/>
      <c r="M125" s="226"/>
      <c r="N125" s="83"/>
      <c r="O125" s="83"/>
      <c r="P125" s="83"/>
      <c r="Q125" s="83"/>
      <c r="R125" s="83"/>
      <c r="S125" s="83"/>
      <c r="T125" s="84"/>
      <c r="AT125" s="17" t="s">
        <v>232</v>
      </c>
      <c r="AU125" s="17" t="s">
        <v>80</v>
      </c>
    </row>
    <row r="126" spans="2:47" s="1" customFormat="1" ht="12">
      <c r="B126" s="38"/>
      <c r="C126" s="39"/>
      <c r="D126" s="224" t="s">
        <v>136</v>
      </c>
      <c r="E126" s="39"/>
      <c r="F126" s="227" t="s">
        <v>958</v>
      </c>
      <c r="G126" s="39"/>
      <c r="H126" s="39"/>
      <c r="I126" s="135"/>
      <c r="J126" s="39"/>
      <c r="K126" s="39"/>
      <c r="L126" s="43"/>
      <c r="M126" s="226"/>
      <c r="N126" s="83"/>
      <c r="O126" s="83"/>
      <c r="P126" s="83"/>
      <c r="Q126" s="83"/>
      <c r="R126" s="83"/>
      <c r="S126" s="83"/>
      <c r="T126" s="84"/>
      <c r="AT126" s="17" t="s">
        <v>136</v>
      </c>
      <c r="AU126" s="17" t="s">
        <v>80</v>
      </c>
    </row>
    <row r="127" spans="2:51" s="12" customFormat="1" ht="12">
      <c r="B127" s="231"/>
      <c r="C127" s="232"/>
      <c r="D127" s="224" t="s">
        <v>240</v>
      </c>
      <c r="E127" s="233" t="s">
        <v>19</v>
      </c>
      <c r="F127" s="234" t="s">
        <v>959</v>
      </c>
      <c r="G127" s="232"/>
      <c r="H127" s="235">
        <v>16.2</v>
      </c>
      <c r="I127" s="236"/>
      <c r="J127" s="232"/>
      <c r="K127" s="232"/>
      <c r="L127" s="237"/>
      <c r="M127" s="238"/>
      <c r="N127" s="239"/>
      <c r="O127" s="239"/>
      <c r="P127" s="239"/>
      <c r="Q127" s="239"/>
      <c r="R127" s="239"/>
      <c r="S127" s="239"/>
      <c r="T127" s="240"/>
      <c r="AT127" s="241" t="s">
        <v>240</v>
      </c>
      <c r="AU127" s="241" t="s">
        <v>80</v>
      </c>
      <c r="AV127" s="12" t="s">
        <v>80</v>
      </c>
      <c r="AW127" s="12" t="s">
        <v>32</v>
      </c>
      <c r="AX127" s="12" t="s">
        <v>78</v>
      </c>
      <c r="AY127" s="241" t="s">
        <v>126</v>
      </c>
    </row>
    <row r="128" spans="2:63" s="11" customFormat="1" ht="22.8" customHeight="1">
      <c r="B128" s="195"/>
      <c r="C128" s="196"/>
      <c r="D128" s="197" t="s">
        <v>70</v>
      </c>
      <c r="E128" s="209" t="s">
        <v>125</v>
      </c>
      <c r="F128" s="209" t="s">
        <v>350</v>
      </c>
      <c r="G128" s="196"/>
      <c r="H128" s="196"/>
      <c r="I128" s="199"/>
      <c r="J128" s="210">
        <f>BK128</f>
        <v>0</v>
      </c>
      <c r="K128" s="196"/>
      <c r="L128" s="201"/>
      <c r="M128" s="202"/>
      <c r="N128" s="203"/>
      <c r="O128" s="203"/>
      <c r="P128" s="204">
        <f>SUM(P129:P132)</f>
        <v>0</v>
      </c>
      <c r="Q128" s="203"/>
      <c r="R128" s="204">
        <f>SUM(R129:R132)</f>
        <v>0</v>
      </c>
      <c r="S128" s="203"/>
      <c r="T128" s="205">
        <f>SUM(T129:T132)</f>
        <v>0</v>
      </c>
      <c r="AR128" s="206" t="s">
        <v>78</v>
      </c>
      <c r="AT128" s="207" t="s">
        <v>70</v>
      </c>
      <c r="AU128" s="207" t="s">
        <v>78</v>
      </c>
      <c r="AY128" s="206" t="s">
        <v>126</v>
      </c>
      <c r="BK128" s="208">
        <f>SUM(BK129:BK132)</f>
        <v>0</v>
      </c>
    </row>
    <row r="129" spans="2:65" s="1" customFormat="1" ht="16.5" customHeight="1">
      <c r="B129" s="38"/>
      <c r="C129" s="211" t="s">
        <v>183</v>
      </c>
      <c r="D129" s="211" t="s">
        <v>127</v>
      </c>
      <c r="E129" s="212" t="s">
        <v>960</v>
      </c>
      <c r="F129" s="213" t="s">
        <v>961</v>
      </c>
      <c r="G129" s="214" t="s">
        <v>229</v>
      </c>
      <c r="H129" s="215">
        <v>78</v>
      </c>
      <c r="I129" s="216"/>
      <c r="J129" s="217">
        <f>ROUND(I129*H129,2)</f>
        <v>0</v>
      </c>
      <c r="K129" s="213" t="s">
        <v>164</v>
      </c>
      <c r="L129" s="43"/>
      <c r="M129" s="218" t="s">
        <v>19</v>
      </c>
      <c r="N129" s="219" t="s">
        <v>42</v>
      </c>
      <c r="O129" s="83"/>
      <c r="P129" s="220">
        <f>O129*H129</f>
        <v>0</v>
      </c>
      <c r="Q129" s="220">
        <v>0</v>
      </c>
      <c r="R129" s="220">
        <f>Q129*H129</f>
        <v>0</v>
      </c>
      <c r="S129" s="220">
        <v>0</v>
      </c>
      <c r="T129" s="221">
        <f>S129*H129</f>
        <v>0</v>
      </c>
      <c r="AR129" s="222" t="s">
        <v>150</v>
      </c>
      <c r="AT129" s="222" t="s">
        <v>127</v>
      </c>
      <c r="AU129" s="222" t="s">
        <v>80</v>
      </c>
      <c r="AY129" s="17" t="s">
        <v>126</v>
      </c>
      <c r="BE129" s="223">
        <f>IF(N129="základní",J129,0)</f>
        <v>0</v>
      </c>
      <c r="BF129" s="223">
        <f>IF(N129="snížená",J129,0)</f>
        <v>0</v>
      </c>
      <c r="BG129" s="223">
        <f>IF(N129="zákl. přenesená",J129,0)</f>
        <v>0</v>
      </c>
      <c r="BH129" s="223">
        <f>IF(N129="sníž. přenesená",J129,0)</f>
        <v>0</v>
      </c>
      <c r="BI129" s="223">
        <f>IF(N129="nulová",J129,0)</f>
        <v>0</v>
      </c>
      <c r="BJ129" s="17" t="s">
        <v>78</v>
      </c>
      <c r="BK129" s="223">
        <f>ROUND(I129*H129,2)</f>
        <v>0</v>
      </c>
      <c r="BL129" s="17" t="s">
        <v>150</v>
      </c>
      <c r="BM129" s="222" t="s">
        <v>962</v>
      </c>
    </row>
    <row r="130" spans="2:47" s="1" customFormat="1" ht="12">
      <c r="B130" s="38"/>
      <c r="C130" s="39"/>
      <c r="D130" s="224" t="s">
        <v>134</v>
      </c>
      <c r="E130" s="39"/>
      <c r="F130" s="225" t="s">
        <v>963</v>
      </c>
      <c r="G130" s="39"/>
      <c r="H130" s="39"/>
      <c r="I130" s="135"/>
      <c r="J130" s="39"/>
      <c r="K130" s="39"/>
      <c r="L130" s="43"/>
      <c r="M130" s="226"/>
      <c r="N130" s="83"/>
      <c r="O130" s="83"/>
      <c r="P130" s="83"/>
      <c r="Q130" s="83"/>
      <c r="R130" s="83"/>
      <c r="S130" s="83"/>
      <c r="T130" s="84"/>
      <c r="AT130" s="17" t="s">
        <v>134</v>
      </c>
      <c r="AU130" s="17" t="s">
        <v>80</v>
      </c>
    </row>
    <row r="131" spans="2:47" s="1" customFormat="1" ht="12">
      <c r="B131" s="38"/>
      <c r="C131" s="39"/>
      <c r="D131" s="224" t="s">
        <v>232</v>
      </c>
      <c r="E131" s="39"/>
      <c r="F131" s="227" t="s">
        <v>964</v>
      </c>
      <c r="G131" s="39"/>
      <c r="H131" s="39"/>
      <c r="I131" s="135"/>
      <c r="J131" s="39"/>
      <c r="K131" s="39"/>
      <c r="L131" s="43"/>
      <c r="M131" s="226"/>
      <c r="N131" s="83"/>
      <c r="O131" s="83"/>
      <c r="P131" s="83"/>
      <c r="Q131" s="83"/>
      <c r="R131" s="83"/>
      <c r="S131" s="83"/>
      <c r="T131" s="84"/>
      <c r="AT131" s="17" t="s">
        <v>232</v>
      </c>
      <c r="AU131" s="17" t="s">
        <v>80</v>
      </c>
    </row>
    <row r="132" spans="2:47" s="1" customFormat="1" ht="12">
      <c r="B132" s="38"/>
      <c r="C132" s="39"/>
      <c r="D132" s="224" t="s">
        <v>136</v>
      </c>
      <c r="E132" s="39"/>
      <c r="F132" s="227" t="s">
        <v>965</v>
      </c>
      <c r="G132" s="39"/>
      <c r="H132" s="39"/>
      <c r="I132" s="135"/>
      <c r="J132" s="39"/>
      <c r="K132" s="39"/>
      <c r="L132" s="43"/>
      <c r="M132" s="226"/>
      <c r="N132" s="83"/>
      <c r="O132" s="83"/>
      <c r="P132" s="83"/>
      <c r="Q132" s="83"/>
      <c r="R132" s="83"/>
      <c r="S132" s="83"/>
      <c r="T132" s="84"/>
      <c r="AT132" s="17" t="s">
        <v>136</v>
      </c>
      <c r="AU132" s="17" t="s">
        <v>80</v>
      </c>
    </row>
    <row r="133" spans="2:63" s="11" customFormat="1" ht="22.8" customHeight="1">
      <c r="B133" s="195"/>
      <c r="C133" s="196"/>
      <c r="D133" s="197" t="s">
        <v>70</v>
      </c>
      <c r="E133" s="209" t="s">
        <v>161</v>
      </c>
      <c r="F133" s="209" t="s">
        <v>966</v>
      </c>
      <c r="G133" s="196"/>
      <c r="H133" s="196"/>
      <c r="I133" s="199"/>
      <c r="J133" s="210">
        <f>BK133</f>
        <v>0</v>
      </c>
      <c r="K133" s="196"/>
      <c r="L133" s="201"/>
      <c r="M133" s="202"/>
      <c r="N133" s="203"/>
      <c r="O133" s="203"/>
      <c r="P133" s="204">
        <f>SUM(P134:P135)</f>
        <v>0</v>
      </c>
      <c r="Q133" s="203"/>
      <c r="R133" s="204">
        <f>SUM(R134:R135)</f>
        <v>0.2937</v>
      </c>
      <c r="S133" s="203"/>
      <c r="T133" s="205">
        <f>SUM(T134:T135)</f>
        <v>0</v>
      </c>
      <c r="AR133" s="206" t="s">
        <v>78</v>
      </c>
      <c r="AT133" s="207" t="s">
        <v>70</v>
      </c>
      <c r="AU133" s="207" t="s">
        <v>78</v>
      </c>
      <c r="AY133" s="206" t="s">
        <v>126</v>
      </c>
      <c r="BK133" s="208">
        <f>SUM(BK134:BK135)</f>
        <v>0</v>
      </c>
    </row>
    <row r="134" spans="2:65" s="1" customFormat="1" ht="16.5" customHeight="1">
      <c r="B134" s="38"/>
      <c r="C134" s="211" t="s">
        <v>190</v>
      </c>
      <c r="D134" s="211" t="s">
        <v>127</v>
      </c>
      <c r="E134" s="212" t="s">
        <v>967</v>
      </c>
      <c r="F134" s="213" t="s">
        <v>968</v>
      </c>
      <c r="G134" s="214" t="s">
        <v>229</v>
      </c>
      <c r="H134" s="215">
        <v>890</v>
      </c>
      <c r="I134" s="216"/>
      <c r="J134" s="217">
        <f>ROUND(I134*H134,2)</f>
        <v>0</v>
      </c>
      <c r="K134" s="213" t="s">
        <v>164</v>
      </c>
      <c r="L134" s="43"/>
      <c r="M134" s="218" t="s">
        <v>19</v>
      </c>
      <c r="N134" s="219" t="s">
        <v>42</v>
      </c>
      <c r="O134" s="83"/>
      <c r="P134" s="220">
        <f>O134*H134</f>
        <v>0</v>
      </c>
      <c r="Q134" s="220">
        <v>0.00033</v>
      </c>
      <c r="R134" s="220">
        <f>Q134*H134</f>
        <v>0.2937</v>
      </c>
      <c r="S134" s="220">
        <v>0</v>
      </c>
      <c r="T134" s="221">
        <f>S134*H134</f>
        <v>0</v>
      </c>
      <c r="AR134" s="222" t="s">
        <v>150</v>
      </c>
      <c r="AT134" s="222" t="s">
        <v>127</v>
      </c>
      <c r="AU134" s="222" t="s">
        <v>80</v>
      </c>
      <c r="AY134" s="17" t="s">
        <v>126</v>
      </c>
      <c r="BE134" s="223">
        <f>IF(N134="základní",J134,0)</f>
        <v>0</v>
      </c>
      <c r="BF134" s="223">
        <f>IF(N134="snížená",J134,0)</f>
        <v>0</v>
      </c>
      <c r="BG134" s="223">
        <f>IF(N134="zákl. přenesená",J134,0)</f>
        <v>0</v>
      </c>
      <c r="BH134" s="223">
        <f>IF(N134="sníž. přenesená",J134,0)</f>
        <v>0</v>
      </c>
      <c r="BI134" s="223">
        <f>IF(N134="nulová",J134,0)</f>
        <v>0</v>
      </c>
      <c r="BJ134" s="17" t="s">
        <v>78</v>
      </c>
      <c r="BK134" s="223">
        <f>ROUND(I134*H134,2)</f>
        <v>0</v>
      </c>
      <c r="BL134" s="17" t="s">
        <v>150</v>
      </c>
      <c r="BM134" s="222" t="s">
        <v>969</v>
      </c>
    </row>
    <row r="135" spans="2:47" s="1" customFormat="1" ht="12">
      <c r="B135" s="38"/>
      <c r="C135" s="39"/>
      <c r="D135" s="224" t="s">
        <v>134</v>
      </c>
      <c r="E135" s="39"/>
      <c r="F135" s="225" t="s">
        <v>970</v>
      </c>
      <c r="G135" s="39"/>
      <c r="H135" s="39"/>
      <c r="I135" s="135"/>
      <c r="J135" s="39"/>
      <c r="K135" s="39"/>
      <c r="L135" s="43"/>
      <c r="M135" s="226"/>
      <c r="N135" s="83"/>
      <c r="O135" s="83"/>
      <c r="P135" s="83"/>
      <c r="Q135" s="83"/>
      <c r="R135" s="83"/>
      <c r="S135" s="83"/>
      <c r="T135" s="84"/>
      <c r="AT135" s="17" t="s">
        <v>134</v>
      </c>
      <c r="AU135" s="17" t="s">
        <v>80</v>
      </c>
    </row>
    <row r="136" spans="2:63" s="11" customFormat="1" ht="22.8" customHeight="1">
      <c r="B136" s="195"/>
      <c r="C136" s="196"/>
      <c r="D136" s="197" t="s">
        <v>70</v>
      </c>
      <c r="E136" s="209" t="s">
        <v>179</v>
      </c>
      <c r="F136" s="209" t="s">
        <v>483</v>
      </c>
      <c r="G136" s="196"/>
      <c r="H136" s="196"/>
      <c r="I136" s="199"/>
      <c r="J136" s="210">
        <f>BK136</f>
        <v>0</v>
      </c>
      <c r="K136" s="196"/>
      <c r="L136" s="201"/>
      <c r="M136" s="202"/>
      <c r="N136" s="203"/>
      <c r="O136" s="203"/>
      <c r="P136" s="204">
        <f>SUM(P137:P200)</f>
        <v>0</v>
      </c>
      <c r="Q136" s="203"/>
      <c r="R136" s="204">
        <f>SUM(R137:R200)</f>
        <v>240.01529999999997</v>
      </c>
      <c r="S136" s="203"/>
      <c r="T136" s="205">
        <f>SUM(T137:T200)</f>
        <v>92.79</v>
      </c>
      <c r="AR136" s="206" t="s">
        <v>78</v>
      </c>
      <c r="AT136" s="207" t="s">
        <v>70</v>
      </c>
      <c r="AU136" s="207" t="s">
        <v>78</v>
      </c>
      <c r="AY136" s="206" t="s">
        <v>126</v>
      </c>
      <c r="BK136" s="208">
        <f>SUM(BK137:BK200)</f>
        <v>0</v>
      </c>
    </row>
    <row r="137" spans="2:65" s="1" customFormat="1" ht="16.5" customHeight="1">
      <c r="B137" s="38"/>
      <c r="C137" s="211" t="s">
        <v>195</v>
      </c>
      <c r="D137" s="211" t="s">
        <v>127</v>
      </c>
      <c r="E137" s="212" t="s">
        <v>971</v>
      </c>
      <c r="F137" s="213" t="s">
        <v>972</v>
      </c>
      <c r="G137" s="214" t="s">
        <v>261</v>
      </c>
      <c r="H137" s="215">
        <v>60</v>
      </c>
      <c r="I137" s="216"/>
      <c r="J137" s="217">
        <f>ROUND(I137*H137,2)</f>
        <v>0</v>
      </c>
      <c r="K137" s="213" t="s">
        <v>164</v>
      </c>
      <c r="L137" s="43"/>
      <c r="M137" s="218" t="s">
        <v>19</v>
      </c>
      <c r="N137" s="219" t="s">
        <v>42</v>
      </c>
      <c r="O137" s="83"/>
      <c r="P137" s="220">
        <f>O137*H137</f>
        <v>0</v>
      </c>
      <c r="Q137" s="220">
        <v>0.04125</v>
      </c>
      <c r="R137" s="220">
        <f>Q137*H137</f>
        <v>2.475</v>
      </c>
      <c r="S137" s="220">
        <v>0</v>
      </c>
      <c r="T137" s="221">
        <f>S137*H137</f>
        <v>0</v>
      </c>
      <c r="AR137" s="222" t="s">
        <v>150</v>
      </c>
      <c r="AT137" s="222" t="s">
        <v>127</v>
      </c>
      <c r="AU137" s="222" t="s">
        <v>80</v>
      </c>
      <c r="AY137" s="17" t="s">
        <v>126</v>
      </c>
      <c r="BE137" s="223">
        <f>IF(N137="základní",J137,0)</f>
        <v>0</v>
      </c>
      <c r="BF137" s="223">
        <f>IF(N137="snížená",J137,0)</f>
        <v>0</v>
      </c>
      <c r="BG137" s="223">
        <f>IF(N137="zákl. přenesená",J137,0)</f>
        <v>0</v>
      </c>
      <c r="BH137" s="223">
        <f>IF(N137="sníž. přenesená",J137,0)</f>
        <v>0</v>
      </c>
      <c r="BI137" s="223">
        <f>IF(N137="nulová",J137,0)</f>
        <v>0</v>
      </c>
      <c r="BJ137" s="17" t="s">
        <v>78</v>
      </c>
      <c r="BK137" s="223">
        <f>ROUND(I137*H137,2)</f>
        <v>0</v>
      </c>
      <c r="BL137" s="17" t="s">
        <v>150</v>
      </c>
      <c r="BM137" s="222" t="s">
        <v>973</v>
      </c>
    </row>
    <row r="138" spans="2:47" s="1" customFormat="1" ht="12">
      <c r="B138" s="38"/>
      <c r="C138" s="39"/>
      <c r="D138" s="224" t="s">
        <v>134</v>
      </c>
      <c r="E138" s="39"/>
      <c r="F138" s="225" t="s">
        <v>974</v>
      </c>
      <c r="G138" s="39"/>
      <c r="H138" s="39"/>
      <c r="I138" s="135"/>
      <c r="J138" s="39"/>
      <c r="K138" s="39"/>
      <c r="L138" s="43"/>
      <c r="M138" s="226"/>
      <c r="N138" s="83"/>
      <c r="O138" s="83"/>
      <c r="P138" s="83"/>
      <c r="Q138" s="83"/>
      <c r="R138" s="83"/>
      <c r="S138" s="83"/>
      <c r="T138" s="84"/>
      <c r="AT138" s="17" t="s">
        <v>134</v>
      </c>
      <c r="AU138" s="17" t="s">
        <v>80</v>
      </c>
    </row>
    <row r="139" spans="2:47" s="1" customFormat="1" ht="12">
      <c r="B139" s="38"/>
      <c r="C139" s="39"/>
      <c r="D139" s="224" t="s">
        <v>232</v>
      </c>
      <c r="E139" s="39"/>
      <c r="F139" s="227" t="s">
        <v>975</v>
      </c>
      <c r="G139" s="39"/>
      <c r="H139" s="39"/>
      <c r="I139" s="135"/>
      <c r="J139" s="39"/>
      <c r="K139" s="39"/>
      <c r="L139" s="43"/>
      <c r="M139" s="226"/>
      <c r="N139" s="83"/>
      <c r="O139" s="83"/>
      <c r="P139" s="83"/>
      <c r="Q139" s="83"/>
      <c r="R139" s="83"/>
      <c r="S139" s="83"/>
      <c r="T139" s="84"/>
      <c r="AT139" s="17" t="s">
        <v>232</v>
      </c>
      <c r="AU139" s="17" t="s">
        <v>80</v>
      </c>
    </row>
    <row r="140" spans="2:65" s="1" customFormat="1" ht="16.5" customHeight="1">
      <c r="B140" s="38"/>
      <c r="C140" s="211" t="s">
        <v>202</v>
      </c>
      <c r="D140" s="211" t="s">
        <v>127</v>
      </c>
      <c r="E140" s="212" t="s">
        <v>976</v>
      </c>
      <c r="F140" s="213" t="s">
        <v>977</v>
      </c>
      <c r="G140" s="214" t="s">
        <v>229</v>
      </c>
      <c r="H140" s="215">
        <v>780</v>
      </c>
      <c r="I140" s="216"/>
      <c r="J140" s="217">
        <f>ROUND(I140*H140,2)</f>
        <v>0</v>
      </c>
      <c r="K140" s="213" t="s">
        <v>164</v>
      </c>
      <c r="L140" s="43"/>
      <c r="M140" s="218" t="s">
        <v>19</v>
      </c>
      <c r="N140" s="219" t="s">
        <v>42</v>
      </c>
      <c r="O140" s="83"/>
      <c r="P140" s="220">
        <f>O140*H140</f>
        <v>0</v>
      </c>
      <c r="Q140" s="220">
        <v>0</v>
      </c>
      <c r="R140" s="220">
        <f>Q140*H140</f>
        <v>0</v>
      </c>
      <c r="S140" s="220">
        <v>0.02</v>
      </c>
      <c r="T140" s="221">
        <f>S140*H140</f>
        <v>15.6</v>
      </c>
      <c r="AR140" s="222" t="s">
        <v>150</v>
      </c>
      <c r="AT140" s="222" t="s">
        <v>127</v>
      </c>
      <c r="AU140" s="222" t="s">
        <v>80</v>
      </c>
      <c r="AY140" s="17" t="s">
        <v>126</v>
      </c>
      <c r="BE140" s="223">
        <f>IF(N140="základní",J140,0)</f>
        <v>0</v>
      </c>
      <c r="BF140" s="223">
        <f>IF(N140="snížená",J140,0)</f>
        <v>0</v>
      </c>
      <c r="BG140" s="223">
        <f>IF(N140="zákl. přenesená",J140,0)</f>
        <v>0</v>
      </c>
      <c r="BH140" s="223">
        <f>IF(N140="sníž. přenesená",J140,0)</f>
        <v>0</v>
      </c>
      <c r="BI140" s="223">
        <f>IF(N140="nulová",J140,0)</f>
        <v>0</v>
      </c>
      <c r="BJ140" s="17" t="s">
        <v>78</v>
      </c>
      <c r="BK140" s="223">
        <f>ROUND(I140*H140,2)</f>
        <v>0</v>
      </c>
      <c r="BL140" s="17" t="s">
        <v>150</v>
      </c>
      <c r="BM140" s="222" t="s">
        <v>978</v>
      </c>
    </row>
    <row r="141" spans="2:47" s="1" customFormat="1" ht="12">
      <c r="B141" s="38"/>
      <c r="C141" s="39"/>
      <c r="D141" s="224" t="s">
        <v>134</v>
      </c>
      <c r="E141" s="39"/>
      <c r="F141" s="225" t="s">
        <v>979</v>
      </c>
      <c r="G141" s="39"/>
      <c r="H141" s="39"/>
      <c r="I141" s="135"/>
      <c r="J141" s="39"/>
      <c r="K141" s="39"/>
      <c r="L141" s="43"/>
      <c r="M141" s="226"/>
      <c r="N141" s="83"/>
      <c r="O141" s="83"/>
      <c r="P141" s="83"/>
      <c r="Q141" s="83"/>
      <c r="R141" s="83"/>
      <c r="S141" s="83"/>
      <c r="T141" s="84"/>
      <c r="AT141" s="17" t="s">
        <v>134</v>
      </c>
      <c r="AU141" s="17" t="s">
        <v>80</v>
      </c>
    </row>
    <row r="142" spans="2:47" s="1" customFormat="1" ht="12">
      <c r="B142" s="38"/>
      <c r="C142" s="39"/>
      <c r="D142" s="224" t="s">
        <v>232</v>
      </c>
      <c r="E142" s="39"/>
      <c r="F142" s="227" t="s">
        <v>980</v>
      </c>
      <c r="G142" s="39"/>
      <c r="H142" s="39"/>
      <c r="I142" s="135"/>
      <c r="J142" s="39"/>
      <c r="K142" s="39"/>
      <c r="L142" s="43"/>
      <c r="M142" s="226"/>
      <c r="N142" s="83"/>
      <c r="O142" s="83"/>
      <c r="P142" s="83"/>
      <c r="Q142" s="83"/>
      <c r="R142" s="83"/>
      <c r="S142" s="83"/>
      <c r="T142" s="84"/>
      <c r="AT142" s="17" t="s">
        <v>232</v>
      </c>
      <c r="AU142" s="17" t="s">
        <v>80</v>
      </c>
    </row>
    <row r="143" spans="2:65" s="1" customFormat="1" ht="16.5" customHeight="1">
      <c r="B143" s="38"/>
      <c r="C143" s="211" t="s">
        <v>208</v>
      </c>
      <c r="D143" s="211" t="s">
        <v>127</v>
      </c>
      <c r="E143" s="212" t="s">
        <v>981</v>
      </c>
      <c r="F143" s="213" t="s">
        <v>982</v>
      </c>
      <c r="G143" s="214" t="s">
        <v>130</v>
      </c>
      <c r="H143" s="215">
        <v>1</v>
      </c>
      <c r="I143" s="216"/>
      <c r="J143" s="217">
        <f>ROUND(I143*H143,2)</f>
        <v>0</v>
      </c>
      <c r="K143" s="213" t="s">
        <v>164</v>
      </c>
      <c r="L143" s="43"/>
      <c r="M143" s="218" t="s">
        <v>19</v>
      </c>
      <c r="N143" s="219" t="s">
        <v>42</v>
      </c>
      <c r="O143" s="83"/>
      <c r="P143" s="220">
        <f>O143*H143</f>
        <v>0</v>
      </c>
      <c r="Q143" s="220">
        <v>0.025</v>
      </c>
      <c r="R143" s="220">
        <f>Q143*H143</f>
        <v>0.025</v>
      </c>
      <c r="S143" s="220">
        <v>0</v>
      </c>
      <c r="T143" s="221">
        <f>S143*H143</f>
        <v>0</v>
      </c>
      <c r="AR143" s="222" t="s">
        <v>150</v>
      </c>
      <c r="AT143" s="222" t="s">
        <v>127</v>
      </c>
      <c r="AU143" s="222" t="s">
        <v>80</v>
      </c>
      <c r="AY143" s="17" t="s">
        <v>126</v>
      </c>
      <c r="BE143" s="223">
        <f>IF(N143="základní",J143,0)</f>
        <v>0</v>
      </c>
      <c r="BF143" s="223">
        <f>IF(N143="snížená",J143,0)</f>
        <v>0</v>
      </c>
      <c r="BG143" s="223">
        <f>IF(N143="zákl. přenesená",J143,0)</f>
        <v>0</v>
      </c>
      <c r="BH143" s="223">
        <f>IF(N143="sníž. přenesená",J143,0)</f>
        <v>0</v>
      </c>
      <c r="BI143" s="223">
        <f>IF(N143="nulová",J143,0)</f>
        <v>0</v>
      </c>
      <c r="BJ143" s="17" t="s">
        <v>78</v>
      </c>
      <c r="BK143" s="223">
        <f>ROUND(I143*H143,2)</f>
        <v>0</v>
      </c>
      <c r="BL143" s="17" t="s">
        <v>150</v>
      </c>
      <c r="BM143" s="222" t="s">
        <v>983</v>
      </c>
    </row>
    <row r="144" spans="2:47" s="1" customFormat="1" ht="12">
      <c r="B144" s="38"/>
      <c r="C144" s="39"/>
      <c r="D144" s="224" t="s">
        <v>134</v>
      </c>
      <c r="E144" s="39"/>
      <c r="F144" s="225" t="s">
        <v>984</v>
      </c>
      <c r="G144" s="39"/>
      <c r="H144" s="39"/>
      <c r="I144" s="135"/>
      <c r="J144" s="39"/>
      <c r="K144" s="39"/>
      <c r="L144" s="43"/>
      <c r="M144" s="226"/>
      <c r="N144" s="83"/>
      <c r="O144" s="83"/>
      <c r="P144" s="83"/>
      <c r="Q144" s="83"/>
      <c r="R144" s="83"/>
      <c r="S144" s="83"/>
      <c r="T144" s="84"/>
      <c r="AT144" s="17" t="s">
        <v>134</v>
      </c>
      <c r="AU144" s="17" t="s">
        <v>80</v>
      </c>
    </row>
    <row r="145" spans="2:47" s="1" customFormat="1" ht="12">
      <c r="B145" s="38"/>
      <c r="C145" s="39"/>
      <c r="D145" s="224" t="s">
        <v>232</v>
      </c>
      <c r="E145" s="39"/>
      <c r="F145" s="227" t="s">
        <v>985</v>
      </c>
      <c r="G145" s="39"/>
      <c r="H145" s="39"/>
      <c r="I145" s="135"/>
      <c r="J145" s="39"/>
      <c r="K145" s="39"/>
      <c r="L145" s="43"/>
      <c r="M145" s="226"/>
      <c r="N145" s="83"/>
      <c r="O145" s="83"/>
      <c r="P145" s="83"/>
      <c r="Q145" s="83"/>
      <c r="R145" s="83"/>
      <c r="S145" s="83"/>
      <c r="T145" s="84"/>
      <c r="AT145" s="17" t="s">
        <v>232</v>
      </c>
      <c r="AU145" s="17" t="s">
        <v>80</v>
      </c>
    </row>
    <row r="146" spans="2:65" s="1" customFormat="1" ht="16.5" customHeight="1">
      <c r="B146" s="38"/>
      <c r="C146" s="211" t="s">
        <v>8</v>
      </c>
      <c r="D146" s="211" t="s">
        <v>127</v>
      </c>
      <c r="E146" s="212" t="s">
        <v>986</v>
      </c>
      <c r="F146" s="213" t="s">
        <v>987</v>
      </c>
      <c r="G146" s="214" t="s">
        <v>229</v>
      </c>
      <c r="H146" s="215">
        <v>400</v>
      </c>
      <c r="I146" s="216"/>
      <c r="J146" s="217">
        <f>ROUND(I146*H146,2)</f>
        <v>0</v>
      </c>
      <c r="K146" s="213" t="s">
        <v>988</v>
      </c>
      <c r="L146" s="43"/>
      <c r="M146" s="218" t="s">
        <v>19</v>
      </c>
      <c r="N146" s="219" t="s">
        <v>42</v>
      </c>
      <c r="O146" s="83"/>
      <c r="P146" s="220">
        <f>O146*H146</f>
        <v>0</v>
      </c>
      <c r="Q146" s="220">
        <v>0</v>
      </c>
      <c r="R146" s="220">
        <f>Q146*H146</f>
        <v>0</v>
      </c>
      <c r="S146" s="220">
        <v>0</v>
      </c>
      <c r="T146" s="221">
        <f>S146*H146</f>
        <v>0</v>
      </c>
      <c r="AR146" s="222" t="s">
        <v>150</v>
      </c>
      <c r="AT146" s="222" t="s">
        <v>127</v>
      </c>
      <c r="AU146" s="222" t="s">
        <v>80</v>
      </c>
      <c r="AY146" s="17" t="s">
        <v>126</v>
      </c>
      <c r="BE146" s="223">
        <f>IF(N146="základní",J146,0)</f>
        <v>0</v>
      </c>
      <c r="BF146" s="223">
        <f>IF(N146="snížená",J146,0)</f>
        <v>0</v>
      </c>
      <c r="BG146" s="223">
        <f>IF(N146="zákl. přenesená",J146,0)</f>
        <v>0</v>
      </c>
      <c r="BH146" s="223">
        <f>IF(N146="sníž. přenesená",J146,0)</f>
        <v>0</v>
      </c>
      <c r="BI146" s="223">
        <f>IF(N146="nulová",J146,0)</f>
        <v>0</v>
      </c>
      <c r="BJ146" s="17" t="s">
        <v>78</v>
      </c>
      <c r="BK146" s="223">
        <f>ROUND(I146*H146,2)</f>
        <v>0</v>
      </c>
      <c r="BL146" s="17" t="s">
        <v>150</v>
      </c>
      <c r="BM146" s="222" t="s">
        <v>989</v>
      </c>
    </row>
    <row r="147" spans="2:47" s="1" customFormat="1" ht="12">
      <c r="B147" s="38"/>
      <c r="C147" s="39"/>
      <c r="D147" s="224" t="s">
        <v>134</v>
      </c>
      <c r="E147" s="39"/>
      <c r="F147" s="225" t="s">
        <v>987</v>
      </c>
      <c r="G147" s="39"/>
      <c r="H147" s="39"/>
      <c r="I147" s="135"/>
      <c r="J147" s="39"/>
      <c r="K147" s="39"/>
      <c r="L147" s="43"/>
      <c r="M147" s="226"/>
      <c r="N147" s="83"/>
      <c r="O147" s="83"/>
      <c r="P147" s="83"/>
      <c r="Q147" s="83"/>
      <c r="R147" s="83"/>
      <c r="S147" s="83"/>
      <c r="T147" s="84"/>
      <c r="AT147" s="17" t="s">
        <v>134</v>
      </c>
      <c r="AU147" s="17" t="s">
        <v>80</v>
      </c>
    </row>
    <row r="148" spans="2:65" s="1" customFormat="1" ht="16.5" customHeight="1">
      <c r="B148" s="38"/>
      <c r="C148" s="211" t="s">
        <v>322</v>
      </c>
      <c r="D148" s="211" t="s">
        <v>127</v>
      </c>
      <c r="E148" s="212" t="s">
        <v>990</v>
      </c>
      <c r="F148" s="213" t="s">
        <v>991</v>
      </c>
      <c r="G148" s="214" t="s">
        <v>261</v>
      </c>
      <c r="H148" s="215">
        <v>40</v>
      </c>
      <c r="I148" s="216"/>
      <c r="J148" s="217">
        <f>ROUND(I148*H148,2)</f>
        <v>0</v>
      </c>
      <c r="K148" s="213" t="s">
        <v>988</v>
      </c>
      <c r="L148" s="43"/>
      <c r="M148" s="218" t="s">
        <v>19</v>
      </c>
      <c r="N148" s="219" t="s">
        <v>42</v>
      </c>
      <c r="O148" s="83"/>
      <c r="P148" s="220">
        <f>O148*H148</f>
        <v>0</v>
      </c>
      <c r="Q148" s="220">
        <v>0.00034</v>
      </c>
      <c r="R148" s="220">
        <f>Q148*H148</f>
        <v>0.013600000000000001</v>
      </c>
      <c r="S148" s="220">
        <v>0.004</v>
      </c>
      <c r="T148" s="221">
        <f>S148*H148</f>
        <v>0.16</v>
      </c>
      <c r="AR148" s="222" t="s">
        <v>150</v>
      </c>
      <c r="AT148" s="222" t="s">
        <v>127</v>
      </c>
      <c r="AU148" s="222" t="s">
        <v>80</v>
      </c>
      <c r="AY148" s="17" t="s">
        <v>126</v>
      </c>
      <c r="BE148" s="223">
        <f>IF(N148="základní",J148,0)</f>
        <v>0</v>
      </c>
      <c r="BF148" s="223">
        <f>IF(N148="snížená",J148,0)</f>
        <v>0</v>
      </c>
      <c r="BG148" s="223">
        <f>IF(N148="zákl. přenesená",J148,0)</f>
        <v>0</v>
      </c>
      <c r="BH148" s="223">
        <f>IF(N148="sníž. přenesená",J148,0)</f>
        <v>0</v>
      </c>
      <c r="BI148" s="223">
        <f>IF(N148="nulová",J148,0)</f>
        <v>0</v>
      </c>
      <c r="BJ148" s="17" t="s">
        <v>78</v>
      </c>
      <c r="BK148" s="223">
        <f>ROUND(I148*H148,2)</f>
        <v>0</v>
      </c>
      <c r="BL148" s="17" t="s">
        <v>150</v>
      </c>
      <c r="BM148" s="222" t="s">
        <v>992</v>
      </c>
    </row>
    <row r="149" spans="2:47" s="1" customFormat="1" ht="12">
      <c r="B149" s="38"/>
      <c r="C149" s="39"/>
      <c r="D149" s="224" t="s">
        <v>134</v>
      </c>
      <c r="E149" s="39"/>
      <c r="F149" s="225" t="s">
        <v>991</v>
      </c>
      <c r="G149" s="39"/>
      <c r="H149" s="39"/>
      <c r="I149" s="135"/>
      <c r="J149" s="39"/>
      <c r="K149" s="39"/>
      <c r="L149" s="43"/>
      <c r="M149" s="226"/>
      <c r="N149" s="83"/>
      <c r="O149" s="83"/>
      <c r="P149" s="83"/>
      <c r="Q149" s="83"/>
      <c r="R149" s="83"/>
      <c r="S149" s="83"/>
      <c r="T149" s="84"/>
      <c r="AT149" s="17" t="s">
        <v>134</v>
      </c>
      <c r="AU149" s="17" t="s">
        <v>80</v>
      </c>
    </row>
    <row r="150" spans="2:65" s="1" customFormat="1" ht="16.5" customHeight="1">
      <c r="B150" s="38"/>
      <c r="C150" s="211" t="s">
        <v>329</v>
      </c>
      <c r="D150" s="211" t="s">
        <v>127</v>
      </c>
      <c r="E150" s="212" t="s">
        <v>993</v>
      </c>
      <c r="F150" s="213" t="s">
        <v>994</v>
      </c>
      <c r="G150" s="214" t="s">
        <v>229</v>
      </c>
      <c r="H150" s="215">
        <v>225</v>
      </c>
      <c r="I150" s="216"/>
      <c r="J150" s="217">
        <f>ROUND(I150*H150,2)</f>
        <v>0</v>
      </c>
      <c r="K150" s="213" t="s">
        <v>988</v>
      </c>
      <c r="L150" s="43"/>
      <c r="M150" s="218" t="s">
        <v>19</v>
      </c>
      <c r="N150" s="219" t="s">
        <v>42</v>
      </c>
      <c r="O150" s="83"/>
      <c r="P150" s="220">
        <f>O150*H150</f>
        <v>0</v>
      </c>
      <c r="Q150" s="220">
        <v>0</v>
      </c>
      <c r="R150" s="220">
        <f>Q150*H150</f>
        <v>0</v>
      </c>
      <c r="S150" s="220">
        <v>0.066</v>
      </c>
      <c r="T150" s="221">
        <f>S150*H150</f>
        <v>14.850000000000001</v>
      </c>
      <c r="AR150" s="222" t="s">
        <v>150</v>
      </c>
      <c r="AT150" s="222" t="s">
        <v>127</v>
      </c>
      <c r="AU150" s="222" t="s">
        <v>80</v>
      </c>
      <c r="AY150" s="17" t="s">
        <v>126</v>
      </c>
      <c r="BE150" s="223">
        <f>IF(N150="základní",J150,0)</f>
        <v>0</v>
      </c>
      <c r="BF150" s="223">
        <f>IF(N150="snížená",J150,0)</f>
        <v>0</v>
      </c>
      <c r="BG150" s="223">
        <f>IF(N150="zákl. přenesená",J150,0)</f>
        <v>0</v>
      </c>
      <c r="BH150" s="223">
        <f>IF(N150="sníž. přenesená",J150,0)</f>
        <v>0</v>
      </c>
      <c r="BI150" s="223">
        <f>IF(N150="nulová",J150,0)</f>
        <v>0</v>
      </c>
      <c r="BJ150" s="17" t="s">
        <v>78</v>
      </c>
      <c r="BK150" s="223">
        <f>ROUND(I150*H150,2)</f>
        <v>0</v>
      </c>
      <c r="BL150" s="17" t="s">
        <v>150</v>
      </c>
      <c r="BM150" s="222" t="s">
        <v>995</v>
      </c>
    </row>
    <row r="151" spans="2:47" s="1" customFormat="1" ht="12">
      <c r="B151" s="38"/>
      <c r="C151" s="39"/>
      <c r="D151" s="224" t="s">
        <v>134</v>
      </c>
      <c r="E151" s="39"/>
      <c r="F151" s="225" t="s">
        <v>994</v>
      </c>
      <c r="G151" s="39"/>
      <c r="H151" s="39"/>
      <c r="I151" s="135"/>
      <c r="J151" s="39"/>
      <c r="K151" s="39"/>
      <c r="L151" s="43"/>
      <c r="M151" s="226"/>
      <c r="N151" s="83"/>
      <c r="O151" s="83"/>
      <c r="P151" s="83"/>
      <c r="Q151" s="83"/>
      <c r="R151" s="83"/>
      <c r="S151" s="83"/>
      <c r="T151" s="84"/>
      <c r="AT151" s="17" t="s">
        <v>134</v>
      </c>
      <c r="AU151" s="17" t="s">
        <v>80</v>
      </c>
    </row>
    <row r="152" spans="2:51" s="12" customFormat="1" ht="12">
      <c r="B152" s="231"/>
      <c r="C152" s="232"/>
      <c r="D152" s="224" t="s">
        <v>240</v>
      </c>
      <c r="E152" s="233" t="s">
        <v>19</v>
      </c>
      <c r="F152" s="234" t="s">
        <v>996</v>
      </c>
      <c r="G152" s="232"/>
      <c r="H152" s="235">
        <v>225</v>
      </c>
      <c r="I152" s="236"/>
      <c r="J152" s="232"/>
      <c r="K152" s="232"/>
      <c r="L152" s="237"/>
      <c r="M152" s="238"/>
      <c r="N152" s="239"/>
      <c r="O152" s="239"/>
      <c r="P152" s="239"/>
      <c r="Q152" s="239"/>
      <c r="R152" s="239"/>
      <c r="S152" s="239"/>
      <c r="T152" s="240"/>
      <c r="AT152" s="241" t="s">
        <v>240</v>
      </c>
      <c r="AU152" s="241" t="s">
        <v>80</v>
      </c>
      <c r="AV152" s="12" t="s">
        <v>80</v>
      </c>
      <c r="AW152" s="12" t="s">
        <v>32</v>
      </c>
      <c r="AX152" s="12" t="s">
        <v>78</v>
      </c>
      <c r="AY152" s="241" t="s">
        <v>126</v>
      </c>
    </row>
    <row r="153" spans="2:65" s="1" customFormat="1" ht="16.5" customHeight="1">
      <c r="B153" s="38"/>
      <c r="C153" s="211" t="s">
        <v>337</v>
      </c>
      <c r="D153" s="211" t="s">
        <v>127</v>
      </c>
      <c r="E153" s="212" t="s">
        <v>997</v>
      </c>
      <c r="F153" s="213" t="s">
        <v>998</v>
      </c>
      <c r="G153" s="214" t="s">
        <v>229</v>
      </c>
      <c r="H153" s="215">
        <v>720</v>
      </c>
      <c r="I153" s="216"/>
      <c r="J153" s="217">
        <f>ROUND(I153*H153,2)</f>
        <v>0</v>
      </c>
      <c r="K153" s="213" t="s">
        <v>988</v>
      </c>
      <c r="L153" s="43"/>
      <c r="M153" s="218" t="s">
        <v>19</v>
      </c>
      <c r="N153" s="219" t="s">
        <v>42</v>
      </c>
      <c r="O153" s="83"/>
      <c r="P153" s="220">
        <f>O153*H153</f>
        <v>0</v>
      </c>
      <c r="Q153" s="220">
        <v>0</v>
      </c>
      <c r="R153" s="220">
        <f>Q153*H153</f>
        <v>0</v>
      </c>
      <c r="S153" s="220">
        <v>0.07</v>
      </c>
      <c r="T153" s="221">
        <f>S153*H153</f>
        <v>50.400000000000006</v>
      </c>
      <c r="AR153" s="222" t="s">
        <v>150</v>
      </c>
      <c r="AT153" s="222" t="s">
        <v>127</v>
      </c>
      <c r="AU153" s="222" t="s">
        <v>80</v>
      </c>
      <c r="AY153" s="17" t="s">
        <v>126</v>
      </c>
      <c r="BE153" s="223">
        <f>IF(N153="základní",J153,0)</f>
        <v>0</v>
      </c>
      <c r="BF153" s="223">
        <f>IF(N153="snížená",J153,0)</f>
        <v>0</v>
      </c>
      <c r="BG153" s="223">
        <f>IF(N153="zákl. přenesená",J153,0)</f>
        <v>0</v>
      </c>
      <c r="BH153" s="223">
        <f>IF(N153="sníž. přenesená",J153,0)</f>
        <v>0</v>
      </c>
      <c r="BI153" s="223">
        <f>IF(N153="nulová",J153,0)</f>
        <v>0</v>
      </c>
      <c r="BJ153" s="17" t="s">
        <v>78</v>
      </c>
      <c r="BK153" s="223">
        <f>ROUND(I153*H153,2)</f>
        <v>0</v>
      </c>
      <c r="BL153" s="17" t="s">
        <v>150</v>
      </c>
      <c r="BM153" s="222" t="s">
        <v>999</v>
      </c>
    </row>
    <row r="154" spans="2:47" s="1" customFormat="1" ht="12">
      <c r="B154" s="38"/>
      <c r="C154" s="39"/>
      <c r="D154" s="224" t="s">
        <v>134</v>
      </c>
      <c r="E154" s="39"/>
      <c r="F154" s="225" t="s">
        <v>998</v>
      </c>
      <c r="G154" s="39"/>
      <c r="H154" s="39"/>
      <c r="I154" s="135"/>
      <c r="J154" s="39"/>
      <c r="K154" s="39"/>
      <c r="L154" s="43"/>
      <c r="M154" s="226"/>
      <c r="N154" s="83"/>
      <c r="O154" s="83"/>
      <c r="P154" s="83"/>
      <c r="Q154" s="83"/>
      <c r="R154" s="83"/>
      <c r="S154" s="83"/>
      <c r="T154" s="84"/>
      <c r="AT154" s="17" t="s">
        <v>134</v>
      </c>
      <c r="AU154" s="17" t="s">
        <v>80</v>
      </c>
    </row>
    <row r="155" spans="2:51" s="12" customFormat="1" ht="12">
      <c r="B155" s="231"/>
      <c r="C155" s="232"/>
      <c r="D155" s="224" t="s">
        <v>240</v>
      </c>
      <c r="E155" s="233" t="s">
        <v>19</v>
      </c>
      <c r="F155" s="234" t="s">
        <v>1000</v>
      </c>
      <c r="G155" s="232"/>
      <c r="H155" s="235">
        <v>720</v>
      </c>
      <c r="I155" s="236"/>
      <c r="J155" s="232"/>
      <c r="K155" s="232"/>
      <c r="L155" s="237"/>
      <c r="M155" s="238"/>
      <c r="N155" s="239"/>
      <c r="O155" s="239"/>
      <c r="P155" s="239"/>
      <c r="Q155" s="239"/>
      <c r="R155" s="239"/>
      <c r="S155" s="239"/>
      <c r="T155" s="240"/>
      <c r="AT155" s="241" t="s">
        <v>240</v>
      </c>
      <c r="AU155" s="241" t="s">
        <v>80</v>
      </c>
      <c r="AV155" s="12" t="s">
        <v>80</v>
      </c>
      <c r="AW155" s="12" t="s">
        <v>32</v>
      </c>
      <c r="AX155" s="12" t="s">
        <v>78</v>
      </c>
      <c r="AY155" s="241" t="s">
        <v>126</v>
      </c>
    </row>
    <row r="156" spans="2:65" s="1" customFormat="1" ht="16.5" customHeight="1">
      <c r="B156" s="38"/>
      <c r="C156" s="211" t="s">
        <v>343</v>
      </c>
      <c r="D156" s="211" t="s">
        <v>127</v>
      </c>
      <c r="E156" s="212" t="s">
        <v>1001</v>
      </c>
      <c r="F156" s="213" t="s">
        <v>1002</v>
      </c>
      <c r="G156" s="214" t="s">
        <v>229</v>
      </c>
      <c r="H156" s="215">
        <v>600</v>
      </c>
      <c r="I156" s="216"/>
      <c r="J156" s="217">
        <f>ROUND(I156*H156,2)</f>
        <v>0</v>
      </c>
      <c r="K156" s="213" t="s">
        <v>988</v>
      </c>
      <c r="L156" s="43"/>
      <c r="M156" s="218" t="s">
        <v>19</v>
      </c>
      <c r="N156" s="219" t="s">
        <v>42</v>
      </c>
      <c r="O156" s="83"/>
      <c r="P156" s="220">
        <f>O156*H156</f>
        <v>0</v>
      </c>
      <c r="Q156" s="220">
        <v>0.12273</v>
      </c>
      <c r="R156" s="220">
        <f>Q156*H156</f>
        <v>73.638</v>
      </c>
      <c r="S156" s="220">
        <v>0</v>
      </c>
      <c r="T156" s="221">
        <f>S156*H156</f>
        <v>0</v>
      </c>
      <c r="AR156" s="222" t="s">
        <v>150</v>
      </c>
      <c r="AT156" s="222" t="s">
        <v>127</v>
      </c>
      <c r="AU156" s="222" t="s">
        <v>80</v>
      </c>
      <c r="AY156" s="17" t="s">
        <v>126</v>
      </c>
      <c r="BE156" s="223">
        <f>IF(N156="základní",J156,0)</f>
        <v>0</v>
      </c>
      <c r="BF156" s="223">
        <f>IF(N156="snížená",J156,0)</f>
        <v>0</v>
      </c>
      <c r="BG156" s="223">
        <f>IF(N156="zákl. přenesená",J156,0)</f>
        <v>0</v>
      </c>
      <c r="BH156" s="223">
        <f>IF(N156="sníž. přenesená",J156,0)</f>
        <v>0</v>
      </c>
      <c r="BI156" s="223">
        <f>IF(N156="nulová",J156,0)</f>
        <v>0</v>
      </c>
      <c r="BJ156" s="17" t="s">
        <v>78</v>
      </c>
      <c r="BK156" s="223">
        <f>ROUND(I156*H156,2)</f>
        <v>0</v>
      </c>
      <c r="BL156" s="17" t="s">
        <v>150</v>
      </c>
      <c r="BM156" s="222" t="s">
        <v>1003</v>
      </c>
    </row>
    <row r="157" spans="2:47" s="1" customFormat="1" ht="12">
      <c r="B157" s="38"/>
      <c r="C157" s="39"/>
      <c r="D157" s="224" t="s">
        <v>134</v>
      </c>
      <c r="E157" s="39"/>
      <c r="F157" s="225" t="s">
        <v>1002</v>
      </c>
      <c r="G157" s="39"/>
      <c r="H157" s="39"/>
      <c r="I157" s="135"/>
      <c r="J157" s="39"/>
      <c r="K157" s="39"/>
      <c r="L157" s="43"/>
      <c r="M157" s="226"/>
      <c r="N157" s="83"/>
      <c r="O157" s="83"/>
      <c r="P157" s="83"/>
      <c r="Q157" s="83"/>
      <c r="R157" s="83"/>
      <c r="S157" s="83"/>
      <c r="T157" s="84"/>
      <c r="AT157" s="17" t="s">
        <v>134</v>
      </c>
      <c r="AU157" s="17" t="s">
        <v>80</v>
      </c>
    </row>
    <row r="158" spans="2:51" s="12" customFormat="1" ht="12">
      <c r="B158" s="231"/>
      <c r="C158" s="232"/>
      <c r="D158" s="224" t="s">
        <v>240</v>
      </c>
      <c r="E158" s="233" t="s">
        <v>19</v>
      </c>
      <c r="F158" s="234" t="s">
        <v>1004</v>
      </c>
      <c r="G158" s="232"/>
      <c r="H158" s="235">
        <v>600</v>
      </c>
      <c r="I158" s="236"/>
      <c r="J158" s="232"/>
      <c r="K158" s="232"/>
      <c r="L158" s="237"/>
      <c r="M158" s="238"/>
      <c r="N158" s="239"/>
      <c r="O158" s="239"/>
      <c r="P158" s="239"/>
      <c r="Q158" s="239"/>
      <c r="R158" s="239"/>
      <c r="S158" s="239"/>
      <c r="T158" s="240"/>
      <c r="AT158" s="241" t="s">
        <v>240</v>
      </c>
      <c r="AU158" s="241" t="s">
        <v>80</v>
      </c>
      <c r="AV158" s="12" t="s">
        <v>80</v>
      </c>
      <c r="AW158" s="12" t="s">
        <v>32</v>
      </c>
      <c r="AX158" s="12" t="s">
        <v>78</v>
      </c>
      <c r="AY158" s="241" t="s">
        <v>126</v>
      </c>
    </row>
    <row r="159" spans="2:65" s="1" customFormat="1" ht="16.5" customHeight="1">
      <c r="B159" s="38"/>
      <c r="C159" s="211" t="s">
        <v>351</v>
      </c>
      <c r="D159" s="211" t="s">
        <v>127</v>
      </c>
      <c r="E159" s="212" t="s">
        <v>1005</v>
      </c>
      <c r="F159" s="213" t="s">
        <v>1006</v>
      </c>
      <c r="G159" s="214" t="s">
        <v>229</v>
      </c>
      <c r="H159" s="215">
        <v>300</v>
      </c>
      <c r="I159" s="216"/>
      <c r="J159" s="217">
        <f>ROUND(I159*H159,2)</f>
        <v>0</v>
      </c>
      <c r="K159" s="213" t="s">
        <v>988</v>
      </c>
      <c r="L159" s="43"/>
      <c r="M159" s="218" t="s">
        <v>19</v>
      </c>
      <c r="N159" s="219" t="s">
        <v>42</v>
      </c>
      <c r="O159" s="83"/>
      <c r="P159" s="220">
        <f>O159*H159</f>
        <v>0</v>
      </c>
      <c r="Q159" s="220">
        <v>0</v>
      </c>
      <c r="R159" s="220">
        <f>Q159*H159</f>
        <v>0</v>
      </c>
      <c r="S159" s="220">
        <v>0</v>
      </c>
      <c r="T159" s="221">
        <f>S159*H159</f>
        <v>0</v>
      </c>
      <c r="AR159" s="222" t="s">
        <v>150</v>
      </c>
      <c r="AT159" s="222" t="s">
        <v>127</v>
      </c>
      <c r="AU159" s="222" t="s">
        <v>80</v>
      </c>
      <c r="AY159" s="17" t="s">
        <v>126</v>
      </c>
      <c r="BE159" s="223">
        <f>IF(N159="základní",J159,0)</f>
        <v>0</v>
      </c>
      <c r="BF159" s="223">
        <f>IF(N159="snížená",J159,0)</f>
        <v>0</v>
      </c>
      <c r="BG159" s="223">
        <f>IF(N159="zákl. přenesená",J159,0)</f>
        <v>0</v>
      </c>
      <c r="BH159" s="223">
        <f>IF(N159="sníž. přenesená",J159,0)</f>
        <v>0</v>
      </c>
      <c r="BI159" s="223">
        <f>IF(N159="nulová",J159,0)</f>
        <v>0</v>
      </c>
      <c r="BJ159" s="17" t="s">
        <v>78</v>
      </c>
      <c r="BK159" s="223">
        <f>ROUND(I159*H159,2)</f>
        <v>0</v>
      </c>
      <c r="BL159" s="17" t="s">
        <v>150</v>
      </c>
      <c r="BM159" s="222" t="s">
        <v>1007</v>
      </c>
    </row>
    <row r="160" spans="2:47" s="1" customFormat="1" ht="12">
      <c r="B160" s="38"/>
      <c r="C160" s="39"/>
      <c r="D160" s="224" t="s">
        <v>134</v>
      </c>
      <c r="E160" s="39"/>
      <c r="F160" s="225" t="s">
        <v>1006</v>
      </c>
      <c r="G160" s="39"/>
      <c r="H160" s="39"/>
      <c r="I160" s="135"/>
      <c r="J160" s="39"/>
      <c r="K160" s="39"/>
      <c r="L160" s="43"/>
      <c r="M160" s="226"/>
      <c r="N160" s="83"/>
      <c r="O160" s="83"/>
      <c r="P160" s="83"/>
      <c r="Q160" s="83"/>
      <c r="R160" s="83"/>
      <c r="S160" s="83"/>
      <c r="T160" s="84"/>
      <c r="AT160" s="17" t="s">
        <v>134</v>
      </c>
      <c r="AU160" s="17" t="s">
        <v>80</v>
      </c>
    </row>
    <row r="161" spans="2:51" s="12" customFormat="1" ht="12">
      <c r="B161" s="231"/>
      <c r="C161" s="232"/>
      <c r="D161" s="224" t="s">
        <v>240</v>
      </c>
      <c r="E161" s="233" t="s">
        <v>19</v>
      </c>
      <c r="F161" s="234" t="s">
        <v>1008</v>
      </c>
      <c r="G161" s="232"/>
      <c r="H161" s="235">
        <v>300</v>
      </c>
      <c r="I161" s="236"/>
      <c r="J161" s="232"/>
      <c r="K161" s="232"/>
      <c r="L161" s="237"/>
      <c r="M161" s="238"/>
      <c r="N161" s="239"/>
      <c r="O161" s="239"/>
      <c r="P161" s="239"/>
      <c r="Q161" s="239"/>
      <c r="R161" s="239"/>
      <c r="S161" s="239"/>
      <c r="T161" s="240"/>
      <c r="AT161" s="241" t="s">
        <v>240</v>
      </c>
      <c r="AU161" s="241" t="s">
        <v>80</v>
      </c>
      <c r="AV161" s="12" t="s">
        <v>80</v>
      </c>
      <c r="AW161" s="12" t="s">
        <v>32</v>
      </c>
      <c r="AX161" s="12" t="s">
        <v>78</v>
      </c>
      <c r="AY161" s="241" t="s">
        <v>126</v>
      </c>
    </row>
    <row r="162" spans="2:65" s="1" customFormat="1" ht="16.5" customHeight="1">
      <c r="B162" s="38"/>
      <c r="C162" s="211" t="s">
        <v>7</v>
      </c>
      <c r="D162" s="211" t="s">
        <v>127</v>
      </c>
      <c r="E162" s="212" t="s">
        <v>1009</v>
      </c>
      <c r="F162" s="213" t="s">
        <v>1010</v>
      </c>
      <c r="G162" s="214" t="s">
        <v>268</v>
      </c>
      <c r="H162" s="215">
        <v>6</v>
      </c>
      <c r="I162" s="216"/>
      <c r="J162" s="217">
        <f>ROUND(I162*H162,2)</f>
        <v>0</v>
      </c>
      <c r="K162" s="213" t="s">
        <v>988</v>
      </c>
      <c r="L162" s="43"/>
      <c r="M162" s="218" t="s">
        <v>19</v>
      </c>
      <c r="N162" s="219" t="s">
        <v>42</v>
      </c>
      <c r="O162" s="83"/>
      <c r="P162" s="220">
        <f>O162*H162</f>
        <v>0</v>
      </c>
      <c r="Q162" s="220">
        <v>2.588</v>
      </c>
      <c r="R162" s="220">
        <f>Q162*H162</f>
        <v>15.528</v>
      </c>
      <c r="S162" s="220">
        <v>1.95</v>
      </c>
      <c r="T162" s="221">
        <f>S162*H162</f>
        <v>11.7</v>
      </c>
      <c r="AR162" s="222" t="s">
        <v>150</v>
      </c>
      <c r="AT162" s="222" t="s">
        <v>127</v>
      </c>
      <c r="AU162" s="222" t="s">
        <v>80</v>
      </c>
      <c r="AY162" s="17" t="s">
        <v>126</v>
      </c>
      <c r="BE162" s="223">
        <f>IF(N162="základní",J162,0)</f>
        <v>0</v>
      </c>
      <c r="BF162" s="223">
        <f>IF(N162="snížená",J162,0)</f>
        <v>0</v>
      </c>
      <c r="BG162" s="223">
        <f>IF(N162="zákl. přenesená",J162,0)</f>
        <v>0</v>
      </c>
      <c r="BH162" s="223">
        <f>IF(N162="sníž. přenesená",J162,0)</f>
        <v>0</v>
      </c>
      <c r="BI162" s="223">
        <f>IF(N162="nulová",J162,0)</f>
        <v>0</v>
      </c>
      <c r="BJ162" s="17" t="s">
        <v>78</v>
      </c>
      <c r="BK162" s="223">
        <f>ROUND(I162*H162,2)</f>
        <v>0</v>
      </c>
      <c r="BL162" s="17" t="s">
        <v>150</v>
      </c>
      <c r="BM162" s="222" t="s">
        <v>1011</v>
      </c>
    </row>
    <row r="163" spans="2:47" s="1" customFormat="1" ht="12">
      <c r="B163" s="38"/>
      <c r="C163" s="39"/>
      <c r="D163" s="224" t="s">
        <v>134</v>
      </c>
      <c r="E163" s="39"/>
      <c r="F163" s="225" t="s">
        <v>1010</v>
      </c>
      <c r="G163" s="39"/>
      <c r="H163" s="39"/>
      <c r="I163" s="135"/>
      <c r="J163" s="39"/>
      <c r="K163" s="39"/>
      <c r="L163" s="43"/>
      <c r="M163" s="226"/>
      <c r="N163" s="83"/>
      <c r="O163" s="83"/>
      <c r="P163" s="83"/>
      <c r="Q163" s="83"/>
      <c r="R163" s="83"/>
      <c r="S163" s="83"/>
      <c r="T163" s="84"/>
      <c r="AT163" s="17" t="s">
        <v>134</v>
      </c>
      <c r="AU163" s="17" t="s">
        <v>80</v>
      </c>
    </row>
    <row r="164" spans="2:51" s="12" customFormat="1" ht="12">
      <c r="B164" s="231"/>
      <c r="C164" s="232"/>
      <c r="D164" s="224" t="s">
        <v>240</v>
      </c>
      <c r="E164" s="233" t="s">
        <v>19</v>
      </c>
      <c r="F164" s="234" t="s">
        <v>161</v>
      </c>
      <c r="G164" s="232"/>
      <c r="H164" s="235">
        <v>6</v>
      </c>
      <c r="I164" s="236"/>
      <c r="J164" s="232"/>
      <c r="K164" s="232"/>
      <c r="L164" s="237"/>
      <c r="M164" s="238"/>
      <c r="N164" s="239"/>
      <c r="O164" s="239"/>
      <c r="P164" s="239"/>
      <c r="Q164" s="239"/>
      <c r="R164" s="239"/>
      <c r="S164" s="239"/>
      <c r="T164" s="240"/>
      <c r="AT164" s="241" t="s">
        <v>240</v>
      </c>
      <c r="AU164" s="241" t="s">
        <v>80</v>
      </c>
      <c r="AV164" s="12" t="s">
        <v>80</v>
      </c>
      <c r="AW164" s="12" t="s">
        <v>32</v>
      </c>
      <c r="AX164" s="12" t="s">
        <v>78</v>
      </c>
      <c r="AY164" s="241" t="s">
        <v>126</v>
      </c>
    </row>
    <row r="165" spans="2:65" s="1" customFormat="1" ht="16.5" customHeight="1">
      <c r="B165" s="38"/>
      <c r="C165" s="211" t="s">
        <v>361</v>
      </c>
      <c r="D165" s="211" t="s">
        <v>127</v>
      </c>
      <c r="E165" s="212" t="s">
        <v>1012</v>
      </c>
      <c r="F165" s="213" t="s">
        <v>1013</v>
      </c>
      <c r="G165" s="214" t="s">
        <v>229</v>
      </c>
      <c r="H165" s="215">
        <v>576</v>
      </c>
      <c r="I165" s="216"/>
      <c r="J165" s="217">
        <f>ROUND(I165*H165,2)</f>
        <v>0</v>
      </c>
      <c r="K165" s="213" t="s">
        <v>988</v>
      </c>
      <c r="L165" s="43"/>
      <c r="M165" s="218" t="s">
        <v>19</v>
      </c>
      <c r="N165" s="219" t="s">
        <v>42</v>
      </c>
      <c r="O165" s="83"/>
      <c r="P165" s="220">
        <f>O165*H165</f>
        <v>0</v>
      </c>
      <c r="Q165" s="220">
        <v>0.03885</v>
      </c>
      <c r="R165" s="220">
        <f>Q165*H165</f>
        <v>22.3776</v>
      </c>
      <c r="S165" s="220">
        <v>0</v>
      </c>
      <c r="T165" s="221">
        <f>S165*H165</f>
        <v>0</v>
      </c>
      <c r="AR165" s="222" t="s">
        <v>150</v>
      </c>
      <c r="AT165" s="222" t="s">
        <v>127</v>
      </c>
      <c r="AU165" s="222" t="s">
        <v>80</v>
      </c>
      <c r="AY165" s="17" t="s">
        <v>126</v>
      </c>
      <c r="BE165" s="223">
        <f>IF(N165="základní",J165,0)</f>
        <v>0</v>
      </c>
      <c r="BF165" s="223">
        <f>IF(N165="snížená",J165,0)</f>
        <v>0</v>
      </c>
      <c r="BG165" s="223">
        <f>IF(N165="zákl. přenesená",J165,0)</f>
        <v>0</v>
      </c>
      <c r="BH165" s="223">
        <f>IF(N165="sníž. přenesená",J165,0)</f>
        <v>0</v>
      </c>
      <c r="BI165" s="223">
        <f>IF(N165="nulová",J165,0)</f>
        <v>0</v>
      </c>
      <c r="BJ165" s="17" t="s">
        <v>78</v>
      </c>
      <c r="BK165" s="223">
        <f>ROUND(I165*H165,2)</f>
        <v>0</v>
      </c>
      <c r="BL165" s="17" t="s">
        <v>150</v>
      </c>
      <c r="BM165" s="222" t="s">
        <v>1014</v>
      </c>
    </row>
    <row r="166" spans="2:47" s="1" customFormat="1" ht="12">
      <c r="B166" s="38"/>
      <c r="C166" s="39"/>
      <c r="D166" s="224" t="s">
        <v>134</v>
      </c>
      <c r="E166" s="39"/>
      <c r="F166" s="225" t="s">
        <v>1013</v>
      </c>
      <c r="G166" s="39"/>
      <c r="H166" s="39"/>
      <c r="I166" s="135"/>
      <c r="J166" s="39"/>
      <c r="K166" s="39"/>
      <c r="L166" s="43"/>
      <c r="M166" s="226"/>
      <c r="N166" s="83"/>
      <c r="O166" s="83"/>
      <c r="P166" s="83"/>
      <c r="Q166" s="83"/>
      <c r="R166" s="83"/>
      <c r="S166" s="83"/>
      <c r="T166" s="84"/>
      <c r="AT166" s="17" t="s">
        <v>134</v>
      </c>
      <c r="AU166" s="17" t="s">
        <v>80</v>
      </c>
    </row>
    <row r="167" spans="2:51" s="12" customFormat="1" ht="12">
      <c r="B167" s="231"/>
      <c r="C167" s="232"/>
      <c r="D167" s="224" t="s">
        <v>240</v>
      </c>
      <c r="E167" s="233" t="s">
        <v>19</v>
      </c>
      <c r="F167" s="234" t="s">
        <v>1015</v>
      </c>
      <c r="G167" s="232"/>
      <c r="H167" s="235">
        <v>576</v>
      </c>
      <c r="I167" s="236"/>
      <c r="J167" s="232"/>
      <c r="K167" s="232"/>
      <c r="L167" s="237"/>
      <c r="M167" s="238"/>
      <c r="N167" s="239"/>
      <c r="O167" s="239"/>
      <c r="P167" s="239"/>
      <c r="Q167" s="239"/>
      <c r="R167" s="239"/>
      <c r="S167" s="239"/>
      <c r="T167" s="240"/>
      <c r="AT167" s="241" t="s">
        <v>240</v>
      </c>
      <c r="AU167" s="241" t="s">
        <v>80</v>
      </c>
      <c r="AV167" s="12" t="s">
        <v>80</v>
      </c>
      <c r="AW167" s="12" t="s">
        <v>32</v>
      </c>
      <c r="AX167" s="12" t="s">
        <v>78</v>
      </c>
      <c r="AY167" s="241" t="s">
        <v>126</v>
      </c>
    </row>
    <row r="168" spans="2:65" s="1" customFormat="1" ht="16.5" customHeight="1">
      <c r="B168" s="38"/>
      <c r="C168" s="211" t="s">
        <v>367</v>
      </c>
      <c r="D168" s="211" t="s">
        <v>127</v>
      </c>
      <c r="E168" s="212" t="s">
        <v>1016</v>
      </c>
      <c r="F168" s="213" t="s">
        <v>1017</v>
      </c>
      <c r="G168" s="214" t="s">
        <v>229</v>
      </c>
      <c r="H168" s="215">
        <v>156</v>
      </c>
      <c r="I168" s="216"/>
      <c r="J168" s="217">
        <f>ROUND(I168*H168,2)</f>
        <v>0</v>
      </c>
      <c r="K168" s="213" t="s">
        <v>988</v>
      </c>
      <c r="L168" s="43"/>
      <c r="M168" s="218" t="s">
        <v>19</v>
      </c>
      <c r="N168" s="219" t="s">
        <v>42</v>
      </c>
      <c r="O168" s="83"/>
      <c r="P168" s="220">
        <f>O168*H168</f>
        <v>0</v>
      </c>
      <c r="Q168" s="220">
        <v>0.1197</v>
      </c>
      <c r="R168" s="220">
        <f>Q168*H168</f>
        <v>18.6732</v>
      </c>
      <c r="S168" s="220">
        <v>0</v>
      </c>
      <c r="T168" s="221">
        <f>S168*H168</f>
        <v>0</v>
      </c>
      <c r="AR168" s="222" t="s">
        <v>150</v>
      </c>
      <c r="AT168" s="222" t="s">
        <v>127</v>
      </c>
      <c r="AU168" s="222" t="s">
        <v>80</v>
      </c>
      <c r="AY168" s="17" t="s">
        <v>126</v>
      </c>
      <c r="BE168" s="223">
        <f>IF(N168="základní",J168,0)</f>
        <v>0</v>
      </c>
      <c r="BF168" s="223">
        <f>IF(N168="snížená",J168,0)</f>
        <v>0</v>
      </c>
      <c r="BG168" s="223">
        <f>IF(N168="zákl. přenesená",J168,0)</f>
        <v>0</v>
      </c>
      <c r="BH168" s="223">
        <f>IF(N168="sníž. přenesená",J168,0)</f>
        <v>0</v>
      </c>
      <c r="BI168" s="223">
        <f>IF(N168="nulová",J168,0)</f>
        <v>0</v>
      </c>
      <c r="BJ168" s="17" t="s">
        <v>78</v>
      </c>
      <c r="BK168" s="223">
        <f>ROUND(I168*H168,2)</f>
        <v>0</v>
      </c>
      <c r="BL168" s="17" t="s">
        <v>150</v>
      </c>
      <c r="BM168" s="222" t="s">
        <v>1018</v>
      </c>
    </row>
    <row r="169" spans="2:47" s="1" customFormat="1" ht="12">
      <c r="B169" s="38"/>
      <c r="C169" s="39"/>
      <c r="D169" s="224" t="s">
        <v>134</v>
      </c>
      <c r="E169" s="39"/>
      <c r="F169" s="225" t="s">
        <v>1017</v>
      </c>
      <c r="G169" s="39"/>
      <c r="H169" s="39"/>
      <c r="I169" s="135"/>
      <c r="J169" s="39"/>
      <c r="K169" s="39"/>
      <c r="L169" s="43"/>
      <c r="M169" s="226"/>
      <c r="N169" s="83"/>
      <c r="O169" s="83"/>
      <c r="P169" s="83"/>
      <c r="Q169" s="83"/>
      <c r="R169" s="83"/>
      <c r="S169" s="83"/>
      <c r="T169" s="84"/>
      <c r="AT169" s="17" t="s">
        <v>134</v>
      </c>
      <c r="AU169" s="17" t="s">
        <v>80</v>
      </c>
    </row>
    <row r="170" spans="2:51" s="12" customFormat="1" ht="12">
      <c r="B170" s="231"/>
      <c r="C170" s="232"/>
      <c r="D170" s="224" t="s">
        <v>240</v>
      </c>
      <c r="E170" s="233" t="s">
        <v>19</v>
      </c>
      <c r="F170" s="234" t="s">
        <v>1019</v>
      </c>
      <c r="G170" s="232"/>
      <c r="H170" s="235">
        <v>156</v>
      </c>
      <c r="I170" s="236"/>
      <c r="J170" s="232"/>
      <c r="K170" s="232"/>
      <c r="L170" s="237"/>
      <c r="M170" s="238"/>
      <c r="N170" s="239"/>
      <c r="O170" s="239"/>
      <c r="P170" s="239"/>
      <c r="Q170" s="239"/>
      <c r="R170" s="239"/>
      <c r="S170" s="239"/>
      <c r="T170" s="240"/>
      <c r="AT170" s="241" t="s">
        <v>240</v>
      </c>
      <c r="AU170" s="241" t="s">
        <v>80</v>
      </c>
      <c r="AV170" s="12" t="s">
        <v>80</v>
      </c>
      <c r="AW170" s="12" t="s">
        <v>32</v>
      </c>
      <c r="AX170" s="12" t="s">
        <v>78</v>
      </c>
      <c r="AY170" s="241" t="s">
        <v>126</v>
      </c>
    </row>
    <row r="171" spans="2:65" s="1" customFormat="1" ht="16.5" customHeight="1">
      <c r="B171" s="38"/>
      <c r="C171" s="211" t="s">
        <v>373</v>
      </c>
      <c r="D171" s="211" t="s">
        <v>127</v>
      </c>
      <c r="E171" s="212" t="s">
        <v>1020</v>
      </c>
      <c r="F171" s="213" t="s">
        <v>1021</v>
      </c>
      <c r="G171" s="214" t="s">
        <v>229</v>
      </c>
      <c r="H171" s="215">
        <v>260</v>
      </c>
      <c r="I171" s="216"/>
      <c r="J171" s="217">
        <f>ROUND(I171*H171,2)</f>
        <v>0</v>
      </c>
      <c r="K171" s="213" t="s">
        <v>988</v>
      </c>
      <c r="L171" s="43"/>
      <c r="M171" s="218" t="s">
        <v>19</v>
      </c>
      <c r="N171" s="219" t="s">
        <v>42</v>
      </c>
      <c r="O171" s="83"/>
      <c r="P171" s="220">
        <f>O171*H171</f>
        <v>0</v>
      </c>
      <c r="Q171" s="220">
        <v>0.00315</v>
      </c>
      <c r="R171" s="220">
        <f>Q171*H171</f>
        <v>0.819</v>
      </c>
      <c r="S171" s="220">
        <v>0</v>
      </c>
      <c r="T171" s="221">
        <f>S171*H171</f>
        <v>0</v>
      </c>
      <c r="AR171" s="222" t="s">
        <v>150</v>
      </c>
      <c r="AT171" s="222" t="s">
        <v>127</v>
      </c>
      <c r="AU171" s="222" t="s">
        <v>80</v>
      </c>
      <c r="AY171" s="17" t="s">
        <v>126</v>
      </c>
      <c r="BE171" s="223">
        <f>IF(N171="základní",J171,0)</f>
        <v>0</v>
      </c>
      <c r="BF171" s="223">
        <f>IF(N171="snížená",J171,0)</f>
        <v>0</v>
      </c>
      <c r="BG171" s="223">
        <f>IF(N171="zákl. přenesená",J171,0)</f>
        <v>0</v>
      </c>
      <c r="BH171" s="223">
        <f>IF(N171="sníž. přenesená",J171,0)</f>
        <v>0</v>
      </c>
      <c r="BI171" s="223">
        <f>IF(N171="nulová",J171,0)</f>
        <v>0</v>
      </c>
      <c r="BJ171" s="17" t="s">
        <v>78</v>
      </c>
      <c r="BK171" s="223">
        <f>ROUND(I171*H171,2)</f>
        <v>0</v>
      </c>
      <c r="BL171" s="17" t="s">
        <v>150</v>
      </c>
      <c r="BM171" s="222" t="s">
        <v>1022</v>
      </c>
    </row>
    <row r="172" spans="2:47" s="1" customFormat="1" ht="12">
      <c r="B172" s="38"/>
      <c r="C172" s="39"/>
      <c r="D172" s="224" t="s">
        <v>134</v>
      </c>
      <c r="E172" s="39"/>
      <c r="F172" s="225" t="s">
        <v>1021</v>
      </c>
      <c r="G172" s="39"/>
      <c r="H172" s="39"/>
      <c r="I172" s="135"/>
      <c r="J172" s="39"/>
      <c r="K172" s="39"/>
      <c r="L172" s="43"/>
      <c r="M172" s="226"/>
      <c r="N172" s="83"/>
      <c r="O172" s="83"/>
      <c r="P172" s="83"/>
      <c r="Q172" s="83"/>
      <c r="R172" s="83"/>
      <c r="S172" s="83"/>
      <c r="T172" s="84"/>
      <c r="AT172" s="17" t="s">
        <v>134</v>
      </c>
      <c r="AU172" s="17" t="s">
        <v>80</v>
      </c>
    </row>
    <row r="173" spans="2:65" s="1" customFormat="1" ht="16.5" customHeight="1">
      <c r="B173" s="38"/>
      <c r="C173" s="263" t="s">
        <v>379</v>
      </c>
      <c r="D173" s="263" t="s">
        <v>301</v>
      </c>
      <c r="E173" s="264" t="s">
        <v>1023</v>
      </c>
      <c r="F173" s="265" t="s">
        <v>1024</v>
      </c>
      <c r="G173" s="266" t="s">
        <v>130</v>
      </c>
      <c r="H173" s="267">
        <v>120</v>
      </c>
      <c r="I173" s="268"/>
      <c r="J173" s="269">
        <f>ROUND(I173*H173,2)</f>
        <v>0</v>
      </c>
      <c r="K173" s="265" t="s">
        <v>988</v>
      </c>
      <c r="L173" s="270"/>
      <c r="M173" s="271" t="s">
        <v>19</v>
      </c>
      <c r="N173" s="272" t="s">
        <v>42</v>
      </c>
      <c r="O173" s="83"/>
      <c r="P173" s="220">
        <f>O173*H173</f>
        <v>0</v>
      </c>
      <c r="Q173" s="220">
        <v>0.173</v>
      </c>
      <c r="R173" s="220">
        <f>Q173*H173</f>
        <v>20.759999999999998</v>
      </c>
      <c r="S173" s="220">
        <v>0</v>
      </c>
      <c r="T173" s="221">
        <f>S173*H173</f>
        <v>0</v>
      </c>
      <c r="AR173" s="222" t="s">
        <v>172</v>
      </c>
      <c r="AT173" s="222" t="s">
        <v>301</v>
      </c>
      <c r="AU173" s="222" t="s">
        <v>80</v>
      </c>
      <c r="AY173" s="17" t="s">
        <v>126</v>
      </c>
      <c r="BE173" s="223">
        <f>IF(N173="základní",J173,0)</f>
        <v>0</v>
      </c>
      <c r="BF173" s="223">
        <f>IF(N173="snížená",J173,0)</f>
        <v>0</v>
      </c>
      <c r="BG173" s="223">
        <f>IF(N173="zákl. přenesená",J173,0)</f>
        <v>0</v>
      </c>
      <c r="BH173" s="223">
        <f>IF(N173="sníž. přenesená",J173,0)</f>
        <v>0</v>
      </c>
      <c r="BI173" s="223">
        <f>IF(N173="nulová",J173,0)</f>
        <v>0</v>
      </c>
      <c r="BJ173" s="17" t="s">
        <v>78</v>
      </c>
      <c r="BK173" s="223">
        <f>ROUND(I173*H173,2)</f>
        <v>0</v>
      </c>
      <c r="BL173" s="17" t="s">
        <v>150</v>
      </c>
      <c r="BM173" s="222" t="s">
        <v>1025</v>
      </c>
    </row>
    <row r="174" spans="2:47" s="1" customFormat="1" ht="12">
      <c r="B174" s="38"/>
      <c r="C174" s="39"/>
      <c r="D174" s="224" t="s">
        <v>134</v>
      </c>
      <c r="E174" s="39"/>
      <c r="F174" s="225" t="s">
        <v>1024</v>
      </c>
      <c r="G174" s="39"/>
      <c r="H174" s="39"/>
      <c r="I174" s="135"/>
      <c r="J174" s="39"/>
      <c r="K174" s="39"/>
      <c r="L174" s="43"/>
      <c r="M174" s="226"/>
      <c r="N174" s="83"/>
      <c r="O174" s="83"/>
      <c r="P174" s="83"/>
      <c r="Q174" s="83"/>
      <c r="R174" s="83"/>
      <c r="S174" s="83"/>
      <c r="T174" s="84"/>
      <c r="AT174" s="17" t="s">
        <v>134</v>
      </c>
      <c r="AU174" s="17" t="s">
        <v>80</v>
      </c>
    </row>
    <row r="175" spans="2:65" s="1" customFormat="1" ht="16.5" customHeight="1">
      <c r="B175" s="38"/>
      <c r="C175" s="263" t="s">
        <v>386</v>
      </c>
      <c r="D175" s="263" t="s">
        <v>301</v>
      </c>
      <c r="E175" s="264" t="s">
        <v>1026</v>
      </c>
      <c r="F175" s="265" t="s">
        <v>1027</v>
      </c>
      <c r="G175" s="266" t="s">
        <v>229</v>
      </c>
      <c r="H175" s="267">
        <v>600</v>
      </c>
      <c r="I175" s="268"/>
      <c r="J175" s="269">
        <f>ROUND(I175*H175,2)</f>
        <v>0</v>
      </c>
      <c r="K175" s="265" t="s">
        <v>988</v>
      </c>
      <c r="L175" s="270"/>
      <c r="M175" s="271" t="s">
        <v>19</v>
      </c>
      <c r="N175" s="272" t="s">
        <v>42</v>
      </c>
      <c r="O175" s="83"/>
      <c r="P175" s="220">
        <f>O175*H175</f>
        <v>0</v>
      </c>
      <c r="Q175" s="220">
        <v>0.0044</v>
      </c>
      <c r="R175" s="220">
        <f>Q175*H175</f>
        <v>2.64</v>
      </c>
      <c r="S175" s="220">
        <v>0</v>
      </c>
      <c r="T175" s="221">
        <f>S175*H175</f>
        <v>0</v>
      </c>
      <c r="AR175" s="222" t="s">
        <v>172</v>
      </c>
      <c r="AT175" s="222" t="s">
        <v>301</v>
      </c>
      <c r="AU175" s="222" t="s">
        <v>80</v>
      </c>
      <c r="AY175" s="17" t="s">
        <v>126</v>
      </c>
      <c r="BE175" s="223">
        <f>IF(N175="základní",J175,0)</f>
        <v>0</v>
      </c>
      <c r="BF175" s="223">
        <f>IF(N175="snížená",J175,0)</f>
        <v>0</v>
      </c>
      <c r="BG175" s="223">
        <f>IF(N175="zákl. přenesená",J175,0)</f>
        <v>0</v>
      </c>
      <c r="BH175" s="223">
        <f>IF(N175="sníž. přenesená",J175,0)</f>
        <v>0</v>
      </c>
      <c r="BI175" s="223">
        <f>IF(N175="nulová",J175,0)</f>
        <v>0</v>
      </c>
      <c r="BJ175" s="17" t="s">
        <v>78</v>
      </c>
      <c r="BK175" s="223">
        <f>ROUND(I175*H175,2)</f>
        <v>0</v>
      </c>
      <c r="BL175" s="17" t="s">
        <v>150</v>
      </c>
      <c r="BM175" s="222" t="s">
        <v>1028</v>
      </c>
    </row>
    <row r="176" spans="2:47" s="1" customFormat="1" ht="12">
      <c r="B176" s="38"/>
      <c r="C176" s="39"/>
      <c r="D176" s="224" t="s">
        <v>134</v>
      </c>
      <c r="E176" s="39"/>
      <c r="F176" s="225" t="s">
        <v>1027</v>
      </c>
      <c r="G176" s="39"/>
      <c r="H176" s="39"/>
      <c r="I176" s="135"/>
      <c r="J176" s="39"/>
      <c r="K176" s="39"/>
      <c r="L176" s="43"/>
      <c r="M176" s="226"/>
      <c r="N176" s="83"/>
      <c r="O176" s="83"/>
      <c r="P176" s="83"/>
      <c r="Q176" s="83"/>
      <c r="R176" s="83"/>
      <c r="S176" s="83"/>
      <c r="T176" s="84"/>
      <c r="AT176" s="17" t="s">
        <v>134</v>
      </c>
      <c r="AU176" s="17" t="s">
        <v>80</v>
      </c>
    </row>
    <row r="177" spans="2:51" s="12" customFormat="1" ht="12">
      <c r="B177" s="231"/>
      <c r="C177" s="232"/>
      <c r="D177" s="224" t="s">
        <v>240</v>
      </c>
      <c r="E177" s="233" t="s">
        <v>19</v>
      </c>
      <c r="F177" s="234" t="s">
        <v>1029</v>
      </c>
      <c r="G177" s="232"/>
      <c r="H177" s="235">
        <v>600</v>
      </c>
      <c r="I177" s="236"/>
      <c r="J177" s="232"/>
      <c r="K177" s="232"/>
      <c r="L177" s="237"/>
      <c r="M177" s="238"/>
      <c r="N177" s="239"/>
      <c r="O177" s="239"/>
      <c r="P177" s="239"/>
      <c r="Q177" s="239"/>
      <c r="R177" s="239"/>
      <c r="S177" s="239"/>
      <c r="T177" s="240"/>
      <c r="AT177" s="241" t="s">
        <v>240</v>
      </c>
      <c r="AU177" s="241" t="s">
        <v>80</v>
      </c>
      <c r="AV177" s="12" t="s">
        <v>80</v>
      </c>
      <c r="AW177" s="12" t="s">
        <v>32</v>
      </c>
      <c r="AX177" s="12" t="s">
        <v>78</v>
      </c>
      <c r="AY177" s="241" t="s">
        <v>126</v>
      </c>
    </row>
    <row r="178" spans="2:65" s="1" customFormat="1" ht="16.5" customHeight="1">
      <c r="B178" s="38"/>
      <c r="C178" s="263" t="s">
        <v>392</v>
      </c>
      <c r="D178" s="263" t="s">
        <v>301</v>
      </c>
      <c r="E178" s="264" t="s">
        <v>1030</v>
      </c>
      <c r="F178" s="265" t="s">
        <v>1031</v>
      </c>
      <c r="G178" s="266" t="s">
        <v>1032</v>
      </c>
      <c r="H178" s="267">
        <v>60</v>
      </c>
      <c r="I178" s="268"/>
      <c r="J178" s="269">
        <f>ROUND(I178*H178,2)</f>
        <v>0</v>
      </c>
      <c r="K178" s="265" t="s">
        <v>988</v>
      </c>
      <c r="L178" s="270"/>
      <c r="M178" s="271" t="s">
        <v>19</v>
      </c>
      <c r="N178" s="272" t="s">
        <v>42</v>
      </c>
      <c r="O178" s="83"/>
      <c r="P178" s="220">
        <f>O178*H178</f>
        <v>0</v>
      </c>
      <c r="Q178" s="220">
        <v>0.0015</v>
      </c>
      <c r="R178" s="220">
        <f>Q178*H178</f>
        <v>0.09</v>
      </c>
      <c r="S178" s="220">
        <v>0</v>
      </c>
      <c r="T178" s="221">
        <f>S178*H178</f>
        <v>0</v>
      </c>
      <c r="AR178" s="222" t="s">
        <v>172</v>
      </c>
      <c r="AT178" s="222" t="s">
        <v>301</v>
      </c>
      <c r="AU178" s="222" t="s">
        <v>80</v>
      </c>
      <c r="AY178" s="17" t="s">
        <v>126</v>
      </c>
      <c r="BE178" s="223">
        <f>IF(N178="základní",J178,0)</f>
        <v>0</v>
      </c>
      <c r="BF178" s="223">
        <f>IF(N178="snížená",J178,0)</f>
        <v>0</v>
      </c>
      <c r="BG178" s="223">
        <f>IF(N178="zákl. přenesená",J178,0)</f>
        <v>0</v>
      </c>
      <c r="BH178" s="223">
        <f>IF(N178="sníž. přenesená",J178,0)</f>
        <v>0</v>
      </c>
      <c r="BI178" s="223">
        <f>IF(N178="nulová",J178,0)</f>
        <v>0</v>
      </c>
      <c r="BJ178" s="17" t="s">
        <v>78</v>
      </c>
      <c r="BK178" s="223">
        <f>ROUND(I178*H178,2)</f>
        <v>0</v>
      </c>
      <c r="BL178" s="17" t="s">
        <v>150</v>
      </c>
      <c r="BM178" s="222" t="s">
        <v>1033</v>
      </c>
    </row>
    <row r="179" spans="2:47" s="1" customFormat="1" ht="12">
      <c r="B179" s="38"/>
      <c r="C179" s="39"/>
      <c r="D179" s="224" t="s">
        <v>134</v>
      </c>
      <c r="E179" s="39"/>
      <c r="F179" s="225" t="s">
        <v>1031</v>
      </c>
      <c r="G179" s="39"/>
      <c r="H179" s="39"/>
      <c r="I179" s="135"/>
      <c r="J179" s="39"/>
      <c r="K179" s="39"/>
      <c r="L179" s="43"/>
      <c r="M179" s="226"/>
      <c r="N179" s="83"/>
      <c r="O179" s="83"/>
      <c r="P179" s="83"/>
      <c r="Q179" s="83"/>
      <c r="R179" s="83"/>
      <c r="S179" s="83"/>
      <c r="T179" s="84"/>
      <c r="AT179" s="17" t="s">
        <v>134</v>
      </c>
      <c r="AU179" s="17" t="s">
        <v>80</v>
      </c>
    </row>
    <row r="180" spans="2:47" s="1" customFormat="1" ht="12">
      <c r="B180" s="38"/>
      <c r="C180" s="39"/>
      <c r="D180" s="224" t="s">
        <v>136</v>
      </c>
      <c r="E180" s="39"/>
      <c r="F180" s="227" t="s">
        <v>1034</v>
      </c>
      <c r="G180" s="39"/>
      <c r="H180" s="39"/>
      <c r="I180" s="135"/>
      <c r="J180" s="39"/>
      <c r="K180" s="39"/>
      <c r="L180" s="43"/>
      <c r="M180" s="226"/>
      <c r="N180" s="83"/>
      <c r="O180" s="83"/>
      <c r="P180" s="83"/>
      <c r="Q180" s="83"/>
      <c r="R180" s="83"/>
      <c r="S180" s="83"/>
      <c r="T180" s="84"/>
      <c r="AT180" s="17" t="s">
        <v>136</v>
      </c>
      <c r="AU180" s="17" t="s">
        <v>80</v>
      </c>
    </row>
    <row r="181" spans="2:65" s="1" customFormat="1" ht="16.5" customHeight="1">
      <c r="B181" s="38"/>
      <c r="C181" s="263" t="s">
        <v>399</v>
      </c>
      <c r="D181" s="263" t="s">
        <v>301</v>
      </c>
      <c r="E181" s="264" t="s">
        <v>1035</v>
      </c>
      <c r="F181" s="265" t="s">
        <v>1036</v>
      </c>
      <c r="G181" s="266" t="s">
        <v>229</v>
      </c>
      <c r="H181" s="267">
        <v>540</v>
      </c>
      <c r="I181" s="268"/>
      <c r="J181" s="269">
        <f>ROUND(I181*H181,2)</f>
        <v>0</v>
      </c>
      <c r="K181" s="265" t="s">
        <v>988</v>
      </c>
      <c r="L181" s="270"/>
      <c r="M181" s="271" t="s">
        <v>19</v>
      </c>
      <c r="N181" s="272" t="s">
        <v>42</v>
      </c>
      <c r="O181" s="83"/>
      <c r="P181" s="220">
        <f>O181*H181</f>
        <v>0</v>
      </c>
      <c r="Q181" s="220">
        <v>0.0039</v>
      </c>
      <c r="R181" s="220">
        <f>Q181*H181</f>
        <v>2.106</v>
      </c>
      <c r="S181" s="220">
        <v>0</v>
      </c>
      <c r="T181" s="221">
        <f>S181*H181</f>
        <v>0</v>
      </c>
      <c r="AR181" s="222" t="s">
        <v>172</v>
      </c>
      <c r="AT181" s="222" t="s">
        <v>301</v>
      </c>
      <c r="AU181" s="222" t="s">
        <v>80</v>
      </c>
      <c r="AY181" s="17" t="s">
        <v>126</v>
      </c>
      <c r="BE181" s="223">
        <f>IF(N181="základní",J181,0)</f>
        <v>0</v>
      </c>
      <c r="BF181" s="223">
        <f>IF(N181="snížená",J181,0)</f>
        <v>0</v>
      </c>
      <c r="BG181" s="223">
        <f>IF(N181="zákl. přenesená",J181,0)</f>
        <v>0</v>
      </c>
      <c r="BH181" s="223">
        <f>IF(N181="sníž. přenesená",J181,0)</f>
        <v>0</v>
      </c>
      <c r="BI181" s="223">
        <f>IF(N181="nulová",J181,0)</f>
        <v>0</v>
      </c>
      <c r="BJ181" s="17" t="s">
        <v>78</v>
      </c>
      <c r="BK181" s="223">
        <f>ROUND(I181*H181,2)</f>
        <v>0</v>
      </c>
      <c r="BL181" s="17" t="s">
        <v>150</v>
      </c>
      <c r="BM181" s="222" t="s">
        <v>1037</v>
      </c>
    </row>
    <row r="182" spans="2:47" s="1" customFormat="1" ht="12">
      <c r="B182" s="38"/>
      <c r="C182" s="39"/>
      <c r="D182" s="224" t="s">
        <v>134</v>
      </c>
      <c r="E182" s="39"/>
      <c r="F182" s="225" t="s">
        <v>1036</v>
      </c>
      <c r="G182" s="39"/>
      <c r="H182" s="39"/>
      <c r="I182" s="135"/>
      <c r="J182" s="39"/>
      <c r="K182" s="39"/>
      <c r="L182" s="43"/>
      <c r="M182" s="226"/>
      <c r="N182" s="83"/>
      <c r="O182" s="83"/>
      <c r="P182" s="83"/>
      <c r="Q182" s="83"/>
      <c r="R182" s="83"/>
      <c r="S182" s="83"/>
      <c r="T182" s="84"/>
      <c r="AT182" s="17" t="s">
        <v>134</v>
      </c>
      <c r="AU182" s="17" t="s">
        <v>80</v>
      </c>
    </row>
    <row r="183" spans="2:51" s="12" customFormat="1" ht="12">
      <c r="B183" s="231"/>
      <c r="C183" s="232"/>
      <c r="D183" s="224" t="s">
        <v>240</v>
      </c>
      <c r="E183" s="233" t="s">
        <v>19</v>
      </c>
      <c r="F183" s="234" t="s">
        <v>1038</v>
      </c>
      <c r="G183" s="232"/>
      <c r="H183" s="235">
        <v>540</v>
      </c>
      <c r="I183" s="236"/>
      <c r="J183" s="232"/>
      <c r="K183" s="232"/>
      <c r="L183" s="237"/>
      <c r="M183" s="238"/>
      <c r="N183" s="239"/>
      <c r="O183" s="239"/>
      <c r="P183" s="239"/>
      <c r="Q183" s="239"/>
      <c r="R183" s="239"/>
      <c r="S183" s="239"/>
      <c r="T183" s="240"/>
      <c r="AT183" s="241" t="s">
        <v>240</v>
      </c>
      <c r="AU183" s="241" t="s">
        <v>80</v>
      </c>
      <c r="AV183" s="12" t="s">
        <v>80</v>
      </c>
      <c r="AW183" s="12" t="s">
        <v>32</v>
      </c>
      <c r="AX183" s="12" t="s">
        <v>78</v>
      </c>
      <c r="AY183" s="241" t="s">
        <v>126</v>
      </c>
    </row>
    <row r="184" spans="2:65" s="1" customFormat="1" ht="16.5" customHeight="1">
      <c r="B184" s="38"/>
      <c r="C184" s="211" t="s">
        <v>403</v>
      </c>
      <c r="D184" s="211" t="s">
        <v>127</v>
      </c>
      <c r="E184" s="212" t="s">
        <v>1039</v>
      </c>
      <c r="F184" s="213" t="s">
        <v>1040</v>
      </c>
      <c r="G184" s="214" t="s">
        <v>229</v>
      </c>
      <c r="H184" s="215">
        <v>780</v>
      </c>
      <c r="I184" s="216"/>
      <c r="J184" s="217">
        <f>ROUND(I184*H184,2)</f>
        <v>0</v>
      </c>
      <c r="K184" s="213" t="s">
        <v>988</v>
      </c>
      <c r="L184" s="43"/>
      <c r="M184" s="218" t="s">
        <v>19</v>
      </c>
      <c r="N184" s="219" t="s">
        <v>42</v>
      </c>
      <c r="O184" s="83"/>
      <c r="P184" s="220">
        <f>O184*H184</f>
        <v>0</v>
      </c>
      <c r="Q184" s="220">
        <v>0.0005</v>
      </c>
      <c r="R184" s="220">
        <f>Q184*H184</f>
        <v>0.39</v>
      </c>
      <c r="S184" s="220">
        <v>0</v>
      </c>
      <c r="T184" s="221">
        <f>S184*H184</f>
        <v>0</v>
      </c>
      <c r="AR184" s="222" t="s">
        <v>150</v>
      </c>
      <c r="AT184" s="222" t="s">
        <v>127</v>
      </c>
      <c r="AU184" s="222" t="s">
        <v>80</v>
      </c>
      <c r="AY184" s="17" t="s">
        <v>126</v>
      </c>
      <c r="BE184" s="223">
        <f>IF(N184="základní",J184,0)</f>
        <v>0</v>
      </c>
      <c r="BF184" s="223">
        <f>IF(N184="snížená",J184,0)</f>
        <v>0</v>
      </c>
      <c r="BG184" s="223">
        <f>IF(N184="zákl. přenesená",J184,0)</f>
        <v>0</v>
      </c>
      <c r="BH184" s="223">
        <f>IF(N184="sníž. přenesená",J184,0)</f>
        <v>0</v>
      </c>
      <c r="BI184" s="223">
        <f>IF(N184="nulová",J184,0)</f>
        <v>0</v>
      </c>
      <c r="BJ184" s="17" t="s">
        <v>78</v>
      </c>
      <c r="BK184" s="223">
        <f>ROUND(I184*H184,2)</f>
        <v>0</v>
      </c>
      <c r="BL184" s="17" t="s">
        <v>150</v>
      </c>
      <c r="BM184" s="222" t="s">
        <v>1041</v>
      </c>
    </row>
    <row r="185" spans="2:47" s="1" customFormat="1" ht="12">
      <c r="B185" s="38"/>
      <c r="C185" s="39"/>
      <c r="D185" s="224" t="s">
        <v>134</v>
      </c>
      <c r="E185" s="39"/>
      <c r="F185" s="225" t="s">
        <v>1040</v>
      </c>
      <c r="G185" s="39"/>
      <c r="H185" s="39"/>
      <c r="I185" s="135"/>
      <c r="J185" s="39"/>
      <c r="K185" s="39"/>
      <c r="L185" s="43"/>
      <c r="M185" s="226"/>
      <c r="N185" s="83"/>
      <c r="O185" s="83"/>
      <c r="P185" s="83"/>
      <c r="Q185" s="83"/>
      <c r="R185" s="83"/>
      <c r="S185" s="83"/>
      <c r="T185" s="84"/>
      <c r="AT185" s="17" t="s">
        <v>134</v>
      </c>
      <c r="AU185" s="17" t="s">
        <v>80</v>
      </c>
    </row>
    <row r="186" spans="2:65" s="1" customFormat="1" ht="16.5" customHeight="1">
      <c r="B186" s="38"/>
      <c r="C186" s="211" t="s">
        <v>407</v>
      </c>
      <c r="D186" s="211" t="s">
        <v>127</v>
      </c>
      <c r="E186" s="212" t="s">
        <v>1042</v>
      </c>
      <c r="F186" s="213" t="s">
        <v>1043</v>
      </c>
      <c r="G186" s="214" t="s">
        <v>261</v>
      </c>
      <c r="H186" s="215">
        <v>80</v>
      </c>
      <c r="I186" s="216"/>
      <c r="J186" s="217">
        <f>ROUND(I186*H186,2)</f>
        <v>0</v>
      </c>
      <c r="K186" s="213" t="s">
        <v>988</v>
      </c>
      <c r="L186" s="43"/>
      <c r="M186" s="218" t="s">
        <v>19</v>
      </c>
      <c r="N186" s="219" t="s">
        <v>42</v>
      </c>
      <c r="O186" s="83"/>
      <c r="P186" s="220">
        <f>O186*H186</f>
        <v>0</v>
      </c>
      <c r="Q186" s="220">
        <v>0.00078</v>
      </c>
      <c r="R186" s="220">
        <f>Q186*H186</f>
        <v>0.0624</v>
      </c>
      <c r="S186" s="220">
        <v>0.001</v>
      </c>
      <c r="T186" s="221">
        <f>S186*H186</f>
        <v>0.08</v>
      </c>
      <c r="AR186" s="222" t="s">
        <v>150</v>
      </c>
      <c r="AT186" s="222" t="s">
        <v>127</v>
      </c>
      <c r="AU186" s="222" t="s">
        <v>80</v>
      </c>
      <c r="AY186" s="17" t="s">
        <v>126</v>
      </c>
      <c r="BE186" s="223">
        <f>IF(N186="základní",J186,0)</f>
        <v>0</v>
      </c>
      <c r="BF186" s="223">
        <f>IF(N186="snížená",J186,0)</f>
        <v>0</v>
      </c>
      <c r="BG186" s="223">
        <f>IF(N186="zákl. přenesená",J186,0)</f>
        <v>0</v>
      </c>
      <c r="BH186" s="223">
        <f>IF(N186="sníž. přenesená",J186,0)</f>
        <v>0</v>
      </c>
      <c r="BI186" s="223">
        <f>IF(N186="nulová",J186,0)</f>
        <v>0</v>
      </c>
      <c r="BJ186" s="17" t="s">
        <v>78</v>
      </c>
      <c r="BK186" s="223">
        <f>ROUND(I186*H186,2)</f>
        <v>0</v>
      </c>
      <c r="BL186" s="17" t="s">
        <v>150</v>
      </c>
      <c r="BM186" s="222" t="s">
        <v>1044</v>
      </c>
    </row>
    <row r="187" spans="2:47" s="1" customFormat="1" ht="12">
      <c r="B187" s="38"/>
      <c r="C187" s="39"/>
      <c r="D187" s="224" t="s">
        <v>134</v>
      </c>
      <c r="E187" s="39"/>
      <c r="F187" s="225" t="s">
        <v>1043</v>
      </c>
      <c r="G187" s="39"/>
      <c r="H187" s="39"/>
      <c r="I187" s="135"/>
      <c r="J187" s="39"/>
      <c r="K187" s="39"/>
      <c r="L187" s="43"/>
      <c r="M187" s="226"/>
      <c r="N187" s="83"/>
      <c r="O187" s="83"/>
      <c r="P187" s="83"/>
      <c r="Q187" s="83"/>
      <c r="R187" s="83"/>
      <c r="S187" s="83"/>
      <c r="T187" s="84"/>
      <c r="AT187" s="17" t="s">
        <v>134</v>
      </c>
      <c r="AU187" s="17" t="s">
        <v>80</v>
      </c>
    </row>
    <row r="188" spans="2:51" s="12" customFormat="1" ht="12">
      <c r="B188" s="231"/>
      <c r="C188" s="232"/>
      <c r="D188" s="224" t="s">
        <v>240</v>
      </c>
      <c r="E188" s="233" t="s">
        <v>19</v>
      </c>
      <c r="F188" s="234" t="s">
        <v>1045</v>
      </c>
      <c r="G188" s="232"/>
      <c r="H188" s="235">
        <v>80</v>
      </c>
      <c r="I188" s="236"/>
      <c r="J188" s="232"/>
      <c r="K188" s="232"/>
      <c r="L188" s="237"/>
      <c r="M188" s="238"/>
      <c r="N188" s="239"/>
      <c r="O188" s="239"/>
      <c r="P188" s="239"/>
      <c r="Q188" s="239"/>
      <c r="R188" s="239"/>
      <c r="S188" s="239"/>
      <c r="T188" s="240"/>
      <c r="AT188" s="241" t="s">
        <v>240</v>
      </c>
      <c r="AU188" s="241" t="s">
        <v>80</v>
      </c>
      <c r="AV188" s="12" t="s">
        <v>80</v>
      </c>
      <c r="AW188" s="12" t="s">
        <v>32</v>
      </c>
      <c r="AX188" s="12" t="s">
        <v>78</v>
      </c>
      <c r="AY188" s="241" t="s">
        <v>126</v>
      </c>
    </row>
    <row r="189" spans="2:65" s="1" customFormat="1" ht="16.5" customHeight="1">
      <c r="B189" s="38"/>
      <c r="C189" s="211" t="s">
        <v>413</v>
      </c>
      <c r="D189" s="211" t="s">
        <v>127</v>
      </c>
      <c r="E189" s="212" t="s">
        <v>1046</v>
      </c>
      <c r="F189" s="213" t="s">
        <v>1047</v>
      </c>
      <c r="G189" s="214" t="s">
        <v>261</v>
      </c>
      <c r="H189" s="215">
        <v>25</v>
      </c>
      <c r="I189" s="216"/>
      <c r="J189" s="217">
        <f>ROUND(I189*H189,2)</f>
        <v>0</v>
      </c>
      <c r="K189" s="213" t="s">
        <v>988</v>
      </c>
      <c r="L189" s="43"/>
      <c r="M189" s="218" t="s">
        <v>19</v>
      </c>
      <c r="N189" s="219" t="s">
        <v>42</v>
      </c>
      <c r="O189" s="83"/>
      <c r="P189" s="220">
        <f>O189*H189</f>
        <v>0</v>
      </c>
      <c r="Q189" s="220">
        <v>0.00446</v>
      </c>
      <c r="R189" s="220">
        <f>Q189*H189</f>
        <v>0.11150000000000002</v>
      </c>
      <c r="S189" s="220">
        <v>0</v>
      </c>
      <c r="T189" s="221">
        <f>S189*H189</f>
        <v>0</v>
      </c>
      <c r="AR189" s="222" t="s">
        <v>150</v>
      </c>
      <c r="AT189" s="222" t="s">
        <v>127</v>
      </c>
      <c r="AU189" s="222" t="s">
        <v>80</v>
      </c>
      <c r="AY189" s="17" t="s">
        <v>126</v>
      </c>
      <c r="BE189" s="223">
        <f>IF(N189="základní",J189,0)</f>
        <v>0</v>
      </c>
      <c r="BF189" s="223">
        <f>IF(N189="snížená",J189,0)</f>
        <v>0</v>
      </c>
      <c r="BG189" s="223">
        <f>IF(N189="zákl. přenesená",J189,0)</f>
        <v>0</v>
      </c>
      <c r="BH189" s="223">
        <f>IF(N189="sníž. přenesená",J189,0)</f>
        <v>0</v>
      </c>
      <c r="BI189" s="223">
        <f>IF(N189="nulová",J189,0)</f>
        <v>0</v>
      </c>
      <c r="BJ189" s="17" t="s">
        <v>78</v>
      </c>
      <c r="BK189" s="223">
        <f>ROUND(I189*H189,2)</f>
        <v>0</v>
      </c>
      <c r="BL189" s="17" t="s">
        <v>150</v>
      </c>
      <c r="BM189" s="222" t="s">
        <v>1048</v>
      </c>
    </row>
    <row r="190" spans="2:47" s="1" customFormat="1" ht="12">
      <c r="B190" s="38"/>
      <c r="C190" s="39"/>
      <c r="D190" s="224" t="s">
        <v>134</v>
      </c>
      <c r="E190" s="39"/>
      <c r="F190" s="225" t="s">
        <v>1047</v>
      </c>
      <c r="G190" s="39"/>
      <c r="H190" s="39"/>
      <c r="I190" s="135"/>
      <c r="J190" s="39"/>
      <c r="K190" s="39"/>
      <c r="L190" s="43"/>
      <c r="M190" s="226"/>
      <c r="N190" s="83"/>
      <c r="O190" s="83"/>
      <c r="P190" s="83"/>
      <c r="Q190" s="83"/>
      <c r="R190" s="83"/>
      <c r="S190" s="83"/>
      <c r="T190" s="84"/>
      <c r="AT190" s="17" t="s">
        <v>134</v>
      </c>
      <c r="AU190" s="17" t="s">
        <v>80</v>
      </c>
    </row>
    <row r="191" spans="2:65" s="1" customFormat="1" ht="16.5" customHeight="1">
      <c r="B191" s="38"/>
      <c r="C191" s="211" t="s">
        <v>417</v>
      </c>
      <c r="D191" s="211" t="s">
        <v>127</v>
      </c>
      <c r="E191" s="212" t="s">
        <v>1049</v>
      </c>
      <c r="F191" s="213" t="s">
        <v>1050</v>
      </c>
      <c r="G191" s="214" t="s">
        <v>261</v>
      </c>
      <c r="H191" s="215">
        <v>40</v>
      </c>
      <c r="I191" s="216"/>
      <c r="J191" s="217">
        <f>ROUND(I191*H191,2)</f>
        <v>0</v>
      </c>
      <c r="K191" s="213" t="s">
        <v>988</v>
      </c>
      <c r="L191" s="43"/>
      <c r="M191" s="218" t="s">
        <v>19</v>
      </c>
      <c r="N191" s="219" t="s">
        <v>42</v>
      </c>
      <c r="O191" s="83"/>
      <c r="P191" s="220">
        <f>O191*H191</f>
        <v>0</v>
      </c>
      <c r="Q191" s="220">
        <v>0.0014</v>
      </c>
      <c r="R191" s="220">
        <f>Q191*H191</f>
        <v>0.056</v>
      </c>
      <c r="S191" s="220">
        <v>0</v>
      </c>
      <c r="T191" s="221">
        <f>S191*H191</f>
        <v>0</v>
      </c>
      <c r="AR191" s="222" t="s">
        <v>150</v>
      </c>
      <c r="AT191" s="222" t="s">
        <v>127</v>
      </c>
      <c r="AU191" s="222" t="s">
        <v>80</v>
      </c>
      <c r="AY191" s="17" t="s">
        <v>126</v>
      </c>
      <c r="BE191" s="223">
        <f>IF(N191="základní",J191,0)</f>
        <v>0</v>
      </c>
      <c r="BF191" s="223">
        <f>IF(N191="snížená",J191,0)</f>
        <v>0</v>
      </c>
      <c r="BG191" s="223">
        <f>IF(N191="zákl. přenesená",J191,0)</f>
        <v>0</v>
      </c>
      <c r="BH191" s="223">
        <f>IF(N191="sníž. přenesená",J191,0)</f>
        <v>0</v>
      </c>
      <c r="BI191" s="223">
        <f>IF(N191="nulová",J191,0)</f>
        <v>0</v>
      </c>
      <c r="BJ191" s="17" t="s">
        <v>78</v>
      </c>
      <c r="BK191" s="223">
        <f>ROUND(I191*H191,2)</f>
        <v>0</v>
      </c>
      <c r="BL191" s="17" t="s">
        <v>150</v>
      </c>
      <c r="BM191" s="222" t="s">
        <v>1051</v>
      </c>
    </row>
    <row r="192" spans="2:47" s="1" customFormat="1" ht="12">
      <c r="B192" s="38"/>
      <c r="C192" s="39"/>
      <c r="D192" s="224" t="s">
        <v>134</v>
      </c>
      <c r="E192" s="39"/>
      <c r="F192" s="225" t="s">
        <v>1050</v>
      </c>
      <c r="G192" s="39"/>
      <c r="H192" s="39"/>
      <c r="I192" s="135"/>
      <c r="J192" s="39"/>
      <c r="K192" s="39"/>
      <c r="L192" s="43"/>
      <c r="M192" s="226"/>
      <c r="N192" s="83"/>
      <c r="O192" s="83"/>
      <c r="P192" s="83"/>
      <c r="Q192" s="83"/>
      <c r="R192" s="83"/>
      <c r="S192" s="83"/>
      <c r="T192" s="84"/>
      <c r="AT192" s="17" t="s">
        <v>134</v>
      </c>
      <c r="AU192" s="17" t="s">
        <v>80</v>
      </c>
    </row>
    <row r="193" spans="2:65" s="1" customFormat="1" ht="16.5" customHeight="1">
      <c r="B193" s="38"/>
      <c r="C193" s="263" t="s">
        <v>423</v>
      </c>
      <c r="D193" s="263" t="s">
        <v>301</v>
      </c>
      <c r="E193" s="264" t="s">
        <v>1052</v>
      </c>
      <c r="F193" s="265" t="s">
        <v>1053</v>
      </c>
      <c r="G193" s="266" t="s">
        <v>807</v>
      </c>
      <c r="H193" s="267">
        <v>200</v>
      </c>
      <c r="I193" s="268"/>
      <c r="J193" s="269">
        <f>ROUND(I193*H193,2)</f>
        <v>0</v>
      </c>
      <c r="K193" s="265" t="s">
        <v>988</v>
      </c>
      <c r="L193" s="270"/>
      <c r="M193" s="271" t="s">
        <v>19</v>
      </c>
      <c r="N193" s="272" t="s">
        <v>42</v>
      </c>
      <c r="O193" s="83"/>
      <c r="P193" s="220">
        <f>O193*H193</f>
        <v>0</v>
      </c>
      <c r="Q193" s="220">
        <v>0.001</v>
      </c>
      <c r="R193" s="220">
        <f>Q193*H193</f>
        <v>0.2</v>
      </c>
      <c r="S193" s="220">
        <v>0</v>
      </c>
      <c r="T193" s="221">
        <f>S193*H193</f>
        <v>0</v>
      </c>
      <c r="AR193" s="222" t="s">
        <v>172</v>
      </c>
      <c r="AT193" s="222" t="s">
        <v>301</v>
      </c>
      <c r="AU193" s="222" t="s">
        <v>80</v>
      </c>
      <c r="AY193" s="17" t="s">
        <v>126</v>
      </c>
      <c r="BE193" s="223">
        <f>IF(N193="základní",J193,0)</f>
        <v>0</v>
      </c>
      <c r="BF193" s="223">
        <f>IF(N193="snížená",J193,0)</f>
        <v>0</v>
      </c>
      <c r="BG193" s="223">
        <f>IF(N193="zákl. přenesená",J193,0)</f>
        <v>0</v>
      </c>
      <c r="BH193" s="223">
        <f>IF(N193="sníž. přenesená",J193,0)</f>
        <v>0</v>
      </c>
      <c r="BI193" s="223">
        <f>IF(N193="nulová",J193,0)</f>
        <v>0</v>
      </c>
      <c r="BJ193" s="17" t="s">
        <v>78</v>
      </c>
      <c r="BK193" s="223">
        <f>ROUND(I193*H193,2)</f>
        <v>0</v>
      </c>
      <c r="BL193" s="17" t="s">
        <v>150</v>
      </c>
      <c r="BM193" s="222" t="s">
        <v>1054</v>
      </c>
    </row>
    <row r="194" spans="2:47" s="1" customFormat="1" ht="12">
      <c r="B194" s="38"/>
      <c r="C194" s="39"/>
      <c r="D194" s="224" t="s">
        <v>134</v>
      </c>
      <c r="E194" s="39"/>
      <c r="F194" s="225" t="s">
        <v>1053</v>
      </c>
      <c r="G194" s="39"/>
      <c r="H194" s="39"/>
      <c r="I194" s="135"/>
      <c r="J194" s="39"/>
      <c r="K194" s="39"/>
      <c r="L194" s="43"/>
      <c r="M194" s="226"/>
      <c r="N194" s="83"/>
      <c r="O194" s="83"/>
      <c r="P194" s="83"/>
      <c r="Q194" s="83"/>
      <c r="R194" s="83"/>
      <c r="S194" s="83"/>
      <c r="T194" s="84"/>
      <c r="AT194" s="17" t="s">
        <v>134</v>
      </c>
      <c r="AU194" s="17" t="s">
        <v>80</v>
      </c>
    </row>
    <row r="195" spans="2:65" s="1" customFormat="1" ht="16.5" customHeight="1">
      <c r="B195" s="38"/>
      <c r="C195" s="263" t="s">
        <v>428</v>
      </c>
      <c r="D195" s="263" t="s">
        <v>301</v>
      </c>
      <c r="E195" s="264" t="s">
        <v>1055</v>
      </c>
      <c r="F195" s="265" t="s">
        <v>1056</v>
      </c>
      <c r="G195" s="266" t="s">
        <v>807</v>
      </c>
      <c r="H195" s="267">
        <v>50</v>
      </c>
      <c r="I195" s="268"/>
      <c r="J195" s="269">
        <f>ROUND(I195*H195,2)</f>
        <v>0</v>
      </c>
      <c r="K195" s="265" t="s">
        <v>988</v>
      </c>
      <c r="L195" s="270"/>
      <c r="M195" s="271" t="s">
        <v>19</v>
      </c>
      <c r="N195" s="272" t="s">
        <v>42</v>
      </c>
      <c r="O195" s="83"/>
      <c r="P195" s="220">
        <f>O195*H195</f>
        <v>0</v>
      </c>
      <c r="Q195" s="220">
        <v>0.001</v>
      </c>
      <c r="R195" s="220">
        <f>Q195*H195</f>
        <v>0.05</v>
      </c>
      <c r="S195" s="220">
        <v>0</v>
      </c>
      <c r="T195" s="221">
        <f>S195*H195</f>
        <v>0</v>
      </c>
      <c r="AR195" s="222" t="s">
        <v>172</v>
      </c>
      <c r="AT195" s="222" t="s">
        <v>301</v>
      </c>
      <c r="AU195" s="222" t="s">
        <v>80</v>
      </c>
      <c r="AY195" s="17" t="s">
        <v>126</v>
      </c>
      <c r="BE195" s="223">
        <f>IF(N195="základní",J195,0)</f>
        <v>0</v>
      </c>
      <c r="BF195" s="223">
        <f>IF(N195="snížená",J195,0)</f>
        <v>0</v>
      </c>
      <c r="BG195" s="223">
        <f>IF(N195="zákl. přenesená",J195,0)</f>
        <v>0</v>
      </c>
      <c r="BH195" s="223">
        <f>IF(N195="sníž. přenesená",J195,0)</f>
        <v>0</v>
      </c>
      <c r="BI195" s="223">
        <f>IF(N195="nulová",J195,0)</f>
        <v>0</v>
      </c>
      <c r="BJ195" s="17" t="s">
        <v>78</v>
      </c>
      <c r="BK195" s="223">
        <f>ROUND(I195*H195,2)</f>
        <v>0</v>
      </c>
      <c r="BL195" s="17" t="s">
        <v>150</v>
      </c>
      <c r="BM195" s="222" t="s">
        <v>1057</v>
      </c>
    </row>
    <row r="196" spans="2:47" s="1" customFormat="1" ht="12">
      <c r="B196" s="38"/>
      <c r="C196" s="39"/>
      <c r="D196" s="224" t="s">
        <v>134</v>
      </c>
      <c r="E196" s="39"/>
      <c r="F196" s="225" t="s">
        <v>1056</v>
      </c>
      <c r="G196" s="39"/>
      <c r="H196" s="39"/>
      <c r="I196" s="135"/>
      <c r="J196" s="39"/>
      <c r="K196" s="39"/>
      <c r="L196" s="43"/>
      <c r="M196" s="226"/>
      <c r="N196" s="83"/>
      <c r="O196" s="83"/>
      <c r="P196" s="83"/>
      <c r="Q196" s="83"/>
      <c r="R196" s="83"/>
      <c r="S196" s="83"/>
      <c r="T196" s="84"/>
      <c r="AT196" s="17" t="s">
        <v>134</v>
      </c>
      <c r="AU196" s="17" t="s">
        <v>80</v>
      </c>
    </row>
    <row r="197" spans="2:47" s="1" customFormat="1" ht="12">
      <c r="B197" s="38"/>
      <c r="C197" s="39"/>
      <c r="D197" s="224" t="s">
        <v>136</v>
      </c>
      <c r="E197" s="39"/>
      <c r="F197" s="227" t="s">
        <v>1058</v>
      </c>
      <c r="G197" s="39"/>
      <c r="H197" s="39"/>
      <c r="I197" s="135"/>
      <c r="J197" s="39"/>
      <c r="K197" s="39"/>
      <c r="L197" s="43"/>
      <c r="M197" s="226"/>
      <c r="N197" s="83"/>
      <c r="O197" s="83"/>
      <c r="P197" s="83"/>
      <c r="Q197" s="83"/>
      <c r="R197" s="83"/>
      <c r="S197" s="83"/>
      <c r="T197" s="84"/>
      <c r="AT197" s="17" t="s">
        <v>136</v>
      </c>
      <c r="AU197" s="17" t="s">
        <v>80</v>
      </c>
    </row>
    <row r="198" spans="2:65" s="1" customFormat="1" ht="16.5" customHeight="1">
      <c r="B198" s="38"/>
      <c r="C198" s="263" t="s">
        <v>433</v>
      </c>
      <c r="D198" s="263" t="s">
        <v>301</v>
      </c>
      <c r="E198" s="264" t="s">
        <v>1059</v>
      </c>
      <c r="F198" s="265" t="s">
        <v>1060</v>
      </c>
      <c r="G198" s="266" t="s">
        <v>286</v>
      </c>
      <c r="H198" s="267">
        <v>80</v>
      </c>
      <c r="I198" s="268"/>
      <c r="J198" s="269">
        <f>ROUND(I198*H198,2)</f>
        <v>0</v>
      </c>
      <c r="K198" s="265" t="s">
        <v>988</v>
      </c>
      <c r="L198" s="270"/>
      <c r="M198" s="271" t="s">
        <v>19</v>
      </c>
      <c r="N198" s="272" t="s">
        <v>42</v>
      </c>
      <c r="O198" s="83"/>
      <c r="P198" s="220">
        <f>O198*H198</f>
        <v>0</v>
      </c>
      <c r="Q198" s="220">
        <v>1</v>
      </c>
      <c r="R198" s="220">
        <f>Q198*H198</f>
        <v>80</v>
      </c>
      <c r="S198" s="220">
        <v>0</v>
      </c>
      <c r="T198" s="221">
        <f>S198*H198</f>
        <v>0</v>
      </c>
      <c r="AR198" s="222" t="s">
        <v>172</v>
      </c>
      <c r="AT198" s="222" t="s">
        <v>301</v>
      </c>
      <c r="AU198" s="222" t="s">
        <v>80</v>
      </c>
      <c r="AY198" s="17" t="s">
        <v>126</v>
      </c>
      <c r="BE198" s="223">
        <f>IF(N198="základní",J198,0)</f>
        <v>0</v>
      </c>
      <c r="BF198" s="223">
        <f>IF(N198="snížená",J198,0)</f>
        <v>0</v>
      </c>
      <c r="BG198" s="223">
        <f>IF(N198="zákl. přenesená",J198,0)</f>
        <v>0</v>
      </c>
      <c r="BH198" s="223">
        <f>IF(N198="sníž. přenesená",J198,0)</f>
        <v>0</v>
      </c>
      <c r="BI198" s="223">
        <f>IF(N198="nulová",J198,0)</f>
        <v>0</v>
      </c>
      <c r="BJ198" s="17" t="s">
        <v>78</v>
      </c>
      <c r="BK198" s="223">
        <f>ROUND(I198*H198,2)</f>
        <v>0</v>
      </c>
      <c r="BL198" s="17" t="s">
        <v>150</v>
      </c>
      <c r="BM198" s="222" t="s">
        <v>1061</v>
      </c>
    </row>
    <row r="199" spans="2:47" s="1" customFormat="1" ht="12">
      <c r="B199" s="38"/>
      <c r="C199" s="39"/>
      <c r="D199" s="224" t="s">
        <v>134</v>
      </c>
      <c r="E199" s="39"/>
      <c r="F199" s="225" t="s">
        <v>1060</v>
      </c>
      <c r="G199" s="39"/>
      <c r="H199" s="39"/>
      <c r="I199" s="135"/>
      <c r="J199" s="39"/>
      <c r="K199" s="39"/>
      <c r="L199" s="43"/>
      <c r="M199" s="226"/>
      <c r="N199" s="83"/>
      <c r="O199" s="83"/>
      <c r="P199" s="83"/>
      <c r="Q199" s="83"/>
      <c r="R199" s="83"/>
      <c r="S199" s="83"/>
      <c r="T199" s="84"/>
      <c r="AT199" s="17" t="s">
        <v>134</v>
      </c>
      <c r="AU199" s="17" t="s">
        <v>80</v>
      </c>
    </row>
    <row r="200" spans="2:47" s="1" customFormat="1" ht="12">
      <c r="B200" s="38"/>
      <c r="C200" s="39"/>
      <c r="D200" s="224" t="s">
        <v>136</v>
      </c>
      <c r="E200" s="39"/>
      <c r="F200" s="227" t="s">
        <v>1062</v>
      </c>
      <c r="G200" s="39"/>
      <c r="H200" s="39"/>
      <c r="I200" s="135"/>
      <c r="J200" s="39"/>
      <c r="K200" s="39"/>
      <c r="L200" s="43"/>
      <c r="M200" s="226"/>
      <c r="N200" s="83"/>
      <c r="O200" s="83"/>
      <c r="P200" s="83"/>
      <c r="Q200" s="83"/>
      <c r="R200" s="83"/>
      <c r="S200" s="83"/>
      <c r="T200" s="84"/>
      <c r="AT200" s="17" t="s">
        <v>136</v>
      </c>
      <c r="AU200" s="17" t="s">
        <v>80</v>
      </c>
    </row>
    <row r="201" spans="2:63" s="11" customFormat="1" ht="22.8" customHeight="1">
      <c r="B201" s="195"/>
      <c r="C201" s="196"/>
      <c r="D201" s="197" t="s">
        <v>70</v>
      </c>
      <c r="E201" s="209" t="s">
        <v>579</v>
      </c>
      <c r="F201" s="209" t="s">
        <v>580</v>
      </c>
      <c r="G201" s="196"/>
      <c r="H201" s="196"/>
      <c r="I201" s="199"/>
      <c r="J201" s="210">
        <f>BK201</f>
        <v>0</v>
      </c>
      <c r="K201" s="196"/>
      <c r="L201" s="201"/>
      <c r="M201" s="202"/>
      <c r="N201" s="203"/>
      <c r="O201" s="203"/>
      <c r="P201" s="204">
        <f>SUM(P202:P211)</f>
        <v>0</v>
      </c>
      <c r="Q201" s="203"/>
      <c r="R201" s="204">
        <f>SUM(R202:R211)</f>
        <v>0</v>
      </c>
      <c r="S201" s="203"/>
      <c r="T201" s="205">
        <f>SUM(T202:T211)</f>
        <v>0</v>
      </c>
      <c r="AR201" s="206" t="s">
        <v>78</v>
      </c>
      <c r="AT201" s="207" t="s">
        <v>70</v>
      </c>
      <c r="AU201" s="207" t="s">
        <v>78</v>
      </c>
      <c r="AY201" s="206" t="s">
        <v>126</v>
      </c>
      <c r="BK201" s="208">
        <f>SUM(BK202:BK211)</f>
        <v>0</v>
      </c>
    </row>
    <row r="202" spans="2:65" s="1" customFormat="1" ht="24" customHeight="1">
      <c r="B202" s="38"/>
      <c r="C202" s="211" t="s">
        <v>437</v>
      </c>
      <c r="D202" s="211" t="s">
        <v>127</v>
      </c>
      <c r="E202" s="212" t="s">
        <v>582</v>
      </c>
      <c r="F202" s="213" t="s">
        <v>583</v>
      </c>
      <c r="G202" s="214" t="s">
        <v>286</v>
      </c>
      <c r="H202" s="215">
        <v>13.64</v>
      </c>
      <c r="I202" s="216"/>
      <c r="J202" s="217">
        <f>ROUND(I202*H202,2)</f>
        <v>0</v>
      </c>
      <c r="K202" s="213" t="s">
        <v>19</v>
      </c>
      <c r="L202" s="43"/>
      <c r="M202" s="218" t="s">
        <v>19</v>
      </c>
      <c r="N202" s="219" t="s">
        <v>42</v>
      </c>
      <c r="O202" s="83"/>
      <c r="P202" s="220">
        <f>O202*H202</f>
        <v>0</v>
      </c>
      <c r="Q202" s="220">
        <v>0</v>
      </c>
      <c r="R202" s="220">
        <f>Q202*H202</f>
        <v>0</v>
      </c>
      <c r="S202" s="220">
        <v>0</v>
      </c>
      <c r="T202" s="221">
        <f>S202*H202</f>
        <v>0</v>
      </c>
      <c r="AR202" s="222" t="s">
        <v>150</v>
      </c>
      <c r="AT202" s="222" t="s">
        <v>127</v>
      </c>
      <c r="AU202" s="222" t="s">
        <v>80</v>
      </c>
      <c r="AY202" s="17" t="s">
        <v>126</v>
      </c>
      <c r="BE202" s="223">
        <f>IF(N202="základní",J202,0)</f>
        <v>0</v>
      </c>
      <c r="BF202" s="223">
        <f>IF(N202="snížená",J202,0)</f>
        <v>0</v>
      </c>
      <c r="BG202" s="223">
        <f>IF(N202="zákl. přenesená",J202,0)</f>
        <v>0</v>
      </c>
      <c r="BH202" s="223">
        <f>IF(N202="sníž. přenesená",J202,0)</f>
        <v>0</v>
      </c>
      <c r="BI202" s="223">
        <f>IF(N202="nulová",J202,0)</f>
        <v>0</v>
      </c>
      <c r="BJ202" s="17" t="s">
        <v>78</v>
      </c>
      <c r="BK202" s="223">
        <f>ROUND(I202*H202,2)</f>
        <v>0</v>
      </c>
      <c r="BL202" s="17" t="s">
        <v>150</v>
      </c>
      <c r="BM202" s="222" t="s">
        <v>1063</v>
      </c>
    </row>
    <row r="203" spans="2:47" s="1" customFormat="1" ht="12">
      <c r="B203" s="38"/>
      <c r="C203" s="39"/>
      <c r="D203" s="224" t="s">
        <v>134</v>
      </c>
      <c r="E203" s="39"/>
      <c r="F203" s="225" t="s">
        <v>583</v>
      </c>
      <c r="G203" s="39"/>
      <c r="H203" s="39"/>
      <c r="I203" s="135"/>
      <c r="J203" s="39"/>
      <c r="K203" s="39"/>
      <c r="L203" s="43"/>
      <c r="M203" s="226"/>
      <c r="N203" s="83"/>
      <c r="O203" s="83"/>
      <c r="P203" s="83"/>
      <c r="Q203" s="83"/>
      <c r="R203" s="83"/>
      <c r="S203" s="83"/>
      <c r="T203" s="84"/>
      <c r="AT203" s="17" t="s">
        <v>134</v>
      </c>
      <c r="AU203" s="17" t="s">
        <v>80</v>
      </c>
    </row>
    <row r="204" spans="2:65" s="1" customFormat="1" ht="16.5" customHeight="1">
      <c r="B204" s="38"/>
      <c r="C204" s="211" t="s">
        <v>441</v>
      </c>
      <c r="D204" s="211" t="s">
        <v>127</v>
      </c>
      <c r="E204" s="212" t="s">
        <v>739</v>
      </c>
      <c r="F204" s="213" t="s">
        <v>740</v>
      </c>
      <c r="G204" s="214" t="s">
        <v>286</v>
      </c>
      <c r="H204" s="215">
        <v>255.27</v>
      </c>
      <c r="I204" s="216"/>
      <c r="J204" s="217">
        <f>ROUND(I204*H204,2)</f>
        <v>0</v>
      </c>
      <c r="K204" s="213" t="s">
        <v>19</v>
      </c>
      <c r="L204" s="43"/>
      <c r="M204" s="218" t="s">
        <v>19</v>
      </c>
      <c r="N204" s="219" t="s">
        <v>42</v>
      </c>
      <c r="O204" s="83"/>
      <c r="P204" s="220">
        <f>O204*H204</f>
        <v>0</v>
      </c>
      <c r="Q204" s="220">
        <v>0</v>
      </c>
      <c r="R204" s="220">
        <f>Q204*H204</f>
        <v>0</v>
      </c>
      <c r="S204" s="220">
        <v>0</v>
      </c>
      <c r="T204" s="221">
        <f>S204*H204</f>
        <v>0</v>
      </c>
      <c r="AR204" s="222" t="s">
        <v>150</v>
      </c>
      <c r="AT204" s="222" t="s">
        <v>127</v>
      </c>
      <c r="AU204" s="222" t="s">
        <v>80</v>
      </c>
      <c r="AY204" s="17" t="s">
        <v>126</v>
      </c>
      <c r="BE204" s="223">
        <f>IF(N204="základní",J204,0)</f>
        <v>0</v>
      </c>
      <c r="BF204" s="223">
        <f>IF(N204="snížená",J204,0)</f>
        <v>0</v>
      </c>
      <c r="BG204" s="223">
        <f>IF(N204="zákl. přenesená",J204,0)</f>
        <v>0</v>
      </c>
      <c r="BH204" s="223">
        <f>IF(N204="sníž. přenesená",J204,0)</f>
        <v>0</v>
      </c>
      <c r="BI204" s="223">
        <f>IF(N204="nulová",J204,0)</f>
        <v>0</v>
      </c>
      <c r="BJ204" s="17" t="s">
        <v>78</v>
      </c>
      <c r="BK204" s="223">
        <f>ROUND(I204*H204,2)</f>
        <v>0</v>
      </c>
      <c r="BL204" s="17" t="s">
        <v>150</v>
      </c>
      <c r="BM204" s="222" t="s">
        <v>1064</v>
      </c>
    </row>
    <row r="205" spans="2:47" s="1" customFormat="1" ht="12">
      <c r="B205" s="38"/>
      <c r="C205" s="39"/>
      <c r="D205" s="224" t="s">
        <v>134</v>
      </c>
      <c r="E205" s="39"/>
      <c r="F205" s="225" t="s">
        <v>742</v>
      </c>
      <c r="G205" s="39"/>
      <c r="H205" s="39"/>
      <c r="I205" s="135"/>
      <c r="J205" s="39"/>
      <c r="K205" s="39"/>
      <c r="L205" s="43"/>
      <c r="M205" s="226"/>
      <c r="N205" s="83"/>
      <c r="O205" s="83"/>
      <c r="P205" s="83"/>
      <c r="Q205" s="83"/>
      <c r="R205" s="83"/>
      <c r="S205" s="83"/>
      <c r="T205" s="84"/>
      <c r="AT205" s="17" t="s">
        <v>134</v>
      </c>
      <c r="AU205" s="17" t="s">
        <v>80</v>
      </c>
    </row>
    <row r="206" spans="2:65" s="1" customFormat="1" ht="16.5" customHeight="1">
      <c r="B206" s="38"/>
      <c r="C206" s="211" t="s">
        <v>445</v>
      </c>
      <c r="D206" s="211" t="s">
        <v>127</v>
      </c>
      <c r="E206" s="212" t="s">
        <v>749</v>
      </c>
      <c r="F206" s="213" t="s">
        <v>750</v>
      </c>
      <c r="G206" s="214" t="s">
        <v>286</v>
      </c>
      <c r="H206" s="215">
        <v>255.27</v>
      </c>
      <c r="I206" s="216"/>
      <c r="J206" s="217">
        <f>ROUND(I206*H206,2)</f>
        <v>0</v>
      </c>
      <c r="K206" s="213" t="s">
        <v>164</v>
      </c>
      <c r="L206" s="43"/>
      <c r="M206" s="218" t="s">
        <v>19</v>
      </c>
      <c r="N206" s="219" t="s">
        <v>42</v>
      </c>
      <c r="O206" s="83"/>
      <c r="P206" s="220">
        <f>O206*H206</f>
        <v>0</v>
      </c>
      <c r="Q206" s="220">
        <v>0</v>
      </c>
      <c r="R206" s="220">
        <f>Q206*H206</f>
        <v>0</v>
      </c>
      <c r="S206" s="220">
        <v>0</v>
      </c>
      <c r="T206" s="221">
        <f>S206*H206</f>
        <v>0</v>
      </c>
      <c r="AR206" s="222" t="s">
        <v>150</v>
      </c>
      <c r="AT206" s="222" t="s">
        <v>127</v>
      </c>
      <c r="AU206" s="222" t="s">
        <v>80</v>
      </c>
      <c r="AY206" s="17" t="s">
        <v>126</v>
      </c>
      <c r="BE206" s="223">
        <f>IF(N206="základní",J206,0)</f>
        <v>0</v>
      </c>
      <c r="BF206" s="223">
        <f>IF(N206="snížená",J206,0)</f>
        <v>0</v>
      </c>
      <c r="BG206" s="223">
        <f>IF(N206="zákl. přenesená",J206,0)</f>
        <v>0</v>
      </c>
      <c r="BH206" s="223">
        <f>IF(N206="sníž. přenesená",J206,0)</f>
        <v>0</v>
      </c>
      <c r="BI206" s="223">
        <f>IF(N206="nulová",J206,0)</f>
        <v>0</v>
      </c>
      <c r="BJ206" s="17" t="s">
        <v>78</v>
      </c>
      <c r="BK206" s="223">
        <f>ROUND(I206*H206,2)</f>
        <v>0</v>
      </c>
      <c r="BL206" s="17" t="s">
        <v>150</v>
      </c>
      <c r="BM206" s="222" t="s">
        <v>1065</v>
      </c>
    </row>
    <row r="207" spans="2:47" s="1" customFormat="1" ht="12">
      <c r="B207" s="38"/>
      <c r="C207" s="39"/>
      <c r="D207" s="224" t="s">
        <v>134</v>
      </c>
      <c r="E207" s="39"/>
      <c r="F207" s="225" t="s">
        <v>752</v>
      </c>
      <c r="G207" s="39"/>
      <c r="H207" s="39"/>
      <c r="I207" s="135"/>
      <c r="J207" s="39"/>
      <c r="K207" s="39"/>
      <c r="L207" s="43"/>
      <c r="M207" s="226"/>
      <c r="N207" s="83"/>
      <c r="O207" s="83"/>
      <c r="P207" s="83"/>
      <c r="Q207" s="83"/>
      <c r="R207" s="83"/>
      <c r="S207" s="83"/>
      <c r="T207" s="84"/>
      <c r="AT207" s="17" t="s">
        <v>134</v>
      </c>
      <c r="AU207" s="17" t="s">
        <v>80</v>
      </c>
    </row>
    <row r="208" spans="2:47" s="1" customFormat="1" ht="12">
      <c r="B208" s="38"/>
      <c r="C208" s="39"/>
      <c r="D208" s="224" t="s">
        <v>232</v>
      </c>
      <c r="E208" s="39"/>
      <c r="F208" s="227" t="s">
        <v>614</v>
      </c>
      <c r="G208" s="39"/>
      <c r="H208" s="39"/>
      <c r="I208" s="135"/>
      <c r="J208" s="39"/>
      <c r="K208" s="39"/>
      <c r="L208" s="43"/>
      <c r="M208" s="226"/>
      <c r="N208" s="83"/>
      <c r="O208" s="83"/>
      <c r="P208" s="83"/>
      <c r="Q208" s="83"/>
      <c r="R208" s="83"/>
      <c r="S208" s="83"/>
      <c r="T208" s="84"/>
      <c r="AT208" s="17" t="s">
        <v>232</v>
      </c>
      <c r="AU208" s="17" t="s">
        <v>80</v>
      </c>
    </row>
    <row r="209" spans="2:65" s="1" customFormat="1" ht="16.5" customHeight="1">
      <c r="B209" s="38"/>
      <c r="C209" s="211" t="s">
        <v>449</v>
      </c>
      <c r="D209" s="211" t="s">
        <v>127</v>
      </c>
      <c r="E209" s="212" t="s">
        <v>610</v>
      </c>
      <c r="F209" s="213" t="s">
        <v>1066</v>
      </c>
      <c r="G209" s="214" t="s">
        <v>286</v>
      </c>
      <c r="H209" s="215">
        <v>13.64</v>
      </c>
      <c r="I209" s="216"/>
      <c r="J209" s="217">
        <f>ROUND(I209*H209,2)</f>
        <v>0</v>
      </c>
      <c r="K209" s="213" t="s">
        <v>164</v>
      </c>
      <c r="L209" s="43"/>
      <c r="M209" s="218" t="s">
        <v>19</v>
      </c>
      <c r="N209" s="219" t="s">
        <v>42</v>
      </c>
      <c r="O209" s="83"/>
      <c r="P209" s="220">
        <f>O209*H209</f>
        <v>0</v>
      </c>
      <c r="Q209" s="220">
        <v>0</v>
      </c>
      <c r="R209" s="220">
        <f>Q209*H209</f>
        <v>0</v>
      </c>
      <c r="S209" s="220">
        <v>0</v>
      </c>
      <c r="T209" s="221">
        <f>S209*H209</f>
        <v>0</v>
      </c>
      <c r="AR209" s="222" t="s">
        <v>150</v>
      </c>
      <c r="AT209" s="222" t="s">
        <v>127</v>
      </c>
      <c r="AU209" s="222" t="s">
        <v>80</v>
      </c>
      <c r="AY209" s="17" t="s">
        <v>126</v>
      </c>
      <c r="BE209" s="223">
        <f>IF(N209="základní",J209,0)</f>
        <v>0</v>
      </c>
      <c r="BF209" s="223">
        <f>IF(N209="snížená",J209,0)</f>
        <v>0</v>
      </c>
      <c r="BG209" s="223">
        <f>IF(N209="zákl. přenesená",J209,0)</f>
        <v>0</v>
      </c>
      <c r="BH209" s="223">
        <f>IF(N209="sníž. přenesená",J209,0)</f>
        <v>0</v>
      </c>
      <c r="BI209" s="223">
        <f>IF(N209="nulová",J209,0)</f>
        <v>0</v>
      </c>
      <c r="BJ209" s="17" t="s">
        <v>78</v>
      </c>
      <c r="BK209" s="223">
        <f>ROUND(I209*H209,2)</f>
        <v>0</v>
      </c>
      <c r="BL209" s="17" t="s">
        <v>150</v>
      </c>
      <c r="BM209" s="222" t="s">
        <v>1067</v>
      </c>
    </row>
    <row r="210" spans="2:47" s="1" customFormat="1" ht="12">
      <c r="B210" s="38"/>
      <c r="C210" s="39"/>
      <c r="D210" s="224" t="s">
        <v>134</v>
      </c>
      <c r="E210" s="39"/>
      <c r="F210" s="225" t="s">
        <v>1068</v>
      </c>
      <c r="G210" s="39"/>
      <c r="H210" s="39"/>
      <c r="I210" s="135"/>
      <c r="J210" s="39"/>
      <c r="K210" s="39"/>
      <c r="L210" s="43"/>
      <c r="M210" s="226"/>
      <c r="N210" s="83"/>
      <c r="O210" s="83"/>
      <c r="P210" s="83"/>
      <c r="Q210" s="83"/>
      <c r="R210" s="83"/>
      <c r="S210" s="83"/>
      <c r="T210" s="84"/>
      <c r="AT210" s="17" t="s">
        <v>134</v>
      </c>
      <c r="AU210" s="17" t="s">
        <v>80</v>
      </c>
    </row>
    <row r="211" spans="2:47" s="1" customFormat="1" ht="12">
      <c r="B211" s="38"/>
      <c r="C211" s="39"/>
      <c r="D211" s="224" t="s">
        <v>232</v>
      </c>
      <c r="E211" s="39"/>
      <c r="F211" s="227" t="s">
        <v>614</v>
      </c>
      <c r="G211" s="39"/>
      <c r="H211" s="39"/>
      <c r="I211" s="135"/>
      <c r="J211" s="39"/>
      <c r="K211" s="39"/>
      <c r="L211" s="43"/>
      <c r="M211" s="226"/>
      <c r="N211" s="83"/>
      <c r="O211" s="83"/>
      <c r="P211" s="83"/>
      <c r="Q211" s="83"/>
      <c r="R211" s="83"/>
      <c r="S211" s="83"/>
      <c r="T211" s="84"/>
      <c r="AT211" s="17" t="s">
        <v>232</v>
      </c>
      <c r="AU211" s="17" t="s">
        <v>80</v>
      </c>
    </row>
    <row r="212" spans="2:63" s="11" customFormat="1" ht="22.8" customHeight="1">
      <c r="B212" s="195"/>
      <c r="C212" s="196"/>
      <c r="D212" s="197" t="s">
        <v>70</v>
      </c>
      <c r="E212" s="209" t="s">
        <v>615</v>
      </c>
      <c r="F212" s="209" t="s">
        <v>616</v>
      </c>
      <c r="G212" s="196"/>
      <c r="H212" s="196"/>
      <c r="I212" s="199"/>
      <c r="J212" s="210">
        <f>BK212</f>
        <v>0</v>
      </c>
      <c r="K212" s="196"/>
      <c r="L212" s="201"/>
      <c r="M212" s="202"/>
      <c r="N212" s="203"/>
      <c r="O212" s="203"/>
      <c r="P212" s="204">
        <f>SUM(P213:P218)</f>
        <v>0</v>
      </c>
      <c r="Q212" s="203"/>
      <c r="R212" s="204">
        <f>SUM(R213:R218)</f>
        <v>0</v>
      </c>
      <c r="S212" s="203"/>
      <c r="T212" s="205">
        <f>SUM(T213:T218)</f>
        <v>0</v>
      </c>
      <c r="AR212" s="206" t="s">
        <v>78</v>
      </c>
      <c r="AT212" s="207" t="s">
        <v>70</v>
      </c>
      <c r="AU212" s="207" t="s">
        <v>78</v>
      </c>
      <c r="AY212" s="206" t="s">
        <v>126</v>
      </c>
      <c r="BK212" s="208">
        <f>SUM(BK213:BK218)</f>
        <v>0</v>
      </c>
    </row>
    <row r="213" spans="2:65" s="1" customFormat="1" ht="16.5" customHeight="1">
      <c r="B213" s="38"/>
      <c r="C213" s="211" t="s">
        <v>454</v>
      </c>
      <c r="D213" s="211" t="s">
        <v>127</v>
      </c>
      <c r="E213" s="212" t="s">
        <v>1069</v>
      </c>
      <c r="F213" s="213" t="s">
        <v>1070</v>
      </c>
      <c r="G213" s="214" t="s">
        <v>286</v>
      </c>
      <c r="H213" s="215">
        <v>412.883</v>
      </c>
      <c r="I213" s="216"/>
      <c r="J213" s="217">
        <f>ROUND(I213*H213,2)</f>
        <v>0</v>
      </c>
      <c r="K213" s="213" t="s">
        <v>164</v>
      </c>
      <c r="L213" s="43"/>
      <c r="M213" s="218" t="s">
        <v>19</v>
      </c>
      <c r="N213" s="219" t="s">
        <v>42</v>
      </c>
      <c r="O213" s="83"/>
      <c r="P213" s="220">
        <f>O213*H213</f>
        <v>0</v>
      </c>
      <c r="Q213" s="220">
        <v>0</v>
      </c>
      <c r="R213" s="220">
        <f>Q213*H213</f>
        <v>0</v>
      </c>
      <c r="S213" s="220">
        <v>0</v>
      </c>
      <c r="T213" s="221">
        <f>S213*H213</f>
        <v>0</v>
      </c>
      <c r="AR213" s="222" t="s">
        <v>150</v>
      </c>
      <c r="AT213" s="222" t="s">
        <v>127</v>
      </c>
      <c r="AU213" s="222" t="s">
        <v>80</v>
      </c>
      <c r="AY213" s="17" t="s">
        <v>126</v>
      </c>
      <c r="BE213" s="223">
        <f>IF(N213="základní",J213,0)</f>
        <v>0</v>
      </c>
      <c r="BF213" s="223">
        <f>IF(N213="snížená",J213,0)</f>
        <v>0</v>
      </c>
      <c r="BG213" s="223">
        <f>IF(N213="zákl. přenesená",J213,0)</f>
        <v>0</v>
      </c>
      <c r="BH213" s="223">
        <f>IF(N213="sníž. přenesená",J213,0)</f>
        <v>0</v>
      </c>
      <c r="BI213" s="223">
        <f>IF(N213="nulová",J213,0)</f>
        <v>0</v>
      </c>
      <c r="BJ213" s="17" t="s">
        <v>78</v>
      </c>
      <c r="BK213" s="223">
        <f>ROUND(I213*H213,2)</f>
        <v>0</v>
      </c>
      <c r="BL213" s="17" t="s">
        <v>150</v>
      </c>
      <c r="BM213" s="222" t="s">
        <v>1071</v>
      </c>
    </row>
    <row r="214" spans="2:47" s="1" customFormat="1" ht="12">
      <c r="B214" s="38"/>
      <c r="C214" s="39"/>
      <c r="D214" s="224" t="s">
        <v>134</v>
      </c>
      <c r="E214" s="39"/>
      <c r="F214" s="225" t="s">
        <v>1072</v>
      </c>
      <c r="G214" s="39"/>
      <c r="H214" s="39"/>
      <c r="I214" s="135"/>
      <c r="J214" s="39"/>
      <c r="K214" s="39"/>
      <c r="L214" s="43"/>
      <c r="M214" s="226"/>
      <c r="N214" s="83"/>
      <c r="O214" s="83"/>
      <c r="P214" s="83"/>
      <c r="Q214" s="83"/>
      <c r="R214" s="83"/>
      <c r="S214" s="83"/>
      <c r="T214" s="84"/>
      <c r="AT214" s="17" t="s">
        <v>134</v>
      </c>
      <c r="AU214" s="17" t="s">
        <v>80</v>
      </c>
    </row>
    <row r="215" spans="2:47" s="1" customFormat="1" ht="12">
      <c r="B215" s="38"/>
      <c r="C215" s="39"/>
      <c r="D215" s="224" t="s">
        <v>232</v>
      </c>
      <c r="E215" s="39"/>
      <c r="F215" s="227" t="s">
        <v>1073</v>
      </c>
      <c r="G215" s="39"/>
      <c r="H215" s="39"/>
      <c r="I215" s="135"/>
      <c r="J215" s="39"/>
      <c r="K215" s="39"/>
      <c r="L215" s="43"/>
      <c r="M215" s="226"/>
      <c r="N215" s="83"/>
      <c r="O215" s="83"/>
      <c r="P215" s="83"/>
      <c r="Q215" s="83"/>
      <c r="R215" s="83"/>
      <c r="S215" s="83"/>
      <c r="T215" s="84"/>
      <c r="AT215" s="17" t="s">
        <v>232</v>
      </c>
      <c r="AU215" s="17" t="s">
        <v>80</v>
      </c>
    </row>
    <row r="216" spans="2:65" s="1" customFormat="1" ht="16.5" customHeight="1">
      <c r="B216" s="38"/>
      <c r="C216" s="211" t="s">
        <v>460</v>
      </c>
      <c r="D216" s="211" t="s">
        <v>127</v>
      </c>
      <c r="E216" s="212" t="s">
        <v>1074</v>
      </c>
      <c r="F216" s="213" t="s">
        <v>1075</v>
      </c>
      <c r="G216" s="214" t="s">
        <v>286</v>
      </c>
      <c r="H216" s="215">
        <v>12.5</v>
      </c>
      <c r="I216" s="216"/>
      <c r="J216" s="217">
        <f>ROUND(I216*H216,2)</f>
        <v>0</v>
      </c>
      <c r="K216" s="213" t="s">
        <v>164</v>
      </c>
      <c r="L216" s="43"/>
      <c r="M216" s="218" t="s">
        <v>19</v>
      </c>
      <c r="N216" s="219" t="s">
        <v>42</v>
      </c>
      <c r="O216" s="83"/>
      <c r="P216" s="220">
        <f>O216*H216</f>
        <v>0</v>
      </c>
      <c r="Q216" s="220">
        <v>0</v>
      </c>
      <c r="R216" s="220">
        <f>Q216*H216</f>
        <v>0</v>
      </c>
      <c r="S216" s="220">
        <v>0</v>
      </c>
      <c r="T216" s="221">
        <f>S216*H216</f>
        <v>0</v>
      </c>
      <c r="AR216" s="222" t="s">
        <v>150</v>
      </c>
      <c r="AT216" s="222" t="s">
        <v>127</v>
      </c>
      <c r="AU216" s="222" t="s">
        <v>80</v>
      </c>
      <c r="AY216" s="17" t="s">
        <v>126</v>
      </c>
      <c r="BE216" s="223">
        <f>IF(N216="základní",J216,0)</f>
        <v>0</v>
      </c>
      <c r="BF216" s="223">
        <f>IF(N216="snížená",J216,0)</f>
        <v>0</v>
      </c>
      <c r="BG216" s="223">
        <f>IF(N216="zákl. přenesená",J216,0)</f>
        <v>0</v>
      </c>
      <c r="BH216" s="223">
        <f>IF(N216="sníž. přenesená",J216,0)</f>
        <v>0</v>
      </c>
      <c r="BI216" s="223">
        <f>IF(N216="nulová",J216,0)</f>
        <v>0</v>
      </c>
      <c r="BJ216" s="17" t="s">
        <v>78</v>
      </c>
      <c r="BK216" s="223">
        <f>ROUND(I216*H216,2)</f>
        <v>0</v>
      </c>
      <c r="BL216" s="17" t="s">
        <v>150</v>
      </c>
      <c r="BM216" s="222" t="s">
        <v>1076</v>
      </c>
    </row>
    <row r="217" spans="2:47" s="1" customFormat="1" ht="12">
      <c r="B217" s="38"/>
      <c r="C217" s="39"/>
      <c r="D217" s="224" t="s">
        <v>134</v>
      </c>
      <c r="E217" s="39"/>
      <c r="F217" s="225" t="s">
        <v>1077</v>
      </c>
      <c r="G217" s="39"/>
      <c r="H217" s="39"/>
      <c r="I217" s="135"/>
      <c r="J217" s="39"/>
      <c r="K217" s="39"/>
      <c r="L217" s="43"/>
      <c r="M217" s="226"/>
      <c r="N217" s="83"/>
      <c r="O217" s="83"/>
      <c r="P217" s="83"/>
      <c r="Q217" s="83"/>
      <c r="R217" s="83"/>
      <c r="S217" s="83"/>
      <c r="T217" s="84"/>
      <c r="AT217" s="17" t="s">
        <v>134</v>
      </c>
      <c r="AU217" s="17" t="s">
        <v>80</v>
      </c>
    </row>
    <row r="218" spans="2:47" s="1" customFormat="1" ht="12">
      <c r="B218" s="38"/>
      <c r="C218" s="39"/>
      <c r="D218" s="224" t="s">
        <v>232</v>
      </c>
      <c r="E218" s="39"/>
      <c r="F218" s="227" t="s">
        <v>1073</v>
      </c>
      <c r="G218" s="39"/>
      <c r="H218" s="39"/>
      <c r="I218" s="135"/>
      <c r="J218" s="39"/>
      <c r="K218" s="39"/>
      <c r="L218" s="43"/>
      <c r="M218" s="226"/>
      <c r="N218" s="83"/>
      <c r="O218" s="83"/>
      <c r="P218" s="83"/>
      <c r="Q218" s="83"/>
      <c r="R218" s="83"/>
      <c r="S218" s="83"/>
      <c r="T218" s="84"/>
      <c r="AT218" s="17" t="s">
        <v>232</v>
      </c>
      <c r="AU218" s="17" t="s">
        <v>80</v>
      </c>
    </row>
    <row r="219" spans="2:63" s="11" customFormat="1" ht="25.9" customHeight="1">
      <c r="B219" s="195"/>
      <c r="C219" s="196"/>
      <c r="D219" s="197" t="s">
        <v>70</v>
      </c>
      <c r="E219" s="198" t="s">
        <v>1078</v>
      </c>
      <c r="F219" s="198" t="s">
        <v>1079</v>
      </c>
      <c r="G219" s="196"/>
      <c r="H219" s="196"/>
      <c r="I219" s="199"/>
      <c r="J219" s="200">
        <f>BK219</f>
        <v>0</v>
      </c>
      <c r="K219" s="196"/>
      <c r="L219" s="201"/>
      <c r="M219" s="202"/>
      <c r="N219" s="203"/>
      <c r="O219" s="203"/>
      <c r="P219" s="204">
        <f>P220</f>
        <v>0</v>
      </c>
      <c r="Q219" s="203"/>
      <c r="R219" s="204">
        <f>R220</f>
        <v>0</v>
      </c>
      <c r="S219" s="203"/>
      <c r="T219" s="205">
        <f>T220</f>
        <v>3.12</v>
      </c>
      <c r="AR219" s="206" t="s">
        <v>80</v>
      </c>
      <c r="AT219" s="207" t="s">
        <v>70</v>
      </c>
      <c r="AU219" s="207" t="s">
        <v>71</v>
      </c>
      <c r="AY219" s="206" t="s">
        <v>126</v>
      </c>
      <c r="BK219" s="208">
        <f>BK220</f>
        <v>0</v>
      </c>
    </row>
    <row r="220" spans="2:63" s="11" customFormat="1" ht="22.8" customHeight="1">
      <c r="B220" s="195"/>
      <c r="C220" s="196"/>
      <c r="D220" s="197" t="s">
        <v>70</v>
      </c>
      <c r="E220" s="209" t="s">
        <v>1080</v>
      </c>
      <c r="F220" s="209" t="s">
        <v>1081</v>
      </c>
      <c r="G220" s="196"/>
      <c r="H220" s="196"/>
      <c r="I220" s="199"/>
      <c r="J220" s="210">
        <f>BK220</f>
        <v>0</v>
      </c>
      <c r="K220" s="196"/>
      <c r="L220" s="201"/>
      <c r="M220" s="202"/>
      <c r="N220" s="203"/>
      <c r="O220" s="203"/>
      <c r="P220" s="204">
        <f>SUM(P221:P224)</f>
        <v>0</v>
      </c>
      <c r="Q220" s="203"/>
      <c r="R220" s="204">
        <f>SUM(R221:R224)</f>
        <v>0</v>
      </c>
      <c r="S220" s="203"/>
      <c r="T220" s="205">
        <f>SUM(T221:T224)</f>
        <v>3.12</v>
      </c>
      <c r="AR220" s="206" t="s">
        <v>80</v>
      </c>
      <c r="AT220" s="207" t="s">
        <v>70</v>
      </c>
      <c r="AU220" s="207" t="s">
        <v>78</v>
      </c>
      <c r="AY220" s="206" t="s">
        <v>126</v>
      </c>
      <c r="BK220" s="208">
        <f>SUM(BK221:BK224)</f>
        <v>0</v>
      </c>
    </row>
    <row r="221" spans="2:65" s="1" customFormat="1" ht="16.5" customHeight="1">
      <c r="B221" s="38"/>
      <c r="C221" s="211" t="s">
        <v>465</v>
      </c>
      <c r="D221" s="211" t="s">
        <v>127</v>
      </c>
      <c r="E221" s="212" t="s">
        <v>1082</v>
      </c>
      <c r="F221" s="213" t="s">
        <v>1083</v>
      </c>
      <c r="G221" s="214" t="s">
        <v>229</v>
      </c>
      <c r="H221" s="215">
        <v>780</v>
      </c>
      <c r="I221" s="216"/>
      <c r="J221" s="217">
        <f>ROUND(I221*H221,2)</f>
        <v>0</v>
      </c>
      <c r="K221" s="213" t="s">
        <v>988</v>
      </c>
      <c r="L221" s="43"/>
      <c r="M221" s="218" t="s">
        <v>19</v>
      </c>
      <c r="N221" s="219" t="s">
        <v>42</v>
      </c>
      <c r="O221" s="83"/>
      <c r="P221" s="220">
        <f>O221*H221</f>
        <v>0</v>
      </c>
      <c r="Q221" s="220">
        <v>0</v>
      </c>
      <c r="R221" s="220">
        <f>Q221*H221</f>
        <v>0</v>
      </c>
      <c r="S221" s="220">
        <v>0.004</v>
      </c>
      <c r="T221" s="221">
        <f>S221*H221</f>
        <v>3.12</v>
      </c>
      <c r="AR221" s="222" t="s">
        <v>322</v>
      </c>
      <c r="AT221" s="222" t="s">
        <v>127</v>
      </c>
      <c r="AU221" s="222" t="s">
        <v>80</v>
      </c>
      <c r="AY221" s="17" t="s">
        <v>126</v>
      </c>
      <c r="BE221" s="223">
        <f>IF(N221="základní",J221,0)</f>
        <v>0</v>
      </c>
      <c r="BF221" s="223">
        <f>IF(N221="snížená",J221,0)</f>
        <v>0</v>
      </c>
      <c r="BG221" s="223">
        <f>IF(N221="zákl. přenesená",J221,0)</f>
        <v>0</v>
      </c>
      <c r="BH221" s="223">
        <f>IF(N221="sníž. přenesená",J221,0)</f>
        <v>0</v>
      </c>
      <c r="BI221" s="223">
        <f>IF(N221="nulová",J221,0)</f>
        <v>0</v>
      </c>
      <c r="BJ221" s="17" t="s">
        <v>78</v>
      </c>
      <c r="BK221" s="223">
        <f>ROUND(I221*H221,2)</f>
        <v>0</v>
      </c>
      <c r="BL221" s="17" t="s">
        <v>322</v>
      </c>
      <c r="BM221" s="222" t="s">
        <v>1084</v>
      </c>
    </row>
    <row r="222" spans="2:47" s="1" customFormat="1" ht="12">
      <c r="B222" s="38"/>
      <c r="C222" s="39"/>
      <c r="D222" s="224" t="s">
        <v>134</v>
      </c>
      <c r="E222" s="39"/>
      <c r="F222" s="225" t="s">
        <v>1083</v>
      </c>
      <c r="G222" s="39"/>
      <c r="H222" s="39"/>
      <c r="I222" s="135"/>
      <c r="J222" s="39"/>
      <c r="K222" s="39"/>
      <c r="L222" s="43"/>
      <c r="M222" s="226"/>
      <c r="N222" s="83"/>
      <c r="O222" s="83"/>
      <c r="P222" s="83"/>
      <c r="Q222" s="83"/>
      <c r="R222" s="83"/>
      <c r="S222" s="83"/>
      <c r="T222" s="84"/>
      <c r="AT222" s="17" t="s">
        <v>134</v>
      </c>
      <c r="AU222" s="17" t="s">
        <v>80</v>
      </c>
    </row>
    <row r="223" spans="2:65" s="1" customFormat="1" ht="16.5" customHeight="1">
      <c r="B223" s="38"/>
      <c r="C223" s="211" t="s">
        <v>469</v>
      </c>
      <c r="D223" s="211" t="s">
        <v>127</v>
      </c>
      <c r="E223" s="212" t="s">
        <v>1085</v>
      </c>
      <c r="F223" s="213" t="s">
        <v>1086</v>
      </c>
      <c r="G223" s="214" t="s">
        <v>286</v>
      </c>
      <c r="H223" s="215">
        <v>2</v>
      </c>
      <c r="I223" s="216"/>
      <c r="J223" s="217">
        <f>ROUND(I223*H223,2)</f>
        <v>0</v>
      </c>
      <c r="K223" s="213" t="s">
        <v>988</v>
      </c>
      <c r="L223" s="43"/>
      <c r="M223" s="218" t="s">
        <v>19</v>
      </c>
      <c r="N223" s="219" t="s">
        <v>42</v>
      </c>
      <c r="O223" s="83"/>
      <c r="P223" s="220">
        <f>O223*H223</f>
        <v>0</v>
      </c>
      <c r="Q223" s="220">
        <v>0</v>
      </c>
      <c r="R223" s="220">
        <f>Q223*H223</f>
        <v>0</v>
      </c>
      <c r="S223" s="220">
        <v>0</v>
      </c>
      <c r="T223" s="221">
        <f>S223*H223</f>
        <v>0</v>
      </c>
      <c r="AR223" s="222" t="s">
        <v>322</v>
      </c>
      <c r="AT223" s="222" t="s">
        <v>127</v>
      </c>
      <c r="AU223" s="222" t="s">
        <v>80</v>
      </c>
      <c r="AY223" s="17" t="s">
        <v>126</v>
      </c>
      <c r="BE223" s="223">
        <f>IF(N223="základní",J223,0)</f>
        <v>0</v>
      </c>
      <c r="BF223" s="223">
        <f>IF(N223="snížená",J223,0)</f>
        <v>0</v>
      </c>
      <c r="BG223" s="223">
        <f>IF(N223="zákl. přenesená",J223,0)</f>
        <v>0</v>
      </c>
      <c r="BH223" s="223">
        <f>IF(N223="sníž. přenesená",J223,0)</f>
        <v>0</v>
      </c>
      <c r="BI223" s="223">
        <f>IF(N223="nulová",J223,0)</f>
        <v>0</v>
      </c>
      <c r="BJ223" s="17" t="s">
        <v>78</v>
      </c>
      <c r="BK223" s="223">
        <f>ROUND(I223*H223,2)</f>
        <v>0</v>
      </c>
      <c r="BL223" s="17" t="s">
        <v>322</v>
      </c>
      <c r="BM223" s="222" t="s">
        <v>1087</v>
      </c>
    </row>
    <row r="224" spans="2:47" s="1" customFormat="1" ht="12">
      <c r="B224" s="38"/>
      <c r="C224" s="39"/>
      <c r="D224" s="224" t="s">
        <v>134</v>
      </c>
      <c r="E224" s="39"/>
      <c r="F224" s="225" t="s">
        <v>1086</v>
      </c>
      <c r="G224" s="39"/>
      <c r="H224" s="39"/>
      <c r="I224" s="135"/>
      <c r="J224" s="39"/>
      <c r="K224" s="39"/>
      <c r="L224" s="43"/>
      <c r="M224" s="228"/>
      <c r="N224" s="229"/>
      <c r="O224" s="229"/>
      <c r="P224" s="229"/>
      <c r="Q224" s="229"/>
      <c r="R224" s="229"/>
      <c r="S224" s="229"/>
      <c r="T224" s="230"/>
      <c r="AT224" s="17" t="s">
        <v>134</v>
      </c>
      <c r="AU224" s="17" t="s">
        <v>80</v>
      </c>
    </row>
    <row r="225" spans="2:12" s="1" customFormat="1" ht="6.95" customHeight="1">
      <c r="B225" s="58"/>
      <c r="C225" s="59"/>
      <c r="D225" s="59"/>
      <c r="E225" s="59"/>
      <c r="F225" s="59"/>
      <c r="G225" s="59"/>
      <c r="H225" s="59"/>
      <c r="I225" s="161"/>
      <c r="J225" s="59"/>
      <c r="K225" s="59"/>
      <c r="L225" s="43"/>
    </row>
  </sheetData>
  <sheetProtection password="CC35" sheet="1" objects="1" scenarios="1" formatColumns="0" formatRows="0" autoFilter="0"/>
  <autoFilter ref="C89:K224"/>
  <mergeCells count="9">
    <mergeCell ref="E7:H7"/>
    <mergeCell ref="E9:H9"/>
    <mergeCell ref="E18:H18"/>
    <mergeCell ref="E27:H27"/>
    <mergeCell ref="E48:H48"/>
    <mergeCell ref="E50:H50"/>
    <mergeCell ref="E80:H80"/>
    <mergeCell ref="E82:H82"/>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B2:BM397"/>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7.00390625" style="0" customWidth="1"/>
    <col min="8" max="8" width="11.421875" style="0" customWidth="1"/>
    <col min="9" max="9" width="20.140625" style="127"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7" t="s">
        <v>95</v>
      </c>
    </row>
    <row r="3" spans="2:46" ht="6.95" customHeight="1">
      <c r="B3" s="128"/>
      <c r="C3" s="129"/>
      <c r="D3" s="129"/>
      <c r="E3" s="129"/>
      <c r="F3" s="129"/>
      <c r="G3" s="129"/>
      <c r="H3" s="129"/>
      <c r="I3" s="130"/>
      <c r="J3" s="129"/>
      <c r="K3" s="129"/>
      <c r="L3" s="20"/>
      <c r="AT3" s="17" t="s">
        <v>80</v>
      </c>
    </row>
    <row r="4" spans="2:46" ht="24.95" customHeight="1">
      <c r="B4" s="20"/>
      <c r="D4" s="131" t="s">
        <v>96</v>
      </c>
      <c r="L4" s="20"/>
      <c r="M4" s="132" t="s">
        <v>10</v>
      </c>
      <c r="AT4" s="17" t="s">
        <v>4</v>
      </c>
    </row>
    <row r="5" spans="2:12" ht="6.95" customHeight="1">
      <c r="B5" s="20"/>
      <c r="L5" s="20"/>
    </row>
    <row r="6" spans="2:12" ht="12" customHeight="1">
      <c r="B6" s="20"/>
      <c r="D6" s="133" t="s">
        <v>16</v>
      </c>
      <c r="L6" s="20"/>
    </row>
    <row r="7" spans="2:12" ht="16.5" customHeight="1">
      <c r="B7" s="20"/>
      <c r="E7" s="134" t="str">
        <f>'Rekapitulace stavby'!K6</f>
        <v>SILNICE III/11727 - PRŮTAH DOBŘÍV</v>
      </c>
      <c r="F7" s="133"/>
      <c r="G7" s="133"/>
      <c r="H7" s="133"/>
      <c r="L7" s="20"/>
    </row>
    <row r="8" spans="2:12" s="1" customFormat="1" ht="12" customHeight="1">
      <c r="B8" s="43"/>
      <c r="D8" s="133" t="s">
        <v>97</v>
      </c>
      <c r="I8" s="135"/>
      <c r="L8" s="43"/>
    </row>
    <row r="9" spans="2:12" s="1" customFormat="1" ht="36.95" customHeight="1">
      <c r="B9" s="43"/>
      <c r="E9" s="136" t="s">
        <v>1088</v>
      </c>
      <c r="F9" s="1"/>
      <c r="G9" s="1"/>
      <c r="H9" s="1"/>
      <c r="I9" s="135"/>
      <c r="L9" s="43"/>
    </row>
    <row r="10" spans="2:12" s="1" customFormat="1" ht="12">
      <c r="B10" s="43"/>
      <c r="I10" s="135"/>
      <c r="L10" s="43"/>
    </row>
    <row r="11" spans="2:12" s="1" customFormat="1" ht="12" customHeight="1">
      <c r="B11" s="43"/>
      <c r="D11" s="133" t="s">
        <v>18</v>
      </c>
      <c r="F11" s="137" t="s">
        <v>19</v>
      </c>
      <c r="I11" s="138" t="s">
        <v>20</v>
      </c>
      <c r="J11" s="137" t="s">
        <v>19</v>
      </c>
      <c r="L11" s="43"/>
    </row>
    <row r="12" spans="2:12" s="1" customFormat="1" ht="12" customHeight="1">
      <c r="B12" s="43"/>
      <c r="D12" s="133" t="s">
        <v>21</v>
      </c>
      <c r="F12" s="137" t="s">
        <v>22</v>
      </c>
      <c r="I12" s="138" t="s">
        <v>23</v>
      </c>
      <c r="J12" s="139" t="str">
        <f>'Rekapitulace stavby'!AN8</f>
        <v>30. 4. 2018</v>
      </c>
      <c r="L12" s="43"/>
    </row>
    <row r="13" spans="2:12" s="1" customFormat="1" ht="10.8" customHeight="1">
      <c r="B13" s="43"/>
      <c r="I13" s="135"/>
      <c r="L13" s="43"/>
    </row>
    <row r="14" spans="2:12" s="1" customFormat="1" ht="12" customHeight="1">
      <c r="B14" s="43"/>
      <c r="D14" s="133" t="s">
        <v>25</v>
      </c>
      <c r="I14" s="138" t="s">
        <v>26</v>
      </c>
      <c r="J14" s="137" t="s">
        <v>19</v>
      </c>
      <c r="L14" s="43"/>
    </row>
    <row r="15" spans="2:12" s="1" customFormat="1" ht="18" customHeight="1">
      <c r="B15" s="43"/>
      <c r="E15" s="137" t="s">
        <v>624</v>
      </c>
      <c r="I15" s="138" t="s">
        <v>28</v>
      </c>
      <c r="J15" s="137" t="s">
        <v>19</v>
      </c>
      <c r="L15" s="43"/>
    </row>
    <row r="16" spans="2:12" s="1" customFormat="1" ht="6.95" customHeight="1">
      <c r="B16" s="43"/>
      <c r="I16" s="135"/>
      <c r="L16" s="43"/>
    </row>
    <row r="17" spans="2:12" s="1" customFormat="1" ht="12" customHeight="1">
      <c r="B17" s="43"/>
      <c r="D17" s="133" t="s">
        <v>29</v>
      </c>
      <c r="I17" s="138" t="s">
        <v>26</v>
      </c>
      <c r="J17" s="33" t="str">
        <f>'Rekapitulace stavby'!AN13</f>
        <v>Vyplň údaj</v>
      </c>
      <c r="L17" s="43"/>
    </row>
    <row r="18" spans="2:12" s="1" customFormat="1" ht="18" customHeight="1">
      <c r="B18" s="43"/>
      <c r="E18" s="33" t="str">
        <f>'Rekapitulace stavby'!E14</f>
        <v>Vyplň údaj</v>
      </c>
      <c r="F18" s="137"/>
      <c r="G18" s="137"/>
      <c r="H18" s="137"/>
      <c r="I18" s="138" t="s">
        <v>28</v>
      </c>
      <c r="J18" s="33" t="str">
        <f>'Rekapitulace stavby'!AN14</f>
        <v>Vyplň údaj</v>
      </c>
      <c r="L18" s="43"/>
    </row>
    <row r="19" spans="2:12" s="1" customFormat="1" ht="6.95" customHeight="1">
      <c r="B19" s="43"/>
      <c r="I19" s="135"/>
      <c r="L19" s="43"/>
    </row>
    <row r="20" spans="2:12" s="1" customFormat="1" ht="12" customHeight="1">
      <c r="B20" s="43"/>
      <c r="D20" s="133" t="s">
        <v>31</v>
      </c>
      <c r="I20" s="138" t="s">
        <v>26</v>
      </c>
      <c r="J20" s="137" t="str">
        <f>IF('Rekapitulace stavby'!AN16="","",'Rekapitulace stavby'!AN16)</f>
        <v/>
      </c>
      <c r="L20" s="43"/>
    </row>
    <row r="21" spans="2:12" s="1" customFormat="1" ht="18" customHeight="1">
      <c r="B21" s="43"/>
      <c r="E21" s="137" t="str">
        <f>IF('Rekapitulace stavby'!E17="","",'Rekapitulace stavby'!E17)</f>
        <v xml:space="preserve"> </v>
      </c>
      <c r="I21" s="138" t="s">
        <v>28</v>
      </c>
      <c r="J21" s="137" t="str">
        <f>IF('Rekapitulace stavby'!AN17="","",'Rekapitulace stavby'!AN17)</f>
        <v/>
      </c>
      <c r="L21" s="43"/>
    </row>
    <row r="22" spans="2:12" s="1" customFormat="1" ht="6.95" customHeight="1">
      <c r="B22" s="43"/>
      <c r="I22" s="135"/>
      <c r="L22" s="43"/>
    </row>
    <row r="23" spans="2:12" s="1" customFormat="1" ht="12" customHeight="1">
      <c r="B23" s="43"/>
      <c r="D23" s="133" t="s">
        <v>33</v>
      </c>
      <c r="I23" s="138" t="s">
        <v>26</v>
      </c>
      <c r="J23" s="137" t="s">
        <v>19</v>
      </c>
      <c r="L23" s="43"/>
    </row>
    <row r="24" spans="2:12" s="1" customFormat="1" ht="18" customHeight="1">
      <c r="B24" s="43"/>
      <c r="E24" s="137" t="s">
        <v>34</v>
      </c>
      <c r="I24" s="138" t="s">
        <v>28</v>
      </c>
      <c r="J24" s="137" t="s">
        <v>19</v>
      </c>
      <c r="L24" s="43"/>
    </row>
    <row r="25" spans="2:12" s="1" customFormat="1" ht="6.95" customHeight="1">
      <c r="B25" s="43"/>
      <c r="I25" s="135"/>
      <c r="L25" s="43"/>
    </row>
    <row r="26" spans="2:12" s="1" customFormat="1" ht="12" customHeight="1">
      <c r="B26" s="43"/>
      <c r="D26" s="133" t="s">
        <v>35</v>
      </c>
      <c r="I26" s="135"/>
      <c r="L26" s="43"/>
    </row>
    <row r="27" spans="2:12" s="7" customFormat="1" ht="16.5" customHeight="1">
      <c r="B27" s="140"/>
      <c r="E27" s="141" t="s">
        <v>19</v>
      </c>
      <c r="F27" s="141"/>
      <c r="G27" s="141"/>
      <c r="H27" s="141"/>
      <c r="I27" s="142"/>
      <c r="L27" s="140"/>
    </row>
    <row r="28" spans="2:12" s="1" customFormat="1" ht="6.95" customHeight="1">
      <c r="B28" s="43"/>
      <c r="I28" s="135"/>
      <c r="L28" s="43"/>
    </row>
    <row r="29" spans="2:12" s="1" customFormat="1" ht="6.95" customHeight="1">
      <c r="B29" s="43"/>
      <c r="D29" s="75"/>
      <c r="E29" s="75"/>
      <c r="F29" s="75"/>
      <c r="G29" s="75"/>
      <c r="H29" s="75"/>
      <c r="I29" s="143"/>
      <c r="J29" s="75"/>
      <c r="K29" s="75"/>
      <c r="L29" s="43"/>
    </row>
    <row r="30" spans="2:12" s="1" customFormat="1" ht="25.4" customHeight="1">
      <c r="B30" s="43"/>
      <c r="D30" s="144" t="s">
        <v>37</v>
      </c>
      <c r="I30" s="135"/>
      <c r="J30" s="145">
        <f>ROUND(J87,2)</f>
        <v>0</v>
      </c>
      <c r="L30" s="43"/>
    </row>
    <row r="31" spans="2:12" s="1" customFormat="1" ht="6.95" customHeight="1">
      <c r="B31" s="43"/>
      <c r="D31" s="75"/>
      <c r="E31" s="75"/>
      <c r="F31" s="75"/>
      <c r="G31" s="75"/>
      <c r="H31" s="75"/>
      <c r="I31" s="143"/>
      <c r="J31" s="75"/>
      <c r="K31" s="75"/>
      <c r="L31" s="43"/>
    </row>
    <row r="32" spans="2:12" s="1" customFormat="1" ht="14.4" customHeight="1">
      <c r="B32" s="43"/>
      <c r="F32" s="146" t="s">
        <v>39</v>
      </c>
      <c r="I32" s="147" t="s">
        <v>38</v>
      </c>
      <c r="J32" s="146" t="s">
        <v>40</v>
      </c>
      <c r="L32" s="43"/>
    </row>
    <row r="33" spans="2:12" s="1" customFormat="1" ht="14.4" customHeight="1">
      <c r="B33" s="43"/>
      <c r="D33" s="148" t="s">
        <v>41</v>
      </c>
      <c r="E33" s="133" t="s">
        <v>42</v>
      </c>
      <c r="F33" s="149">
        <f>ROUND((SUM(BE87:BE396)),2)</f>
        <v>0</v>
      </c>
      <c r="I33" s="150">
        <v>0.21</v>
      </c>
      <c r="J33" s="149">
        <f>ROUND(((SUM(BE87:BE396))*I33),2)</f>
        <v>0</v>
      </c>
      <c r="L33" s="43"/>
    </row>
    <row r="34" spans="2:12" s="1" customFormat="1" ht="14.4" customHeight="1">
      <c r="B34" s="43"/>
      <c r="E34" s="133" t="s">
        <v>43</v>
      </c>
      <c r="F34" s="149">
        <f>ROUND((SUM(BF87:BF396)),2)</f>
        <v>0</v>
      </c>
      <c r="I34" s="150">
        <v>0.15</v>
      </c>
      <c r="J34" s="149">
        <f>ROUND(((SUM(BF87:BF396))*I34),2)</f>
        <v>0</v>
      </c>
      <c r="L34" s="43"/>
    </row>
    <row r="35" spans="2:12" s="1" customFormat="1" ht="14.4" customHeight="1" hidden="1">
      <c r="B35" s="43"/>
      <c r="E35" s="133" t="s">
        <v>44</v>
      </c>
      <c r="F35" s="149">
        <f>ROUND((SUM(BG87:BG396)),2)</f>
        <v>0</v>
      </c>
      <c r="I35" s="150">
        <v>0.21</v>
      </c>
      <c r="J35" s="149">
        <f>0</f>
        <v>0</v>
      </c>
      <c r="L35" s="43"/>
    </row>
    <row r="36" spans="2:12" s="1" customFormat="1" ht="14.4" customHeight="1" hidden="1">
      <c r="B36" s="43"/>
      <c r="E36" s="133" t="s">
        <v>45</v>
      </c>
      <c r="F36" s="149">
        <f>ROUND((SUM(BH87:BH396)),2)</f>
        <v>0</v>
      </c>
      <c r="I36" s="150">
        <v>0.15</v>
      </c>
      <c r="J36" s="149">
        <f>0</f>
        <v>0</v>
      </c>
      <c r="L36" s="43"/>
    </row>
    <row r="37" spans="2:12" s="1" customFormat="1" ht="14.4" customHeight="1" hidden="1">
      <c r="B37" s="43"/>
      <c r="E37" s="133" t="s">
        <v>46</v>
      </c>
      <c r="F37" s="149">
        <f>ROUND((SUM(BI87:BI396)),2)</f>
        <v>0</v>
      </c>
      <c r="I37" s="150">
        <v>0</v>
      </c>
      <c r="J37" s="149">
        <f>0</f>
        <v>0</v>
      </c>
      <c r="L37" s="43"/>
    </row>
    <row r="38" spans="2:12" s="1" customFormat="1" ht="6.95" customHeight="1">
      <c r="B38" s="43"/>
      <c r="I38" s="135"/>
      <c r="L38" s="43"/>
    </row>
    <row r="39" spans="2:12" s="1" customFormat="1" ht="25.4" customHeight="1">
      <c r="B39" s="43"/>
      <c r="C39" s="151"/>
      <c r="D39" s="152" t="s">
        <v>47</v>
      </c>
      <c r="E39" s="153"/>
      <c r="F39" s="153"/>
      <c r="G39" s="154" t="s">
        <v>48</v>
      </c>
      <c r="H39" s="155" t="s">
        <v>49</v>
      </c>
      <c r="I39" s="156"/>
      <c r="J39" s="157">
        <f>SUM(J30:J37)</f>
        <v>0</v>
      </c>
      <c r="K39" s="158"/>
      <c r="L39" s="43"/>
    </row>
    <row r="40" spans="2:12" s="1" customFormat="1" ht="14.4" customHeight="1">
      <c r="B40" s="159"/>
      <c r="C40" s="160"/>
      <c r="D40" s="160"/>
      <c r="E40" s="160"/>
      <c r="F40" s="160"/>
      <c r="G40" s="160"/>
      <c r="H40" s="160"/>
      <c r="I40" s="161"/>
      <c r="J40" s="160"/>
      <c r="K40" s="160"/>
      <c r="L40" s="43"/>
    </row>
    <row r="44" spans="2:12" s="1" customFormat="1" ht="6.95" customHeight="1">
      <c r="B44" s="162"/>
      <c r="C44" s="163"/>
      <c r="D44" s="163"/>
      <c r="E44" s="163"/>
      <c r="F44" s="163"/>
      <c r="G44" s="163"/>
      <c r="H44" s="163"/>
      <c r="I44" s="164"/>
      <c r="J44" s="163"/>
      <c r="K44" s="163"/>
      <c r="L44" s="43"/>
    </row>
    <row r="45" spans="2:12" s="1" customFormat="1" ht="24.95" customHeight="1">
      <c r="B45" s="38"/>
      <c r="C45" s="23" t="s">
        <v>99</v>
      </c>
      <c r="D45" s="39"/>
      <c r="E45" s="39"/>
      <c r="F45" s="39"/>
      <c r="G45" s="39"/>
      <c r="H45" s="39"/>
      <c r="I45" s="135"/>
      <c r="J45" s="39"/>
      <c r="K45" s="39"/>
      <c r="L45" s="43"/>
    </row>
    <row r="46" spans="2:12" s="1" customFormat="1" ht="6.95" customHeight="1">
      <c r="B46" s="38"/>
      <c r="C46" s="39"/>
      <c r="D46" s="39"/>
      <c r="E46" s="39"/>
      <c r="F46" s="39"/>
      <c r="G46" s="39"/>
      <c r="H46" s="39"/>
      <c r="I46" s="135"/>
      <c r="J46" s="39"/>
      <c r="K46" s="39"/>
      <c r="L46" s="43"/>
    </row>
    <row r="47" spans="2:12" s="1" customFormat="1" ht="12" customHeight="1">
      <c r="B47" s="38"/>
      <c r="C47" s="32" t="s">
        <v>16</v>
      </c>
      <c r="D47" s="39"/>
      <c r="E47" s="39"/>
      <c r="F47" s="39"/>
      <c r="G47" s="39"/>
      <c r="H47" s="39"/>
      <c r="I47" s="135"/>
      <c r="J47" s="39"/>
      <c r="K47" s="39"/>
      <c r="L47" s="43"/>
    </row>
    <row r="48" spans="2:12" s="1" customFormat="1" ht="16.5" customHeight="1">
      <c r="B48" s="38"/>
      <c r="C48" s="39"/>
      <c r="D48" s="39"/>
      <c r="E48" s="165" t="str">
        <f>E7</f>
        <v>SILNICE III/11727 - PRŮTAH DOBŘÍV</v>
      </c>
      <c r="F48" s="32"/>
      <c r="G48" s="32"/>
      <c r="H48" s="32"/>
      <c r="I48" s="135"/>
      <c r="J48" s="39"/>
      <c r="K48" s="39"/>
      <c r="L48" s="43"/>
    </row>
    <row r="49" spans="2:12" s="1" customFormat="1" ht="12" customHeight="1">
      <c r="B49" s="38"/>
      <c r="C49" s="32" t="s">
        <v>97</v>
      </c>
      <c r="D49" s="39"/>
      <c r="E49" s="39"/>
      <c r="F49" s="39"/>
      <c r="G49" s="39"/>
      <c r="H49" s="39"/>
      <c r="I49" s="135"/>
      <c r="J49" s="39"/>
      <c r="K49" s="39"/>
      <c r="L49" s="43"/>
    </row>
    <row r="50" spans="2:12" s="1" customFormat="1" ht="16.5" customHeight="1">
      <c r="B50" s="38"/>
      <c r="C50" s="39"/>
      <c r="D50" s="39"/>
      <c r="E50" s="68" t="str">
        <f>E9</f>
        <v>301 - VODOVOD A KANALIZACE</v>
      </c>
      <c r="F50" s="39"/>
      <c r="G50" s="39"/>
      <c r="H50" s="39"/>
      <c r="I50" s="135"/>
      <c r="J50" s="39"/>
      <c r="K50" s="39"/>
      <c r="L50" s="43"/>
    </row>
    <row r="51" spans="2:12" s="1" customFormat="1" ht="6.95" customHeight="1">
      <c r="B51" s="38"/>
      <c r="C51" s="39"/>
      <c r="D51" s="39"/>
      <c r="E51" s="39"/>
      <c r="F51" s="39"/>
      <c r="G51" s="39"/>
      <c r="H51" s="39"/>
      <c r="I51" s="135"/>
      <c r="J51" s="39"/>
      <c r="K51" s="39"/>
      <c r="L51" s="43"/>
    </row>
    <row r="52" spans="2:12" s="1" customFormat="1" ht="12" customHeight="1">
      <c r="B52" s="38"/>
      <c r="C52" s="32" t="s">
        <v>21</v>
      </c>
      <c r="D52" s="39"/>
      <c r="E52" s="39"/>
      <c r="F52" s="27" t="str">
        <f>F12</f>
        <v xml:space="preserve"> </v>
      </c>
      <c r="G52" s="39"/>
      <c r="H52" s="39"/>
      <c r="I52" s="138" t="s">
        <v>23</v>
      </c>
      <c r="J52" s="71" t="str">
        <f>IF(J12="","",J12)</f>
        <v>30. 4. 2018</v>
      </c>
      <c r="K52" s="39"/>
      <c r="L52" s="43"/>
    </row>
    <row r="53" spans="2:12" s="1" customFormat="1" ht="6.95" customHeight="1">
      <c r="B53" s="38"/>
      <c r="C53" s="39"/>
      <c r="D53" s="39"/>
      <c r="E53" s="39"/>
      <c r="F53" s="39"/>
      <c r="G53" s="39"/>
      <c r="H53" s="39"/>
      <c r="I53" s="135"/>
      <c r="J53" s="39"/>
      <c r="K53" s="39"/>
      <c r="L53" s="43"/>
    </row>
    <row r="54" spans="2:12" s="1" customFormat="1" ht="15.15" customHeight="1">
      <c r="B54" s="38"/>
      <c r="C54" s="32" t="s">
        <v>25</v>
      </c>
      <c r="D54" s="39"/>
      <c r="E54" s="39"/>
      <c r="F54" s="27" t="str">
        <f>E15</f>
        <v>Obec Dobřív</v>
      </c>
      <c r="G54" s="39"/>
      <c r="H54" s="39"/>
      <c r="I54" s="138" t="s">
        <v>31</v>
      </c>
      <c r="J54" s="36" t="str">
        <f>E21</f>
        <v xml:space="preserve"> </v>
      </c>
      <c r="K54" s="39"/>
      <c r="L54" s="43"/>
    </row>
    <row r="55" spans="2:12" s="1" customFormat="1" ht="15.15" customHeight="1">
      <c r="B55" s="38"/>
      <c r="C55" s="32" t="s">
        <v>29</v>
      </c>
      <c r="D55" s="39"/>
      <c r="E55" s="39"/>
      <c r="F55" s="27" t="str">
        <f>IF(E18="","",E18)</f>
        <v>Vyplň údaj</v>
      </c>
      <c r="G55" s="39"/>
      <c r="H55" s="39"/>
      <c r="I55" s="138" t="s">
        <v>33</v>
      </c>
      <c r="J55" s="36" t="str">
        <f>E24</f>
        <v>Zítek</v>
      </c>
      <c r="K55" s="39"/>
      <c r="L55" s="43"/>
    </row>
    <row r="56" spans="2:12" s="1" customFormat="1" ht="10.3" customHeight="1">
      <c r="B56" s="38"/>
      <c r="C56" s="39"/>
      <c r="D56" s="39"/>
      <c r="E56" s="39"/>
      <c r="F56" s="39"/>
      <c r="G56" s="39"/>
      <c r="H56" s="39"/>
      <c r="I56" s="135"/>
      <c r="J56" s="39"/>
      <c r="K56" s="39"/>
      <c r="L56" s="43"/>
    </row>
    <row r="57" spans="2:12" s="1" customFormat="1" ht="29.25" customHeight="1">
      <c r="B57" s="38"/>
      <c r="C57" s="166" t="s">
        <v>100</v>
      </c>
      <c r="D57" s="167"/>
      <c r="E57" s="167"/>
      <c r="F57" s="167"/>
      <c r="G57" s="167"/>
      <c r="H57" s="167"/>
      <c r="I57" s="168"/>
      <c r="J57" s="169" t="s">
        <v>101</v>
      </c>
      <c r="K57" s="167"/>
      <c r="L57" s="43"/>
    </row>
    <row r="58" spans="2:12" s="1" customFormat="1" ht="10.3" customHeight="1">
      <c r="B58" s="38"/>
      <c r="C58" s="39"/>
      <c r="D58" s="39"/>
      <c r="E58" s="39"/>
      <c r="F58" s="39"/>
      <c r="G58" s="39"/>
      <c r="H58" s="39"/>
      <c r="I58" s="135"/>
      <c r="J58" s="39"/>
      <c r="K58" s="39"/>
      <c r="L58" s="43"/>
    </row>
    <row r="59" spans="2:47" s="1" customFormat="1" ht="22.8" customHeight="1">
      <c r="B59" s="38"/>
      <c r="C59" s="170" t="s">
        <v>69</v>
      </c>
      <c r="D59" s="39"/>
      <c r="E59" s="39"/>
      <c r="F59" s="39"/>
      <c r="G59" s="39"/>
      <c r="H59" s="39"/>
      <c r="I59" s="135"/>
      <c r="J59" s="101">
        <f>J87</f>
        <v>0</v>
      </c>
      <c r="K59" s="39"/>
      <c r="L59" s="43"/>
      <c r="AU59" s="17" t="s">
        <v>102</v>
      </c>
    </row>
    <row r="60" spans="2:12" s="8" customFormat="1" ht="24.95" customHeight="1">
      <c r="B60" s="171"/>
      <c r="C60" s="172"/>
      <c r="D60" s="173" t="s">
        <v>215</v>
      </c>
      <c r="E60" s="174"/>
      <c r="F60" s="174"/>
      <c r="G60" s="174"/>
      <c r="H60" s="174"/>
      <c r="I60" s="175"/>
      <c r="J60" s="176">
        <f>J88</f>
        <v>0</v>
      </c>
      <c r="K60" s="172"/>
      <c r="L60" s="177"/>
    </row>
    <row r="61" spans="2:12" s="9" customFormat="1" ht="19.9" customHeight="1">
      <c r="B61" s="178"/>
      <c r="C61" s="179"/>
      <c r="D61" s="180" t="s">
        <v>216</v>
      </c>
      <c r="E61" s="181"/>
      <c r="F61" s="181"/>
      <c r="G61" s="181"/>
      <c r="H61" s="181"/>
      <c r="I61" s="182"/>
      <c r="J61" s="183">
        <f>J89</f>
        <v>0</v>
      </c>
      <c r="K61" s="179"/>
      <c r="L61" s="184"/>
    </row>
    <row r="62" spans="2:12" s="9" customFormat="1" ht="19.9" customHeight="1">
      <c r="B62" s="178"/>
      <c r="C62" s="179"/>
      <c r="D62" s="180" t="s">
        <v>1089</v>
      </c>
      <c r="E62" s="181"/>
      <c r="F62" s="181"/>
      <c r="G62" s="181"/>
      <c r="H62" s="181"/>
      <c r="I62" s="182"/>
      <c r="J62" s="183">
        <f>J165</f>
        <v>0</v>
      </c>
      <c r="K62" s="179"/>
      <c r="L62" s="184"/>
    </row>
    <row r="63" spans="2:12" s="9" customFormat="1" ht="19.9" customHeight="1">
      <c r="B63" s="178"/>
      <c r="C63" s="179"/>
      <c r="D63" s="180" t="s">
        <v>218</v>
      </c>
      <c r="E63" s="181"/>
      <c r="F63" s="181"/>
      <c r="G63" s="181"/>
      <c r="H63" s="181"/>
      <c r="I63" s="182"/>
      <c r="J63" s="183">
        <f>J169</f>
        <v>0</v>
      </c>
      <c r="K63" s="179"/>
      <c r="L63" s="184"/>
    </row>
    <row r="64" spans="2:12" s="9" customFormat="1" ht="19.9" customHeight="1">
      <c r="B64" s="178"/>
      <c r="C64" s="179"/>
      <c r="D64" s="180" t="s">
        <v>219</v>
      </c>
      <c r="E64" s="181"/>
      <c r="F64" s="181"/>
      <c r="G64" s="181"/>
      <c r="H64" s="181"/>
      <c r="I64" s="182"/>
      <c r="J64" s="183">
        <f>J186</f>
        <v>0</v>
      </c>
      <c r="K64" s="179"/>
      <c r="L64" s="184"/>
    </row>
    <row r="65" spans="2:12" s="9" customFormat="1" ht="19.9" customHeight="1">
      <c r="B65" s="178"/>
      <c r="C65" s="179"/>
      <c r="D65" s="180" t="s">
        <v>220</v>
      </c>
      <c r="E65" s="181"/>
      <c r="F65" s="181"/>
      <c r="G65" s="181"/>
      <c r="H65" s="181"/>
      <c r="I65" s="182"/>
      <c r="J65" s="183">
        <f>J201</f>
        <v>0</v>
      </c>
      <c r="K65" s="179"/>
      <c r="L65" s="184"/>
    </row>
    <row r="66" spans="2:12" s="9" customFormat="1" ht="19.9" customHeight="1">
      <c r="B66" s="178"/>
      <c r="C66" s="179"/>
      <c r="D66" s="180" t="s">
        <v>221</v>
      </c>
      <c r="E66" s="181"/>
      <c r="F66" s="181"/>
      <c r="G66" s="181"/>
      <c r="H66" s="181"/>
      <c r="I66" s="182"/>
      <c r="J66" s="183">
        <f>J387</f>
        <v>0</v>
      </c>
      <c r="K66" s="179"/>
      <c r="L66" s="184"/>
    </row>
    <row r="67" spans="2:12" s="9" customFormat="1" ht="19.9" customHeight="1">
      <c r="B67" s="178"/>
      <c r="C67" s="179"/>
      <c r="D67" s="180" t="s">
        <v>223</v>
      </c>
      <c r="E67" s="181"/>
      <c r="F67" s="181"/>
      <c r="G67" s="181"/>
      <c r="H67" s="181"/>
      <c r="I67" s="182"/>
      <c r="J67" s="183">
        <f>J393</f>
        <v>0</v>
      </c>
      <c r="K67" s="179"/>
      <c r="L67" s="184"/>
    </row>
    <row r="68" spans="2:12" s="1" customFormat="1" ht="21.8" customHeight="1">
      <c r="B68" s="38"/>
      <c r="C68" s="39"/>
      <c r="D68" s="39"/>
      <c r="E68" s="39"/>
      <c r="F68" s="39"/>
      <c r="G68" s="39"/>
      <c r="H68" s="39"/>
      <c r="I68" s="135"/>
      <c r="J68" s="39"/>
      <c r="K68" s="39"/>
      <c r="L68" s="43"/>
    </row>
    <row r="69" spans="2:12" s="1" customFormat="1" ht="6.95" customHeight="1">
      <c r="B69" s="58"/>
      <c r="C69" s="59"/>
      <c r="D69" s="59"/>
      <c r="E69" s="59"/>
      <c r="F69" s="59"/>
      <c r="G69" s="59"/>
      <c r="H69" s="59"/>
      <c r="I69" s="161"/>
      <c r="J69" s="59"/>
      <c r="K69" s="59"/>
      <c r="L69" s="43"/>
    </row>
    <row r="73" spans="2:12" s="1" customFormat="1" ht="6.95" customHeight="1">
      <c r="B73" s="60"/>
      <c r="C73" s="61"/>
      <c r="D73" s="61"/>
      <c r="E73" s="61"/>
      <c r="F73" s="61"/>
      <c r="G73" s="61"/>
      <c r="H73" s="61"/>
      <c r="I73" s="164"/>
      <c r="J73" s="61"/>
      <c r="K73" s="61"/>
      <c r="L73" s="43"/>
    </row>
    <row r="74" spans="2:12" s="1" customFormat="1" ht="24.95" customHeight="1">
      <c r="B74" s="38"/>
      <c r="C74" s="23" t="s">
        <v>110</v>
      </c>
      <c r="D74" s="39"/>
      <c r="E74" s="39"/>
      <c r="F74" s="39"/>
      <c r="G74" s="39"/>
      <c r="H74" s="39"/>
      <c r="I74" s="135"/>
      <c r="J74" s="39"/>
      <c r="K74" s="39"/>
      <c r="L74" s="43"/>
    </row>
    <row r="75" spans="2:12" s="1" customFormat="1" ht="6.95" customHeight="1">
      <c r="B75" s="38"/>
      <c r="C75" s="39"/>
      <c r="D75" s="39"/>
      <c r="E75" s="39"/>
      <c r="F75" s="39"/>
      <c r="G75" s="39"/>
      <c r="H75" s="39"/>
      <c r="I75" s="135"/>
      <c r="J75" s="39"/>
      <c r="K75" s="39"/>
      <c r="L75" s="43"/>
    </row>
    <row r="76" spans="2:12" s="1" customFormat="1" ht="12" customHeight="1">
      <c r="B76" s="38"/>
      <c r="C76" s="32" t="s">
        <v>16</v>
      </c>
      <c r="D76" s="39"/>
      <c r="E76" s="39"/>
      <c r="F76" s="39"/>
      <c r="G76" s="39"/>
      <c r="H76" s="39"/>
      <c r="I76" s="135"/>
      <c r="J76" s="39"/>
      <c r="K76" s="39"/>
      <c r="L76" s="43"/>
    </row>
    <row r="77" spans="2:12" s="1" customFormat="1" ht="16.5" customHeight="1">
      <c r="B77" s="38"/>
      <c r="C77" s="39"/>
      <c r="D77" s="39"/>
      <c r="E77" s="165" t="str">
        <f>E7</f>
        <v>SILNICE III/11727 - PRŮTAH DOBŘÍV</v>
      </c>
      <c r="F77" s="32"/>
      <c r="G77" s="32"/>
      <c r="H77" s="32"/>
      <c r="I77" s="135"/>
      <c r="J77" s="39"/>
      <c r="K77" s="39"/>
      <c r="L77" s="43"/>
    </row>
    <row r="78" spans="2:12" s="1" customFormat="1" ht="12" customHeight="1">
      <c r="B78" s="38"/>
      <c r="C78" s="32" t="s">
        <v>97</v>
      </c>
      <c r="D78" s="39"/>
      <c r="E78" s="39"/>
      <c r="F78" s="39"/>
      <c r="G78" s="39"/>
      <c r="H78" s="39"/>
      <c r="I78" s="135"/>
      <c r="J78" s="39"/>
      <c r="K78" s="39"/>
      <c r="L78" s="43"/>
    </row>
    <row r="79" spans="2:12" s="1" customFormat="1" ht="16.5" customHeight="1">
      <c r="B79" s="38"/>
      <c r="C79" s="39"/>
      <c r="D79" s="39"/>
      <c r="E79" s="68" t="str">
        <f>E9</f>
        <v>301 - VODOVOD A KANALIZACE</v>
      </c>
      <c r="F79" s="39"/>
      <c r="G79" s="39"/>
      <c r="H79" s="39"/>
      <c r="I79" s="135"/>
      <c r="J79" s="39"/>
      <c r="K79" s="39"/>
      <c r="L79" s="43"/>
    </row>
    <row r="80" spans="2:12" s="1" customFormat="1" ht="6.95" customHeight="1">
      <c r="B80" s="38"/>
      <c r="C80" s="39"/>
      <c r="D80" s="39"/>
      <c r="E80" s="39"/>
      <c r="F80" s="39"/>
      <c r="G80" s="39"/>
      <c r="H80" s="39"/>
      <c r="I80" s="135"/>
      <c r="J80" s="39"/>
      <c r="K80" s="39"/>
      <c r="L80" s="43"/>
    </row>
    <row r="81" spans="2:12" s="1" customFormat="1" ht="12" customHeight="1">
      <c r="B81" s="38"/>
      <c r="C81" s="32" t="s">
        <v>21</v>
      </c>
      <c r="D81" s="39"/>
      <c r="E81" s="39"/>
      <c r="F81" s="27" t="str">
        <f>F12</f>
        <v xml:space="preserve"> </v>
      </c>
      <c r="G81" s="39"/>
      <c r="H81" s="39"/>
      <c r="I81" s="138" t="s">
        <v>23</v>
      </c>
      <c r="J81" s="71" t="str">
        <f>IF(J12="","",J12)</f>
        <v>30. 4. 2018</v>
      </c>
      <c r="K81" s="39"/>
      <c r="L81" s="43"/>
    </row>
    <row r="82" spans="2:12" s="1" customFormat="1" ht="6.95" customHeight="1">
      <c r="B82" s="38"/>
      <c r="C82" s="39"/>
      <c r="D82" s="39"/>
      <c r="E82" s="39"/>
      <c r="F82" s="39"/>
      <c r="G82" s="39"/>
      <c r="H82" s="39"/>
      <c r="I82" s="135"/>
      <c r="J82" s="39"/>
      <c r="K82" s="39"/>
      <c r="L82" s="43"/>
    </row>
    <row r="83" spans="2:12" s="1" customFormat="1" ht="15.15" customHeight="1">
      <c r="B83" s="38"/>
      <c r="C83" s="32" t="s">
        <v>25</v>
      </c>
      <c r="D83" s="39"/>
      <c r="E83" s="39"/>
      <c r="F83" s="27" t="str">
        <f>E15</f>
        <v>Obec Dobřív</v>
      </c>
      <c r="G83" s="39"/>
      <c r="H83" s="39"/>
      <c r="I83" s="138" t="s">
        <v>31</v>
      </c>
      <c r="J83" s="36" t="str">
        <f>E21</f>
        <v xml:space="preserve"> </v>
      </c>
      <c r="K83" s="39"/>
      <c r="L83" s="43"/>
    </row>
    <row r="84" spans="2:12" s="1" customFormat="1" ht="15.15" customHeight="1">
      <c r="B84" s="38"/>
      <c r="C84" s="32" t="s">
        <v>29</v>
      </c>
      <c r="D84" s="39"/>
      <c r="E84" s="39"/>
      <c r="F84" s="27" t="str">
        <f>IF(E18="","",E18)</f>
        <v>Vyplň údaj</v>
      </c>
      <c r="G84" s="39"/>
      <c r="H84" s="39"/>
      <c r="I84" s="138" t="s">
        <v>33</v>
      </c>
      <c r="J84" s="36" t="str">
        <f>E24</f>
        <v>Zítek</v>
      </c>
      <c r="K84" s="39"/>
      <c r="L84" s="43"/>
    </row>
    <row r="85" spans="2:12" s="1" customFormat="1" ht="10.3" customHeight="1">
      <c r="B85" s="38"/>
      <c r="C85" s="39"/>
      <c r="D85" s="39"/>
      <c r="E85" s="39"/>
      <c r="F85" s="39"/>
      <c r="G85" s="39"/>
      <c r="H85" s="39"/>
      <c r="I85" s="135"/>
      <c r="J85" s="39"/>
      <c r="K85" s="39"/>
      <c r="L85" s="43"/>
    </row>
    <row r="86" spans="2:20" s="10" customFormat="1" ht="29.25" customHeight="1">
      <c r="B86" s="185"/>
      <c r="C86" s="186" t="s">
        <v>111</v>
      </c>
      <c r="D86" s="187" t="s">
        <v>56</v>
      </c>
      <c r="E86" s="187" t="s">
        <v>52</v>
      </c>
      <c r="F86" s="187" t="s">
        <v>53</v>
      </c>
      <c r="G86" s="187" t="s">
        <v>112</v>
      </c>
      <c r="H86" s="187" t="s">
        <v>113</v>
      </c>
      <c r="I86" s="188" t="s">
        <v>114</v>
      </c>
      <c r="J86" s="187" t="s">
        <v>101</v>
      </c>
      <c r="K86" s="189" t="s">
        <v>115</v>
      </c>
      <c r="L86" s="190"/>
      <c r="M86" s="91" t="s">
        <v>19</v>
      </c>
      <c r="N86" s="92" t="s">
        <v>41</v>
      </c>
      <c r="O86" s="92" t="s">
        <v>116</v>
      </c>
      <c r="P86" s="92" t="s">
        <v>117</v>
      </c>
      <c r="Q86" s="92" t="s">
        <v>118</v>
      </c>
      <c r="R86" s="92" t="s">
        <v>119</v>
      </c>
      <c r="S86" s="92" t="s">
        <v>120</v>
      </c>
      <c r="T86" s="93" t="s">
        <v>121</v>
      </c>
    </row>
    <row r="87" spans="2:63" s="1" customFormat="1" ht="22.8" customHeight="1">
      <c r="B87" s="38"/>
      <c r="C87" s="98" t="s">
        <v>122</v>
      </c>
      <c r="D87" s="39"/>
      <c r="E87" s="39"/>
      <c r="F87" s="39"/>
      <c r="G87" s="39"/>
      <c r="H87" s="39"/>
      <c r="I87" s="135"/>
      <c r="J87" s="191">
        <f>BK87</f>
        <v>0</v>
      </c>
      <c r="K87" s="39"/>
      <c r="L87" s="43"/>
      <c r="M87" s="94"/>
      <c r="N87" s="95"/>
      <c r="O87" s="95"/>
      <c r="P87" s="192">
        <f>P88</f>
        <v>0</v>
      </c>
      <c r="Q87" s="95"/>
      <c r="R87" s="192">
        <f>R88</f>
        <v>1117.7063799999999</v>
      </c>
      <c r="S87" s="95"/>
      <c r="T87" s="193">
        <f>T88</f>
        <v>75.75</v>
      </c>
      <c r="AT87" s="17" t="s">
        <v>70</v>
      </c>
      <c r="AU87" s="17" t="s">
        <v>102</v>
      </c>
      <c r="BK87" s="194">
        <f>BK88</f>
        <v>0</v>
      </c>
    </row>
    <row r="88" spans="2:63" s="11" customFormat="1" ht="25.9" customHeight="1">
      <c r="B88" s="195"/>
      <c r="C88" s="196"/>
      <c r="D88" s="197" t="s">
        <v>70</v>
      </c>
      <c r="E88" s="198" t="s">
        <v>224</v>
      </c>
      <c r="F88" s="198" t="s">
        <v>225</v>
      </c>
      <c r="G88" s="196"/>
      <c r="H88" s="196"/>
      <c r="I88" s="199"/>
      <c r="J88" s="200">
        <f>BK88</f>
        <v>0</v>
      </c>
      <c r="K88" s="196"/>
      <c r="L88" s="201"/>
      <c r="M88" s="202"/>
      <c r="N88" s="203"/>
      <c r="O88" s="203"/>
      <c r="P88" s="204">
        <f>P89+P165+P169+P186+P201+P387+P393</f>
        <v>0</v>
      </c>
      <c r="Q88" s="203"/>
      <c r="R88" s="204">
        <f>R89+R165+R169+R186+R201+R387+R393</f>
        <v>1117.7063799999999</v>
      </c>
      <c r="S88" s="203"/>
      <c r="T88" s="205">
        <f>T89+T165+T169+T186+T201+T387+T393</f>
        <v>75.75</v>
      </c>
      <c r="AR88" s="206" t="s">
        <v>78</v>
      </c>
      <c r="AT88" s="207" t="s">
        <v>70</v>
      </c>
      <c r="AU88" s="207" t="s">
        <v>71</v>
      </c>
      <c r="AY88" s="206" t="s">
        <v>126</v>
      </c>
      <c r="BK88" s="208">
        <f>BK89+BK165+BK169+BK186+BK201+BK387+BK393</f>
        <v>0</v>
      </c>
    </row>
    <row r="89" spans="2:63" s="11" customFormat="1" ht="22.8" customHeight="1">
      <c r="B89" s="195"/>
      <c r="C89" s="196"/>
      <c r="D89" s="197" t="s">
        <v>70</v>
      </c>
      <c r="E89" s="209" t="s">
        <v>78</v>
      </c>
      <c r="F89" s="209" t="s">
        <v>226</v>
      </c>
      <c r="G89" s="196"/>
      <c r="H89" s="196"/>
      <c r="I89" s="199"/>
      <c r="J89" s="210">
        <f>BK89</f>
        <v>0</v>
      </c>
      <c r="K89" s="196"/>
      <c r="L89" s="201"/>
      <c r="M89" s="202"/>
      <c r="N89" s="203"/>
      <c r="O89" s="203"/>
      <c r="P89" s="204">
        <f>SUM(P90:P164)</f>
        <v>0</v>
      </c>
      <c r="Q89" s="203"/>
      <c r="R89" s="204">
        <f>SUM(R90:R164)</f>
        <v>1074.778586</v>
      </c>
      <c r="S89" s="203"/>
      <c r="T89" s="205">
        <f>SUM(T90:T164)</f>
        <v>75.53</v>
      </c>
      <c r="AR89" s="206" t="s">
        <v>78</v>
      </c>
      <c r="AT89" s="207" t="s">
        <v>70</v>
      </c>
      <c r="AU89" s="207" t="s">
        <v>78</v>
      </c>
      <c r="AY89" s="206" t="s">
        <v>126</v>
      </c>
      <c r="BK89" s="208">
        <f>SUM(BK90:BK164)</f>
        <v>0</v>
      </c>
    </row>
    <row r="90" spans="2:65" s="1" customFormat="1" ht="16.5" customHeight="1">
      <c r="B90" s="38"/>
      <c r="C90" s="211" t="s">
        <v>78</v>
      </c>
      <c r="D90" s="211" t="s">
        <v>127</v>
      </c>
      <c r="E90" s="212" t="s">
        <v>625</v>
      </c>
      <c r="F90" s="213" t="s">
        <v>626</v>
      </c>
      <c r="G90" s="214" t="s">
        <v>229</v>
      </c>
      <c r="H90" s="215">
        <v>188</v>
      </c>
      <c r="I90" s="216"/>
      <c r="J90" s="217">
        <f>ROUND(I90*H90,2)</f>
        <v>0</v>
      </c>
      <c r="K90" s="213" t="s">
        <v>164</v>
      </c>
      <c r="L90" s="43"/>
      <c r="M90" s="218" t="s">
        <v>19</v>
      </c>
      <c r="N90" s="219" t="s">
        <v>42</v>
      </c>
      <c r="O90" s="83"/>
      <c r="P90" s="220">
        <f>O90*H90</f>
        <v>0</v>
      </c>
      <c r="Q90" s="220">
        <v>0</v>
      </c>
      <c r="R90" s="220">
        <f>Q90*H90</f>
        <v>0</v>
      </c>
      <c r="S90" s="220">
        <v>0.26</v>
      </c>
      <c r="T90" s="221">
        <f>S90*H90</f>
        <v>48.88</v>
      </c>
      <c r="AR90" s="222" t="s">
        <v>150</v>
      </c>
      <c r="AT90" s="222" t="s">
        <v>127</v>
      </c>
      <c r="AU90" s="222" t="s">
        <v>80</v>
      </c>
      <c r="AY90" s="17" t="s">
        <v>126</v>
      </c>
      <c r="BE90" s="223">
        <f>IF(N90="základní",J90,0)</f>
        <v>0</v>
      </c>
      <c r="BF90" s="223">
        <f>IF(N90="snížená",J90,0)</f>
        <v>0</v>
      </c>
      <c r="BG90" s="223">
        <f>IF(N90="zákl. přenesená",J90,0)</f>
        <v>0</v>
      </c>
      <c r="BH90" s="223">
        <f>IF(N90="sníž. přenesená",J90,0)</f>
        <v>0</v>
      </c>
      <c r="BI90" s="223">
        <f>IF(N90="nulová",J90,0)</f>
        <v>0</v>
      </c>
      <c r="BJ90" s="17" t="s">
        <v>78</v>
      </c>
      <c r="BK90" s="223">
        <f>ROUND(I90*H90,2)</f>
        <v>0</v>
      </c>
      <c r="BL90" s="17" t="s">
        <v>150</v>
      </c>
      <c r="BM90" s="222" t="s">
        <v>1090</v>
      </c>
    </row>
    <row r="91" spans="2:47" s="1" customFormat="1" ht="12">
      <c r="B91" s="38"/>
      <c r="C91" s="39"/>
      <c r="D91" s="224" t="s">
        <v>134</v>
      </c>
      <c r="E91" s="39"/>
      <c r="F91" s="225" t="s">
        <v>628</v>
      </c>
      <c r="G91" s="39"/>
      <c r="H91" s="39"/>
      <c r="I91" s="135"/>
      <c r="J91" s="39"/>
      <c r="K91" s="39"/>
      <c r="L91" s="43"/>
      <c r="M91" s="226"/>
      <c r="N91" s="83"/>
      <c r="O91" s="83"/>
      <c r="P91" s="83"/>
      <c r="Q91" s="83"/>
      <c r="R91" s="83"/>
      <c r="S91" s="83"/>
      <c r="T91" s="84"/>
      <c r="AT91" s="17" t="s">
        <v>134</v>
      </c>
      <c r="AU91" s="17" t="s">
        <v>80</v>
      </c>
    </row>
    <row r="92" spans="2:47" s="1" customFormat="1" ht="12">
      <c r="B92" s="38"/>
      <c r="C92" s="39"/>
      <c r="D92" s="224" t="s">
        <v>232</v>
      </c>
      <c r="E92" s="39"/>
      <c r="F92" s="227" t="s">
        <v>629</v>
      </c>
      <c r="G92" s="39"/>
      <c r="H92" s="39"/>
      <c r="I92" s="135"/>
      <c r="J92" s="39"/>
      <c r="K92" s="39"/>
      <c r="L92" s="43"/>
      <c r="M92" s="226"/>
      <c r="N92" s="83"/>
      <c r="O92" s="83"/>
      <c r="P92" s="83"/>
      <c r="Q92" s="83"/>
      <c r="R92" s="83"/>
      <c r="S92" s="83"/>
      <c r="T92" s="84"/>
      <c r="AT92" s="17" t="s">
        <v>232</v>
      </c>
      <c r="AU92" s="17" t="s">
        <v>80</v>
      </c>
    </row>
    <row r="93" spans="2:65" s="1" customFormat="1" ht="16.5" customHeight="1">
      <c r="B93" s="38"/>
      <c r="C93" s="211" t="s">
        <v>80</v>
      </c>
      <c r="D93" s="211" t="s">
        <v>127</v>
      </c>
      <c r="E93" s="212" t="s">
        <v>636</v>
      </c>
      <c r="F93" s="213" t="s">
        <v>637</v>
      </c>
      <c r="G93" s="214" t="s">
        <v>261</v>
      </c>
      <c r="H93" s="215">
        <v>130</v>
      </c>
      <c r="I93" s="216"/>
      <c r="J93" s="217">
        <f>ROUND(I93*H93,2)</f>
        <v>0</v>
      </c>
      <c r="K93" s="213" t="s">
        <v>164</v>
      </c>
      <c r="L93" s="43"/>
      <c r="M93" s="218" t="s">
        <v>19</v>
      </c>
      <c r="N93" s="219" t="s">
        <v>42</v>
      </c>
      <c r="O93" s="83"/>
      <c r="P93" s="220">
        <f>O93*H93</f>
        <v>0</v>
      </c>
      <c r="Q93" s="220">
        <v>0</v>
      </c>
      <c r="R93" s="220">
        <f>Q93*H93</f>
        <v>0</v>
      </c>
      <c r="S93" s="220">
        <v>0.205</v>
      </c>
      <c r="T93" s="221">
        <f>S93*H93</f>
        <v>26.65</v>
      </c>
      <c r="AR93" s="222" t="s">
        <v>150</v>
      </c>
      <c r="AT93" s="222" t="s">
        <v>127</v>
      </c>
      <c r="AU93" s="222" t="s">
        <v>80</v>
      </c>
      <c r="AY93" s="17" t="s">
        <v>126</v>
      </c>
      <c r="BE93" s="223">
        <f>IF(N93="základní",J93,0)</f>
        <v>0</v>
      </c>
      <c r="BF93" s="223">
        <f>IF(N93="snížená",J93,0)</f>
        <v>0</v>
      </c>
      <c r="BG93" s="223">
        <f>IF(N93="zákl. přenesená",J93,0)</f>
        <v>0</v>
      </c>
      <c r="BH93" s="223">
        <f>IF(N93="sníž. přenesená",J93,0)</f>
        <v>0</v>
      </c>
      <c r="BI93" s="223">
        <f>IF(N93="nulová",J93,0)</f>
        <v>0</v>
      </c>
      <c r="BJ93" s="17" t="s">
        <v>78</v>
      </c>
      <c r="BK93" s="223">
        <f>ROUND(I93*H93,2)</f>
        <v>0</v>
      </c>
      <c r="BL93" s="17" t="s">
        <v>150</v>
      </c>
      <c r="BM93" s="222" t="s">
        <v>1091</v>
      </c>
    </row>
    <row r="94" spans="2:47" s="1" customFormat="1" ht="12">
      <c r="B94" s="38"/>
      <c r="C94" s="39"/>
      <c r="D94" s="224" t="s">
        <v>134</v>
      </c>
      <c r="E94" s="39"/>
      <c r="F94" s="225" t="s">
        <v>639</v>
      </c>
      <c r="G94" s="39"/>
      <c r="H94" s="39"/>
      <c r="I94" s="135"/>
      <c r="J94" s="39"/>
      <c r="K94" s="39"/>
      <c r="L94" s="43"/>
      <c r="M94" s="226"/>
      <c r="N94" s="83"/>
      <c r="O94" s="83"/>
      <c r="P94" s="83"/>
      <c r="Q94" s="83"/>
      <c r="R94" s="83"/>
      <c r="S94" s="83"/>
      <c r="T94" s="84"/>
      <c r="AT94" s="17" t="s">
        <v>134</v>
      </c>
      <c r="AU94" s="17" t="s">
        <v>80</v>
      </c>
    </row>
    <row r="95" spans="2:47" s="1" customFormat="1" ht="12">
      <c r="B95" s="38"/>
      <c r="C95" s="39"/>
      <c r="D95" s="224" t="s">
        <v>232</v>
      </c>
      <c r="E95" s="39"/>
      <c r="F95" s="227" t="s">
        <v>264</v>
      </c>
      <c r="G95" s="39"/>
      <c r="H95" s="39"/>
      <c r="I95" s="135"/>
      <c r="J95" s="39"/>
      <c r="K95" s="39"/>
      <c r="L95" s="43"/>
      <c r="M95" s="226"/>
      <c r="N95" s="83"/>
      <c r="O95" s="83"/>
      <c r="P95" s="83"/>
      <c r="Q95" s="83"/>
      <c r="R95" s="83"/>
      <c r="S95" s="83"/>
      <c r="T95" s="84"/>
      <c r="AT95" s="17" t="s">
        <v>232</v>
      </c>
      <c r="AU95" s="17" t="s">
        <v>80</v>
      </c>
    </row>
    <row r="96" spans="2:65" s="1" customFormat="1" ht="16.5" customHeight="1">
      <c r="B96" s="38"/>
      <c r="C96" s="211" t="s">
        <v>143</v>
      </c>
      <c r="D96" s="211" t="s">
        <v>127</v>
      </c>
      <c r="E96" s="212" t="s">
        <v>1092</v>
      </c>
      <c r="F96" s="213" t="s">
        <v>1093</v>
      </c>
      <c r="G96" s="214" t="s">
        <v>261</v>
      </c>
      <c r="H96" s="215">
        <v>140</v>
      </c>
      <c r="I96" s="216"/>
      <c r="J96" s="217">
        <f>ROUND(I96*H96,2)</f>
        <v>0</v>
      </c>
      <c r="K96" s="213" t="s">
        <v>164</v>
      </c>
      <c r="L96" s="43"/>
      <c r="M96" s="218" t="s">
        <v>19</v>
      </c>
      <c r="N96" s="219" t="s">
        <v>42</v>
      </c>
      <c r="O96" s="83"/>
      <c r="P96" s="220">
        <f>O96*H96</f>
        <v>0</v>
      </c>
      <c r="Q96" s="220">
        <v>0.0369</v>
      </c>
      <c r="R96" s="220">
        <f>Q96*H96</f>
        <v>5.166</v>
      </c>
      <c r="S96" s="220">
        <v>0</v>
      </c>
      <c r="T96" s="221">
        <f>S96*H96</f>
        <v>0</v>
      </c>
      <c r="AR96" s="222" t="s">
        <v>150</v>
      </c>
      <c r="AT96" s="222" t="s">
        <v>127</v>
      </c>
      <c r="AU96" s="222" t="s">
        <v>80</v>
      </c>
      <c r="AY96" s="17" t="s">
        <v>126</v>
      </c>
      <c r="BE96" s="223">
        <f>IF(N96="základní",J96,0)</f>
        <v>0</v>
      </c>
      <c r="BF96" s="223">
        <f>IF(N96="snížená",J96,0)</f>
        <v>0</v>
      </c>
      <c r="BG96" s="223">
        <f>IF(N96="zákl. přenesená",J96,0)</f>
        <v>0</v>
      </c>
      <c r="BH96" s="223">
        <f>IF(N96="sníž. přenesená",J96,0)</f>
        <v>0</v>
      </c>
      <c r="BI96" s="223">
        <f>IF(N96="nulová",J96,0)</f>
        <v>0</v>
      </c>
      <c r="BJ96" s="17" t="s">
        <v>78</v>
      </c>
      <c r="BK96" s="223">
        <f>ROUND(I96*H96,2)</f>
        <v>0</v>
      </c>
      <c r="BL96" s="17" t="s">
        <v>150</v>
      </c>
      <c r="BM96" s="222" t="s">
        <v>1094</v>
      </c>
    </row>
    <row r="97" spans="2:47" s="1" customFormat="1" ht="12">
      <c r="B97" s="38"/>
      <c r="C97" s="39"/>
      <c r="D97" s="224" t="s">
        <v>134</v>
      </c>
      <c r="E97" s="39"/>
      <c r="F97" s="225" t="s">
        <v>1095</v>
      </c>
      <c r="G97" s="39"/>
      <c r="H97" s="39"/>
      <c r="I97" s="135"/>
      <c r="J97" s="39"/>
      <c r="K97" s="39"/>
      <c r="L97" s="43"/>
      <c r="M97" s="226"/>
      <c r="N97" s="83"/>
      <c r="O97" s="83"/>
      <c r="P97" s="83"/>
      <c r="Q97" s="83"/>
      <c r="R97" s="83"/>
      <c r="S97" s="83"/>
      <c r="T97" s="84"/>
      <c r="AT97" s="17" t="s">
        <v>134</v>
      </c>
      <c r="AU97" s="17" t="s">
        <v>80</v>
      </c>
    </row>
    <row r="98" spans="2:47" s="1" customFormat="1" ht="12">
      <c r="B98" s="38"/>
      <c r="C98" s="39"/>
      <c r="D98" s="224" t="s">
        <v>232</v>
      </c>
      <c r="E98" s="39"/>
      <c r="F98" s="227" t="s">
        <v>1096</v>
      </c>
      <c r="G98" s="39"/>
      <c r="H98" s="39"/>
      <c r="I98" s="135"/>
      <c r="J98" s="39"/>
      <c r="K98" s="39"/>
      <c r="L98" s="43"/>
      <c r="M98" s="226"/>
      <c r="N98" s="83"/>
      <c r="O98" s="83"/>
      <c r="P98" s="83"/>
      <c r="Q98" s="83"/>
      <c r="R98" s="83"/>
      <c r="S98" s="83"/>
      <c r="T98" s="84"/>
      <c r="AT98" s="17" t="s">
        <v>232</v>
      </c>
      <c r="AU98" s="17" t="s">
        <v>80</v>
      </c>
    </row>
    <row r="99" spans="2:65" s="1" customFormat="1" ht="16.5" customHeight="1">
      <c r="B99" s="38"/>
      <c r="C99" s="211" t="s">
        <v>150</v>
      </c>
      <c r="D99" s="211" t="s">
        <v>127</v>
      </c>
      <c r="E99" s="212" t="s">
        <v>1097</v>
      </c>
      <c r="F99" s="213" t="s">
        <v>1098</v>
      </c>
      <c r="G99" s="214" t="s">
        <v>268</v>
      </c>
      <c r="H99" s="215">
        <v>10</v>
      </c>
      <c r="I99" s="216"/>
      <c r="J99" s="217">
        <f>ROUND(I99*H99,2)</f>
        <v>0</v>
      </c>
      <c r="K99" s="213" t="s">
        <v>164</v>
      </c>
      <c r="L99" s="43"/>
      <c r="M99" s="218" t="s">
        <v>19</v>
      </c>
      <c r="N99" s="219" t="s">
        <v>42</v>
      </c>
      <c r="O99" s="83"/>
      <c r="P99" s="220">
        <f>O99*H99</f>
        <v>0</v>
      </c>
      <c r="Q99" s="220">
        <v>0</v>
      </c>
      <c r="R99" s="220">
        <f>Q99*H99</f>
        <v>0</v>
      </c>
      <c r="S99" s="220">
        <v>0</v>
      </c>
      <c r="T99" s="221">
        <f>S99*H99</f>
        <v>0</v>
      </c>
      <c r="AR99" s="222" t="s">
        <v>150</v>
      </c>
      <c r="AT99" s="222" t="s">
        <v>127</v>
      </c>
      <c r="AU99" s="222" t="s">
        <v>80</v>
      </c>
      <c r="AY99" s="17" t="s">
        <v>126</v>
      </c>
      <c r="BE99" s="223">
        <f>IF(N99="základní",J99,0)</f>
        <v>0</v>
      </c>
      <c r="BF99" s="223">
        <f>IF(N99="snížená",J99,0)</f>
        <v>0</v>
      </c>
      <c r="BG99" s="223">
        <f>IF(N99="zákl. přenesená",J99,0)</f>
        <v>0</v>
      </c>
      <c r="BH99" s="223">
        <f>IF(N99="sníž. přenesená",J99,0)</f>
        <v>0</v>
      </c>
      <c r="BI99" s="223">
        <f>IF(N99="nulová",J99,0)</f>
        <v>0</v>
      </c>
      <c r="BJ99" s="17" t="s">
        <v>78</v>
      </c>
      <c r="BK99" s="223">
        <f>ROUND(I99*H99,2)</f>
        <v>0</v>
      </c>
      <c r="BL99" s="17" t="s">
        <v>150</v>
      </c>
      <c r="BM99" s="222" t="s">
        <v>1099</v>
      </c>
    </row>
    <row r="100" spans="2:47" s="1" customFormat="1" ht="12">
      <c r="B100" s="38"/>
      <c r="C100" s="39"/>
      <c r="D100" s="224" t="s">
        <v>134</v>
      </c>
      <c r="E100" s="39"/>
      <c r="F100" s="225" t="s">
        <v>1100</v>
      </c>
      <c r="G100" s="39"/>
      <c r="H100" s="39"/>
      <c r="I100" s="135"/>
      <c r="J100" s="39"/>
      <c r="K100" s="39"/>
      <c r="L100" s="43"/>
      <c r="M100" s="226"/>
      <c r="N100" s="83"/>
      <c r="O100" s="83"/>
      <c r="P100" s="83"/>
      <c r="Q100" s="83"/>
      <c r="R100" s="83"/>
      <c r="S100" s="83"/>
      <c r="T100" s="84"/>
      <c r="AT100" s="17" t="s">
        <v>134</v>
      </c>
      <c r="AU100" s="17" t="s">
        <v>80</v>
      </c>
    </row>
    <row r="101" spans="2:47" s="1" customFormat="1" ht="12">
      <c r="B101" s="38"/>
      <c r="C101" s="39"/>
      <c r="D101" s="224" t="s">
        <v>232</v>
      </c>
      <c r="E101" s="39"/>
      <c r="F101" s="227" t="s">
        <v>1101</v>
      </c>
      <c r="G101" s="39"/>
      <c r="H101" s="39"/>
      <c r="I101" s="135"/>
      <c r="J101" s="39"/>
      <c r="K101" s="39"/>
      <c r="L101" s="43"/>
      <c r="M101" s="226"/>
      <c r="N101" s="83"/>
      <c r="O101" s="83"/>
      <c r="P101" s="83"/>
      <c r="Q101" s="83"/>
      <c r="R101" s="83"/>
      <c r="S101" s="83"/>
      <c r="T101" s="84"/>
      <c r="AT101" s="17" t="s">
        <v>232</v>
      </c>
      <c r="AU101" s="17" t="s">
        <v>80</v>
      </c>
    </row>
    <row r="102" spans="2:65" s="1" customFormat="1" ht="16.5" customHeight="1">
      <c r="B102" s="38"/>
      <c r="C102" s="211" t="s">
        <v>125</v>
      </c>
      <c r="D102" s="211" t="s">
        <v>127</v>
      </c>
      <c r="E102" s="212" t="s">
        <v>1102</v>
      </c>
      <c r="F102" s="213" t="s">
        <v>1103</v>
      </c>
      <c r="G102" s="214" t="s">
        <v>268</v>
      </c>
      <c r="H102" s="215">
        <v>1216.155</v>
      </c>
      <c r="I102" s="216"/>
      <c r="J102" s="217">
        <f>ROUND(I102*H102,2)</f>
        <v>0</v>
      </c>
      <c r="K102" s="213" t="s">
        <v>164</v>
      </c>
      <c r="L102" s="43"/>
      <c r="M102" s="218" t="s">
        <v>19</v>
      </c>
      <c r="N102" s="219" t="s">
        <v>42</v>
      </c>
      <c r="O102" s="83"/>
      <c r="P102" s="220">
        <f>O102*H102</f>
        <v>0</v>
      </c>
      <c r="Q102" s="220">
        <v>0</v>
      </c>
      <c r="R102" s="220">
        <f>Q102*H102</f>
        <v>0</v>
      </c>
      <c r="S102" s="220">
        <v>0</v>
      </c>
      <c r="T102" s="221">
        <f>S102*H102</f>
        <v>0</v>
      </c>
      <c r="AR102" s="222" t="s">
        <v>150</v>
      </c>
      <c r="AT102" s="222" t="s">
        <v>127</v>
      </c>
      <c r="AU102" s="222" t="s">
        <v>80</v>
      </c>
      <c r="AY102" s="17" t="s">
        <v>126</v>
      </c>
      <c r="BE102" s="223">
        <f>IF(N102="základní",J102,0)</f>
        <v>0</v>
      </c>
      <c r="BF102" s="223">
        <f>IF(N102="snížená",J102,0)</f>
        <v>0</v>
      </c>
      <c r="BG102" s="223">
        <f>IF(N102="zákl. přenesená",J102,0)</f>
        <v>0</v>
      </c>
      <c r="BH102" s="223">
        <f>IF(N102="sníž. přenesená",J102,0)</f>
        <v>0</v>
      </c>
      <c r="BI102" s="223">
        <f>IF(N102="nulová",J102,0)</f>
        <v>0</v>
      </c>
      <c r="BJ102" s="17" t="s">
        <v>78</v>
      </c>
      <c r="BK102" s="223">
        <f>ROUND(I102*H102,2)</f>
        <v>0</v>
      </c>
      <c r="BL102" s="17" t="s">
        <v>150</v>
      </c>
      <c r="BM102" s="222" t="s">
        <v>1104</v>
      </c>
    </row>
    <row r="103" spans="2:47" s="1" customFormat="1" ht="12">
      <c r="B103" s="38"/>
      <c r="C103" s="39"/>
      <c r="D103" s="224" t="s">
        <v>134</v>
      </c>
      <c r="E103" s="39"/>
      <c r="F103" s="225" t="s">
        <v>1105</v>
      </c>
      <c r="G103" s="39"/>
      <c r="H103" s="39"/>
      <c r="I103" s="135"/>
      <c r="J103" s="39"/>
      <c r="K103" s="39"/>
      <c r="L103" s="43"/>
      <c r="M103" s="226"/>
      <c r="N103" s="83"/>
      <c r="O103" s="83"/>
      <c r="P103" s="83"/>
      <c r="Q103" s="83"/>
      <c r="R103" s="83"/>
      <c r="S103" s="83"/>
      <c r="T103" s="84"/>
      <c r="AT103" s="17" t="s">
        <v>134</v>
      </c>
      <c r="AU103" s="17" t="s">
        <v>80</v>
      </c>
    </row>
    <row r="104" spans="2:47" s="1" customFormat="1" ht="12">
      <c r="B104" s="38"/>
      <c r="C104" s="39"/>
      <c r="D104" s="224" t="s">
        <v>232</v>
      </c>
      <c r="E104" s="39"/>
      <c r="F104" s="227" t="s">
        <v>277</v>
      </c>
      <c r="G104" s="39"/>
      <c r="H104" s="39"/>
      <c r="I104" s="135"/>
      <c r="J104" s="39"/>
      <c r="K104" s="39"/>
      <c r="L104" s="43"/>
      <c r="M104" s="226"/>
      <c r="N104" s="83"/>
      <c r="O104" s="83"/>
      <c r="P104" s="83"/>
      <c r="Q104" s="83"/>
      <c r="R104" s="83"/>
      <c r="S104" s="83"/>
      <c r="T104" s="84"/>
      <c r="AT104" s="17" t="s">
        <v>232</v>
      </c>
      <c r="AU104" s="17" t="s">
        <v>80</v>
      </c>
    </row>
    <row r="105" spans="2:51" s="13" customFormat="1" ht="12">
      <c r="B105" s="242"/>
      <c r="C105" s="243"/>
      <c r="D105" s="224" t="s">
        <v>240</v>
      </c>
      <c r="E105" s="244" t="s">
        <v>19</v>
      </c>
      <c r="F105" s="245" t="s">
        <v>1106</v>
      </c>
      <c r="G105" s="243"/>
      <c r="H105" s="244" t="s">
        <v>19</v>
      </c>
      <c r="I105" s="246"/>
      <c r="J105" s="243"/>
      <c r="K105" s="243"/>
      <c r="L105" s="247"/>
      <c r="M105" s="248"/>
      <c r="N105" s="249"/>
      <c r="O105" s="249"/>
      <c r="P105" s="249"/>
      <c r="Q105" s="249"/>
      <c r="R105" s="249"/>
      <c r="S105" s="249"/>
      <c r="T105" s="250"/>
      <c r="AT105" s="251" t="s">
        <v>240</v>
      </c>
      <c r="AU105" s="251" t="s">
        <v>80</v>
      </c>
      <c r="AV105" s="13" t="s">
        <v>78</v>
      </c>
      <c r="AW105" s="13" t="s">
        <v>32</v>
      </c>
      <c r="AX105" s="13" t="s">
        <v>71</v>
      </c>
      <c r="AY105" s="251" t="s">
        <v>126</v>
      </c>
    </row>
    <row r="106" spans="2:51" s="12" customFormat="1" ht="12">
      <c r="B106" s="231"/>
      <c r="C106" s="232"/>
      <c r="D106" s="224" t="s">
        <v>240</v>
      </c>
      <c r="E106" s="233" t="s">
        <v>19</v>
      </c>
      <c r="F106" s="234" t="s">
        <v>1107</v>
      </c>
      <c r="G106" s="232"/>
      <c r="H106" s="235">
        <v>240.975</v>
      </c>
      <c r="I106" s="236"/>
      <c r="J106" s="232"/>
      <c r="K106" s="232"/>
      <c r="L106" s="237"/>
      <c r="M106" s="238"/>
      <c r="N106" s="239"/>
      <c r="O106" s="239"/>
      <c r="P106" s="239"/>
      <c r="Q106" s="239"/>
      <c r="R106" s="239"/>
      <c r="S106" s="239"/>
      <c r="T106" s="240"/>
      <c r="AT106" s="241" t="s">
        <v>240</v>
      </c>
      <c r="AU106" s="241" t="s">
        <v>80</v>
      </c>
      <c r="AV106" s="12" t="s">
        <v>80</v>
      </c>
      <c r="AW106" s="12" t="s">
        <v>32</v>
      </c>
      <c r="AX106" s="12" t="s">
        <v>71</v>
      </c>
      <c r="AY106" s="241" t="s">
        <v>126</v>
      </c>
    </row>
    <row r="107" spans="2:51" s="13" customFormat="1" ht="12">
      <c r="B107" s="242"/>
      <c r="C107" s="243"/>
      <c r="D107" s="224" t="s">
        <v>240</v>
      </c>
      <c r="E107" s="244" t="s">
        <v>19</v>
      </c>
      <c r="F107" s="245" t="s">
        <v>1108</v>
      </c>
      <c r="G107" s="243"/>
      <c r="H107" s="244" t="s">
        <v>19</v>
      </c>
      <c r="I107" s="246"/>
      <c r="J107" s="243"/>
      <c r="K107" s="243"/>
      <c r="L107" s="247"/>
      <c r="M107" s="248"/>
      <c r="N107" s="249"/>
      <c r="O107" s="249"/>
      <c r="P107" s="249"/>
      <c r="Q107" s="249"/>
      <c r="R107" s="249"/>
      <c r="S107" s="249"/>
      <c r="T107" s="250"/>
      <c r="AT107" s="251" t="s">
        <v>240</v>
      </c>
      <c r="AU107" s="251" t="s">
        <v>80</v>
      </c>
      <c r="AV107" s="13" t="s">
        <v>78</v>
      </c>
      <c r="AW107" s="13" t="s">
        <v>32</v>
      </c>
      <c r="AX107" s="13" t="s">
        <v>71</v>
      </c>
      <c r="AY107" s="251" t="s">
        <v>126</v>
      </c>
    </row>
    <row r="108" spans="2:51" s="12" customFormat="1" ht="12">
      <c r="B108" s="231"/>
      <c r="C108" s="232"/>
      <c r="D108" s="224" t="s">
        <v>240</v>
      </c>
      <c r="E108" s="233" t="s">
        <v>19</v>
      </c>
      <c r="F108" s="234" t="s">
        <v>1109</v>
      </c>
      <c r="G108" s="232"/>
      <c r="H108" s="235">
        <v>14.4</v>
      </c>
      <c r="I108" s="236"/>
      <c r="J108" s="232"/>
      <c r="K108" s="232"/>
      <c r="L108" s="237"/>
      <c r="M108" s="238"/>
      <c r="N108" s="239"/>
      <c r="O108" s="239"/>
      <c r="P108" s="239"/>
      <c r="Q108" s="239"/>
      <c r="R108" s="239"/>
      <c r="S108" s="239"/>
      <c r="T108" s="240"/>
      <c r="AT108" s="241" t="s">
        <v>240</v>
      </c>
      <c r="AU108" s="241" t="s">
        <v>80</v>
      </c>
      <c r="AV108" s="12" t="s">
        <v>80</v>
      </c>
      <c r="AW108" s="12" t="s">
        <v>32</v>
      </c>
      <c r="AX108" s="12" t="s">
        <v>71</v>
      </c>
      <c r="AY108" s="241" t="s">
        <v>126</v>
      </c>
    </row>
    <row r="109" spans="2:51" s="13" customFormat="1" ht="12">
      <c r="B109" s="242"/>
      <c r="C109" s="243"/>
      <c r="D109" s="224" t="s">
        <v>240</v>
      </c>
      <c r="E109" s="244" t="s">
        <v>19</v>
      </c>
      <c r="F109" s="245" t="s">
        <v>1110</v>
      </c>
      <c r="G109" s="243"/>
      <c r="H109" s="244" t="s">
        <v>19</v>
      </c>
      <c r="I109" s="246"/>
      <c r="J109" s="243"/>
      <c r="K109" s="243"/>
      <c r="L109" s="247"/>
      <c r="M109" s="248"/>
      <c r="N109" s="249"/>
      <c r="O109" s="249"/>
      <c r="P109" s="249"/>
      <c r="Q109" s="249"/>
      <c r="R109" s="249"/>
      <c r="S109" s="249"/>
      <c r="T109" s="250"/>
      <c r="AT109" s="251" t="s">
        <v>240</v>
      </c>
      <c r="AU109" s="251" t="s">
        <v>80</v>
      </c>
      <c r="AV109" s="13" t="s">
        <v>78</v>
      </c>
      <c r="AW109" s="13" t="s">
        <v>32</v>
      </c>
      <c r="AX109" s="13" t="s">
        <v>71</v>
      </c>
      <c r="AY109" s="251" t="s">
        <v>126</v>
      </c>
    </row>
    <row r="110" spans="2:51" s="12" customFormat="1" ht="12">
      <c r="B110" s="231"/>
      <c r="C110" s="232"/>
      <c r="D110" s="224" t="s">
        <v>240</v>
      </c>
      <c r="E110" s="233" t="s">
        <v>19</v>
      </c>
      <c r="F110" s="234" t="s">
        <v>1111</v>
      </c>
      <c r="G110" s="232"/>
      <c r="H110" s="235">
        <v>797.58</v>
      </c>
      <c r="I110" s="236"/>
      <c r="J110" s="232"/>
      <c r="K110" s="232"/>
      <c r="L110" s="237"/>
      <c r="M110" s="238"/>
      <c r="N110" s="239"/>
      <c r="O110" s="239"/>
      <c r="P110" s="239"/>
      <c r="Q110" s="239"/>
      <c r="R110" s="239"/>
      <c r="S110" s="239"/>
      <c r="T110" s="240"/>
      <c r="AT110" s="241" t="s">
        <v>240</v>
      </c>
      <c r="AU110" s="241" t="s">
        <v>80</v>
      </c>
      <c r="AV110" s="12" t="s">
        <v>80</v>
      </c>
      <c r="AW110" s="12" t="s">
        <v>32</v>
      </c>
      <c r="AX110" s="12" t="s">
        <v>71</v>
      </c>
      <c r="AY110" s="241" t="s">
        <v>126</v>
      </c>
    </row>
    <row r="111" spans="2:51" s="13" customFormat="1" ht="12">
      <c r="B111" s="242"/>
      <c r="C111" s="243"/>
      <c r="D111" s="224" t="s">
        <v>240</v>
      </c>
      <c r="E111" s="244" t="s">
        <v>19</v>
      </c>
      <c r="F111" s="245" t="s">
        <v>1112</v>
      </c>
      <c r="G111" s="243"/>
      <c r="H111" s="244" t="s">
        <v>19</v>
      </c>
      <c r="I111" s="246"/>
      <c r="J111" s="243"/>
      <c r="K111" s="243"/>
      <c r="L111" s="247"/>
      <c r="M111" s="248"/>
      <c r="N111" s="249"/>
      <c r="O111" s="249"/>
      <c r="P111" s="249"/>
      <c r="Q111" s="249"/>
      <c r="R111" s="249"/>
      <c r="S111" s="249"/>
      <c r="T111" s="250"/>
      <c r="AT111" s="251" t="s">
        <v>240</v>
      </c>
      <c r="AU111" s="251" t="s">
        <v>80</v>
      </c>
      <c r="AV111" s="13" t="s">
        <v>78</v>
      </c>
      <c r="AW111" s="13" t="s">
        <v>32</v>
      </c>
      <c r="AX111" s="13" t="s">
        <v>71</v>
      </c>
      <c r="AY111" s="251" t="s">
        <v>126</v>
      </c>
    </row>
    <row r="112" spans="2:51" s="12" customFormat="1" ht="12">
      <c r="B112" s="231"/>
      <c r="C112" s="232"/>
      <c r="D112" s="224" t="s">
        <v>240</v>
      </c>
      <c r="E112" s="233" t="s">
        <v>19</v>
      </c>
      <c r="F112" s="234" t="s">
        <v>1113</v>
      </c>
      <c r="G112" s="232"/>
      <c r="H112" s="235">
        <v>163.2</v>
      </c>
      <c r="I112" s="236"/>
      <c r="J112" s="232"/>
      <c r="K112" s="232"/>
      <c r="L112" s="237"/>
      <c r="M112" s="238"/>
      <c r="N112" s="239"/>
      <c r="O112" s="239"/>
      <c r="P112" s="239"/>
      <c r="Q112" s="239"/>
      <c r="R112" s="239"/>
      <c r="S112" s="239"/>
      <c r="T112" s="240"/>
      <c r="AT112" s="241" t="s">
        <v>240</v>
      </c>
      <c r="AU112" s="241" t="s">
        <v>80</v>
      </c>
      <c r="AV112" s="12" t="s">
        <v>80</v>
      </c>
      <c r="AW112" s="12" t="s">
        <v>32</v>
      </c>
      <c r="AX112" s="12" t="s">
        <v>71</v>
      </c>
      <c r="AY112" s="241" t="s">
        <v>126</v>
      </c>
    </row>
    <row r="113" spans="2:51" s="14" customFormat="1" ht="12">
      <c r="B113" s="252"/>
      <c r="C113" s="253"/>
      <c r="D113" s="224" t="s">
        <v>240</v>
      </c>
      <c r="E113" s="254" t="s">
        <v>19</v>
      </c>
      <c r="F113" s="255" t="s">
        <v>300</v>
      </c>
      <c r="G113" s="253"/>
      <c r="H113" s="256">
        <v>1216.155</v>
      </c>
      <c r="I113" s="257"/>
      <c r="J113" s="253"/>
      <c r="K113" s="253"/>
      <c r="L113" s="258"/>
      <c r="M113" s="259"/>
      <c r="N113" s="260"/>
      <c r="O113" s="260"/>
      <c r="P113" s="260"/>
      <c r="Q113" s="260"/>
      <c r="R113" s="260"/>
      <c r="S113" s="260"/>
      <c r="T113" s="261"/>
      <c r="AT113" s="262" t="s">
        <v>240</v>
      </c>
      <c r="AU113" s="262" t="s">
        <v>80</v>
      </c>
      <c r="AV113" s="14" t="s">
        <v>150</v>
      </c>
      <c r="AW113" s="14" t="s">
        <v>32</v>
      </c>
      <c r="AX113" s="14" t="s">
        <v>78</v>
      </c>
      <c r="AY113" s="262" t="s">
        <v>126</v>
      </c>
    </row>
    <row r="114" spans="2:65" s="1" customFormat="1" ht="16.5" customHeight="1">
      <c r="B114" s="38"/>
      <c r="C114" s="211" t="s">
        <v>161</v>
      </c>
      <c r="D114" s="211" t="s">
        <v>127</v>
      </c>
      <c r="E114" s="212" t="s">
        <v>1114</v>
      </c>
      <c r="F114" s="213" t="s">
        <v>1115</v>
      </c>
      <c r="G114" s="214" t="s">
        <v>229</v>
      </c>
      <c r="H114" s="215">
        <v>1421.7</v>
      </c>
      <c r="I114" s="216"/>
      <c r="J114" s="217">
        <f>ROUND(I114*H114,2)</f>
        <v>0</v>
      </c>
      <c r="K114" s="213" t="s">
        <v>164</v>
      </c>
      <c r="L114" s="43"/>
      <c r="M114" s="218" t="s">
        <v>19</v>
      </c>
      <c r="N114" s="219" t="s">
        <v>42</v>
      </c>
      <c r="O114" s="83"/>
      <c r="P114" s="220">
        <f>O114*H114</f>
        <v>0</v>
      </c>
      <c r="Q114" s="220">
        <v>0.00058</v>
      </c>
      <c r="R114" s="220">
        <f>Q114*H114</f>
        <v>0.824586</v>
      </c>
      <c r="S114" s="220">
        <v>0</v>
      </c>
      <c r="T114" s="221">
        <f>S114*H114</f>
        <v>0</v>
      </c>
      <c r="AR114" s="222" t="s">
        <v>150</v>
      </c>
      <c r="AT114" s="222" t="s">
        <v>127</v>
      </c>
      <c r="AU114" s="222" t="s">
        <v>80</v>
      </c>
      <c r="AY114" s="17" t="s">
        <v>126</v>
      </c>
      <c r="BE114" s="223">
        <f>IF(N114="základní",J114,0)</f>
        <v>0</v>
      </c>
      <c r="BF114" s="223">
        <f>IF(N114="snížená",J114,0)</f>
        <v>0</v>
      </c>
      <c r="BG114" s="223">
        <f>IF(N114="zákl. přenesená",J114,0)</f>
        <v>0</v>
      </c>
      <c r="BH114" s="223">
        <f>IF(N114="sníž. přenesená",J114,0)</f>
        <v>0</v>
      </c>
      <c r="BI114" s="223">
        <f>IF(N114="nulová",J114,0)</f>
        <v>0</v>
      </c>
      <c r="BJ114" s="17" t="s">
        <v>78</v>
      </c>
      <c r="BK114" s="223">
        <f>ROUND(I114*H114,2)</f>
        <v>0</v>
      </c>
      <c r="BL114" s="17" t="s">
        <v>150</v>
      </c>
      <c r="BM114" s="222" t="s">
        <v>1116</v>
      </c>
    </row>
    <row r="115" spans="2:47" s="1" customFormat="1" ht="12">
      <c r="B115" s="38"/>
      <c r="C115" s="39"/>
      <c r="D115" s="224" t="s">
        <v>134</v>
      </c>
      <c r="E115" s="39"/>
      <c r="F115" s="225" t="s">
        <v>1117</v>
      </c>
      <c r="G115" s="39"/>
      <c r="H115" s="39"/>
      <c r="I115" s="135"/>
      <c r="J115" s="39"/>
      <c r="K115" s="39"/>
      <c r="L115" s="43"/>
      <c r="M115" s="226"/>
      <c r="N115" s="83"/>
      <c r="O115" s="83"/>
      <c r="P115" s="83"/>
      <c r="Q115" s="83"/>
      <c r="R115" s="83"/>
      <c r="S115" s="83"/>
      <c r="T115" s="84"/>
      <c r="AT115" s="17" t="s">
        <v>134</v>
      </c>
      <c r="AU115" s="17" t="s">
        <v>80</v>
      </c>
    </row>
    <row r="116" spans="2:47" s="1" customFormat="1" ht="12">
      <c r="B116" s="38"/>
      <c r="C116" s="39"/>
      <c r="D116" s="224" t="s">
        <v>232</v>
      </c>
      <c r="E116" s="39"/>
      <c r="F116" s="227" t="s">
        <v>1118</v>
      </c>
      <c r="G116" s="39"/>
      <c r="H116" s="39"/>
      <c r="I116" s="135"/>
      <c r="J116" s="39"/>
      <c r="K116" s="39"/>
      <c r="L116" s="43"/>
      <c r="M116" s="226"/>
      <c r="N116" s="83"/>
      <c r="O116" s="83"/>
      <c r="P116" s="83"/>
      <c r="Q116" s="83"/>
      <c r="R116" s="83"/>
      <c r="S116" s="83"/>
      <c r="T116" s="84"/>
      <c r="AT116" s="17" t="s">
        <v>232</v>
      </c>
      <c r="AU116" s="17" t="s">
        <v>80</v>
      </c>
    </row>
    <row r="117" spans="2:51" s="13" customFormat="1" ht="12">
      <c r="B117" s="242"/>
      <c r="C117" s="243"/>
      <c r="D117" s="224" t="s">
        <v>240</v>
      </c>
      <c r="E117" s="244" t="s">
        <v>19</v>
      </c>
      <c r="F117" s="245" t="s">
        <v>1106</v>
      </c>
      <c r="G117" s="243"/>
      <c r="H117" s="244" t="s">
        <v>19</v>
      </c>
      <c r="I117" s="246"/>
      <c r="J117" s="243"/>
      <c r="K117" s="243"/>
      <c r="L117" s="247"/>
      <c r="M117" s="248"/>
      <c r="N117" s="249"/>
      <c r="O117" s="249"/>
      <c r="P117" s="249"/>
      <c r="Q117" s="249"/>
      <c r="R117" s="249"/>
      <c r="S117" s="249"/>
      <c r="T117" s="250"/>
      <c r="AT117" s="251" t="s">
        <v>240</v>
      </c>
      <c r="AU117" s="251" t="s">
        <v>80</v>
      </c>
      <c r="AV117" s="13" t="s">
        <v>78</v>
      </c>
      <c r="AW117" s="13" t="s">
        <v>32</v>
      </c>
      <c r="AX117" s="13" t="s">
        <v>71</v>
      </c>
      <c r="AY117" s="251" t="s">
        <v>126</v>
      </c>
    </row>
    <row r="118" spans="2:51" s="12" customFormat="1" ht="12">
      <c r="B118" s="231"/>
      <c r="C118" s="232"/>
      <c r="D118" s="224" t="s">
        <v>240</v>
      </c>
      <c r="E118" s="233" t="s">
        <v>19</v>
      </c>
      <c r="F118" s="234" t="s">
        <v>1119</v>
      </c>
      <c r="G118" s="232"/>
      <c r="H118" s="235">
        <v>535.5</v>
      </c>
      <c r="I118" s="236"/>
      <c r="J118" s="232"/>
      <c r="K118" s="232"/>
      <c r="L118" s="237"/>
      <c r="M118" s="238"/>
      <c r="N118" s="239"/>
      <c r="O118" s="239"/>
      <c r="P118" s="239"/>
      <c r="Q118" s="239"/>
      <c r="R118" s="239"/>
      <c r="S118" s="239"/>
      <c r="T118" s="240"/>
      <c r="AT118" s="241" t="s">
        <v>240</v>
      </c>
      <c r="AU118" s="241" t="s">
        <v>80</v>
      </c>
      <c r="AV118" s="12" t="s">
        <v>80</v>
      </c>
      <c r="AW118" s="12" t="s">
        <v>32</v>
      </c>
      <c r="AX118" s="12" t="s">
        <v>71</v>
      </c>
      <c r="AY118" s="241" t="s">
        <v>126</v>
      </c>
    </row>
    <row r="119" spans="2:51" s="13" customFormat="1" ht="12">
      <c r="B119" s="242"/>
      <c r="C119" s="243"/>
      <c r="D119" s="224" t="s">
        <v>240</v>
      </c>
      <c r="E119" s="244" t="s">
        <v>19</v>
      </c>
      <c r="F119" s="245" t="s">
        <v>1120</v>
      </c>
      <c r="G119" s="243"/>
      <c r="H119" s="244" t="s">
        <v>19</v>
      </c>
      <c r="I119" s="246"/>
      <c r="J119" s="243"/>
      <c r="K119" s="243"/>
      <c r="L119" s="247"/>
      <c r="M119" s="248"/>
      <c r="N119" s="249"/>
      <c r="O119" s="249"/>
      <c r="P119" s="249"/>
      <c r="Q119" s="249"/>
      <c r="R119" s="249"/>
      <c r="S119" s="249"/>
      <c r="T119" s="250"/>
      <c r="AT119" s="251" t="s">
        <v>240</v>
      </c>
      <c r="AU119" s="251" t="s">
        <v>80</v>
      </c>
      <c r="AV119" s="13" t="s">
        <v>78</v>
      </c>
      <c r="AW119" s="13" t="s">
        <v>32</v>
      </c>
      <c r="AX119" s="13" t="s">
        <v>71</v>
      </c>
      <c r="AY119" s="251" t="s">
        <v>126</v>
      </c>
    </row>
    <row r="120" spans="2:51" s="12" customFormat="1" ht="12">
      <c r="B120" s="231"/>
      <c r="C120" s="232"/>
      <c r="D120" s="224" t="s">
        <v>240</v>
      </c>
      <c r="E120" s="233" t="s">
        <v>19</v>
      </c>
      <c r="F120" s="234" t="s">
        <v>1121</v>
      </c>
      <c r="G120" s="232"/>
      <c r="H120" s="235">
        <v>886.2</v>
      </c>
      <c r="I120" s="236"/>
      <c r="J120" s="232"/>
      <c r="K120" s="232"/>
      <c r="L120" s="237"/>
      <c r="M120" s="238"/>
      <c r="N120" s="239"/>
      <c r="O120" s="239"/>
      <c r="P120" s="239"/>
      <c r="Q120" s="239"/>
      <c r="R120" s="239"/>
      <c r="S120" s="239"/>
      <c r="T120" s="240"/>
      <c r="AT120" s="241" t="s">
        <v>240</v>
      </c>
      <c r="AU120" s="241" t="s">
        <v>80</v>
      </c>
      <c r="AV120" s="12" t="s">
        <v>80</v>
      </c>
      <c r="AW120" s="12" t="s">
        <v>32</v>
      </c>
      <c r="AX120" s="12" t="s">
        <v>71</v>
      </c>
      <c r="AY120" s="241" t="s">
        <v>126</v>
      </c>
    </row>
    <row r="121" spans="2:51" s="14" customFormat="1" ht="12">
      <c r="B121" s="252"/>
      <c r="C121" s="253"/>
      <c r="D121" s="224" t="s">
        <v>240</v>
      </c>
      <c r="E121" s="254" t="s">
        <v>19</v>
      </c>
      <c r="F121" s="255" t="s">
        <v>300</v>
      </c>
      <c r="G121" s="253"/>
      <c r="H121" s="256">
        <v>1421.7</v>
      </c>
      <c r="I121" s="257"/>
      <c r="J121" s="253"/>
      <c r="K121" s="253"/>
      <c r="L121" s="258"/>
      <c r="M121" s="259"/>
      <c r="N121" s="260"/>
      <c r="O121" s="260"/>
      <c r="P121" s="260"/>
      <c r="Q121" s="260"/>
      <c r="R121" s="260"/>
      <c r="S121" s="260"/>
      <c r="T121" s="261"/>
      <c r="AT121" s="262" t="s">
        <v>240</v>
      </c>
      <c r="AU121" s="262" t="s">
        <v>80</v>
      </c>
      <c r="AV121" s="14" t="s">
        <v>150</v>
      </c>
      <c r="AW121" s="14" t="s">
        <v>32</v>
      </c>
      <c r="AX121" s="14" t="s">
        <v>78</v>
      </c>
      <c r="AY121" s="262" t="s">
        <v>126</v>
      </c>
    </row>
    <row r="122" spans="2:65" s="1" customFormat="1" ht="24" customHeight="1">
      <c r="B122" s="38"/>
      <c r="C122" s="211" t="s">
        <v>167</v>
      </c>
      <c r="D122" s="211" t="s">
        <v>127</v>
      </c>
      <c r="E122" s="212" t="s">
        <v>279</v>
      </c>
      <c r="F122" s="213" t="s">
        <v>280</v>
      </c>
      <c r="G122" s="214" t="s">
        <v>268</v>
      </c>
      <c r="H122" s="215">
        <v>846.72</v>
      </c>
      <c r="I122" s="216"/>
      <c r="J122" s="217">
        <f>ROUND(I122*H122,2)</f>
        <v>0</v>
      </c>
      <c r="K122" s="213" t="s">
        <v>19</v>
      </c>
      <c r="L122" s="43"/>
      <c r="M122" s="218" t="s">
        <v>19</v>
      </c>
      <c r="N122" s="219" t="s">
        <v>42</v>
      </c>
      <c r="O122" s="83"/>
      <c r="P122" s="220">
        <f>O122*H122</f>
        <v>0</v>
      </c>
      <c r="Q122" s="220">
        <v>0</v>
      </c>
      <c r="R122" s="220">
        <f>Q122*H122</f>
        <v>0</v>
      </c>
      <c r="S122" s="220">
        <v>0</v>
      </c>
      <c r="T122" s="221">
        <f>S122*H122</f>
        <v>0</v>
      </c>
      <c r="AR122" s="222" t="s">
        <v>150</v>
      </c>
      <c r="AT122" s="222" t="s">
        <v>127</v>
      </c>
      <c r="AU122" s="222" t="s">
        <v>80</v>
      </c>
      <c r="AY122" s="17" t="s">
        <v>126</v>
      </c>
      <c r="BE122" s="223">
        <f>IF(N122="základní",J122,0)</f>
        <v>0</v>
      </c>
      <c r="BF122" s="223">
        <f>IF(N122="snížená",J122,0)</f>
        <v>0</v>
      </c>
      <c r="BG122" s="223">
        <f>IF(N122="zákl. přenesená",J122,0)</f>
        <v>0</v>
      </c>
      <c r="BH122" s="223">
        <f>IF(N122="sníž. přenesená",J122,0)</f>
        <v>0</v>
      </c>
      <c r="BI122" s="223">
        <f>IF(N122="nulová",J122,0)</f>
        <v>0</v>
      </c>
      <c r="BJ122" s="17" t="s">
        <v>78</v>
      </c>
      <c r="BK122" s="223">
        <f>ROUND(I122*H122,2)</f>
        <v>0</v>
      </c>
      <c r="BL122" s="17" t="s">
        <v>150</v>
      </c>
      <c r="BM122" s="222" t="s">
        <v>1122</v>
      </c>
    </row>
    <row r="123" spans="2:47" s="1" customFormat="1" ht="12">
      <c r="B123" s="38"/>
      <c r="C123" s="39"/>
      <c r="D123" s="224" t="s">
        <v>134</v>
      </c>
      <c r="E123" s="39"/>
      <c r="F123" s="225" t="s">
        <v>282</v>
      </c>
      <c r="G123" s="39"/>
      <c r="H123" s="39"/>
      <c r="I123" s="135"/>
      <c r="J123" s="39"/>
      <c r="K123" s="39"/>
      <c r="L123" s="43"/>
      <c r="M123" s="226"/>
      <c r="N123" s="83"/>
      <c r="O123" s="83"/>
      <c r="P123" s="83"/>
      <c r="Q123" s="83"/>
      <c r="R123" s="83"/>
      <c r="S123" s="83"/>
      <c r="T123" s="84"/>
      <c r="AT123" s="17" t="s">
        <v>134</v>
      </c>
      <c r="AU123" s="17" t="s">
        <v>80</v>
      </c>
    </row>
    <row r="124" spans="2:51" s="12" customFormat="1" ht="12">
      <c r="B124" s="231"/>
      <c r="C124" s="232"/>
      <c r="D124" s="224" t="s">
        <v>240</v>
      </c>
      <c r="E124" s="233" t="s">
        <v>19</v>
      </c>
      <c r="F124" s="234" t="s">
        <v>1123</v>
      </c>
      <c r="G124" s="232"/>
      <c r="H124" s="235">
        <v>846.72</v>
      </c>
      <c r="I124" s="236"/>
      <c r="J124" s="232"/>
      <c r="K124" s="232"/>
      <c r="L124" s="237"/>
      <c r="M124" s="238"/>
      <c r="N124" s="239"/>
      <c r="O124" s="239"/>
      <c r="P124" s="239"/>
      <c r="Q124" s="239"/>
      <c r="R124" s="239"/>
      <c r="S124" s="239"/>
      <c r="T124" s="240"/>
      <c r="AT124" s="241" t="s">
        <v>240</v>
      </c>
      <c r="AU124" s="241" t="s">
        <v>80</v>
      </c>
      <c r="AV124" s="12" t="s">
        <v>80</v>
      </c>
      <c r="AW124" s="12" t="s">
        <v>32</v>
      </c>
      <c r="AX124" s="12" t="s">
        <v>78</v>
      </c>
      <c r="AY124" s="241" t="s">
        <v>126</v>
      </c>
    </row>
    <row r="125" spans="2:65" s="1" customFormat="1" ht="16.5" customHeight="1">
      <c r="B125" s="38"/>
      <c r="C125" s="211" t="s">
        <v>172</v>
      </c>
      <c r="D125" s="211" t="s">
        <v>127</v>
      </c>
      <c r="E125" s="212" t="s">
        <v>284</v>
      </c>
      <c r="F125" s="213" t="s">
        <v>285</v>
      </c>
      <c r="G125" s="214" t="s">
        <v>286</v>
      </c>
      <c r="H125" s="215">
        <v>1524.096</v>
      </c>
      <c r="I125" s="216"/>
      <c r="J125" s="217">
        <f>ROUND(I125*H125,2)</f>
        <v>0</v>
      </c>
      <c r="K125" s="213" t="s">
        <v>164</v>
      </c>
      <c r="L125" s="43"/>
      <c r="M125" s="218" t="s">
        <v>19</v>
      </c>
      <c r="N125" s="219" t="s">
        <v>42</v>
      </c>
      <c r="O125" s="83"/>
      <c r="P125" s="220">
        <f>O125*H125</f>
        <v>0</v>
      </c>
      <c r="Q125" s="220">
        <v>0</v>
      </c>
      <c r="R125" s="220">
        <f>Q125*H125</f>
        <v>0</v>
      </c>
      <c r="S125" s="220">
        <v>0</v>
      </c>
      <c r="T125" s="221">
        <f>S125*H125</f>
        <v>0</v>
      </c>
      <c r="AR125" s="222" t="s">
        <v>150</v>
      </c>
      <c r="AT125" s="222" t="s">
        <v>127</v>
      </c>
      <c r="AU125" s="222" t="s">
        <v>80</v>
      </c>
      <c r="AY125" s="17" t="s">
        <v>126</v>
      </c>
      <c r="BE125" s="223">
        <f>IF(N125="základní",J125,0)</f>
        <v>0</v>
      </c>
      <c r="BF125" s="223">
        <f>IF(N125="snížená",J125,0)</f>
        <v>0</v>
      </c>
      <c r="BG125" s="223">
        <f>IF(N125="zákl. přenesená",J125,0)</f>
        <v>0</v>
      </c>
      <c r="BH125" s="223">
        <f>IF(N125="sníž. přenesená",J125,0)</f>
        <v>0</v>
      </c>
      <c r="BI125" s="223">
        <f>IF(N125="nulová",J125,0)</f>
        <v>0</v>
      </c>
      <c r="BJ125" s="17" t="s">
        <v>78</v>
      </c>
      <c r="BK125" s="223">
        <f>ROUND(I125*H125,2)</f>
        <v>0</v>
      </c>
      <c r="BL125" s="17" t="s">
        <v>150</v>
      </c>
      <c r="BM125" s="222" t="s">
        <v>1124</v>
      </c>
    </row>
    <row r="126" spans="2:47" s="1" customFormat="1" ht="12">
      <c r="B126" s="38"/>
      <c r="C126" s="39"/>
      <c r="D126" s="224" t="s">
        <v>134</v>
      </c>
      <c r="E126" s="39"/>
      <c r="F126" s="225" t="s">
        <v>288</v>
      </c>
      <c r="G126" s="39"/>
      <c r="H126" s="39"/>
      <c r="I126" s="135"/>
      <c r="J126" s="39"/>
      <c r="K126" s="39"/>
      <c r="L126" s="43"/>
      <c r="M126" s="226"/>
      <c r="N126" s="83"/>
      <c r="O126" s="83"/>
      <c r="P126" s="83"/>
      <c r="Q126" s="83"/>
      <c r="R126" s="83"/>
      <c r="S126" s="83"/>
      <c r="T126" s="84"/>
      <c r="AT126" s="17" t="s">
        <v>134</v>
      </c>
      <c r="AU126" s="17" t="s">
        <v>80</v>
      </c>
    </row>
    <row r="127" spans="2:47" s="1" customFormat="1" ht="12">
      <c r="B127" s="38"/>
      <c r="C127" s="39"/>
      <c r="D127" s="224" t="s">
        <v>232</v>
      </c>
      <c r="E127" s="39"/>
      <c r="F127" s="227" t="s">
        <v>289</v>
      </c>
      <c r="G127" s="39"/>
      <c r="H127" s="39"/>
      <c r="I127" s="135"/>
      <c r="J127" s="39"/>
      <c r="K127" s="39"/>
      <c r="L127" s="43"/>
      <c r="M127" s="226"/>
      <c r="N127" s="83"/>
      <c r="O127" s="83"/>
      <c r="P127" s="83"/>
      <c r="Q127" s="83"/>
      <c r="R127" s="83"/>
      <c r="S127" s="83"/>
      <c r="T127" s="84"/>
      <c r="AT127" s="17" t="s">
        <v>232</v>
      </c>
      <c r="AU127" s="17" t="s">
        <v>80</v>
      </c>
    </row>
    <row r="128" spans="2:51" s="12" customFormat="1" ht="12">
      <c r="B128" s="231"/>
      <c r="C128" s="232"/>
      <c r="D128" s="224" t="s">
        <v>240</v>
      </c>
      <c r="E128" s="233" t="s">
        <v>19</v>
      </c>
      <c r="F128" s="234" t="s">
        <v>1125</v>
      </c>
      <c r="G128" s="232"/>
      <c r="H128" s="235">
        <v>1524.096</v>
      </c>
      <c r="I128" s="236"/>
      <c r="J128" s="232"/>
      <c r="K128" s="232"/>
      <c r="L128" s="237"/>
      <c r="M128" s="238"/>
      <c r="N128" s="239"/>
      <c r="O128" s="239"/>
      <c r="P128" s="239"/>
      <c r="Q128" s="239"/>
      <c r="R128" s="239"/>
      <c r="S128" s="239"/>
      <c r="T128" s="240"/>
      <c r="AT128" s="241" t="s">
        <v>240</v>
      </c>
      <c r="AU128" s="241" t="s">
        <v>80</v>
      </c>
      <c r="AV128" s="12" t="s">
        <v>80</v>
      </c>
      <c r="AW128" s="12" t="s">
        <v>32</v>
      </c>
      <c r="AX128" s="12" t="s">
        <v>78</v>
      </c>
      <c r="AY128" s="241" t="s">
        <v>126</v>
      </c>
    </row>
    <row r="129" spans="2:65" s="1" customFormat="1" ht="16.5" customHeight="1">
      <c r="B129" s="38"/>
      <c r="C129" s="211" t="s">
        <v>179</v>
      </c>
      <c r="D129" s="211" t="s">
        <v>127</v>
      </c>
      <c r="E129" s="212" t="s">
        <v>291</v>
      </c>
      <c r="F129" s="213" t="s">
        <v>292</v>
      </c>
      <c r="G129" s="214" t="s">
        <v>268</v>
      </c>
      <c r="H129" s="215">
        <v>585.575</v>
      </c>
      <c r="I129" s="216"/>
      <c r="J129" s="217">
        <f>ROUND(I129*H129,2)</f>
        <v>0</v>
      </c>
      <c r="K129" s="213" t="s">
        <v>164</v>
      </c>
      <c r="L129" s="43"/>
      <c r="M129" s="218" t="s">
        <v>19</v>
      </c>
      <c r="N129" s="219" t="s">
        <v>42</v>
      </c>
      <c r="O129" s="83"/>
      <c r="P129" s="220">
        <f>O129*H129</f>
        <v>0</v>
      </c>
      <c r="Q129" s="220">
        <v>0</v>
      </c>
      <c r="R129" s="220">
        <f>Q129*H129</f>
        <v>0</v>
      </c>
      <c r="S129" s="220">
        <v>0</v>
      </c>
      <c r="T129" s="221">
        <f>S129*H129</f>
        <v>0</v>
      </c>
      <c r="AR129" s="222" t="s">
        <v>150</v>
      </c>
      <c r="AT129" s="222" t="s">
        <v>127</v>
      </c>
      <c r="AU129" s="222" t="s">
        <v>80</v>
      </c>
      <c r="AY129" s="17" t="s">
        <v>126</v>
      </c>
      <c r="BE129" s="223">
        <f>IF(N129="základní",J129,0)</f>
        <v>0</v>
      </c>
      <c r="BF129" s="223">
        <f>IF(N129="snížená",J129,0)</f>
        <v>0</v>
      </c>
      <c r="BG129" s="223">
        <f>IF(N129="zákl. přenesená",J129,0)</f>
        <v>0</v>
      </c>
      <c r="BH129" s="223">
        <f>IF(N129="sníž. přenesená",J129,0)</f>
        <v>0</v>
      </c>
      <c r="BI129" s="223">
        <f>IF(N129="nulová",J129,0)</f>
        <v>0</v>
      </c>
      <c r="BJ129" s="17" t="s">
        <v>78</v>
      </c>
      <c r="BK129" s="223">
        <f>ROUND(I129*H129,2)</f>
        <v>0</v>
      </c>
      <c r="BL129" s="17" t="s">
        <v>150</v>
      </c>
      <c r="BM129" s="222" t="s">
        <v>1126</v>
      </c>
    </row>
    <row r="130" spans="2:47" s="1" customFormat="1" ht="12">
      <c r="B130" s="38"/>
      <c r="C130" s="39"/>
      <c r="D130" s="224" t="s">
        <v>134</v>
      </c>
      <c r="E130" s="39"/>
      <c r="F130" s="225" t="s">
        <v>294</v>
      </c>
      <c r="G130" s="39"/>
      <c r="H130" s="39"/>
      <c r="I130" s="135"/>
      <c r="J130" s="39"/>
      <c r="K130" s="39"/>
      <c r="L130" s="43"/>
      <c r="M130" s="226"/>
      <c r="N130" s="83"/>
      <c r="O130" s="83"/>
      <c r="P130" s="83"/>
      <c r="Q130" s="83"/>
      <c r="R130" s="83"/>
      <c r="S130" s="83"/>
      <c r="T130" s="84"/>
      <c r="AT130" s="17" t="s">
        <v>134</v>
      </c>
      <c r="AU130" s="17" t="s">
        <v>80</v>
      </c>
    </row>
    <row r="131" spans="2:47" s="1" customFormat="1" ht="12">
      <c r="B131" s="38"/>
      <c r="C131" s="39"/>
      <c r="D131" s="224" t="s">
        <v>232</v>
      </c>
      <c r="E131" s="39"/>
      <c r="F131" s="227" t="s">
        <v>295</v>
      </c>
      <c r="G131" s="39"/>
      <c r="H131" s="39"/>
      <c r="I131" s="135"/>
      <c r="J131" s="39"/>
      <c r="K131" s="39"/>
      <c r="L131" s="43"/>
      <c r="M131" s="226"/>
      <c r="N131" s="83"/>
      <c r="O131" s="83"/>
      <c r="P131" s="83"/>
      <c r="Q131" s="83"/>
      <c r="R131" s="83"/>
      <c r="S131" s="83"/>
      <c r="T131" s="84"/>
      <c r="AT131" s="17" t="s">
        <v>232</v>
      </c>
      <c r="AU131" s="17" t="s">
        <v>80</v>
      </c>
    </row>
    <row r="132" spans="2:51" s="13" customFormat="1" ht="12">
      <c r="B132" s="242"/>
      <c r="C132" s="243"/>
      <c r="D132" s="224" t="s">
        <v>240</v>
      </c>
      <c r="E132" s="244" t="s">
        <v>19</v>
      </c>
      <c r="F132" s="245" t="s">
        <v>1127</v>
      </c>
      <c r="G132" s="243"/>
      <c r="H132" s="244" t="s">
        <v>19</v>
      </c>
      <c r="I132" s="246"/>
      <c r="J132" s="243"/>
      <c r="K132" s="243"/>
      <c r="L132" s="247"/>
      <c r="M132" s="248"/>
      <c r="N132" s="249"/>
      <c r="O132" s="249"/>
      <c r="P132" s="249"/>
      <c r="Q132" s="249"/>
      <c r="R132" s="249"/>
      <c r="S132" s="249"/>
      <c r="T132" s="250"/>
      <c r="AT132" s="251" t="s">
        <v>240</v>
      </c>
      <c r="AU132" s="251" t="s">
        <v>80</v>
      </c>
      <c r="AV132" s="13" t="s">
        <v>78</v>
      </c>
      <c r="AW132" s="13" t="s">
        <v>32</v>
      </c>
      <c r="AX132" s="13" t="s">
        <v>71</v>
      </c>
      <c r="AY132" s="251" t="s">
        <v>126</v>
      </c>
    </row>
    <row r="133" spans="2:51" s="12" customFormat="1" ht="12">
      <c r="B133" s="231"/>
      <c r="C133" s="232"/>
      <c r="D133" s="224" t="s">
        <v>240</v>
      </c>
      <c r="E133" s="233" t="s">
        <v>19</v>
      </c>
      <c r="F133" s="234" t="s">
        <v>1128</v>
      </c>
      <c r="G133" s="232"/>
      <c r="H133" s="235">
        <v>155.925</v>
      </c>
      <c r="I133" s="236"/>
      <c r="J133" s="232"/>
      <c r="K133" s="232"/>
      <c r="L133" s="237"/>
      <c r="M133" s="238"/>
      <c r="N133" s="239"/>
      <c r="O133" s="239"/>
      <c r="P133" s="239"/>
      <c r="Q133" s="239"/>
      <c r="R133" s="239"/>
      <c r="S133" s="239"/>
      <c r="T133" s="240"/>
      <c r="AT133" s="241" t="s">
        <v>240</v>
      </c>
      <c r="AU133" s="241" t="s">
        <v>80</v>
      </c>
      <c r="AV133" s="12" t="s">
        <v>80</v>
      </c>
      <c r="AW133" s="12" t="s">
        <v>32</v>
      </c>
      <c r="AX133" s="12" t="s">
        <v>71</v>
      </c>
      <c r="AY133" s="241" t="s">
        <v>126</v>
      </c>
    </row>
    <row r="134" spans="2:51" s="13" customFormat="1" ht="12">
      <c r="B134" s="242"/>
      <c r="C134" s="243"/>
      <c r="D134" s="224" t="s">
        <v>240</v>
      </c>
      <c r="E134" s="244" t="s">
        <v>19</v>
      </c>
      <c r="F134" s="245" t="s">
        <v>1129</v>
      </c>
      <c r="G134" s="243"/>
      <c r="H134" s="244" t="s">
        <v>19</v>
      </c>
      <c r="I134" s="246"/>
      <c r="J134" s="243"/>
      <c r="K134" s="243"/>
      <c r="L134" s="247"/>
      <c r="M134" s="248"/>
      <c r="N134" s="249"/>
      <c r="O134" s="249"/>
      <c r="P134" s="249"/>
      <c r="Q134" s="249"/>
      <c r="R134" s="249"/>
      <c r="S134" s="249"/>
      <c r="T134" s="250"/>
      <c r="AT134" s="251" t="s">
        <v>240</v>
      </c>
      <c r="AU134" s="251" t="s">
        <v>80</v>
      </c>
      <c r="AV134" s="13" t="s">
        <v>78</v>
      </c>
      <c r="AW134" s="13" t="s">
        <v>32</v>
      </c>
      <c r="AX134" s="13" t="s">
        <v>71</v>
      </c>
      <c r="AY134" s="251" t="s">
        <v>126</v>
      </c>
    </row>
    <row r="135" spans="2:51" s="12" customFormat="1" ht="12">
      <c r="B135" s="231"/>
      <c r="C135" s="232"/>
      <c r="D135" s="224" t="s">
        <v>240</v>
      </c>
      <c r="E135" s="233" t="s">
        <v>19</v>
      </c>
      <c r="F135" s="234" t="s">
        <v>1130</v>
      </c>
      <c r="G135" s="232"/>
      <c r="H135" s="235">
        <v>2.04</v>
      </c>
      <c r="I135" s="236"/>
      <c r="J135" s="232"/>
      <c r="K135" s="232"/>
      <c r="L135" s="237"/>
      <c r="M135" s="238"/>
      <c r="N135" s="239"/>
      <c r="O135" s="239"/>
      <c r="P135" s="239"/>
      <c r="Q135" s="239"/>
      <c r="R135" s="239"/>
      <c r="S135" s="239"/>
      <c r="T135" s="240"/>
      <c r="AT135" s="241" t="s">
        <v>240</v>
      </c>
      <c r="AU135" s="241" t="s">
        <v>80</v>
      </c>
      <c r="AV135" s="12" t="s">
        <v>80</v>
      </c>
      <c r="AW135" s="12" t="s">
        <v>32</v>
      </c>
      <c r="AX135" s="12" t="s">
        <v>71</v>
      </c>
      <c r="AY135" s="241" t="s">
        <v>126</v>
      </c>
    </row>
    <row r="136" spans="2:51" s="13" customFormat="1" ht="12">
      <c r="B136" s="242"/>
      <c r="C136" s="243"/>
      <c r="D136" s="224" t="s">
        <v>240</v>
      </c>
      <c r="E136" s="244" t="s">
        <v>19</v>
      </c>
      <c r="F136" s="245" t="s">
        <v>1131</v>
      </c>
      <c r="G136" s="243"/>
      <c r="H136" s="244" t="s">
        <v>19</v>
      </c>
      <c r="I136" s="246"/>
      <c r="J136" s="243"/>
      <c r="K136" s="243"/>
      <c r="L136" s="247"/>
      <c r="M136" s="248"/>
      <c r="N136" s="249"/>
      <c r="O136" s="249"/>
      <c r="P136" s="249"/>
      <c r="Q136" s="249"/>
      <c r="R136" s="249"/>
      <c r="S136" s="249"/>
      <c r="T136" s="250"/>
      <c r="AT136" s="251" t="s">
        <v>240</v>
      </c>
      <c r="AU136" s="251" t="s">
        <v>80</v>
      </c>
      <c r="AV136" s="13" t="s">
        <v>78</v>
      </c>
      <c r="AW136" s="13" t="s">
        <v>32</v>
      </c>
      <c r="AX136" s="13" t="s">
        <v>71</v>
      </c>
      <c r="AY136" s="251" t="s">
        <v>126</v>
      </c>
    </row>
    <row r="137" spans="2:51" s="12" customFormat="1" ht="12">
      <c r="B137" s="231"/>
      <c r="C137" s="232"/>
      <c r="D137" s="224" t="s">
        <v>240</v>
      </c>
      <c r="E137" s="233" t="s">
        <v>19</v>
      </c>
      <c r="F137" s="234" t="s">
        <v>1132</v>
      </c>
      <c r="G137" s="232"/>
      <c r="H137" s="235">
        <v>3.24</v>
      </c>
      <c r="I137" s="236"/>
      <c r="J137" s="232"/>
      <c r="K137" s="232"/>
      <c r="L137" s="237"/>
      <c r="M137" s="238"/>
      <c r="N137" s="239"/>
      <c r="O137" s="239"/>
      <c r="P137" s="239"/>
      <c r="Q137" s="239"/>
      <c r="R137" s="239"/>
      <c r="S137" s="239"/>
      <c r="T137" s="240"/>
      <c r="AT137" s="241" t="s">
        <v>240</v>
      </c>
      <c r="AU137" s="241" t="s">
        <v>80</v>
      </c>
      <c r="AV137" s="12" t="s">
        <v>80</v>
      </c>
      <c r="AW137" s="12" t="s">
        <v>32</v>
      </c>
      <c r="AX137" s="12" t="s">
        <v>71</v>
      </c>
      <c r="AY137" s="241" t="s">
        <v>126</v>
      </c>
    </row>
    <row r="138" spans="2:51" s="13" customFormat="1" ht="12">
      <c r="B138" s="242"/>
      <c r="C138" s="243"/>
      <c r="D138" s="224" t="s">
        <v>240</v>
      </c>
      <c r="E138" s="244" t="s">
        <v>19</v>
      </c>
      <c r="F138" s="245" t="s">
        <v>1133</v>
      </c>
      <c r="G138" s="243"/>
      <c r="H138" s="244" t="s">
        <v>19</v>
      </c>
      <c r="I138" s="246"/>
      <c r="J138" s="243"/>
      <c r="K138" s="243"/>
      <c r="L138" s="247"/>
      <c r="M138" s="248"/>
      <c r="N138" s="249"/>
      <c r="O138" s="249"/>
      <c r="P138" s="249"/>
      <c r="Q138" s="249"/>
      <c r="R138" s="249"/>
      <c r="S138" s="249"/>
      <c r="T138" s="250"/>
      <c r="AT138" s="251" t="s">
        <v>240</v>
      </c>
      <c r="AU138" s="251" t="s">
        <v>80</v>
      </c>
      <c r="AV138" s="13" t="s">
        <v>78</v>
      </c>
      <c r="AW138" s="13" t="s">
        <v>32</v>
      </c>
      <c r="AX138" s="13" t="s">
        <v>71</v>
      </c>
      <c r="AY138" s="251" t="s">
        <v>126</v>
      </c>
    </row>
    <row r="139" spans="2:51" s="12" customFormat="1" ht="12">
      <c r="B139" s="231"/>
      <c r="C139" s="232"/>
      <c r="D139" s="224" t="s">
        <v>240</v>
      </c>
      <c r="E139" s="233" t="s">
        <v>19</v>
      </c>
      <c r="F139" s="234" t="s">
        <v>1134</v>
      </c>
      <c r="G139" s="232"/>
      <c r="H139" s="235">
        <v>138.51</v>
      </c>
      <c r="I139" s="236"/>
      <c r="J139" s="232"/>
      <c r="K139" s="232"/>
      <c r="L139" s="237"/>
      <c r="M139" s="238"/>
      <c r="N139" s="239"/>
      <c r="O139" s="239"/>
      <c r="P139" s="239"/>
      <c r="Q139" s="239"/>
      <c r="R139" s="239"/>
      <c r="S139" s="239"/>
      <c r="T139" s="240"/>
      <c r="AT139" s="241" t="s">
        <v>240</v>
      </c>
      <c r="AU139" s="241" t="s">
        <v>80</v>
      </c>
      <c r="AV139" s="12" t="s">
        <v>80</v>
      </c>
      <c r="AW139" s="12" t="s">
        <v>32</v>
      </c>
      <c r="AX139" s="12" t="s">
        <v>71</v>
      </c>
      <c r="AY139" s="241" t="s">
        <v>126</v>
      </c>
    </row>
    <row r="140" spans="2:51" s="13" customFormat="1" ht="12">
      <c r="B140" s="242"/>
      <c r="C140" s="243"/>
      <c r="D140" s="224" t="s">
        <v>240</v>
      </c>
      <c r="E140" s="244" t="s">
        <v>19</v>
      </c>
      <c r="F140" s="245" t="s">
        <v>1135</v>
      </c>
      <c r="G140" s="243"/>
      <c r="H140" s="244" t="s">
        <v>19</v>
      </c>
      <c r="I140" s="246"/>
      <c r="J140" s="243"/>
      <c r="K140" s="243"/>
      <c r="L140" s="247"/>
      <c r="M140" s="248"/>
      <c r="N140" s="249"/>
      <c r="O140" s="249"/>
      <c r="P140" s="249"/>
      <c r="Q140" s="249"/>
      <c r="R140" s="249"/>
      <c r="S140" s="249"/>
      <c r="T140" s="250"/>
      <c r="AT140" s="251" t="s">
        <v>240</v>
      </c>
      <c r="AU140" s="251" t="s">
        <v>80</v>
      </c>
      <c r="AV140" s="13" t="s">
        <v>78</v>
      </c>
      <c r="AW140" s="13" t="s">
        <v>32</v>
      </c>
      <c r="AX140" s="13" t="s">
        <v>71</v>
      </c>
      <c r="AY140" s="251" t="s">
        <v>126</v>
      </c>
    </row>
    <row r="141" spans="2:51" s="12" customFormat="1" ht="12">
      <c r="B141" s="231"/>
      <c r="C141" s="232"/>
      <c r="D141" s="224" t="s">
        <v>240</v>
      </c>
      <c r="E141" s="233" t="s">
        <v>19</v>
      </c>
      <c r="F141" s="234" t="s">
        <v>1136</v>
      </c>
      <c r="G141" s="232"/>
      <c r="H141" s="235">
        <v>195.3</v>
      </c>
      <c r="I141" s="236"/>
      <c r="J141" s="232"/>
      <c r="K141" s="232"/>
      <c r="L141" s="237"/>
      <c r="M141" s="238"/>
      <c r="N141" s="239"/>
      <c r="O141" s="239"/>
      <c r="P141" s="239"/>
      <c r="Q141" s="239"/>
      <c r="R141" s="239"/>
      <c r="S141" s="239"/>
      <c r="T141" s="240"/>
      <c r="AT141" s="241" t="s">
        <v>240</v>
      </c>
      <c r="AU141" s="241" t="s">
        <v>80</v>
      </c>
      <c r="AV141" s="12" t="s">
        <v>80</v>
      </c>
      <c r="AW141" s="12" t="s">
        <v>32</v>
      </c>
      <c r="AX141" s="12" t="s">
        <v>71</v>
      </c>
      <c r="AY141" s="241" t="s">
        <v>126</v>
      </c>
    </row>
    <row r="142" spans="2:51" s="13" customFormat="1" ht="12">
      <c r="B142" s="242"/>
      <c r="C142" s="243"/>
      <c r="D142" s="224" t="s">
        <v>240</v>
      </c>
      <c r="E142" s="244" t="s">
        <v>19</v>
      </c>
      <c r="F142" s="245" t="s">
        <v>1137</v>
      </c>
      <c r="G142" s="243"/>
      <c r="H142" s="244" t="s">
        <v>19</v>
      </c>
      <c r="I142" s="246"/>
      <c r="J142" s="243"/>
      <c r="K142" s="243"/>
      <c r="L142" s="247"/>
      <c r="M142" s="248"/>
      <c r="N142" s="249"/>
      <c r="O142" s="249"/>
      <c r="P142" s="249"/>
      <c r="Q142" s="249"/>
      <c r="R142" s="249"/>
      <c r="S142" s="249"/>
      <c r="T142" s="250"/>
      <c r="AT142" s="251" t="s">
        <v>240</v>
      </c>
      <c r="AU142" s="251" t="s">
        <v>80</v>
      </c>
      <c r="AV142" s="13" t="s">
        <v>78</v>
      </c>
      <c r="AW142" s="13" t="s">
        <v>32</v>
      </c>
      <c r="AX142" s="13" t="s">
        <v>71</v>
      </c>
      <c r="AY142" s="251" t="s">
        <v>126</v>
      </c>
    </row>
    <row r="143" spans="2:51" s="12" customFormat="1" ht="12">
      <c r="B143" s="231"/>
      <c r="C143" s="232"/>
      <c r="D143" s="224" t="s">
        <v>240</v>
      </c>
      <c r="E143" s="233" t="s">
        <v>19</v>
      </c>
      <c r="F143" s="234" t="s">
        <v>1138</v>
      </c>
      <c r="G143" s="232"/>
      <c r="H143" s="235">
        <v>72.96</v>
      </c>
      <c r="I143" s="236"/>
      <c r="J143" s="232"/>
      <c r="K143" s="232"/>
      <c r="L143" s="237"/>
      <c r="M143" s="238"/>
      <c r="N143" s="239"/>
      <c r="O143" s="239"/>
      <c r="P143" s="239"/>
      <c r="Q143" s="239"/>
      <c r="R143" s="239"/>
      <c r="S143" s="239"/>
      <c r="T143" s="240"/>
      <c r="AT143" s="241" t="s">
        <v>240</v>
      </c>
      <c r="AU143" s="241" t="s">
        <v>80</v>
      </c>
      <c r="AV143" s="12" t="s">
        <v>80</v>
      </c>
      <c r="AW143" s="12" t="s">
        <v>32</v>
      </c>
      <c r="AX143" s="12" t="s">
        <v>71</v>
      </c>
      <c r="AY143" s="241" t="s">
        <v>126</v>
      </c>
    </row>
    <row r="144" spans="2:51" s="13" customFormat="1" ht="12">
      <c r="B144" s="242"/>
      <c r="C144" s="243"/>
      <c r="D144" s="224" t="s">
        <v>240</v>
      </c>
      <c r="E144" s="244" t="s">
        <v>19</v>
      </c>
      <c r="F144" s="245" t="s">
        <v>1139</v>
      </c>
      <c r="G144" s="243"/>
      <c r="H144" s="244" t="s">
        <v>19</v>
      </c>
      <c r="I144" s="246"/>
      <c r="J144" s="243"/>
      <c r="K144" s="243"/>
      <c r="L144" s="247"/>
      <c r="M144" s="248"/>
      <c r="N144" s="249"/>
      <c r="O144" s="249"/>
      <c r="P144" s="249"/>
      <c r="Q144" s="249"/>
      <c r="R144" s="249"/>
      <c r="S144" s="249"/>
      <c r="T144" s="250"/>
      <c r="AT144" s="251" t="s">
        <v>240</v>
      </c>
      <c r="AU144" s="251" t="s">
        <v>80</v>
      </c>
      <c r="AV144" s="13" t="s">
        <v>78</v>
      </c>
      <c r="AW144" s="13" t="s">
        <v>32</v>
      </c>
      <c r="AX144" s="13" t="s">
        <v>71</v>
      </c>
      <c r="AY144" s="251" t="s">
        <v>126</v>
      </c>
    </row>
    <row r="145" spans="2:51" s="12" customFormat="1" ht="12">
      <c r="B145" s="231"/>
      <c r="C145" s="232"/>
      <c r="D145" s="224" t="s">
        <v>240</v>
      </c>
      <c r="E145" s="233" t="s">
        <v>19</v>
      </c>
      <c r="F145" s="234" t="s">
        <v>1140</v>
      </c>
      <c r="G145" s="232"/>
      <c r="H145" s="235">
        <v>17.6</v>
      </c>
      <c r="I145" s="236"/>
      <c r="J145" s="232"/>
      <c r="K145" s="232"/>
      <c r="L145" s="237"/>
      <c r="M145" s="238"/>
      <c r="N145" s="239"/>
      <c r="O145" s="239"/>
      <c r="P145" s="239"/>
      <c r="Q145" s="239"/>
      <c r="R145" s="239"/>
      <c r="S145" s="239"/>
      <c r="T145" s="240"/>
      <c r="AT145" s="241" t="s">
        <v>240</v>
      </c>
      <c r="AU145" s="241" t="s">
        <v>80</v>
      </c>
      <c r="AV145" s="12" t="s">
        <v>80</v>
      </c>
      <c r="AW145" s="12" t="s">
        <v>32</v>
      </c>
      <c r="AX145" s="12" t="s">
        <v>71</v>
      </c>
      <c r="AY145" s="241" t="s">
        <v>126</v>
      </c>
    </row>
    <row r="146" spans="2:51" s="14" customFormat="1" ht="12">
      <c r="B146" s="252"/>
      <c r="C146" s="253"/>
      <c r="D146" s="224" t="s">
        <v>240</v>
      </c>
      <c r="E146" s="254" t="s">
        <v>19</v>
      </c>
      <c r="F146" s="255" t="s">
        <v>300</v>
      </c>
      <c r="G146" s="253"/>
      <c r="H146" s="256">
        <v>585.575</v>
      </c>
      <c r="I146" s="257"/>
      <c r="J146" s="253"/>
      <c r="K146" s="253"/>
      <c r="L146" s="258"/>
      <c r="M146" s="259"/>
      <c r="N146" s="260"/>
      <c r="O146" s="260"/>
      <c r="P146" s="260"/>
      <c r="Q146" s="260"/>
      <c r="R146" s="260"/>
      <c r="S146" s="260"/>
      <c r="T146" s="261"/>
      <c r="AT146" s="262" t="s">
        <v>240</v>
      </c>
      <c r="AU146" s="262" t="s">
        <v>80</v>
      </c>
      <c r="AV146" s="14" t="s">
        <v>150</v>
      </c>
      <c r="AW146" s="14" t="s">
        <v>32</v>
      </c>
      <c r="AX146" s="14" t="s">
        <v>78</v>
      </c>
      <c r="AY146" s="262" t="s">
        <v>126</v>
      </c>
    </row>
    <row r="147" spans="2:65" s="1" customFormat="1" ht="16.5" customHeight="1">
      <c r="B147" s="38"/>
      <c r="C147" s="263" t="s">
        <v>183</v>
      </c>
      <c r="D147" s="263" t="s">
        <v>301</v>
      </c>
      <c r="E147" s="264" t="s">
        <v>302</v>
      </c>
      <c r="F147" s="265" t="s">
        <v>303</v>
      </c>
      <c r="G147" s="266" t="s">
        <v>286</v>
      </c>
      <c r="H147" s="267">
        <v>432.28</v>
      </c>
      <c r="I147" s="268"/>
      <c r="J147" s="269">
        <f>ROUND(I147*H147,2)</f>
        <v>0</v>
      </c>
      <c r="K147" s="265" t="s">
        <v>164</v>
      </c>
      <c r="L147" s="270"/>
      <c r="M147" s="271" t="s">
        <v>19</v>
      </c>
      <c r="N147" s="272" t="s">
        <v>42</v>
      </c>
      <c r="O147" s="83"/>
      <c r="P147" s="220">
        <f>O147*H147</f>
        <v>0</v>
      </c>
      <c r="Q147" s="220">
        <v>1</v>
      </c>
      <c r="R147" s="220">
        <f>Q147*H147</f>
        <v>432.28</v>
      </c>
      <c r="S147" s="220">
        <v>0</v>
      </c>
      <c r="T147" s="221">
        <f>S147*H147</f>
        <v>0</v>
      </c>
      <c r="AR147" s="222" t="s">
        <v>172</v>
      </c>
      <c r="AT147" s="222" t="s">
        <v>301</v>
      </c>
      <c r="AU147" s="222" t="s">
        <v>80</v>
      </c>
      <c r="AY147" s="17" t="s">
        <v>126</v>
      </c>
      <c r="BE147" s="223">
        <f>IF(N147="základní",J147,0)</f>
        <v>0</v>
      </c>
      <c r="BF147" s="223">
        <f>IF(N147="snížená",J147,0)</f>
        <v>0</v>
      </c>
      <c r="BG147" s="223">
        <f>IF(N147="zákl. přenesená",J147,0)</f>
        <v>0</v>
      </c>
      <c r="BH147" s="223">
        <f>IF(N147="sníž. přenesená",J147,0)</f>
        <v>0</v>
      </c>
      <c r="BI147" s="223">
        <f>IF(N147="nulová",J147,0)</f>
        <v>0</v>
      </c>
      <c r="BJ147" s="17" t="s">
        <v>78</v>
      </c>
      <c r="BK147" s="223">
        <f>ROUND(I147*H147,2)</f>
        <v>0</v>
      </c>
      <c r="BL147" s="17" t="s">
        <v>150</v>
      </c>
      <c r="BM147" s="222" t="s">
        <v>1141</v>
      </c>
    </row>
    <row r="148" spans="2:47" s="1" customFormat="1" ht="12">
      <c r="B148" s="38"/>
      <c r="C148" s="39"/>
      <c r="D148" s="224" t="s">
        <v>134</v>
      </c>
      <c r="E148" s="39"/>
      <c r="F148" s="225" t="s">
        <v>303</v>
      </c>
      <c r="G148" s="39"/>
      <c r="H148" s="39"/>
      <c r="I148" s="135"/>
      <c r="J148" s="39"/>
      <c r="K148" s="39"/>
      <c r="L148" s="43"/>
      <c r="M148" s="226"/>
      <c r="N148" s="83"/>
      <c r="O148" s="83"/>
      <c r="P148" s="83"/>
      <c r="Q148" s="83"/>
      <c r="R148" s="83"/>
      <c r="S148" s="83"/>
      <c r="T148" s="84"/>
      <c r="AT148" s="17" t="s">
        <v>134</v>
      </c>
      <c r="AU148" s="17" t="s">
        <v>80</v>
      </c>
    </row>
    <row r="149" spans="2:51" s="12" customFormat="1" ht="12">
      <c r="B149" s="231"/>
      <c r="C149" s="232"/>
      <c r="D149" s="224" t="s">
        <v>240</v>
      </c>
      <c r="E149" s="233" t="s">
        <v>19</v>
      </c>
      <c r="F149" s="234" t="s">
        <v>1142</v>
      </c>
      <c r="G149" s="232"/>
      <c r="H149" s="235">
        <v>432.28</v>
      </c>
      <c r="I149" s="236"/>
      <c r="J149" s="232"/>
      <c r="K149" s="232"/>
      <c r="L149" s="237"/>
      <c r="M149" s="238"/>
      <c r="N149" s="239"/>
      <c r="O149" s="239"/>
      <c r="P149" s="239"/>
      <c r="Q149" s="239"/>
      <c r="R149" s="239"/>
      <c r="S149" s="239"/>
      <c r="T149" s="240"/>
      <c r="AT149" s="241" t="s">
        <v>240</v>
      </c>
      <c r="AU149" s="241" t="s">
        <v>80</v>
      </c>
      <c r="AV149" s="12" t="s">
        <v>80</v>
      </c>
      <c r="AW149" s="12" t="s">
        <v>32</v>
      </c>
      <c r="AX149" s="12" t="s">
        <v>78</v>
      </c>
      <c r="AY149" s="241" t="s">
        <v>126</v>
      </c>
    </row>
    <row r="150" spans="2:65" s="1" customFormat="1" ht="16.5" customHeight="1">
      <c r="B150" s="38"/>
      <c r="C150" s="211" t="s">
        <v>190</v>
      </c>
      <c r="D150" s="211" t="s">
        <v>127</v>
      </c>
      <c r="E150" s="212" t="s">
        <v>306</v>
      </c>
      <c r="F150" s="213" t="s">
        <v>307</v>
      </c>
      <c r="G150" s="214" t="s">
        <v>268</v>
      </c>
      <c r="H150" s="215">
        <v>318.254</v>
      </c>
      <c r="I150" s="216"/>
      <c r="J150" s="217">
        <f>ROUND(I150*H150,2)</f>
        <v>0</v>
      </c>
      <c r="K150" s="213" t="s">
        <v>164</v>
      </c>
      <c r="L150" s="43"/>
      <c r="M150" s="218" t="s">
        <v>19</v>
      </c>
      <c r="N150" s="219" t="s">
        <v>42</v>
      </c>
      <c r="O150" s="83"/>
      <c r="P150" s="220">
        <f>O150*H150</f>
        <v>0</v>
      </c>
      <c r="Q150" s="220">
        <v>0</v>
      </c>
      <c r="R150" s="220">
        <f>Q150*H150</f>
        <v>0</v>
      </c>
      <c r="S150" s="220">
        <v>0</v>
      </c>
      <c r="T150" s="221">
        <f>S150*H150</f>
        <v>0</v>
      </c>
      <c r="AR150" s="222" t="s">
        <v>150</v>
      </c>
      <c r="AT150" s="222" t="s">
        <v>127</v>
      </c>
      <c r="AU150" s="222" t="s">
        <v>80</v>
      </c>
      <c r="AY150" s="17" t="s">
        <v>126</v>
      </c>
      <c r="BE150" s="223">
        <f>IF(N150="základní",J150,0)</f>
        <v>0</v>
      </c>
      <c r="BF150" s="223">
        <f>IF(N150="snížená",J150,0)</f>
        <v>0</v>
      </c>
      <c r="BG150" s="223">
        <f>IF(N150="zákl. přenesená",J150,0)</f>
        <v>0</v>
      </c>
      <c r="BH150" s="223">
        <f>IF(N150="sníž. přenesená",J150,0)</f>
        <v>0</v>
      </c>
      <c r="BI150" s="223">
        <f>IF(N150="nulová",J150,0)</f>
        <v>0</v>
      </c>
      <c r="BJ150" s="17" t="s">
        <v>78</v>
      </c>
      <c r="BK150" s="223">
        <f>ROUND(I150*H150,2)</f>
        <v>0</v>
      </c>
      <c r="BL150" s="17" t="s">
        <v>150</v>
      </c>
      <c r="BM150" s="222" t="s">
        <v>1143</v>
      </c>
    </row>
    <row r="151" spans="2:47" s="1" customFormat="1" ht="12">
      <c r="B151" s="38"/>
      <c r="C151" s="39"/>
      <c r="D151" s="224" t="s">
        <v>134</v>
      </c>
      <c r="E151" s="39"/>
      <c r="F151" s="225" t="s">
        <v>309</v>
      </c>
      <c r="G151" s="39"/>
      <c r="H151" s="39"/>
      <c r="I151" s="135"/>
      <c r="J151" s="39"/>
      <c r="K151" s="39"/>
      <c r="L151" s="43"/>
      <c r="M151" s="226"/>
      <c r="N151" s="83"/>
      <c r="O151" s="83"/>
      <c r="P151" s="83"/>
      <c r="Q151" s="83"/>
      <c r="R151" s="83"/>
      <c r="S151" s="83"/>
      <c r="T151" s="84"/>
      <c r="AT151" s="17" t="s">
        <v>134</v>
      </c>
      <c r="AU151" s="17" t="s">
        <v>80</v>
      </c>
    </row>
    <row r="152" spans="2:47" s="1" customFormat="1" ht="12">
      <c r="B152" s="38"/>
      <c r="C152" s="39"/>
      <c r="D152" s="224" t="s">
        <v>232</v>
      </c>
      <c r="E152" s="39"/>
      <c r="F152" s="227" t="s">
        <v>310</v>
      </c>
      <c r="G152" s="39"/>
      <c r="H152" s="39"/>
      <c r="I152" s="135"/>
      <c r="J152" s="39"/>
      <c r="K152" s="39"/>
      <c r="L152" s="43"/>
      <c r="M152" s="226"/>
      <c r="N152" s="83"/>
      <c r="O152" s="83"/>
      <c r="P152" s="83"/>
      <c r="Q152" s="83"/>
      <c r="R152" s="83"/>
      <c r="S152" s="83"/>
      <c r="T152" s="84"/>
      <c r="AT152" s="17" t="s">
        <v>232</v>
      </c>
      <c r="AU152" s="17" t="s">
        <v>80</v>
      </c>
    </row>
    <row r="153" spans="2:51" s="13" customFormat="1" ht="12">
      <c r="B153" s="242"/>
      <c r="C153" s="243"/>
      <c r="D153" s="224" t="s">
        <v>240</v>
      </c>
      <c r="E153" s="244" t="s">
        <v>19</v>
      </c>
      <c r="F153" s="245" t="s">
        <v>1106</v>
      </c>
      <c r="G153" s="243"/>
      <c r="H153" s="244" t="s">
        <v>19</v>
      </c>
      <c r="I153" s="246"/>
      <c r="J153" s="243"/>
      <c r="K153" s="243"/>
      <c r="L153" s="247"/>
      <c r="M153" s="248"/>
      <c r="N153" s="249"/>
      <c r="O153" s="249"/>
      <c r="P153" s="249"/>
      <c r="Q153" s="249"/>
      <c r="R153" s="249"/>
      <c r="S153" s="249"/>
      <c r="T153" s="250"/>
      <c r="AT153" s="251" t="s">
        <v>240</v>
      </c>
      <c r="AU153" s="251" t="s">
        <v>80</v>
      </c>
      <c r="AV153" s="13" t="s">
        <v>78</v>
      </c>
      <c r="AW153" s="13" t="s">
        <v>32</v>
      </c>
      <c r="AX153" s="13" t="s">
        <v>71</v>
      </c>
      <c r="AY153" s="251" t="s">
        <v>126</v>
      </c>
    </row>
    <row r="154" spans="2:51" s="12" customFormat="1" ht="12">
      <c r="B154" s="231"/>
      <c r="C154" s="232"/>
      <c r="D154" s="224" t="s">
        <v>240</v>
      </c>
      <c r="E154" s="233" t="s">
        <v>19</v>
      </c>
      <c r="F154" s="234" t="s">
        <v>1144</v>
      </c>
      <c r="G154" s="232"/>
      <c r="H154" s="235">
        <v>53.419</v>
      </c>
      <c r="I154" s="236"/>
      <c r="J154" s="232"/>
      <c r="K154" s="232"/>
      <c r="L154" s="237"/>
      <c r="M154" s="238"/>
      <c r="N154" s="239"/>
      <c r="O154" s="239"/>
      <c r="P154" s="239"/>
      <c r="Q154" s="239"/>
      <c r="R154" s="239"/>
      <c r="S154" s="239"/>
      <c r="T154" s="240"/>
      <c r="AT154" s="241" t="s">
        <v>240</v>
      </c>
      <c r="AU154" s="241" t="s">
        <v>80</v>
      </c>
      <c r="AV154" s="12" t="s">
        <v>80</v>
      </c>
      <c r="AW154" s="12" t="s">
        <v>32</v>
      </c>
      <c r="AX154" s="12" t="s">
        <v>71</v>
      </c>
      <c r="AY154" s="241" t="s">
        <v>126</v>
      </c>
    </row>
    <row r="155" spans="2:51" s="13" customFormat="1" ht="12">
      <c r="B155" s="242"/>
      <c r="C155" s="243"/>
      <c r="D155" s="224" t="s">
        <v>240</v>
      </c>
      <c r="E155" s="244" t="s">
        <v>19</v>
      </c>
      <c r="F155" s="245" t="s">
        <v>1108</v>
      </c>
      <c r="G155" s="243"/>
      <c r="H155" s="244" t="s">
        <v>19</v>
      </c>
      <c r="I155" s="246"/>
      <c r="J155" s="243"/>
      <c r="K155" s="243"/>
      <c r="L155" s="247"/>
      <c r="M155" s="248"/>
      <c r="N155" s="249"/>
      <c r="O155" s="249"/>
      <c r="P155" s="249"/>
      <c r="Q155" s="249"/>
      <c r="R155" s="249"/>
      <c r="S155" s="249"/>
      <c r="T155" s="250"/>
      <c r="AT155" s="251" t="s">
        <v>240</v>
      </c>
      <c r="AU155" s="251" t="s">
        <v>80</v>
      </c>
      <c r="AV155" s="13" t="s">
        <v>78</v>
      </c>
      <c r="AW155" s="13" t="s">
        <v>32</v>
      </c>
      <c r="AX155" s="13" t="s">
        <v>71</v>
      </c>
      <c r="AY155" s="251" t="s">
        <v>126</v>
      </c>
    </row>
    <row r="156" spans="2:51" s="12" customFormat="1" ht="12">
      <c r="B156" s="231"/>
      <c r="C156" s="232"/>
      <c r="D156" s="224" t="s">
        <v>240</v>
      </c>
      <c r="E156" s="233" t="s">
        <v>19</v>
      </c>
      <c r="F156" s="234" t="s">
        <v>1145</v>
      </c>
      <c r="G156" s="232"/>
      <c r="H156" s="235">
        <v>4.32</v>
      </c>
      <c r="I156" s="236"/>
      <c r="J156" s="232"/>
      <c r="K156" s="232"/>
      <c r="L156" s="237"/>
      <c r="M156" s="238"/>
      <c r="N156" s="239"/>
      <c r="O156" s="239"/>
      <c r="P156" s="239"/>
      <c r="Q156" s="239"/>
      <c r="R156" s="239"/>
      <c r="S156" s="239"/>
      <c r="T156" s="240"/>
      <c r="AT156" s="241" t="s">
        <v>240</v>
      </c>
      <c r="AU156" s="241" t="s">
        <v>80</v>
      </c>
      <c r="AV156" s="12" t="s">
        <v>80</v>
      </c>
      <c r="AW156" s="12" t="s">
        <v>32</v>
      </c>
      <c r="AX156" s="12" t="s">
        <v>71</v>
      </c>
      <c r="AY156" s="241" t="s">
        <v>126</v>
      </c>
    </row>
    <row r="157" spans="2:51" s="13" customFormat="1" ht="12">
      <c r="B157" s="242"/>
      <c r="C157" s="243"/>
      <c r="D157" s="224" t="s">
        <v>240</v>
      </c>
      <c r="E157" s="244" t="s">
        <v>19</v>
      </c>
      <c r="F157" s="245" t="s">
        <v>1110</v>
      </c>
      <c r="G157" s="243"/>
      <c r="H157" s="244" t="s">
        <v>19</v>
      </c>
      <c r="I157" s="246"/>
      <c r="J157" s="243"/>
      <c r="K157" s="243"/>
      <c r="L157" s="247"/>
      <c r="M157" s="248"/>
      <c r="N157" s="249"/>
      <c r="O157" s="249"/>
      <c r="P157" s="249"/>
      <c r="Q157" s="249"/>
      <c r="R157" s="249"/>
      <c r="S157" s="249"/>
      <c r="T157" s="250"/>
      <c r="AT157" s="251" t="s">
        <v>240</v>
      </c>
      <c r="AU157" s="251" t="s">
        <v>80</v>
      </c>
      <c r="AV157" s="13" t="s">
        <v>78</v>
      </c>
      <c r="AW157" s="13" t="s">
        <v>32</v>
      </c>
      <c r="AX157" s="13" t="s">
        <v>71</v>
      </c>
      <c r="AY157" s="251" t="s">
        <v>126</v>
      </c>
    </row>
    <row r="158" spans="2:51" s="12" customFormat="1" ht="12">
      <c r="B158" s="231"/>
      <c r="C158" s="232"/>
      <c r="D158" s="224" t="s">
        <v>240</v>
      </c>
      <c r="E158" s="233" t="s">
        <v>19</v>
      </c>
      <c r="F158" s="234" t="s">
        <v>1146</v>
      </c>
      <c r="G158" s="232"/>
      <c r="H158" s="235">
        <v>222.435</v>
      </c>
      <c r="I158" s="236"/>
      <c r="J158" s="232"/>
      <c r="K158" s="232"/>
      <c r="L158" s="237"/>
      <c r="M158" s="238"/>
      <c r="N158" s="239"/>
      <c r="O158" s="239"/>
      <c r="P158" s="239"/>
      <c r="Q158" s="239"/>
      <c r="R158" s="239"/>
      <c r="S158" s="239"/>
      <c r="T158" s="240"/>
      <c r="AT158" s="241" t="s">
        <v>240</v>
      </c>
      <c r="AU158" s="241" t="s">
        <v>80</v>
      </c>
      <c r="AV158" s="12" t="s">
        <v>80</v>
      </c>
      <c r="AW158" s="12" t="s">
        <v>32</v>
      </c>
      <c r="AX158" s="12" t="s">
        <v>71</v>
      </c>
      <c r="AY158" s="241" t="s">
        <v>126</v>
      </c>
    </row>
    <row r="159" spans="2:51" s="13" customFormat="1" ht="12">
      <c r="B159" s="242"/>
      <c r="C159" s="243"/>
      <c r="D159" s="224" t="s">
        <v>240</v>
      </c>
      <c r="E159" s="244" t="s">
        <v>19</v>
      </c>
      <c r="F159" s="245" t="s">
        <v>1112</v>
      </c>
      <c r="G159" s="243"/>
      <c r="H159" s="244" t="s">
        <v>19</v>
      </c>
      <c r="I159" s="246"/>
      <c r="J159" s="243"/>
      <c r="K159" s="243"/>
      <c r="L159" s="247"/>
      <c r="M159" s="248"/>
      <c r="N159" s="249"/>
      <c r="O159" s="249"/>
      <c r="P159" s="249"/>
      <c r="Q159" s="249"/>
      <c r="R159" s="249"/>
      <c r="S159" s="249"/>
      <c r="T159" s="250"/>
      <c r="AT159" s="251" t="s">
        <v>240</v>
      </c>
      <c r="AU159" s="251" t="s">
        <v>80</v>
      </c>
      <c r="AV159" s="13" t="s">
        <v>78</v>
      </c>
      <c r="AW159" s="13" t="s">
        <v>32</v>
      </c>
      <c r="AX159" s="13" t="s">
        <v>71</v>
      </c>
      <c r="AY159" s="251" t="s">
        <v>126</v>
      </c>
    </row>
    <row r="160" spans="2:51" s="12" customFormat="1" ht="12">
      <c r="B160" s="231"/>
      <c r="C160" s="232"/>
      <c r="D160" s="224" t="s">
        <v>240</v>
      </c>
      <c r="E160" s="233" t="s">
        <v>19</v>
      </c>
      <c r="F160" s="234" t="s">
        <v>1147</v>
      </c>
      <c r="G160" s="232"/>
      <c r="H160" s="235">
        <v>38.08</v>
      </c>
      <c r="I160" s="236"/>
      <c r="J160" s="232"/>
      <c r="K160" s="232"/>
      <c r="L160" s="237"/>
      <c r="M160" s="238"/>
      <c r="N160" s="239"/>
      <c r="O160" s="239"/>
      <c r="P160" s="239"/>
      <c r="Q160" s="239"/>
      <c r="R160" s="239"/>
      <c r="S160" s="239"/>
      <c r="T160" s="240"/>
      <c r="AT160" s="241" t="s">
        <v>240</v>
      </c>
      <c r="AU160" s="241" t="s">
        <v>80</v>
      </c>
      <c r="AV160" s="12" t="s">
        <v>80</v>
      </c>
      <c r="AW160" s="12" t="s">
        <v>32</v>
      </c>
      <c r="AX160" s="12" t="s">
        <v>71</v>
      </c>
      <c r="AY160" s="241" t="s">
        <v>126</v>
      </c>
    </row>
    <row r="161" spans="2:51" s="14" customFormat="1" ht="12">
      <c r="B161" s="252"/>
      <c r="C161" s="253"/>
      <c r="D161" s="224" t="s">
        <v>240</v>
      </c>
      <c r="E161" s="254" t="s">
        <v>19</v>
      </c>
      <c r="F161" s="255" t="s">
        <v>300</v>
      </c>
      <c r="G161" s="253"/>
      <c r="H161" s="256">
        <v>318.25399999999996</v>
      </c>
      <c r="I161" s="257"/>
      <c r="J161" s="253"/>
      <c r="K161" s="253"/>
      <c r="L161" s="258"/>
      <c r="M161" s="259"/>
      <c r="N161" s="260"/>
      <c r="O161" s="260"/>
      <c r="P161" s="260"/>
      <c r="Q161" s="260"/>
      <c r="R161" s="260"/>
      <c r="S161" s="260"/>
      <c r="T161" s="261"/>
      <c r="AT161" s="262" t="s">
        <v>240</v>
      </c>
      <c r="AU161" s="262" t="s">
        <v>80</v>
      </c>
      <c r="AV161" s="14" t="s">
        <v>150</v>
      </c>
      <c r="AW161" s="14" t="s">
        <v>32</v>
      </c>
      <c r="AX161" s="14" t="s">
        <v>78</v>
      </c>
      <c r="AY161" s="262" t="s">
        <v>126</v>
      </c>
    </row>
    <row r="162" spans="2:65" s="1" customFormat="1" ht="16.5" customHeight="1">
      <c r="B162" s="38"/>
      <c r="C162" s="263" t="s">
        <v>195</v>
      </c>
      <c r="D162" s="263" t="s">
        <v>301</v>
      </c>
      <c r="E162" s="264" t="s">
        <v>312</v>
      </c>
      <c r="F162" s="265" t="s">
        <v>313</v>
      </c>
      <c r="G162" s="266" t="s">
        <v>286</v>
      </c>
      <c r="H162" s="267">
        <v>636.508</v>
      </c>
      <c r="I162" s="268"/>
      <c r="J162" s="269">
        <f>ROUND(I162*H162,2)</f>
        <v>0</v>
      </c>
      <c r="K162" s="265" t="s">
        <v>164</v>
      </c>
      <c r="L162" s="270"/>
      <c r="M162" s="271" t="s">
        <v>19</v>
      </c>
      <c r="N162" s="272" t="s">
        <v>42</v>
      </c>
      <c r="O162" s="83"/>
      <c r="P162" s="220">
        <f>O162*H162</f>
        <v>0</v>
      </c>
      <c r="Q162" s="220">
        <v>1</v>
      </c>
      <c r="R162" s="220">
        <f>Q162*H162</f>
        <v>636.508</v>
      </c>
      <c r="S162" s="220">
        <v>0</v>
      </c>
      <c r="T162" s="221">
        <f>S162*H162</f>
        <v>0</v>
      </c>
      <c r="AR162" s="222" t="s">
        <v>172</v>
      </c>
      <c r="AT162" s="222" t="s">
        <v>301</v>
      </c>
      <c r="AU162" s="222" t="s">
        <v>80</v>
      </c>
      <c r="AY162" s="17" t="s">
        <v>126</v>
      </c>
      <c r="BE162" s="223">
        <f>IF(N162="základní",J162,0)</f>
        <v>0</v>
      </c>
      <c r="BF162" s="223">
        <f>IF(N162="snížená",J162,0)</f>
        <v>0</v>
      </c>
      <c r="BG162" s="223">
        <f>IF(N162="zákl. přenesená",J162,0)</f>
        <v>0</v>
      </c>
      <c r="BH162" s="223">
        <f>IF(N162="sníž. přenesená",J162,0)</f>
        <v>0</v>
      </c>
      <c r="BI162" s="223">
        <f>IF(N162="nulová",J162,0)</f>
        <v>0</v>
      </c>
      <c r="BJ162" s="17" t="s">
        <v>78</v>
      </c>
      <c r="BK162" s="223">
        <f>ROUND(I162*H162,2)</f>
        <v>0</v>
      </c>
      <c r="BL162" s="17" t="s">
        <v>150</v>
      </c>
      <c r="BM162" s="222" t="s">
        <v>1148</v>
      </c>
    </row>
    <row r="163" spans="2:47" s="1" customFormat="1" ht="12">
      <c r="B163" s="38"/>
      <c r="C163" s="39"/>
      <c r="D163" s="224" t="s">
        <v>134</v>
      </c>
      <c r="E163" s="39"/>
      <c r="F163" s="225" t="s">
        <v>313</v>
      </c>
      <c r="G163" s="39"/>
      <c r="H163" s="39"/>
      <c r="I163" s="135"/>
      <c r="J163" s="39"/>
      <c r="K163" s="39"/>
      <c r="L163" s="43"/>
      <c r="M163" s="226"/>
      <c r="N163" s="83"/>
      <c r="O163" s="83"/>
      <c r="P163" s="83"/>
      <c r="Q163" s="83"/>
      <c r="R163" s="83"/>
      <c r="S163" s="83"/>
      <c r="T163" s="84"/>
      <c r="AT163" s="17" t="s">
        <v>134</v>
      </c>
      <c r="AU163" s="17" t="s">
        <v>80</v>
      </c>
    </row>
    <row r="164" spans="2:51" s="12" customFormat="1" ht="12">
      <c r="B164" s="231"/>
      <c r="C164" s="232"/>
      <c r="D164" s="224" t="s">
        <v>240</v>
      </c>
      <c r="E164" s="232"/>
      <c r="F164" s="234" t="s">
        <v>1149</v>
      </c>
      <c r="G164" s="232"/>
      <c r="H164" s="235">
        <v>636.508</v>
      </c>
      <c r="I164" s="236"/>
      <c r="J164" s="232"/>
      <c r="K164" s="232"/>
      <c r="L164" s="237"/>
      <c r="M164" s="238"/>
      <c r="N164" s="239"/>
      <c r="O164" s="239"/>
      <c r="P164" s="239"/>
      <c r="Q164" s="239"/>
      <c r="R164" s="239"/>
      <c r="S164" s="239"/>
      <c r="T164" s="240"/>
      <c r="AT164" s="241" t="s">
        <v>240</v>
      </c>
      <c r="AU164" s="241" t="s">
        <v>80</v>
      </c>
      <c r="AV164" s="12" t="s">
        <v>80</v>
      </c>
      <c r="AW164" s="12" t="s">
        <v>4</v>
      </c>
      <c r="AX164" s="12" t="s">
        <v>78</v>
      </c>
      <c r="AY164" s="241" t="s">
        <v>126</v>
      </c>
    </row>
    <row r="165" spans="2:63" s="11" customFormat="1" ht="22.8" customHeight="1">
      <c r="B165" s="195"/>
      <c r="C165" s="196"/>
      <c r="D165" s="197" t="s">
        <v>70</v>
      </c>
      <c r="E165" s="209" t="s">
        <v>143</v>
      </c>
      <c r="F165" s="209" t="s">
        <v>1150</v>
      </c>
      <c r="G165" s="196"/>
      <c r="H165" s="196"/>
      <c r="I165" s="199"/>
      <c r="J165" s="210">
        <f>BK165</f>
        <v>0</v>
      </c>
      <c r="K165" s="196"/>
      <c r="L165" s="201"/>
      <c r="M165" s="202"/>
      <c r="N165" s="203"/>
      <c r="O165" s="203"/>
      <c r="P165" s="204">
        <f>SUM(P166:P168)</f>
        <v>0</v>
      </c>
      <c r="Q165" s="203"/>
      <c r="R165" s="204">
        <f>SUM(R166:R168)</f>
        <v>0</v>
      </c>
      <c r="S165" s="203"/>
      <c r="T165" s="205">
        <f>SUM(T166:T168)</f>
        <v>0.22000000000000003</v>
      </c>
      <c r="AR165" s="206" t="s">
        <v>78</v>
      </c>
      <c r="AT165" s="207" t="s">
        <v>70</v>
      </c>
      <c r="AU165" s="207" t="s">
        <v>78</v>
      </c>
      <c r="AY165" s="206" t="s">
        <v>126</v>
      </c>
      <c r="BK165" s="208">
        <f>SUM(BK166:BK168)</f>
        <v>0</v>
      </c>
    </row>
    <row r="166" spans="2:65" s="1" customFormat="1" ht="16.5" customHeight="1">
      <c r="B166" s="38"/>
      <c r="C166" s="211" t="s">
        <v>202</v>
      </c>
      <c r="D166" s="211" t="s">
        <v>127</v>
      </c>
      <c r="E166" s="212" t="s">
        <v>1151</v>
      </c>
      <c r="F166" s="213" t="s">
        <v>1152</v>
      </c>
      <c r="G166" s="214" t="s">
        <v>268</v>
      </c>
      <c r="H166" s="215">
        <v>0.1</v>
      </c>
      <c r="I166" s="216"/>
      <c r="J166" s="217">
        <f>ROUND(I166*H166,2)</f>
        <v>0</v>
      </c>
      <c r="K166" s="213" t="s">
        <v>164</v>
      </c>
      <c r="L166" s="43"/>
      <c r="M166" s="218" t="s">
        <v>19</v>
      </c>
      <c r="N166" s="219" t="s">
        <v>42</v>
      </c>
      <c r="O166" s="83"/>
      <c r="P166" s="220">
        <f>O166*H166</f>
        <v>0</v>
      </c>
      <c r="Q166" s="220">
        <v>0</v>
      </c>
      <c r="R166" s="220">
        <f>Q166*H166</f>
        <v>0</v>
      </c>
      <c r="S166" s="220">
        <v>2.2</v>
      </c>
      <c r="T166" s="221">
        <f>S166*H166</f>
        <v>0.22000000000000003</v>
      </c>
      <c r="AR166" s="222" t="s">
        <v>150</v>
      </c>
      <c r="AT166" s="222" t="s">
        <v>127</v>
      </c>
      <c r="AU166" s="222" t="s">
        <v>80</v>
      </c>
      <c r="AY166" s="17" t="s">
        <v>126</v>
      </c>
      <c r="BE166" s="223">
        <f>IF(N166="základní",J166,0)</f>
        <v>0</v>
      </c>
      <c r="BF166" s="223">
        <f>IF(N166="snížená",J166,0)</f>
        <v>0</v>
      </c>
      <c r="BG166" s="223">
        <f>IF(N166="zákl. přenesená",J166,0)</f>
        <v>0</v>
      </c>
      <c r="BH166" s="223">
        <f>IF(N166="sníž. přenesená",J166,0)</f>
        <v>0</v>
      </c>
      <c r="BI166" s="223">
        <f>IF(N166="nulová",J166,0)</f>
        <v>0</v>
      </c>
      <c r="BJ166" s="17" t="s">
        <v>78</v>
      </c>
      <c r="BK166" s="223">
        <f>ROUND(I166*H166,2)</f>
        <v>0</v>
      </c>
      <c r="BL166" s="17" t="s">
        <v>150</v>
      </c>
      <c r="BM166" s="222" t="s">
        <v>1153</v>
      </c>
    </row>
    <row r="167" spans="2:47" s="1" customFormat="1" ht="12">
      <c r="B167" s="38"/>
      <c r="C167" s="39"/>
      <c r="D167" s="224" t="s">
        <v>134</v>
      </c>
      <c r="E167" s="39"/>
      <c r="F167" s="225" t="s">
        <v>1154</v>
      </c>
      <c r="G167" s="39"/>
      <c r="H167" s="39"/>
      <c r="I167" s="135"/>
      <c r="J167" s="39"/>
      <c r="K167" s="39"/>
      <c r="L167" s="43"/>
      <c r="M167" s="226"/>
      <c r="N167" s="83"/>
      <c r="O167" s="83"/>
      <c r="P167" s="83"/>
      <c r="Q167" s="83"/>
      <c r="R167" s="83"/>
      <c r="S167" s="83"/>
      <c r="T167" s="84"/>
      <c r="AT167" s="17" t="s">
        <v>134</v>
      </c>
      <c r="AU167" s="17" t="s">
        <v>80</v>
      </c>
    </row>
    <row r="168" spans="2:47" s="1" customFormat="1" ht="12">
      <c r="B168" s="38"/>
      <c r="C168" s="39"/>
      <c r="D168" s="224" t="s">
        <v>136</v>
      </c>
      <c r="E168" s="39"/>
      <c r="F168" s="227" t="s">
        <v>1155</v>
      </c>
      <c r="G168" s="39"/>
      <c r="H168" s="39"/>
      <c r="I168" s="135"/>
      <c r="J168" s="39"/>
      <c r="K168" s="39"/>
      <c r="L168" s="43"/>
      <c r="M168" s="226"/>
      <c r="N168" s="83"/>
      <c r="O168" s="83"/>
      <c r="P168" s="83"/>
      <c r="Q168" s="83"/>
      <c r="R168" s="83"/>
      <c r="S168" s="83"/>
      <c r="T168" s="84"/>
      <c r="AT168" s="17" t="s">
        <v>136</v>
      </c>
      <c r="AU168" s="17" t="s">
        <v>80</v>
      </c>
    </row>
    <row r="169" spans="2:63" s="11" customFormat="1" ht="22.8" customHeight="1">
      <c r="B169" s="195"/>
      <c r="C169" s="196"/>
      <c r="D169" s="197" t="s">
        <v>70</v>
      </c>
      <c r="E169" s="209" t="s">
        <v>150</v>
      </c>
      <c r="F169" s="209" t="s">
        <v>342</v>
      </c>
      <c r="G169" s="196"/>
      <c r="H169" s="196"/>
      <c r="I169" s="199"/>
      <c r="J169" s="210">
        <f>BK169</f>
        <v>0</v>
      </c>
      <c r="K169" s="196"/>
      <c r="L169" s="201"/>
      <c r="M169" s="202"/>
      <c r="N169" s="203"/>
      <c r="O169" s="203"/>
      <c r="P169" s="204">
        <f>SUM(P170:P185)</f>
        <v>0</v>
      </c>
      <c r="Q169" s="203"/>
      <c r="R169" s="204">
        <f>SUM(R170:R185)</f>
        <v>0.061343999999999996</v>
      </c>
      <c r="S169" s="203"/>
      <c r="T169" s="205">
        <f>SUM(T170:T185)</f>
        <v>0</v>
      </c>
      <c r="AR169" s="206" t="s">
        <v>78</v>
      </c>
      <c r="AT169" s="207" t="s">
        <v>70</v>
      </c>
      <c r="AU169" s="207" t="s">
        <v>78</v>
      </c>
      <c r="AY169" s="206" t="s">
        <v>126</v>
      </c>
      <c r="BK169" s="208">
        <f>SUM(BK170:BK185)</f>
        <v>0</v>
      </c>
    </row>
    <row r="170" spans="2:65" s="1" customFormat="1" ht="16.5" customHeight="1">
      <c r="B170" s="38"/>
      <c r="C170" s="211" t="s">
        <v>208</v>
      </c>
      <c r="D170" s="211" t="s">
        <v>127</v>
      </c>
      <c r="E170" s="212" t="s">
        <v>344</v>
      </c>
      <c r="F170" s="213" t="s">
        <v>345</v>
      </c>
      <c r="G170" s="214" t="s">
        <v>268</v>
      </c>
      <c r="H170" s="215">
        <v>77.27</v>
      </c>
      <c r="I170" s="216"/>
      <c r="J170" s="217">
        <f>ROUND(I170*H170,2)</f>
        <v>0</v>
      </c>
      <c r="K170" s="213" t="s">
        <v>164</v>
      </c>
      <c r="L170" s="43"/>
      <c r="M170" s="218" t="s">
        <v>19</v>
      </c>
      <c r="N170" s="219" t="s">
        <v>42</v>
      </c>
      <c r="O170" s="83"/>
      <c r="P170" s="220">
        <f>O170*H170</f>
        <v>0</v>
      </c>
      <c r="Q170" s="220">
        <v>0</v>
      </c>
      <c r="R170" s="220">
        <f>Q170*H170</f>
        <v>0</v>
      </c>
      <c r="S170" s="220">
        <v>0</v>
      </c>
      <c r="T170" s="221">
        <f>S170*H170</f>
        <v>0</v>
      </c>
      <c r="AR170" s="222" t="s">
        <v>150</v>
      </c>
      <c r="AT170" s="222" t="s">
        <v>127</v>
      </c>
      <c r="AU170" s="222" t="s">
        <v>80</v>
      </c>
      <c r="AY170" s="17" t="s">
        <v>126</v>
      </c>
      <c r="BE170" s="223">
        <f>IF(N170="základní",J170,0)</f>
        <v>0</v>
      </c>
      <c r="BF170" s="223">
        <f>IF(N170="snížená",J170,0)</f>
        <v>0</v>
      </c>
      <c r="BG170" s="223">
        <f>IF(N170="zákl. přenesená",J170,0)</f>
        <v>0</v>
      </c>
      <c r="BH170" s="223">
        <f>IF(N170="sníž. přenesená",J170,0)</f>
        <v>0</v>
      </c>
      <c r="BI170" s="223">
        <f>IF(N170="nulová",J170,0)</f>
        <v>0</v>
      </c>
      <c r="BJ170" s="17" t="s">
        <v>78</v>
      </c>
      <c r="BK170" s="223">
        <f>ROUND(I170*H170,2)</f>
        <v>0</v>
      </c>
      <c r="BL170" s="17" t="s">
        <v>150</v>
      </c>
      <c r="BM170" s="222" t="s">
        <v>1156</v>
      </c>
    </row>
    <row r="171" spans="2:47" s="1" customFormat="1" ht="12">
      <c r="B171" s="38"/>
      <c r="C171" s="39"/>
      <c r="D171" s="224" t="s">
        <v>134</v>
      </c>
      <c r="E171" s="39"/>
      <c r="F171" s="225" t="s">
        <v>347</v>
      </c>
      <c r="G171" s="39"/>
      <c r="H171" s="39"/>
      <c r="I171" s="135"/>
      <c r="J171" s="39"/>
      <c r="K171" s="39"/>
      <c r="L171" s="43"/>
      <c r="M171" s="226"/>
      <c r="N171" s="83"/>
      <c r="O171" s="83"/>
      <c r="P171" s="83"/>
      <c r="Q171" s="83"/>
      <c r="R171" s="83"/>
      <c r="S171" s="83"/>
      <c r="T171" s="84"/>
      <c r="AT171" s="17" t="s">
        <v>134</v>
      </c>
      <c r="AU171" s="17" t="s">
        <v>80</v>
      </c>
    </row>
    <row r="172" spans="2:47" s="1" customFormat="1" ht="12">
      <c r="B172" s="38"/>
      <c r="C172" s="39"/>
      <c r="D172" s="224" t="s">
        <v>232</v>
      </c>
      <c r="E172" s="39"/>
      <c r="F172" s="227" t="s">
        <v>348</v>
      </c>
      <c r="G172" s="39"/>
      <c r="H172" s="39"/>
      <c r="I172" s="135"/>
      <c r="J172" s="39"/>
      <c r="K172" s="39"/>
      <c r="L172" s="43"/>
      <c r="M172" s="226"/>
      <c r="N172" s="83"/>
      <c r="O172" s="83"/>
      <c r="P172" s="83"/>
      <c r="Q172" s="83"/>
      <c r="R172" s="83"/>
      <c r="S172" s="83"/>
      <c r="T172" s="84"/>
      <c r="AT172" s="17" t="s">
        <v>232</v>
      </c>
      <c r="AU172" s="17" t="s">
        <v>80</v>
      </c>
    </row>
    <row r="173" spans="2:51" s="13" customFormat="1" ht="12">
      <c r="B173" s="242"/>
      <c r="C173" s="243"/>
      <c r="D173" s="224" t="s">
        <v>240</v>
      </c>
      <c r="E173" s="244" t="s">
        <v>19</v>
      </c>
      <c r="F173" s="245" t="s">
        <v>1106</v>
      </c>
      <c r="G173" s="243"/>
      <c r="H173" s="244" t="s">
        <v>19</v>
      </c>
      <c r="I173" s="246"/>
      <c r="J173" s="243"/>
      <c r="K173" s="243"/>
      <c r="L173" s="247"/>
      <c r="M173" s="248"/>
      <c r="N173" s="249"/>
      <c r="O173" s="249"/>
      <c r="P173" s="249"/>
      <c r="Q173" s="249"/>
      <c r="R173" s="249"/>
      <c r="S173" s="249"/>
      <c r="T173" s="250"/>
      <c r="AT173" s="251" t="s">
        <v>240</v>
      </c>
      <c r="AU173" s="251" t="s">
        <v>80</v>
      </c>
      <c r="AV173" s="13" t="s">
        <v>78</v>
      </c>
      <c r="AW173" s="13" t="s">
        <v>32</v>
      </c>
      <c r="AX173" s="13" t="s">
        <v>71</v>
      </c>
      <c r="AY173" s="251" t="s">
        <v>126</v>
      </c>
    </row>
    <row r="174" spans="2:51" s="12" customFormat="1" ht="12">
      <c r="B174" s="231"/>
      <c r="C174" s="232"/>
      <c r="D174" s="224" t="s">
        <v>240</v>
      </c>
      <c r="E174" s="233" t="s">
        <v>19</v>
      </c>
      <c r="F174" s="234" t="s">
        <v>1157</v>
      </c>
      <c r="G174" s="232"/>
      <c r="H174" s="235">
        <v>15.75</v>
      </c>
      <c r="I174" s="236"/>
      <c r="J174" s="232"/>
      <c r="K174" s="232"/>
      <c r="L174" s="237"/>
      <c r="M174" s="238"/>
      <c r="N174" s="239"/>
      <c r="O174" s="239"/>
      <c r="P174" s="239"/>
      <c r="Q174" s="239"/>
      <c r="R174" s="239"/>
      <c r="S174" s="239"/>
      <c r="T174" s="240"/>
      <c r="AT174" s="241" t="s">
        <v>240</v>
      </c>
      <c r="AU174" s="241" t="s">
        <v>80</v>
      </c>
      <c r="AV174" s="12" t="s">
        <v>80</v>
      </c>
      <c r="AW174" s="12" t="s">
        <v>32</v>
      </c>
      <c r="AX174" s="12" t="s">
        <v>71</v>
      </c>
      <c r="AY174" s="241" t="s">
        <v>126</v>
      </c>
    </row>
    <row r="175" spans="2:51" s="13" customFormat="1" ht="12">
      <c r="B175" s="242"/>
      <c r="C175" s="243"/>
      <c r="D175" s="224" t="s">
        <v>240</v>
      </c>
      <c r="E175" s="244" t="s">
        <v>19</v>
      </c>
      <c r="F175" s="245" t="s">
        <v>1110</v>
      </c>
      <c r="G175" s="243"/>
      <c r="H175" s="244" t="s">
        <v>19</v>
      </c>
      <c r="I175" s="246"/>
      <c r="J175" s="243"/>
      <c r="K175" s="243"/>
      <c r="L175" s="247"/>
      <c r="M175" s="248"/>
      <c r="N175" s="249"/>
      <c r="O175" s="249"/>
      <c r="P175" s="249"/>
      <c r="Q175" s="249"/>
      <c r="R175" s="249"/>
      <c r="S175" s="249"/>
      <c r="T175" s="250"/>
      <c r="AT175" s="251" t="s">
        <v>240</v>
      </c>
      <c r="AU175" s="251" t="s">
        <v>80</v>
      </c>
      <c r="AV175" s="13" t="s">
        <v>78</v>
      </c>
      <c r="AW175" s="13" t="s">
        <v>32</v>
      </c>
      <c r="AX175" s="13" t="s">
        <v>71</v>
      </c>
      <c r="AY175" s="251" t="s">
        <v>126</v>
      </c>
    </row>
    <row r="176" spans="2:51" s="12" customFormat="1" ht="12">
      <c r="B176" s="231"/>
      <c r="C176" s="232"/>
      <c r="D176" s="224" t="s">
        <v>240</v>
      </c>
      <c r="E176" s="233" t="s">
        <v>19</v>
      </c>
      <c r="F176" s="234" t="s">
        <v>1158</v>
      </c>
      <c r="G176" s="232"/>
      <c r="H176" s="235">
        <v>49.68</v>
      </c>
      <c r="I176" s="236"/>
      <c r="J176" s="232"/>
      <c r="K176" s="232"/>
      <c r="L176" s="237"/>
      <c r="M176" s="238"/>
      <c r="N176" s="239"/>
      <c r="O176" s="239"/>
      <c r="P176" s="239"/>
      <c r="Q176" s="239"/>
      <c r="R176" s="239"/>
      <c r="S176" s="239"/>
      <c r="T176" s="240"/>
      <c r="AT176" s="241" t="s">
        <v>240</v>
      </c>
      <c r="AU176" s="241" t="s">
        <v>80</v>
      </c>
      <c r="AV176" s="12" t="s">
        <v>80</v>
      </c>
      <c r="AW176" s="12" t="s">
        <v>32</v>
      </c>
      <c r="AX176" s="12" t="s">
        <v>71</v>
      </c>
      <c r="AY176" s="241" t="s">
        <v>126</v>
      </c>
    </row>
    <row r="177" spans="2:51" s="13" customFormat="1" ht="12">
      <c r="B177" s="242"/>
      <c r="C177" s="243"/>
      <c r="D177" s="224" t="s">
        <v>240</v>
      </c>
      <c r="E177" s="244" t="s">
        <v>19</v>
      </c>
      <c r="F177" s="245" t="s">
        <v>1159</v>
      </c>
      <c r="G177" s="243"/>
      <c r="H177" s="244" t="s">
        <v>19</v>
      </c>
      <c r="I177" s="246"/>
      <c r="J177" s="243"/>
      <c r="K177" s="243"/>
      <c r="L177" s="247"/>
      <c r="M177" s="248"/>
      <c r="N177" s="249"/>
      <c r="O177" s="249"/>
      <c r="P177" s="249"/>
      <c r="Q177" s="249"/>
      <c r="R177" s="249"/>
      <c r="S177" s="249"/>
      <c r="T177" s="250"/>
      <c r="AT177" s="251" t="s">
        <v>240</v>
      </c>
      <c r="AU177" s="251" t="s">
        <v>80</v>
      </c>
      <c r="AV177" s="13" t="s">
        <v>78</v>
      </c>
      <c r="AW177" s="13" t="s">
        <v>32</v>
      </c>
      <c r="AX177" s="13" t="s">
        <v>71</v>
      </c>
      <c r="AY177" s="251" t="s">
        <v>126</v>
      </c>
    </row>
    <row r="178" spans="2:51" s="12" customFormat="1" ht="12">
      <c r="B178" s="231"/>
      <c r="C178" s="232"/>
      <c r="D178" s="224" t="s">
        <v>240</v>
      </c>
      <c r="E178" s="233" t="s">
        <v>19</v>
      </c>
      <c r="F178" s="234" t="s">
        <v>1160</v>
      </c>
      <c r="G178" s="232"/>
      <c r="H178" s="235">
        <v>11.84</v>
      </c>
      <c r="I178" s="236"/>
      <c r="J178" s="232"/>
      <c r="K178" s="232"/>
      <c r="L178" s="237"/>
      <c r="M178" s="238"/>
      <c r="N178" s="239"/>
      <c r="O178" s="239"/>
      <c r="P178" s="239"/>
      <c r="Q178" s="239"/>
      <c r="R178" s="239"/>
      <c r="S178" s="239"/>
      <c r="T178" s="240"/>
      <c r="AT178" s="241" t="s">
        <v>240</v>
      </c>
      <c r="AU178" s="241" t="s">
        <v>80</v>
      </c>
      <c r="AV178" s="12" t="s">
        <v>80</v>
      </c>
      <c r="AW178" s="12" t="s">
        <v>32</v>
      </c>
      <c r="AX178" s="12" t="s">
        <v>71</v>
      </c>
      <c r="AY178" s="241" t="s">
        <v>126</v>
      </c>
    </row>
    <row r="179" spans="2:51" s="14" customFormat="1" ht="12">
      <c r="B179" s="252"/>
      <c r="C179" s="253"/>
      <c r="D179" s="224" t="s">
        <v>240</v>
      </c>
      <c r="E179" s="254" t="s">
        <v>19</v>
      </c>
      <c r="F179" s="255" t="s">
        <v>300</v>
      </c>
      <c r="G179" s="253"/>
      <c r="H179" s="256">
        <v>77.27000000000001</v>
      </c>
      <c r="I179" s="257"/>
      <c r="J179" s="253"/>
      <c r="K179" s="253"/>
      <c r="L179" s="258"/>
      <c r="M179" s="259"/>
      <c r="N179" s="260"/>
      <c r="O179" s="260"/>
      <c r="P179" s="260"/>
      <c r="Q179" s="260"/>
      <c r="R179" s="260"/>
      <c r="S179" s="260"/>
      <c r="T179" s="261"/>
      <c r="AT179" s="262" t="s">
        <v>240</v>
      </c>
      <c r="AU179" s="262" t="s">
        <v>80</v>
      </c>
      <c r="AV179" s="14" t="s">
        <v>150</v>
      </c>
      <c r="AW179" s="14" t="s">
        <v>32</v>
      </c>
      <c r="AX179" s="14" t="s">
        <v>78</v>
      </c>
      <c r="AY179" s="262" t="s">
        <v>126</v>
      </c>
    </row>
    <row r="180" spans="2:65" s="1" customFormat="1" ht="16.5" customHeight="1">
      <c r="B180" s="38"/>
      <c r="C180" s="211" t="s">
        <v>8</v>
      </c>
      <c r="D180" s="211" t="s">
        <v>127</v>
      </c>
      <c r="E180" s="212" t="s">
        <v>1161</v>
      </c>
      <c r="F180" s="213" t="s">
        <v>1162</v>
      </c>
      <c r="G180" s="214" t="s">
        <v>268</v>
      </c>
      <c r="H180" s="215">
        <v>0.96</v>
      </c>
      <c r="I180" s="216"/>
      <c r="J180" s="217">
        <f>ROUND(I180*H180,2)</f>
        <v>0</v>
      </c>
      <c r="K180" s="213" t="s">
        <v>164</v>
      </c>
      <c r="L180" s="43"/>
      <c r="M180" s="218" t="s">
        <v>19</v>
      </c>
      <c r="N180" s="219" t="s">
        <v>42</v>
      </c>
      <c r="O180" s="83"/>
      <c r="P180" s="220">
        <f>O180*H180</f>
        <v>0</v>
      </c>
      <c r="Q180" s="220">
        <v>0</v>
      </c>
      <c r="R180" s="220">
        <f>Q180*H180</f>
        <v>0</v>
      </c>
      <c r="S180" s="220">
        <v>0</v>
      </c>
      <c r="T180" s="221">
        <f>S180*H180</f>
        <v>0</v>
      </c>
      <c r="AR180" s="222" t="s">
        <v>150</v>
      </c>
      <c r="AT180" s="222" t="s">
        <v>127</v>
      </c>
      <c r="AU180" s="222" t="s">
        <v>80</v>
      </c>
      <c r="AY180" s="17" t="s">
        <v>126</v>
      </c>
      <c r="BE180" s="223">
        <f>IF(N180="základní",J180,0)</f>
        <v>0</v>
      </c>
      <c r="BF180" s="223">
        <f>IF(N180="snížená",J180,0)</f>
        <v>0</v>
      </c>
      <c r="BG180" s="223">
        <f>IF(N180="zákl. přenesená",J180,0)</f>
        <v>0</v>
      </c>
      <c r="BH180" s="223">
        <f>IF(N180="sníž. přenesená",J180,0)</f>
        <v>0</v>
      </c>
      <c r="BI180" s="223">
        <f>IF(N180="nulová",J180,0)</f>
        <v>0</v>
      </c>
      <c r="BJ180" s="17" t="s">
        <v>78</v>
      </c>
      <c r="BK180" s="223">
        <f>ROUND(I180*H180,2)</f>
        <v>0</v>
      </c>
      <c r="BL180" s="17" t="s">
        <v>150</v>
      </c>
      <c r="BM180" s="222" t="s">
        <v>1163</v>
      </c>
    </row>
    <row r="181" spans="2:47" s="1" customFormat="1" ht="12">
      <c r="B181" s="38"/>
      <c r="C181" s="39"/>
      <c r="D181" s="224" t="s">
        <v>134</v>
      </c>
      <c r="E181" s="39"/>
      <c r="F181" s="225" t="s">
        <v>1164</v>
      </c>
      <c r="G181" s="39"/>
      <c r="H181" s="39"/>
      <c r="I181" s="135"/>
      <c r="J181" s="39"/>
      <c r="K181" s="39"/>
      <c r="L181" s="43"/>
      <c r="M181" s="226"/>
      <c r="N181" s="83"/>
      <c r="O181" s="83"/>
      <c r="P181" s="83"/>
      <c r="Q181" s="83"/>
      <c r="R181" s="83"/>
      <c r="S181" s="83"/>
      <c r="T181" s="84"/>
      <c r="AT181" s="17" t="s">
        <v>134</v>
      </c>
      <c r="AU181" s="17" t="s">
        <v>80</v>
      </c>
    </row>
    <row r="182" spans="2:47" s="1" customFormat="1" ht="12">
      <c r="B182" s="38"/>
      <c r="C182" s="39"/>
      <c r="D182" s="224" t="s">
        <v>232</v>
      </c>
      <c r="E182" s="39"/>
      <c r="F182" s="227" t="s">
        <v>1165</v>
      </c>
      <c r="G182" s="39"/>
      <c r="H182" s="39"/>
      <c r="I182" s="135"/>
      <c r="J182" s="39"/>
      <c r="K182" s="39"/>
      <c r="L182" s="43"/>
      <c r="M182" s="226"/>
      <c r="N182" s="83"/>
      <c r="O182" s="83"/>
      <c r="P182" s="83"/>
      <c r="Q182" s="83"/>
      <c r="R182" s="83"/>
      <c r="S182" s="83"/>
      <c r="T182" s="84"/>
      <c r="AT182" s="17" t="s">
        <v>232</v>
      </c>
      <c r="AU182" s="17" t="s">
        <v>80</v>
      </c>
    </row>
    <row r="183" spans="2:51" s="12" customFormat="1" ht="12">
      <c r="B183" s="231"/>
      <c r="C183" s="232"/>
      <c r="D183" s="224" t="s">
        <v>240</v>
      </c>
      <c r="E183" s="233" t="s">
        <v>19</v>
      </c>
      <c r="F183" s="234" t="s">
        <v>1166</v>
      </c>
      <c r="G183" s="232"/>
      <c r="H183" s="235">
        <v>0.96</v>
      </c>
      <c r="I183" s="236"/>
      <c r="J183" s="232"/>
      <c r="K183" s="232"/>
      <c r="L183" s="237"/>
      <c r="M183" s="238"/>
      <c r="N183" s="239"/>
      <c r="O183" s="239"/>
      <c r="P183" s="239"/>
      <c r="Q183" s="239"/>
      <c r="R183" s="239"/>
      <c r="S183" s="239"/>
      <c r="T183" s="240"/>
      <c r="AT183" s="241" t="s">
        <v>240</v>
      </c>
      <c r="AU183" s="241" t="s">
        <v>80</v>
      </c>
      <c r="AV183" s="12" t="s">
        <v>80</v>
      </c>
      <c r="AW183" s="12" t="s">
        <v>32</v>
      </c>
      <c r="AX183" s="12" t="s">
        <v>78</v>
      </c>
      <c r="AY183" s="241" t="s">
        <v>126</v>
      </c>
    </row>
    <row r="184" spans="2:65" s="1" customFormat="1" ht="16.5" customHeight="1">
      <c r="B184" s="38"/>
      <c r="C184" s="211" t="s">
        <v>322</v>
      </c>
      <c r="D184" s="211" t="s">
        <v>127</v>
      </c>
      <c r="E184" s="212" t="s">
        <v>1167</v>
      </c>
      <c r="F184" s="213" t="s">
        <v>1168</v>
      </c>
      <c r="G184" s="214" t="s">
        <v>229</v>
      </c>
      <c r="H184" s="215">
        <v>9.6</v>
      </c>
      <c r="I184" s="216"/>
      <c r="J184" s="217">
        <f>ROUND(I184*H184,2)</f>
        <v>0</v>
      </c>
      <c r="K184" s="213" t="s">
        <v>164</v>
      </c>
      <c r="L184" s="43"/>
      <c r="M184" s="218" t="s">
        <v>19</v>
      </c>
      <c r="N184" s="219" t="s">
        <v>42</v>
      </c>
      <c r="O184" s="83"/>
      <c r="P184" s="220">
        <f>O184*H184</f>
        <v>0</v>
      </c>
      <c r="Q184" s="220">
        <v>0.00639</v>
      </c>
      <c r="R184" s="220">
        <f>Q184*H184</f>
        <v>0.061343999999999996</v>
      </c>
      <c r="S184" s="220">
        <v>0</v>
      </c>
      <c r="T184" s="221">
        <f>S184*H184</f>
        <v>0</v>
      </c>
      <c r="AR184" s="222" t="s">
        <v>150</v>
      </c>
      <c r="AT184" s="222" t="s">
        <v>127</v>
      </c>
      <c r="AU184" s="222" t="s">
        <v>80</v>
      </c>
      <c r="AY184" s="17" t="s">
        <v>126</v>
      </c>
      <c r="BE184" s="223">
        <f>IF(N184="základní",J184,0)</f>
        <v>0</v>
      </c>
      <c r="BF184" s="223">
        <f>IF(N184="snížená",J184,0)</f>
        <v>0</v>
      </c>
      <c r="BG184" s="223">
        <f>IF(N184="zákl. přenesená",J184,0)</f>
        <v>0</v>
      </c>
      <c r="BH184" s="223">
        <f>IF(N184="sníž. přenesená",J184,0)</f>
        <v>0</v>
      </c>
      <c r="BI184" s="223">
        <f>IF(N184="nulová",J184,0)</f>
        <v>0</v>
      </c>
      <c r="BJ184" s="17" t="s">
        <v>78</v>
      </c>
      <c r="BK184" s="223">
        <f>ROUND(I184*H184,2)</f>
        <v>0</v>
      </c>
      <c r="BL184" s="17" t="s">
        <v>150</v>
      </c>
      <c r="BM184" s="222" t="s">
        <v>1169</v>
      </c>
    </row>
    <row r="185" spans="2:47" s="1" customFormat="1" ht="12">
      <c r="B185" s="38"/>
      <c r="C185" s="39"/>
      <c r="D185" s="224" t="s">
        <v>134</v>
      </c>
      <c r="E185" s="39"/>
      <c r="F185" s="225" t="s">
        <v>1170</v>
      </c>
      <c r="G185" s="39"/>
      <c r="H185" s="39"/>
      <c r="I185" s="135"/>
      <c r="J185" s="39"/>
      <c r="K185" s="39"/>
      <c r="L185" s="43"/>
      <c r="M185" s="226"/>
      <c r="N185" s="83"/>
      <c r="O185" s="83"/>
      <c r="P185" s="83"/>
      <c r="Q185" s="83"/>
      <c r="R185" s="83"/>
      <c r="S185" s="83"/>
      <c r="T185" s="84"/>
      <c r="AT185" s="17" t="s">
        <v>134</v>
      </c>
      <c r="AU185" s="17" t="s">
        <v>80</v>
      </c>
    </row>
    <row r="186" spans="2:63" s="11" customFormat="1" ht="22.8" customHeight="1">
      <c r="B186" s="195"/>
      <c r="C186" s="196"/>
      <c r="D186" s="197" t="s">
        <v>70</v>
      </c>
      <c r="E186" s="209" t="s">
        <v>125</v>
      </c>
      <c r="F186" s="209" t="s">
        <v>350</v>
      </c>
      <c r="G186" s="196"/>
      <c r="H186" s="196"/>
      <c r="I186" s="199"/>
      <c r="J186" s="210">
        <f>BK186</f>
        <v>0</v>
      </c>
      <c r="K186" s="196"/>
      <c r="L186" s="201"/>
      <c r="M186" s="202"/>
      <c r="N186" s="203"/>
      <c r="O186" s="203"/>
      <c r="P186" s="204">
        <f>SUM(P187:P200)</f>
        <v>0</v>
      </c>
      <c r="Q186" s="203"/>
      <c r="R186" s="204">
        <f>SUM(R187:R200)</f>
        <v>0</v>
      </c>
      <c r="S186" s="203"/>
      <c r="T186" s="205">
        <f>SUM(T187:T200)</f>
        <v>0</v>
      </c>
      <c r="AR186" s="206" t="s">
        <v>78</v>
      </c>
      <c r="AT186" s="207" t="s">
        <v>70</v>
      </c>
      <c r="AU186" s="207" t="s">
        <v>78</v>
      </c>
      <c r="AY186" s="206" t="s">
        <v>126</v>
      </c>
      <c r="BK186" s="208">
        <f>SUM(BK187:BK200)</f>
        <v>0</v>
      </c>
    </row>
    <row r="187" spans="2:65" s="1" customFormat="1" ht="16.5" customHeight="1">
      <c r="B187" s="38"/>
      <c r="C187" s="211" t="s">
        <v>329</v>
      </c>
      <c r="D187" s="211" t="s">
        <v>127</v>
      </c>
      <c r="E187" s="212" t="s">
        <v>1171</v>
      </c>
      <c r="F187" s="213" t="s">
        <v>1172</v>
      </c>
      <c r="G187" s="214" t="s">
        <v>229</v>
      </c>
      <c r="H187" s="215">
        <v>153.7</v>
      </c>
      <c r="I187" s="216"/>
      <c r="J187" s="217">
        <f>ROUND(I187*H187,2)</f>
        <v>0</v>
      </c>
      <c r="K187" s="213" t="s">
        <v>164</v>
      </c>
      <c r="L187" s="43"/>
      <c r="M187" s="218" t="s">
        <v>19</v>
      </c>
      <c r="N187" s="219" t="s">
        <v>42</v>
      </c>
      <c r="O187" s="83"/>
      <c r="P187" s="220">
        <f>O187*H187</f>
        <v>0</v>
      </c>
      <c r="Q187" s="220">
        <v>0</v>
      </c>
      <c r="R187" s="220">
        <f>Q187*H187</f>
        <v>0</v>
      </c>
      <c r="S187" s="220">
        <v>0</v>
      </c>
      <c r="T187" s="221">
        <f>S187*H187</f>
        <v>0</v>
      </c>
      <c r="AR187" s="222" t="s">
        <v>150</v>
      </c>
      <c r="AT187" s="222" t="s">
        <v>127</v>
      </c>
      <c r="AU187" s="222" t="s">
        <v>80</v>
      </c>
      <c r="AY187" s="17" t="s">
        <v>126</v>
      </c>
      <c r="BE187" s="223">
        <f>IF(N187="základní",J187,0)</f>
        <v>0</v>
      </c>
      <c r="BF187" s="223">
        <f>IF(N187="snížená",J187,0)</f>
        <v>0</v>
      </c>
      <c r="BG187" s="223">
        <f>IF(N187="zákl. přenesená",J187,0)</f>
        <v>0</v>
      </c>
      <c r="BH187" s="223">
        <f>IF(N187="sníž. přenesená",J187,0)</f>
        <v>0</v>
      </c>
      <c r="BI187" s="223">
        <f>IF(N187="nulová",J187,0)</f>
        <v>0</v>
      </c>
      <c r="BJ187" s="17" t="s">
        <v>78</v>
      </c>
      <c r="BK187" s="223">
        <f>ROUND(I187*H187,2)</f>
        <v>0</v>
      </c>
      <c r="BL187" s="17" t="s">
        <v>150</v>
      </c>
      <c r="BM187" s="222" t="s">
        <v>1173</v>
      </c>
    </row>
    <row r="188" spans="2:47" s="1" customFormat="1" ht="12">
      <c r="B188" s="38"/>
      <c r="C188" s="39"/>
      <c r="D188" s="224" t="s">
        <v>134</v>
      </c>
      <c r="E188" s="39"/>
      <c r="F188" s="225" t="s">
        <v>1174</v>
      </c>
      <c r="G188" s="39"/>
      <c r="H188" s="39"/>
      <c r="I188" s="135"/>
      <c r="J188" s="39"/>
      <c r="K188" s="39"/>
      <c r="L188" s="43"/>
      <c r="M188" s="226"/>
      <c r="N188" s="83"/>
      <c r="O188" s="83"/>
      <c r="P188" s="83"/>
      <c r="Q188" s="83"/>
      <c r="R188" s="83"/>
      <c r="S188" s="83"/>
      <c r="T188" s="84"/>
      <c r="AT188" s="17" t="s">
        <v>134</v>
      </c>
      <c r="AU188" s="17" t="s">
        <v>80</v>
      </c>
    </row>
    <row r="189" spans="2:47" s="1" customFormat="1" ht="12">
      <c r="B189" s="38"/>
      <c r="C189" s="39"/>
      <c r="D189" s="224" t="s">
        <v>232</v>
      </c>
      <c r="E189" s="39"/>
      <c r="F189" s="227" t="s">
        <v>1175</v>
      </c>
      <c r="G189" s="39"/>
      <c r="H189" s="39"/>
      <c r="I189" s="135"/>
      <c r="J189" s="39"/>
      <c r="K189" s="39"/>
      <c r="L189" s="43"/>
      <c r="M189" s="226"/>
      <c r="N189" s="83"/>
      <c r="O189" s="83"/>
      <c r="P189" s="83"/>
      <c r="Q189" s="83"/>
      <c r="R189" s="83"/>
      <c r="S189" s="83"/>
      <c r="T189" s="84"/>
      <c r="AT189" s="17" t="s">
        <v>232</v>
      </c>
      <c r="AU189" s="17" t="s">
        <v>80</v>
      </c>
    </row>
    <row r="190" spans="2:51" s="12" customFormat="1" ht="12">
      <c r="B190" s="231"/>
      <c r="C190" s="232"/>
      <c r="D190" s="224" t="s">
        <v>240</v>
      </c>
      <c r="E190" s="233" t="s">
        <v>19</v>
      </c>
      <c r="F190" s="234" t="s">
        <v>1176</v>
      </c>
      <c r="G190" s="232"/>
      <c r="H190" s="235">
        <v>153.7</v>
      </c>
      <c r="I190" s="236"/>
      <c r="J190" s="232"/>
      <c r="K190" s="232"/>
      <c r="L190" s="237"/>
      <c r="M190" s="238"/>
      <c r="N190" s="239"/>
      <c r="O190" s="239"/>
      <c r="P190" s="239"/>
      <c r="Q190" s="239"/>
      <c r="R190" s="239"/>
      <c r="S190" s="239"/>
      <c r="T190" s="240"/>
      <c r="AT190" s="241" t="s">
        <v>240</v>
      </c>
      <c r="AU190" s="241" t="s">
        <v>80</v>
      </c>
      <c r="AV190" s="12" t="s">
        <v>80</v>
      </c>
      <c r="AW190" s="12" t="s">
        <v>32</v>
      </c>
      <c r="AX190" s="12" t="s">
        <v>78</v>
      </c>
      <c r="AY190" s="241" t="s">
        <v>126</v>
      </c>
    </row>
    <row r="191" spans="2:65" s="1" customFormat="1" ht="16.5" customHeight="1">
      <c r="B191" s="38"/>
      <c r="C191" s="211" t="s">
        <v>337</v>
      </c>
      <c r="D191" s="211" t="s">
        <v>127</v>
      </c>
      <c r="E191" s="212" t="s">
        <v>1177</v>
      </c>
      <c r="F191" s="213" t="s">
        <v>1178</v>
      </c>
      <c r="G191" s="214" t="s">
        <v>229</v>
      </c>
      <c r="H191" s="215">
        <v>153.7</v>
      </c>
      <c r="I191" s="216"/>
      <c r="J191" s="217">
        <f>ROUND(I191*H191,2)</f>
        <v>0</v>
      </c>
      <c r="K191" s="213" t="s">
        <v>164</v>
      </c>
      <c r="L191" s="43"/>
      <c r="M191" s="218" t="s">
        <v>19</v>
      </c>
      <c r="N191" s="219" t="s">
        <v>42</v>
      </c>
      <c r="O191" s="83"/>
      <c r="P191" s="220">
        <f>O191*H191</f>
        <v>0</v>
      </c>
      <c r="Q191" s="220">
        <v>0</v>
      </c>
      <c r="R191" s="220">
        <f>Q191*H191</f>
        <v>0</v>
      </c>
      <c r="S191" s="220">
        <v>0</v>
      </c>
      <c r="T191" s="221">
        <f>S191*H191</f>
        <v>0</v>
      </c>
      <c r="AR191" s="222" t="s">
        <v>150</v>
      </c>
      <c r="AT191" s="222" t="s">
        <v>127</v>
      </c>
      <c r="AU191" s="222" t="s">
        <v>80</v>
      </c>
      <c r="AY191" s="17" t="s">
        <v>126</v>
      </c>
      <c r="BE191" s="223">
        <f>IF(N191="základní",J191,0)</f>
        <v>0</v>
      </c>
      <c r="BF191" s="223">
        <f>IF(N191="snížená",J191,0)</f>
        <v>0</v>
      </c>
      <c r="BG191" s="223">
        <f>IF(N191="zákl. přenesená",J191,0)</f>
        <v>0</v>
      </c>
      <c r="BH191" s="223">
        <f>IF(N191="sníž. přenesená",J191,0)</f>
        <v>0</v>
      </c>
      <c r="BI191" s="223">
        <f>IF(N191="nulová",J191,0)</f>
        <v>0</v>
      </c>
      <c r="BJ191" s="17" t="s">
        <v>78</v>
      </c>
      <c r="BK191" s="223">
        <f>ROUND(I191*H191,2)</f>
        <v>0</v>
      </c>
      <c r="BL191" s="17" t="s">
        <v>150</v>
      </c>
      <c r="BM191" s="222" t="s">
        <v>1179</v>
      </c>
    </row>
    <row r="192" spans="2:47" s="1" customFormat="1" ht="12">
      <c r="B192" s="38"/>
      <c r="C192" s="39"/>
      <c r="D192" s="224" t="s">
        <v>134</v>
      </c>
      <c r="E192" s="39"/>
      <c r="F192" s="225" t="s">
        <v>1180</v>
      </c>
      <c r="G192" s="39"/>
      <c r="H192" s="39"/>
      <c r="I192" s="135"/>
      <c r="J192" s="39"/>
      <c r="K192" s="39"/>
      <c r="L192" s="43"/>
      <c r="M192" s="226"/>
      <c r="N192" s="83"/>
      <c r="O192" s="83"/>
      <c r="P192" s="83"/>
      <c r="Q192" s="83"/>
      <c r="R192" s="83"/>
      <c r="S192" s="83"/>
      <c r="T192" s="84"/>
      <c r="AT192" s="17" t="s">
        <v>134</v>
      </c>
      <c r="AU192" s="17" t="s">
        <v>80</v>
      </c>
    </row>
    <row r="193" spans="2:47" s="1" customFormat="1" ht="12">
      <c r="B193" s="38"/>
      <c r="C193" s="39"/>
      <c r="D193" s="224" t="s">
        <v>232</v>
      </c>
      <c r="E193" s="39"/>
      <c r="F193" s="227" t="s">
        <v>1175</v>
      </c>
      <c r="G193" s="39"/>
      <c r="H193" s="39"/>
      <c r="I193" s="135"/>
      <c r="J193" s="39"/>
      <c r="K193" s="39"/>
      <c r="L193" s="43"/>
      <c r="M193" s="226"/>
      <c r="N193" s="83"/>
      <c r="O193" s="83"/>
      <c r="P193" s="83"/>
      <c r="Q193" s="83"/>
      <c r="R193" s="83"/>
      <c r="S193" s="83"/>
      <c r="T193" s="84"/>
      <c r="AT193" s="17" t="s">
        <v>232</v>
      </c>
      <c r="AU193" s="17" t="s">
        <v>80</v>
      </c>
    </row>
    <row r="194" spans="2:65" s="1" customFormat="1" ht="16.5" customHeight="1">
      <c r="B194" s="38"/>
      <c r="C194" s="211" t="s">
        <v>343</v>
      </c>
      <c r="D194" s="211" t="s">
        <v>127</v>
      </c>
      <c r="E194" s="212" t="s">
        <v>1181</v>
      </c>
      <c r="F194" s="213" t="s">
        <v>1182</v>
      </c>
      <c r="G194" s="214" t="s">
        <v>229</v>
      </c>
      <c r="H194" s="215">
        <v>153.7</v>
      </c>
      <c r="I194" s="216"/>
      <c r="J194" s="217">
        <f>ROUND(I194*H194,2)</f>
        <v>0</v>
      </c>
      <c r="K194" s="213" t="s">
        <v>164</v>
      </c>
      <c r="L194" s="43"/>
      <c r="M194" s="218" t="s">
        <v>19</v>
      </c>
      <c r="N194" s="219" t="s">
        <v>42</v>
      </c>
      <c r="O194" s="83"/>
      <c r="P194" s="220">
        <f>O194*H194</f>
        <v>0</v>
      </c>
      <c r="Q194" s="220">
        <v>0</v>
      </c>
      <c r="R194" s="220">
        <f>Q194*H194</f>
        <v>0</v>
      </c>
      <c r="S194" s="220">
        <v>0</v>
      </c>
      <c r="T194" s="221">
        <f>S194*H194</f>
        <v>0</v>
      </c>
      <c r="AR194" s="222" t="s">
        <v>150</v>
      </c>
      <c r="AT194" s="222" t="s">
        <v>127</v>
      </c>
      <c r="AU194" s="222" t="s">
        <v>80</v>
      </c>
      <c r="AY194" s="17" t="s">
        <v>126</v>
      </c>
      <c r="BE194" s="223">
        <f>IF(N194="základní",J194,0)</f>
        <v>0</v>
      </c>
      <c r="BF194" s="223">
        <f>IF(N194="snížená",J194,0)</f>
        <v>0</v>
      </c>
      <c r="BG194" s="223">
        <f>IF(N194="zákl. přenesená",J194,0)</f>
        <v>0</v>
      </c>
      <c r="BH194" s="223">
        <f>IF(N194="sníž. přenesená",J194,0)</f>
        <v>0</v>
      </c>
      <c r="BI194" s="223">
        <f>IF(N194="nulová",J194,0)</f>
        <v>0</v>
      </c>
      <c r="BJ194" s="17" t="s">
        <v>78</v>
      </c>
      <c r="BK194" s="223">
        <f>ROUND(I194*H194,2)</f>
        <v>0</v>
      </c>
      <c r="BL194" s="17" t="s">
        <v>150</v>
      </c>
      <c r="BM194" s="222" t="s">
        <v>1183</v>
      </c>
    </row>
    <row r="195" spans="2:47" s="1" customFormat="1" ht="12">
      <c r="B195" s="38"/>
      <c r="C195" s="39"/>
      <c r="D195" s="224" t="s">
        <v>134</v>
      </c>
      <c r="E195" s="39"/>
      <c r="F195" s="225" t="s">
        <v>1184</v>
      </c>
      <c r="G195" s="39"/>
      <c r="H195" s="39"/>
      <c r="I195" s="135"/>
      <c r="J195" s="39"/>
      <c r="K195" s="39"/>
      <c r="L195" s="43"/>
      <c r="M195" s="226"/>
      <c r="N195" s="83"/>
      <c r="O195" s="83"/>
      <c r="P195" s="83"/>
      <c r="Q195" s="83"/>
      <c r="R195" s="83"/>
      <c r="S195" s="83"/>
      <c r="T195" s="84"/>
      <c r="AT195" s="17" t="s">
        <v>134</v>
      </c>
      <c r="AU195" s="17" t="s">
        <v>80</v>
      </c>
    </row>
    <row r="196" spans="2:47" s="1" customFormat="1" ht="12">
      <c r="B196" s="38"/>
      <c r="C196" s="39"/>
      <c r="D196" s="224" t="s">
        <v>232</v>
      </c>
      <c r="E196" s="39"/>
      <c r="F196" s="227" t="s">
        <v>1175</v>
      </c>
      <c r="G196" s="39"/>
      <c r="H196" s="39"/>
      <c r="I196" s="135"/>
      <c r="J196" s="39"/>
      <c r="K196" s="39"/>
      <c r="L196" s="43"/>
      <c r="M196" s="226"/>
      <c r="N196" s="83"/>
      <c r="O196" s="83"/>
      <c r="P196" s="83"/>
      <c r="Q196" s="83"/>
      <c r="R196" s="83"/>
      <c r="S196" s="83"/>
      <c r="T196" s="84"/>
      <c r="AT196" s="17" t="s">
        <v>232</v>
      </c>
      <c r="AU196" s="17" t="s">
        <v>80</v>
      </c>
    </row>
    <row r="197" spans="2:65" s="1" customFormat="1" ht="16.5" customHeight="1">
      <c r="B197" s="38"/>
      <c r="C197" s="211" t="s">
        <v>351</v>
      </c>
      <c r="D197" s="211" t="s">
        <v>127</v>
      </c>
      <c r="E197" s="212" t="s">
        <v>1185</v>
      </c>
      <c r="F197" s="213" t="s">
        <v>1186</v>
      </c>
      <c r="G197" s="214" t="s">
        <v>229</v>
      </c>
      <c r="H197" s="215">
        <v>188</v>
      </c>
      <c r="I197" s="216"/>
      <c r="J197" s="217">
        <f>ROUND(I197*H197,2)</f>
        <v>0</v>
      </c>
      <c r="K197" s="213" t="s">
        <v>164</v>
      </c>
      <c r="L197" s="43"/>
      <c r="M197" s="218" t="s">
        <v>19</v>
      </c>
      <c r="N197" s="219" t="s">
        <v>42</v>
      </c>
      <c r="O197" s="83"/>
      <c r="P197" s="220">
        <f>O197*H197</f>
        <v>0</v>
      </c>
      <c r="Q197" s="220">
        <v>0</v>
      </c>
      <c r="R197" s="220">
        <f>Q197*H197</f>
        <v>0</v>
      </c>
      <c r="S197" s="220">
        <v>0</v>
      </c>
      <c r="T197" s="221">
        <f>S197*H197</f>
        <v>0</v>
      </c>
      <c r="AR197" s="222" t="s">
        <v>150</v>
      </c>
      <c r="AT197" s="222" t="s">
        <v>127</v>
      </c>
      <c r="AU197" s="222" t="s">
        <v>80</v>
      </c>
      <c r="AY197" s="17" t="s">
        <v>126</v>
      </c>
      <c r="BE197" s="223">
        <f>IF(N197="základní",J197,0)</f>
        <v>0</v>
      </c>
      <c r="BF197" s="223">
        <f>IF(N197="snížená",J197,0)</f>
        <v>0</v>
      </c>
      <c r="BG197" s="223">
        <f>IF(N197="zákl. přenesená",J197,0)</f>
        <v>0</v>
      </c>
      <c r="BH197" s="223">
        <f>IF(N197="sníž. přenesená",J197,0)</f>
        <v>0</v>
      </c>
      <c r="BI197" s="223">
        <f>IF(N197="nulová",J197,0)</f>
        <v>0</v>
      </c>
      <c r="BJ197" s="17" t="s">
        <v>78</v>
      </c>
      <c r="BK197" s="223">
        <f>ROUND(I197*H197,2)</f>
        <v>0</v>
      </c>
      <c r="BL197" s="17" t="s">
        <v>150</v>
      </c>
      <c r="BM197" s="222" t="s">
        <v>1187</v>
      </c>
    </row>
    <row r="198" spans="2:47" s="1" customFormat="1" ht="12">
      <c r="B198" s="38"/>
      <c r="C198" s="39"/>
      <c r="D198" s="224" t="s">
        <v>134</v>
      </c>
      <c r="E198" s="39"/>
      <c r="F198" s="225" t="s">
        <v>1188</v>
      </c>
      <c r="G198" s="39"/>
      <c r="H198" s="39"/>
      <c r="I198" s="135"/>
      <c r="J198" s="39"/>
      <c r="K198" s="39"/>
      <c r="L198" s="43"/>
      <c r="M198" s="226"/>
      <c r="N198" s="83"/>
      <c r="O198" s="83"/>
      <c r="P198" s="83"/>
      <c r="Q198" s="83"/>
      <c r="R198" s="83"/>
      <c r="S198" s="83"/>
      <c r="T198" s="84"/>
      <c r="AT198" s="17" t="s">
        <v>134</v>
      </c>
      <c r="AU198" s="17" t="s">
        <v>80</v>
      </c>
    </row>
    <row r="199" spans="2:47" s="1" customFormat="1" ht="12">
      <c r="B199" s="38"/>
      <c r="C199" s="39"/>
      <c r="D199" s="224" t="s">
        <v>232</v>
      </c>
      <c r="E199" s="39"/>
      <c r="F199" s="227" t="s">
        <v>687</v>
      </c>
      <c r="G199" s="39"/>
      <c r="H199" s="39"/>
      <c r="I199" s="135"/>
      <c r="J199" s="39"/>
      <c r="K199" s="39"/>
      <c r="L199" s="43"/>
      <c r="M199" s="226"/>
      <c r="N199" s="83"/>
      <c r="O199" s="83"/>
      <c r="P199" s="83"/>
      <c r="Q199" s="83"/>
      <c r="R199" s="83"/>
      <c r="S199" s="83"/>
      <c r="T199" s="84"/>
      <c r="AT199" s="17" t="s">
        <v>232</v>
      </c>
      <c r="AU199" s="17" t="s">
        <v>80</v>
      </c>
    </row>
    <row r="200" spans="2:47" s="1" customFormat="1" ht="12">
      <c r="B200" s="38"/>
      <c r="C200" s="39"/>
      <c r="D200" s="224" t="s">
        <v>136</v>
      </c>
      <c r="E200" s="39"/>
      <c r="F200" s="227" t="s">
        <v>1189</v>
      </c>
      <c r="G200" s="39"/>
      <c r="H200" s="39"/>
      <c r="I200" s="135"/>
      <c r="J200" s="39"/>
      <c r="K200" s="39"/>
      <c r="L200" s="43"/>
      <c r="M200" s="226"/>
      <c r="N200" s="83"/>
      <c r="O200" s="83"/>
      <c r="P200" s="83"/>
      <c r="Q200" s="83"/>
      <c r="R200" s="83"/>
      <c r="S200" s="83"/>
      <c r="T200" s="84"/>
      <c r="AT200" s="17" t="s">
        <v>136</v>
      </c>
      <c r="AU200" s="17" t="s">
        <v>80</v>
      </c>
    </row>
    <row r="201" spans="2:63" s="11" customFormat="1" ht="22.8" customHeight="1">
      <c r="B201" s="195"/>
      <c r="C201" s="196"/>
      <c r="D201" s="197" t="s">
        <v>70</v>
      </c>
      <c r="E201" s="209" t="s">
        <v>172</v>
      </c>
      <c r="F201" s="209" t="s">
        <v>398</v>
      </c>
      <c r="G201" s="196"/>
      <c r="H201" s="196"/>
      <c r="I201" s="199"/>
      <c r="J201" s="210">
        <f>BK201</f>
        <v>0</v>
      </c>
      <c r="K201" s="196"/>
      <c r="L201" s="201"/>
      <c r="M201" s="202"/>
      <c r="N201" s="203"/>
      <c r="O201" s="203"/>
      <c r="P201" s="204">
        <f>SUM(P202:P386)</f>
        <v>0</v>
      </c>
      <c r="Q201" s="203"/>
      <c r="R201" s="204">
        <f>SUM(R202:R386)</f>
        <v>12.134449999999998</v>
      </c>
      <c r="S201" s="203"/>
      <c r="T201" s="205">
        <f>SUM(T202:T386)</f>
        <v>0</v>
      </c>
      <c r="AR201" s="206" t="s">
        <v>78</v>
      </c>
      <c r="AT201" s="207" t="s">
        <v>70</v>
      </c>
      <c r="AU201" s="207" t="s">
        <v>78</v>
      </c>
      <c r="AY201" s="206" t="s">
        <v>126</v>
      </c>
      <c r="BK201" s="208">
        <f>SUM(BK202:BK386)</f>
        <v>0</v>
      </c>
    </row>
    <row r="202" spans="2:65" s="1" customFormat="1" ht="16.5" customHeight="1">
      <c r="B202" s="38"/>
      <c r="C202" s="211" t="s">
        <v>7</v>
      </c>
      <c r="D202" s="211" t="s">
        <v>127</v>
      </c>
      <c r="E202" s="212" t="s">
        <v>1190</v>
      </c>
      <c r="F202" s="213" t="s">
        <v>1191</v>
      </c>
      <c r="G202" s="214" t="s">
        <v>130</v>
      </c>
      <c r="H202" s="215">
        <v>6</v>
      </c>
      <c r="I202" s="216"/>
      <c r="J202" s="217">
        <f>ROUND(I202*H202,2)</f>
        <v>0</v>
      </c>
      <c r="K202" s="213" t="s">
        <v>164</v>
      </c>
      <c r="L202" s="43"/>
      <c r="M202" s="218" t="s">
        <v>19</v>
      </c>
      <c r="N202" s="219" t="s">
        <v>42</v>
      </c>
      <c r="O202" s="83"/>
      <c r="P202" s="220">
        <f>O202*H202</f>
        <v>0</v>
      </c>
      <c r="Q202" s="220">
        <v>0.00167</v>
      </c>
      <c r="R202" s="220">
        <f>Q202*H202</f>
        <v>0.010020000000000001</v>
      </c>
      <c r="S202" s="220">
        <v>0</v>
      </c>
      <c r="T202" s="221">
        <f>S202*H202</f>
        <v>0</v>
      </c>
      <c r="AR202" s="222" t="s">
        <v>150</v>
      </c>
      <c r="AT202" s="222" t="s">
        <v>127</v>
      </c>
      <c r="AU202" s="222" t="s">
        <v>80</v>
      </c>
      <c r="AY202" s="17" t="s">
        <v>126</v>
      </c>
      <c r="BE202" s="223">
        <f>IF(N202="základní",J202,0)</f>
        <v>0</v>
      </c>
      <c r="BF202" s="223">
        <f>IF(N202="snížená",J202,0)</f>
        <v>0</v>
      </c>
      <c r="BG202" s="223">
        <f>IF(N202="zákl. přenesená",J202,0)</f>
        <v>0</v>
      </c>
      <c r="BH202" s="223">
        <f>IF(N202="sníž. přenesená",J202,0)</f>
        <v>0</v>
      </c>
      <c r="BI202" s="223">
        <f>IF(N202="nulová",J202,0)</f>
        <v>0</v>
      </c>
      <c r="BJ202" s="17" t="s">
        <v>78</v>
      </c>
      <c r="BK202" s="223">
        <f>ROUND(I202*H202,2)</f>
        <v>0</v>
      </c>
      <c r="BL202" s="17" t="s">
        <v>150</v>
      </c>
      <c r="BM202" s="222" t="s">
        <v>1192</v>
      </c>
    </row>
    <row r="203" spans="2:47" s="1" customFormat="1" ht="12">
      <c r="B203" s="38"/>
      <c r="C203" s="39"/>
      <c r="D203" s="224" t="s">
        <v>134</v>
      </c>
      <c r="E203" s="39"/>
      <c r="F203" s="225" t="s">
        <v>1193</v>
      </c>
      <c r="G203" s="39"/>
      <c r="H203" s="39"/>
      <c r="I203" s="135"/>
      <c r="J203" s="39"/>
      <c r="K203" s="39"/>
      <c r="L203" s="43"/>
      <c r="M203" s="226"/>
      <c r="N203" s="83"/>
      <c r="O203" s="83"/>
      <c r="P203" s="83"/>
      <c r="Q203" s="83"/>
      <c r="R203" s="83"/>
      <c r="S203" s="83"/>
      <c r="T203" s="84"/>
      <c r="AT203" s="17" t="s">
        <v>134</v>
      </c>
      <c r="AU203" s="17" t="s">
        <v>80</v>
      </c>
    </row>
    <row r="204" spans="2:47" s="1" customFormat="1" ht="12">
      <c r="B204" s="38"/>
      <c r="C204" s="39"/>
      <c r="D204" s="224" t="s">
        <v>232</v>
      </c>
      <c r="E204" s="39"/>
      <c r="F204" s="227" t="s">
        <v>1194</v>
      </c>
      <c r="G204" s="39"/>
      <c r="H204" s="39"/>
      <c r="I204" s="135"/>
      <c r="J204" s="39"/>
      <c r="K204" s="39"/>
      <c r="L204" s="43"/>
      <c r="M204" s="226"/>
      <c r="N204" s="83"/>
      <c r="O204" s="83"/>
      <c r="P204" s="83"/>
      <c r="Q204" s="83"/>
      <c r="R204" s="83"/>
      <c r="S204" s="83"/>
      <c r="T204" s="84"/>
      <c r="AT204" s="17" t="s">
        <v>232</v>
      </c>
      <c r="AU204" s="17" t="s">
        <v>80</v>
      </c>
    </row>
    <row r="205" spans="2:65" s="1" customFormat="1" ht="16.5" customHeight="1">
      <c r="B205" s="38"/>
      <c r="C205" s="263" t="s">
        <v>361</v>
      </c>
      <c r="D205" s="263" t="s">
        <v>301</v>
      </c>
      <c r="E205" s="264" t="s">
        <v>1195</v>
      </c>
      <c r="F205" s="265" t="s">
        <v>1196</v>
      </c>
      <c r="G205" s="266" t="s">
        <v>130</v>
      </c>
      <c r="H205" s="267">
        <v>1</v>
      </c>
      <c r="I205" s="268"/>
      <c r="J205" s="269">
        <f>ROUND(I205*H205,2)</f>
        <v>0</v>
      </c>
      <c r="K205" s="265" t="s">
        <v>164</v>
      </c>
      <c r="L205" s="270"/>
      <c r="M205" s="271" t="s">
        <v>19</v>
      </c>
      <c r="N205" s="272" t="s">
        <v>42</v>
      </c>
      <c r="O205" s="83"/>
      <c r="P205" s="220">
        <f>O205*H205</f>
        <v>0</v>
      </c>
      <c r="Q205" s="220">
        <v>0.0122</v>
      </c>
      <c r="R205" s="220">
        <f>Q205*H205</f>
        <v>0.0122</v>
      </c>
      <c r="S205" s="220">
        <v>0</v>
      </c>
      <c r="T205" s="221">
        <f>S205*H205</f>
        <v>0</v>
      </c>
      <c r="AR205" s="222" t="s">
        <v>172</v>
      </c>
      <c r="AT205" s="222" t="s">
        <v>301</v>
      </c>
      <c r="AU205" s="222" t="s">
        <v>80</v>
      </c>
      <c r="AY205" s="17" t="s">
        <v>126</v>
      </c>
      <c r="BE205" s="223">
        <f>IF(N205="základní",J205,0)</f>
        <v>0</v>
      </c>
      <c r="BF205" s="223">
        <f>IF(N205="snížená",J205,0)</f>
        <v>0</v>
      </c>
      <c r="BG205" s="223">
        <f>IF(N205="zákl. přenesená",J205,0)</f>
        <v>0</v>
      </c>
      <c r="BH205" s="223">
        <f>IF(N205="sníž. přenesená",J205,0)</f>
        <v>0</v>
      </c>
      <c r="BI205" s="223">
        <f>IF(N205="nulová",J205,0)</f>
        <v>0</v>
      </c>
      <c r="BJ205" s="17" t="s">
        <v>78</v>
      </c>
      <c r="BK205" s="223">
        <f>ROUND(I205*H205,2)</f>
        <v>0</v>
      </c>
      <c r="BL205" s="17" t="s">
        <v>150</v>
      </c>
      <c r="BM205" s="222" t="s">
        <v>1197</v>
      </c>
    </row>
    <row r="206" spans="2:47" s="1" customFormat="1" ht="12">
      <c r="B206" s="38"/>
      <c r="C206" s="39"/>
      <c r="D206" s="224" t="s">
        <v>134</v>
      </c>
      <c r="E206" s="39"/>
      <c r="F206" s="225" t="s">
        <v>1196</v>
      </c>
      <c r="G206" s="39"/>
      <c r="H206" s="39"/>
      <c r="I206" s="135"/>
      <c r="J206" s="39"/>
      <c r="K206" s="39"/>
      <c r="L206" s="43"/>
      <c r="M206" s="226"/>
      <c r="N206" s="83"/>
      <c r="O206" s="83"/>
      <c r="P206" s="83"/>
      <c r="Q206" s="83"/>
      <c r="R206" s="83"/>
      <c r="S206" s="83"/>
      <c r="T206" s="84"/>
      <c r="AT206" s="17" t="s">
        <v>134</v>
      </c>
      <c r="AU206" s="17" t="s">
        <v>80</v>
      </c>
    </row>
    <row r="207" spans="2:65" s="1" customFormat="1" ht="16.5" customHeight="1">
      <c r="B207" s="38"/>
      <c r="C207" s="263" t="s">
        <v>367</v>
      </c>
      <c r="D207" s="263" t="s">
        <v>301</v>
      </c>
      <c r="E207" s="264" t="s">
        <v>1198</v>
      </c>
      <c r="F207" s="265" t="s">
        <v>1199</v>
      </c>
      <c r="G207" s="266" t="s">
        <v>261</v>
      </c>
      <c r="H207" s="267">
        <v>1</v>
      </c>
      <c r="I207" s="268"/>
      <c r="J207" s="269">
        <f>ROUND(I207*H207,2)</f>
        <v>0</v>
      </c>
      <c r="K207" s="265" t="s">
        <v>164</v>
      </c>
      <c r="L207" s="270"/>
      <c r="M207" s="271" t="s">
        <v>19</v>
      </c>
      <c r="N207" s="272" t="s">
        <v>42</v>
      </c>
      <c r="O207" s="83"/>
      <c r="P207" s="220">
        <f>O207*H207</f>
        <v>0</v>
      </c>
      <c r="Q207" s="220">
        <v>0.02775</v>
      </c>
      <c r="R207" s="220">
        <f>Q207*H207</f>
        <v>0.02775</v>
      </c>
      <c r="S207" s="220">
        <v>0</v>
      </c>
      <c r="T207" s="221">
        <f>S207*H207</f>
        <v>0</v>
      </c>
      <c r="AR207" s="222" t="s">
        <v>172</v>
      </c>
      <c r="AT207" s="222" t="s">
        <v>301</v>
      </c>
      <c r="AU207" s="222" t="s">
        <v>80</v>
      </c>
      <c r="AY207" s="17" t="s">
        <v>126</v>
      </c>
      <c r="BE207" s="223">
        <f>IF(N207="základní",J207,0)</f>
        <v>0</v>
      </c>
      <c r="BF207" s="223">
        <f>IF(N207="snížená",J207,0)</f>
        <v>0</v>
      </c>
      <c r="BG207" s="223">
        <f>IF(N207="zákl. přenesená",J207,0)</f>
        <v>0</v>
      </c>
      <c r="BH207" s="223">
        <f>IF(N207="sníž. přenesená",J207,0)</f>
        <v>0</v>
      </c>
      <c r="BI207" s="223">
        <f>IF(N207="nulová",J207,0)</f>
        <v>0</v>
      </c>
      <c r="BJ207" s="17" t="s">
        <v>78</v>
      </c>
      <c r="BK207" s="223">
        <f>ROUND(I207*H207,2)</f>
        <v>0</v>
      </c>
      <c r="BL207" s="17" t="s">
        <v>150</v>
      </c>
      <c r="BM207" s="222" t="s">
        <v>1200</v>
      </c>
    </row>
    <row r="208" spans="2:47" s="1" customFormat="1" ht="12">
      <c r="B208" s="38"/>
      <c r="C208" s="39"/>
      <c r="D208" s="224" t="s">
        <v>134</v>
      </c>
      <c r="E208" s="39"/>
      <c r="F208" s="225" t="s">
        <v>1199</v>
      </c>
      <c r="G208" s="39"/>
      <c r="H208" s="39"/>
      <c r="I208" s="135"/>
      <c r="J208" s="39"/>
      <c r="K208" s="39"/>
      <c r="L208" s="43"/>
      <c r="M208" s="226"/>
      <c r="N208" s="83"/>
      <c r="O208" s="83"/>
      <c r="P208" s="83"/>
      <c r="Q208" s="83"/>
      <c r="R208" s="83"/>
      <c r="S208" s="83"/>
      <c r="T208" s="84"/>
      <c r="AT208" s="17" t="s">
        <v>134</v>
      </c>
      <c r="AU208" s="17" t="s">
        <v>80</v>
      </c>
    </row>
    <row r="209" spans="2:65" s="1" customFormat="1" ht="16.5" customHeight="1">
      <c r="B209" s="38"/>
      <c r="C209" s="263" t="s">
        <v>373</v>
      </c>
      <c r="D209" s="263" t="s">
        <v>301</v>
      </c>
      <c r="E209" s="264" t="s">
        <v>1201</v>
      </c>
      <c r="F209" s="265" t="s">
        <v>1202</v>
      </c>
      <c r="G209" s="266" t="s">
        <v>130</v>
      </c>
      <c r="H209" s="267">
        <v>4</v>
      </c>
      <c r="I209" s="268"/>
      <c r="J209" s="269">
        <f>ROUND(I209*H209,2)</f>
        <v>0</v>
      </c>
      <c r="K209" s="265" t="s">
        <v>19</v>
      </c>
      <c r="L209" s="270"/>
      <c r="M209" s="271" t="s">
        <v>19</v>
      </c>
      <c r="N209" s="272" t="s">
        <v>42</v>
      </c>
      <c r="O209" s="83"/>
      <c r="P209" s="220">
        <f>O209*H209</f>
        <v>0</v>
      </c>
      <c r="Q209" s="220">
        <v>0.00504</v>
      </c>
      <c r="R209" s="220">
        <f>Q209*H209</f>
        <v>0.02016</v>
      </c>
      <c r="S209" s="220">
        <v>0</v>
      </c>
      <c r="T209" s="221">
        <f>S209*H209</f>
        <v>0</v>
      </c>
      <c r="AR209" s="222" t="s">
        <v>172</v>
      </c>
      <c r="AT209" s="222" t="s">
        <v>301</v>
      </c>
      <c r="AU209" s="222" t="s">
        <v>80</v>
      </c>
      <c r="AY209" s="17" t="s">
        <v>126</v>
      </c>
      <c r="BE209" s="223">
        <f>IF(N209="základní",J209,0)</f>
        <v>0</v>
      </c>
      <c r="BF209" s="223">
        <f>IF(N209="snížená",J209,0)</f>
        <v>0</v>
      </c>
      <c r="BG209" s="223">
        <f>IF(N209="zákl. přenesená",J209,0)</f>
        <v>0</v>
      </c>
      <c r="BH209" s="223">
        <f>IF(N209="sníž. přenesená",J209,0)</f>
        <v>0</v>
      </c>
      <c r="BI209" s="223">
        <f>IF(N209="nulová",J209,0)</f>
        <v>0</v>
      </c>
      <c r="BJ209" s="17" t="s">
        <v>78</v>
      </c>
      <c r="BK209" s="223">
        <f>ROUND(I209*H209,2)</f>
        <v>0</v>
      </c>
      <c r="BL209" s="17" t="s">
        <v>150</v>
      </c>
      <c r="BM209" s="222" t="s">
        <v>1203</v>
      </c>
    </row>
    <row r="210" spans="2:47" s="1" customFormat="1" ht="12">
      <c r="B210" s="38"/>
      <c r="C210" s="39"/>
      <c r="D210" s="224" t="s">
        <v>134</v>
      </c>
      <c r="E210" s="39"/>
      <c r="F210" s="225" t="s">
        <v>1202</v>
      </c>
      <c r="G210" s="39"/>
      <c r="H210" s="39"/>
      <c r="I210" s="135"/>
      <c r="J210" s="39"/>
      <c r="K210" s="39"/>
      <c r="L210" s="43"/>
      <c r="M210" s="226"/>
      <c r="N210" s="83"/>
      <c r="O210" s="83"/>
      <c r="P210" s="83"/>
      <c r="Q210" s="83"/>
      <c r="R210" s="83"/>
      <c r="S210" s="83"/>
      <c r="T210" s="84"/>
      <c r="AT210" s="17" t="s">
        <v>134</v>
      </c>
      <c r="AU210" s="17" t="s">
        <v>80</v>
      </c>
    </row>
    <row r="211" spans="2:65" s="1" customFormat="1" ht="16.5" customHeight="1">
      <c r="B211" s="38"/>
      <c r="C211" s="211" t="s">
        <v>379</v>
      </c>
      <c r="D211" s="211" t="s">
        <v>127</v>
      </c>
      <c r="E211" s="212" t="s">
        <v>1204</v>
      </c>
      <c r="F211" s="213" t="s">
        <v>1205</v>
      </c>
      <c r="G211" s="214" t="s">
        <v>130</v>
      </c>
      <c r="H211" s="215">
        <v>4</v>
      </c>
      <c r="I211" s="216"/>
      <c r="J211" s="217">
        <f>ROUND(I211*H211,2)</f>
        <v>0</v>
      </c>
      <c r="K211" s="213" t="s">
        <v>164</v>
      </c>
      <c r="L211" s="43"/>
      <c r="M211" s="218" t="s">
        <v>19</v>
      </c>
      <c r="N211" s="219" t="s">
        <v>42</v>
      </c>
      <c r="O211" s="83"/>
      <c r="P211" s="220">
        <f>O211*H211</f>
        <v>0</v>
      </c>
      <c r="Q211" s="220">
        <v>0.00167</v>
      </c>
      <c r="R211" s="220">
        <f>Q211*H211</f>
        <v>0.00668</v>
      </c>
      <c r="S211" s="220">
        <v>0</v>
      </c>
      <c r="T211" s="221">
        <f>S211*H211</f>
        <v>0</v>
      </c>
      <c r="AR211" s="222" t="s">
        <v>150</v>
      </c>
      <c r="AT211" s="222" t="s">
        <v>127</v>
      </c>
      <c r="AU211" s="222" t="s">
        <v>80</v>
      </c>
      <c r="AY211" s="17" t="s">
        <v>126</v>
      </c>
      <c r="BE211" s="223">
        <f>IF(N211="základní",J211,0)</f>
        <v>0</v>
      </c>
      <c r="BF211" s="223">
        <f>IF(N211="snížená",J211,0)</f>
        <v>0</v>
      </c>
      <c r="BG211" s="223">
        <f>IF(N211="zákl. přenesená",J211,0)</f>
        <v>0</v>
      </c>
      <c r="BH211" s="223">
        <f>IF(N211="sníž. přenesená",J211,0)</f>
        <v>0</v>
      </c>
      <c r="BI211" s="223">
        <f>IF(N211="nulová",J211,0)</f>
        <v>0</v>
      </c>
      <c r="BJ211" s="17" t="s">
        <v>78</v>
      </c>
      <c r="BK211" s="223">
        <f>ROUND(I211*H211,2)</f>
        <v>0</v>
      </c>
      <c r="BL211" s="17" t="s">
        <v>150</v>
      </c>
      <c r="BM211" s="222" t="s">
        <v>1206</v>
      </c>
    </row>
    <row r="212" spans="2:47" s="1" customFormat="1" ht="12">
      <c r="B212" s="38"/>
      <c r="C212" s="39"/>
      <c r="D212" s="224" t="s">
        <v>134</v>
      </c>
      <c r="E212" s="39"/>
      <c r="F212" s="225" t="s">
        <v>1207</v>
      </c>
      <c r="G212" s="39"/>
      <c r="H212" s="39"/>
      <c r="I212" s="135"/>
      <c r="J212" s="39"/>
      <c r="K212" s="39"/>
      <c r="L212" s="43"/>
      <c r="M212" s="226"/>
      <c r="N212" s="83"/>
      <c r="O212" s="83"/>
      <c r="P212" s="83"/>
      <c r="Q212" s="83"/>
      <c r="R212" s="83"/>
      <c r="S212" s="83"/>
      <c r="T212" s="84"/>
      <c r="AT212" s="17" t="s">
        <v>134</v>
      </c>
      <c r="AU212" s="17" t="s">
        <v>80</v>
      </c>
    </row>
    <row r="213" spans="2:47" s="1" customFormat="1" ht="12">
      <c r="B213" s="38"/>
      <c r="C213" s="39"/>
      <c r="D213" s="224" t="s">
        <v>232</v>
      </c>
      <c r="E213" s="39"/>
      <c r="F213" s="227" t="s">
        <v>1194</v>
      </c>
      <c r="G213" s="39"/>
      <c r="H213" s="39"/>
      <c r="I213" s="135"/>
      <c r="J213" s="39"/>
      <c r="K213" s="39"/>
      <c r="L213" s="43"/>
      <c r="M213" s="226"/>
      <c r="N213" s="83"/>
      <c r="O213" s="83"/>
      <c r="P213" s="83"/>
      <c r="Q213" s="83"/>
      <c r="R213" s="83"/>
      <c r="S213" s="83"/>
      <c r="T213" s="84"/>
      <c r="AT213" s="17" t="s">
        <v>232</v>
      </c>
      <c r="AU213" s="17" t="s">
        <v>80</v>
      </c>
    </row>
    <row r="214" spans="2:65" s="1" customFormat="1" ht="16.5" customHeight="1">
      <c r="B214" s="38"/>
      <c r="C214" s="263" t="s">
        <v>386</v>
      </c>
      <c r="D214" s="263" t="s">
        <v>301</v>
      </c>
      <c r="E214" s="264" t="s">
        <v>1208</v>
      </c>
      <c r="F214" s="265" t="s">
        <v>1209</v>
      </c>
      <c r="G214" s="266" t="s">
        <v>130</v>
      </c>
      <c r="H214" s="267">
        <v>2</v>
      </c>
      <c r="I214" s="268"/>
      <c r="J214" s="269">
        <f>ROUND(I214*H214,2)</f>
        <v>0</v>
      </c>
      <c r="K214" s="265" t="s">
        <v>19</v>
      </c>
      <c r="L214" s="270"/>
      <c r="M214" s="271" t="s">
        <v>19</v>
      </c>
      <c r="N214" s="272" t="s">
        <v>42</v>
      </c>
      <c r="O214" s="83"/>
      <c r="P214" s="220">
        <f>O214*H214</f>
        <v>0</v>
      </c>
      <c r="Q214" s="220">
        <v>0.00504</v>
      </c>
      <c r="R214" s="220">
        <f>Q214*H214</f>
        <v>0.01008</v>
      </c>
      <c r="S214" s="220">
        <v>0</v>
      </c>
      <c r="T214" s="221">
        <f>S214*H214</f>
        <v>0</v>
      </c>
      <c r="AR214" s="222" t="s">
        <v>172</v>
      </c>
      <c r="AT214" s="222" t="s">
        <v>301</v>
      </c>
      <c r="AU214" s="222" t="s">
        <v>80</v>
      </c>
      <c r="AY214" s="17" t="s">
        <v>126</v>
      </c>
      <c r="BE214" s="223">
        <f>IF(N214="základní",J214,0)</f>
        <v>0</v>
      </c>
      <c r="BF214" s="223">
        <f>IF(N214="snížená",J214,0)</f>
        <v>0</v>
      </c>
      <c r="BG214" s="223">
        <f>IF(N214="zákl. přenesená",J214,0)</f>
        <v>0</v>
      </c>
      <c r="BH214" s="223">
        <f>IF(N214="sníž. přenesená",J214,0)</f>
        <v>0</v>
      </c>
      <c r="BI214" s="223">
        <f>IF(N214="nulová",J214,0)</f>
        <v>0</v>
      </c>
      <c r="BJ214" s="17" t="s">
        <v>78</v>
      </c>
      <c r="BK214" s="223">
        <f>ROUND(I214*H214,2)</f>
        <v>0</v>
      </c>
      <c r="BL214" s="17" t="s">
        <v>150</v>
      </c>
      <c r="BM214" s="222" t="s">
        <v>1210</v>
      </c>
    </row>
    <row r="215" spans="2:47" s="1" customFormat="1" ht="12">
      <c r="B215" s="38"/>
      <c r="C215" s="39"/>
      <c r="D215" s="224" t="s">
        <v>134</v>
      </c>
      <c r="E215" s="39"/>
      <c r="F215" s="225" t="s">
        <v>1209</v>
      </c>
      <c r="G215" s="39"/>
      <c r="H215" s="39"/>
      <c r="I215" s="135"/>
      <c r="J215" s="39"/>
      <c r="K215" s="39"/>
      <c r="L215" s="43"/>
      <c r="M215" s="226"/>
      <c r="N215" s="83"/>
      <c r="O215" s="83"/>
      <c r="P215" s="83"/>
      <c r="Q215" s="83"/>
      <c r="R215" s="83"/>
      <c r="S215" s="83"/>
      <c r="T215" s="84"/>
      <c r="AT215" s="17" t="s">
        <v>134</v>
      </c>
      <c r="AU215" s="17" t="s">
        <v>80</v>
      </c>
    </row>
    <row r="216" spans="2:65" s="1" customFormat="1" ht="16.5" customHeight="1">
      <c r="B216" s="38"/>
      <c r="C216" s="263" t="s">
        <v>392</v>
      </c>
      <c r="D216" s="263" t="s">
        <v>301</v>
      </c>
      <c r="E216" s="264" t="s">
        <v>1211</v>
      </c>
      <c r="F216" s="265" t="s">
        <v>1212</v>
      </c>
      <c r="G216" s="266" t="s">
        <v>130</v>
      </c>
      <c r="H216" s="267">
        <v>1</v>
      </c>
      <c r="I216" s="268"/>
      <c r="J216" s="269">
        <f>ROUND(I216*H216,2)</f>
        <v>0</v>
      </c>
      <c r="K216" s="265" t="s">
        <v>164</v>
      </c>
      <c r="L216" s="270"/>
      <c r="M216" s="271" t="s">
        <v>19</v>
      </c>
      <c r="N216" s="272" t="s">
        <v>42</v>
      </c>
      <c r="O216" s="83"/>
      <c r="P216" s="220">
        <f>O216*H216</f>
        <v>0</v>
      </c>
      <c r="Q216" s="220">
        <v>0.0125</v>
      </c>
      <c r="R216" s="220">
        <f>Q216*H216</f>
        <v>0.0125</v>
      </c>
      <c r="S216" s="220">
        <v>0</v>
      </c>
      <c r="T216" s="221">
        <f>S216*H216</f>
        <v>0</v>
      </c>
      <c r="AR216" s="222" t="s">
        <v>172</v>
      </c>
      <c r="AT216" s="222" t="s">
        <v>301</v>
      </c>
      <c r="AU216" s="222" t="s">
        <v>80</v>
      </c>
      <c r="AY216" s="17" t="s">
        <v>126</v>
      </c>
      <c r="BE216" s="223">
        <f>IF(N216="základní",J216,0)</f>
        <v>0</v>
      </c>
      <c r="BF216" s="223">
        <f>IF(N216="snížená",J216,0)</f>
        <v>0</v>
      </c>
      <c r="BG216" s="223">
        <f>IF(N216="zákl. přenesená",J216,0)</f>
        <v>0</v>
      </c>
      <c r="BH216" s="223">
        <f>IF(N216="sníž. přenesená",J216,0)</f>
        <v>0</v>
      </c>
      <c r="BI216" s="223">
        <f>IF(N216="nulová",J216,0)</f>
        <v>0</v>
      </c>
      <c r="BJ216" s="17" t="s">
        <v>78</v>
      </c>
      <c r="BK216" s="223">
        <f>ROUND(I216*H216,2)</f>
        <v>0</v>
      </c>
      <c r="BL216" s="17" t="s">
        <v>150</v>
      </c>
      <c r="BM216" s="222" t="s">
        <v>1213</v>
      </c>
    </row>
    <row r="217" spans="2:47" s="1" customFormat="1" ht="12">
      <c r="B217" s="38"/>
      <c r="C217" s="39"/>
      <c r="D217" s="224" t="s">
        <v>134</v>
      </c>
      <c r="E217" s="39"/>
      <c r="F217" s="225" t="s">
        <v>1212</v>
      </c>
      <c r="G217" s="39"/>
      <c r="H217" s="39"/>
      <c r="I217" s="135"/>
      <c r="J217" s="39"/>
      <c r="K217" s="39"/>
      <c r="L217" s="43"/>
      <c r="M217" s="226"/>
      <c r="N217" s="83"/>
      <c r="O217" s="83"/>
      <c r="P217" s="83"/>
      <c r="Q217" s="83"/>
      <c r="R217" s="83"/>
      <c r="S217" s="83"/>
      <c r="T217" s="84"/>
      <c r="AT217" s="17" t="s">
        <v>134</v>
      </c>
      <c r="AU217" s="17" t="s">
        <v>80</v>
      </c>
    </row>
    <row r="218" spans="2:65" s="1" customFormat="1" ht="16.5" customHeight="1">
      <c r="B218" s="38"/>
      <c r="C218" s="263" t="s">
        <v>399</v>
      </c>
      <c r="D218" s="263" t="s">
        <v>301</v>
      </c>
      <c r="E218" s="264" t="s">
        <v>1214</v>
      </c>
      <c r="F218" s="265" t="s">
        <v>1215</v>
      </c>
      <c r="G218" s="266" t="s">
        <v>130</v>
      </c>
      <c r="H218" s="267">
        <v>1</v>
      </c>
      <c r="I218" s="268"/>
      <c r="J218" s="269">
        <f>ROUND(I218*H218,2)</f>
        <v>0</v>
      </c>
      <c r="K218" s="265" t="s">
        <v>164</v>
      </c>
      <c r="L218" s="270"/>
      <c r="M218" s="271" t="s">
        <v>19</v>
      </c>
      <c r="N218" s="272" t="s">
        <v>42</v>
      </c>
      <c r="O218" s="83"/>
      <c r="P218" s="220">
        <f>O218*H218</f>
        <v>0</v>
      </c>
      <c r="Q218" s="220">
        <v>0.012</v>
      </c>
      <c r="R218" s="220">
        <f>Q218*H218</f>
        <v>0.012</v>
      </c>
      <c r="S218" s="220">
        <v>0</v>
      </c>
      <c r="T218" s="221">
        <f>S218*H218</f>
        <v>0</v>
      </c>
      <c r="AR218" s="222" t="s">
        <v>172</v>
      </c>
      <c r="AT218" s="222" t="s">
        <v>301</v>
      </c>
      <c r="AU218" s="222" t="s">
        <v>80</v>
      </c>
      <c r="AY218" s="17" t="s">
        <v>126</v>
      </c>
      <c r="BE218" s="223">
        <f>IF(N218="základní",J218,0)</f>
        <v>0</v>
      </c>
      <c r="BF218" s="223">
        <f>IF(N218="snížená",J218,0)</f>
        <v>0</v>
      </c>
      <c r="BG218" s="223">
        <f>IF(N218="zákl. přenesená",J218,0)</f>
        <v>0</v>
      </c>
      <c r="BH218" s="223">
        <f>IF(N218="sníž. přenesená",J218,0)</f>
        <v>0</v>
      </c>
      <c r="BI218" s="223">
        <f>IF(N218="nulová",J218,0)</f>
        <v>0</v>
      </c>
      <c r="BJ218" s="17" t="s">
        <v>78</v>
      </c>
      <c r="BK218" s="223">
        <f>ROUND(I218*H218,2)</f>
        <v>0</v>
      </c>
      <c r="BL218" s="17" t="s">
        <v>150</v>
      </c>
      <c r="BM218" s="222" t="s">
        <v>1216</v>
      </c>
    </row>
    <row r="219" spans="2:47" s="1" customFormat="1" ht="12">
      <c r="B219" s="38"/>
      <c r="C219" s="39"/>
      <c r="D219" s="224" t="s">
        <v>134</v>
      </c>
      <c r="E219" s="39"/>
      <c r="F219" s="225" t="s">
        <v>1215</v>
      </c>
      <c r="G219" s="39"/>
      <c r="H219" s="39"/>
      <c r="I219" s="135"/>
      <c r="J219" s="39"/>
      <c r="K219" s="39"/>
      <c r="L219" s="43"/>
      <c r="M219" s="226"/>
      <c r="N219" s="83"/>
      <c r="O219" s="83"/>
      <c r="P219" s="83"/>
      <c r="Q219" s="83"/>
      <c r="R219" s="83"/>
      <c r="S219" s="83"/>
      <c r="T219" s="84"/>
      <c r="AT219" s="17" t="s">
        <v>134</v>
      </c>
      <c r="AU219" s="17" t="s">
        <v>80</v>
      </c>
    </row>
    <row r="220" spans="2:65" s="1" customFormat="1" ht="16.5" customHeight="1">
      <c r="B220" s="38"/>
      <c r="C220" s="211" t="s">
        <v>403</v>
      </c>
      <c r="D220" s="211" t="s">
        <v>127</v>
      </c>
      <c r="E220" s="212" t="s">
        <v>1217</v>
      </c>
      <c r="F220" s="213" t="s">
        <v>1218</v>
      </c>
      <c r="G220" s="214" t="s">
        <v>130</v>
      </c>
      <c r="H220" s="215">
        <v>16</v>
      </c>
      <c r="I220" s="216"/>
      <c r="J220" s="217">
        <f>ROUND(I220*H220,2)</f>
        <v>0</v>
      </c>
      <c r="K220" s="213" t="s">
        <v>164</v>
      </c>
      <c r="L220" s="43"/>
      <c r="M220" s="218" t="s">
        <v>19</v>
      </c>
      <c r="N220" s="219" t="s">
        <v>42</v>
      </c>
      <c r="O220" s="83"/>
      <c r="P220" s="220">
        <f>O220*H220</f>
        <v>0</v>
      </c>
      <c r="Q220" s="220">
        <v>0.00296</v>
      </c>
      <c r="R220" s="220">
        <f>Q220*H220</f>
        <v>0.04736</v>
      </c>
      <c r="S220" s="220">
        <v>0</v>
      </c>
      <c r="T220" s="221">
        <f>S220*H220</f>
        <v>0</v>
      </c>
      <c r="AR220" s="222" t="s">
        <v>150</v>
      </c>
      <c r="AT220" s="222" t="s">
        <v>127</v>
      </c>
      <c r="AU220" s="222" t="s">
        <v>80</v>
      </c>
      <c r="AY220" s="17" t="s">
        <v>126</v>
      </c>
      <c r="BE220" s="223">
        <f>IF(N220="základní",J220,0)</f>
        <v>0</v>
      </c>
      <c r="BF220" s="223">
        <f>IF(N220="snížená",J220,0)</f>
        <v>0</v>
      </c>
      <c r="BG220" s="223">
        <f>IF(N220="zákl. přenesená",J220,0)</f>
        <v>0</v>
      </c>
      <c r="BH220" s="223">
        <f>IF(N220="sníž. přenesená",J220,0)</f>
        <v>0</v>
      </c>
      <c r="BI220" s="223">
        <f>IF(N220="nulová",J220,0)</f>
        <v>0</v>
      </c>
      <c r="BJ220" s="17" t="s">
        <v>78</v>
      </c>
      <c r="BK220" s="223">
        <f>ROUND(I220*H220,2)</f>
        <v>0</v>
      </c>
      <c r="BL220" s="17" t="s">
        <v>150</v>
      </c>
      <c r="BM220" s="222" t="s">
        <v>1219</v>
      </c>
    </row>
    <row r="221" spans="2:47" s="1" customFormat="1" ht="12">
      <c r="B221" s="38"/>
      <c r="C221" s="39"/>
      <c r="D221" s="224" t="s">
        <v>134</v>
      </c>
      <c r="E221" s="39"/>
      <c r="F221" s="225" t="s">
        <v>1220</v>
      </c>
      <c r="G221" s="39"/>
      <c r="H221" s="39"/>
      <c r="I221" s="135"/>
      <c r="J221" s="39"/>
      <c r="K221" s="39"/>
      <c r="L221" s="43"/>
      <c r="M221" s="226"/>
      <c r="N221" s="83"/>
      <c r="O221" s="83"/>
      <c r="P221" s="83"/>
      <c r="Q221" s="83"/>
      <c r="R221" s="83"/>
      <c r="S221" s="83"/>
      <c r="T221" s="84"/>
      <c r="AT221" s="17" t="s">
        <v>134</v>
      </c>
      <c r="AU221" s="17" t="s">
        <v>80</v>
      </c>
    </row>
    <row r="222" spans="2:47" s="1" customFormat="1" ht="12">
      <c r="B222" s="38"/>
      <c r="C222" s="39"/>
      <c r="D222" s="224" t="s">
        <v>232</v>
      </c>
      <c r="E222" s="39"/>
      <c r="F222" s="227" t="s">
        <v>1194</v>
      </c>
      <c r="G222" s="39"/>
      <c r="H222" s="39"/>
      <c r="I222" s="135"/>
      <c r="J222" s="39"/>
      <c r="K222" s="39"/>
      <c r="L222" s="43"/>
      <c r="M222" s="226"/>
      <c r="N222" s="83"/>
      <c r="O222" s="83"/>
      <c r="P222" s="83"/>
      <c r="Q222" s="83"/>
      <c r="R222" s="83"/>
      <c r="S222" s="83"/>
      <c r="T222" s="84"/>
      <c r="AT222" s="17" t="s">
        <v>232</v>
      </c>
      <c r="AU222" s="17" t="s">
        <v>80</v>
      </c>
    </row>
    <row r="223" spans="2:65" s="1" customFormat="1" ht="16.5" customHeight="1">
      <c r="B223" s="38"/>
      <c r="C223" s="263" t="s">
        <v>407</v>
      </c>
      <c r="D223" s="263" t="s">
        <v>301</v>
      </c>
      <c r="E223" s="264" t="s">
        <v>1221</v>
      </c>
      <c r="F223" s="265" t="s">
        <v>1222</v>
      </c>
      <c r="G223" s="266" t="s">
        <v>130</v>
      </c>
      <c r="H223" s="267">
        <v>11</v>
      </c>
      <c r="I223" s="268"/>
      <c r="J223" s="269">
        <f>ROUND(I223*H223,2)</f>
        <v>0</v>
      </c>
      <c r="K223" s="265" t="s">
        <v>19</v>
      </c>
      <c r="L223" s="270"/>
      <c r="M223" s="271" t="s">
        <v>19</v>
      </c>
      <c r="N223" s="272" t="s">
        <v>42</v>
      </c>
      <c r="O223" s="83"/>
      <c r="P223" s="220">
        <f>O223*H223</f>
        <v>0</v>
      </c>
      <c r="Q223" s="220">
        <v>0.00504</v>
      </c>
      <c r="R223" s="220">
        <f>Q223*H223</f>
        <v>0.05544</v>
      </c>
      <c r="S223" s="220">
        <v>0</v>
      </c>
      <c r="T223" s="221">
        <f>S223*H223</f>
        <v>0</v>
      </c>
      <c r="AR223" s="222" t="s">
        <v>172</v>
      </c>
      <c r="AT223" s="222" t="s">
        <v>301</v>
      </c>
      <c r="AU223" s="222" t="s">
        <v>80</v>
      </c>
      <c r="AY223" s="17" t="s">
        <v>126</v>
      </c>
      <c r="BE223" s="223">
        <f>IF(N223="základní",J223,0)</f>
        <v>0</v>
      </c>
      <c r="BF223" s="223">
        <f>IF(N223="snížená",J223,0)</f>
        <v>0</v>
      </c>
      <c r="BG223" s="223">
        <f>IF(N223="zákl. přenesená",J223,0)</f>
        <v>0</v>
      </c>
      <c r="BH223" s="223">
        <f>IF(N223="sníž. přenesená",J223,0)</f>
        <v>0</v>
      </c>
      <c r="BI223" s="223">
        <f>IF(N223="nulová",J223,0)</f>
        <v>0</v>
      </c>
      <c r="BJ223" s="17" t="s">
        <v>78</v>
      </c>
      <c r="BK223" s="223">
        <f>ROUND(I223*H223,2)</f>
        <v>0</v>
      </c>
      <c r="BL223" s="17" t="s">
        <v>150</v>
      </c>
      <c r="BM223" s="222" t="s">
        <v>1223</v>
      </c>
    </row>
    <row r="224" spans="2:47" s="1" customFormat="1" ht="12">
      <c r="B224" s="38"/>
      <c r="C224" s="39"/>
      <c r="D224" s="224" t="s">
        <v>134</v>
      </c>
      <c r="E224" s="39"/>
      <c r="F224" s="225" t="s">
        <v>1222</v>
      </c>
      <c r="G224" s="39"/>
      <c r="H224" s="39"/>
      <c r="I224" s="135"/>
      <c r="J224" s="39"/>
      <c r="K224" s="39"/>
      <c r="L224" s="43"/>
      <c r="M224" s="226"/>
      <c r="N224" s="83"/>
      <c r="O224" s="83"/>
      <c r="P224" s="83"/>
      <c r="Q224" s="83"/>
      <c r="R224" s="83"/>
      <c r="S224" s="83"/>
      <c r="T224" s="84"/>
      <c r="AT224" s="17" t="s">
        <v>134</v>
      </c>
      <c r="AU224" s="17" t="s">
        <v>80</v>
      </c>
    </row>
    <row r="225" spans="2:65" s="1" customFormat="1" ht="16.5" customHeight="1">
      <c r="B225" s="38"/>
      <c r="C225" s="263" t="s">
        <v>413</v>
      </c>
      <c r="D225" s="263" t="s">
        <v>301</v>
      </c>
      <c r="E225" s="264" t="s">
        <v>1224</v>
      </c>
      <c r="F225" s="265" t="s">
        <v>1225</v>
      </c>
      <c r="G225" s="266" t="s">
        <v>130</v>
      </c>
      <c r="H225" s="267">
        <v>2</v>
      </c>
      <c r="I225" s="268"/>
      <c r="J225" s="269">
        <f>ROUND(I225*H225,2)</f>
        <v>0</v>
      </c>
      <c r="K225" s="265" t="s">
        <v>164</v>
      </c>
      <c r="L225" s="270"/>
      <c r="M225" s="271" t="s">
        <v>19</v>
      </c>
      <c r="N225" s="272" t="s">
        <v>42</v>
      </c>
      <c r="O225" s="83"/>
      <c r="P225" s="220">
        <f>O225*H225</f>
        <v>0</v>
      </c>
      <c r="Q225" s="220">
        <v>0.023</v>
      </c>
      <c r="R225" s="220">
        <f>Q225*H225</f>
        <v>0.046</v>
      </c>
      <c r="S225" s="220">
        <v>0</v>
      </c>
      <c r="T225" s="221">
        <f>S225*H225</f>
        <v>0</v>
      </c>
      <c r="AR225" s="222" t="s">
        <v>172</v>
      </c>
      <c r="AT225" s="222" t="s">
        <v>301</v>
      </c>
      <c r="AU225" s="222" t="s">
        <v>80</v>
      </c>
      <c r="AY225" s="17" t="s">
        <v>126</v>
      </c>
      <c r="BE225" s="223">
        <f>IF(N225="základní",J225,0)</f>
        <v>0</v>
      </c>
      <c r="BF225" s="223">
        <f>IF(N225="snížená",J225,0)</f>
        <v>0</v>
      </c>
      <c r="BG225" s="223">
        <f>IF(N225="zákl. přenesená",J225,0)</f>
        <v>0</v>
      </c>
      <c r="BH225" s="223">
        <f>IF(N225="sníž. přenesená",J225,0)</f>
        <v>0</v>
      </c>
      <c r="BI225" s="223">
        <f>IF(N225="nulová",J225,0)</f>
        <v>0</v>
      </c>
      <c r="BJ225" s="17" t="s">
        <v>78</v>
      </c>
      <c r="BK225" s="223">
        <f>ROUND(I225*H225,2)</f>
        <v>0</v>
      </c>
      <c r="BL225" s="17" t="s">
        <v>150</v>
      </c>
      <c r="BM225" s="222" t="s">
        <v>1226</v>
      </c>
    </row>
    <row r="226" spans="2:47" s="1" customFormat="1" ht="12">
      <c r="B226" s="38"/>
      <c r="C226" s="39"/>
      <c r="D226" s="224" t="s">
        <v>134</v>
      </c>
      <c r="E226" s="39"/>
      <c r="F226" s="225" t="s">
        <v>1225</v>
      </c>
      <c r="G226" s="39"/>
      <c r="H226" s="39"/>
      <c r="I226" s="135"/>
      <c r="J226" s="39"/>
      <c r="K226" s="39"/>
      <c r="L226" s="43"/>
      <c r="M226" s="226"/>
      <c r="N226" s="83"/>
      <c r="O226" s="83"/>
      <c r="P226" s="83"/>
      <c r="Q226" s="83"/>
      <c r="R226" s="83"/>
      <c r="S226" s="83"/>
      <c r="T226" s="84"/>
      <c r="AT226" s="17" t="s">
        <v>134</v>
      </c>
      <c r="AU226" s="17" t="s">
        <v>80</v>
      </c>
    </row>
    <row r="227" spans="2:65" s="1" customFormat="1" ht="16.5" customHeight="1">
      <c r="B227" s="38"/>
      <c r="C227" s="263" t="s">
        <v>417</v>
      </c>
      <c r="D227" s="263" t="s">
        <v>301</v>
      </c>
      <c r="E227" s="264" t="s">
        <v>1227</v>
      </c>
      <c r="F227" s="265" t="s">
        <v>1228</v>
      </c>
      <c r="G227" s="266" t="s">
        <v>130</v>
      </c>
      <c r="H227" s="267">
        <v>1</v>
      </c>
      <c r="I227" s="268"/>
      <c r="J227" s="269">
        <f>ROUND(I227*H227,2)</f>
        <v>0</v>
      </c>
      <c r="K227" s="265" t="s">
        <v>164</v>
      </c>
      <c r="L227" s="270"/>
      <c r="M227" s="271" t="s">
        <v>19</v>
      </c>
      <c r="N227" s="272" t="s">
        <v>42</v>
      </c>
      <c r="O227" s="83"/>
      <c r="P227" s="220">
        <f>O227*H227</f>
        <v>0</v>
      </c>
      <c r="Q227" s="220">
        <v>0.0137</v>
      </c>
      <c r="R227" s="220">
        <f>Q227*H227</f>
        <v>0.0137</v>
      </c>
      <c r="S227" s="220">
        <v>0</v>
      </c>
      <c r="T227" s="221">
        <f>S227*H227</f>
        <v>0</v>
      </c>
      <c r="AR227" s="222" t="s">
        <v>172</v>
      </c>
      <c r="AT227" s="222" t="s">
        <v>301</v>
      </c>
      <c r="AU227" s="222" t="s">
        <v>80</v>
      </c>
      <c r="AY227" s="17" t="s">
        <v>126</v>
      </c>
      <c r="BE227" s="223">
        <f>IF(N227="základní",J227,0)</f>
        <v>0</v>
      </c>
      <c r="BF227" s="223">
        <f>IF(N227="snížená",J227,0)</f>
        <v>0</v>
      </c>
      <c r="BG227" s="223">
        <f>IF(N227="zákl. přenesená",J227,0)</f>
        <v>0</v>
      </c>
      <c r="BH227" s="223">
        <f>IF(N227="sníž. přenesená",J227,0)</f>
        <v>0</v>
      </c>
      <c r="BI227" s="223">
        <f>IF(N227="nulová",J227,0)</f>
        <v>0</v>
      </c>
      <c r="BJ227" s="17" t="s">
        <v>78</v>
      </c>
      <c r="BK227" s="223">
        <f>ROUND(I227*H227,2)</f>
        <v>0</v>
      </c>
      <c r="BL227" s="17" t="s">
        <v>150</v>
      </c>
      <c r="BM227" s="222" t="s">
        <v>1229</v>
      </c>
    </row>
    <row r="228" spans="2:47" s="1" customFormat="1" ht="12">
      <c r="B228" s="38"/>
      <c r="C228" s="39"/>
      <c r="D228" s="224" t="s">
        <v>134</v>
      </c>
      <c r="E228" s="39"/>
      <c r="F228" s="225" t="s">
        <v>1228</v>
      </c>
      <c r="G228" s="39"/>
      <c r="H228" s="39"/>
      <c r="I228" s="135"/>
      <c r="J228" s="39"/>
      <c r="K228" s="39"/>
      <c r="L228" s="43"/>
      <c r="M228" s="226"/>
      <c r="N228" s="83"/>
      <c r="O228" s="83"/>
      <c r="P228" s="83"/>
      <c r="Q228" s="83"/>
      <c r="R228" s="83"/>
      <c r="S228" s="83"/>
      <c r="T228" s="84"/>
      <c r="AT228" s="17" t="s">
        <v>134</v>
      </c>
      <c r="AU228" s="17" t="s">
        <v>80</v>
      </c>
    </row>
    <row r="229" spans="2:65" s="1" customFormat="1" ht="16.5" customHeight="1">
      <c r="B229" s="38"/>
      <c r="C229" s="263" t="s">
        <v>423</v>
      </c>
      <c r="D229" s="263" t="s">
        <v>301</v>
      </c>
      <c r="E229" s="264" t="s">
        <v>1230</v>
      </c>
      <c r="F229" s="265" t="s">
        <v>1231</v>
      </c>
      <c r="G229" s="266" t="s">
        <v>130</v>
      </c>
      <c r="H229" s="267">
        <v>2</v>
      </c>
      <c r="I229" s="268"/>
      <c r="J229" s="269">
        <f>ROUND(I229*H229,2)</f>
        <v>0</v>
      </c>
      <c r="K229" s="265" t="s">
        <v>164</v>
      </c>
      <c r="L229" s="270"/>
      <c r="M229" s="271" t="s">
        <v>19</v>
      </c>
      <c r="N229" s="272" t="s">
        <v>42</v>
      </c>
      <c r="O229" s="83"/>
      <c r="P229" s="220">
        <f>O229*H229</f>
        <v>0</v>
      </c>
      <c r="Q229" s="220">
        <v>0.0139</v>
      </c>
      <c r="R229" s="220">
        <f>Q229*H229</f>
        <v>0.0278</v>
      </c>
      <c r="S229" s="220">
        <v>0</v>
      </c>
      <c r="T229" s="221">
        <f>S229*H229</f>
        <v>0</v>
      </c>
      <c r="AR229" s="222" t="s">
        <v>172</v>
      </c>
      <c r="AT229" s="222" t="s">
        <v>301</v>
      </c>
      <c r="AU229" s="222" t="s">
        <v>80</v>
      </c>
      <c r="AY229" s="17" t="s">
        <v>126</v>
      </c>
      <c r="BE229" s="223">
        <f>IF(N229="základní",J229,0)</f>
        <v>0</v>
      </c>
      <c r="BF229" s="223">
        <f>IF(N229="snížená",J229,0)</f>
        <v>0</v>
      </c>
      <c r="BG229" s="223">
        <f>IF(N229="zákl. přenesená",J229,0)</f>
        <v>0</v>
      </c>
      <c r="BH229" s="223">
        <f>IF(N229="sníž. přenesená",J229,0)</f>
        <v>0</v>
      </c>
      <c r="BI229" s="223">
        <f>IF(N229="nulová",J229,0)</f>
        <v>0</v>
      </c>
      <c r="BJ229" s="17" t="s">
        <v>78</v>
      </c>
      <c r="BK229" s="223">
        <f>ROUND(I229*H229,2)</f>
        <v>0</v>
      </c>
      <c r="BL229" s="17" t="s">
        <v>150</v>
      </c>
      <c r="BM229" s="222" t="s">
        <v>1232</v>
      </c>
    </row>
    <row r="230" spans="2:47" s="1" customFormat="1" ht="12">
      <c r="B230" s="38"/>
      <c r="C230" s="39"/>
      <c r="D230" s="224" t="s">
        <v>134</v>
      </c>
      <c r="E230" s="39"/>
      <c r="F230" s="225" t="s">
        <v>1231</v>
      </c>
      <c r="G230" s="39"/>
      <c r="H230" s="39"/>
      <c r="I230" s="135"/>
      <c r="J230" s="39"/>
      <c r="K230" s="39"/>
      <c r="L230" s="43"/>
      <c r="M230" s="226"/>
      <c r="N230" s="83"/>
      <c r="O230" s="83"/>
      <c r="P230" s="83"/>
      <c r="Q230" s="83"/>
      <c r="R230" s="83"/>
      <c r="S230" s="83"/>
      <c r="T230" s="84"/>
      <c r="AT230" s="17" t="s">
        <v>134</v>
      </c>
      <c r="AU230" s="17" t="s">
        <v>80</v>
      </c>
    </row>
    <row r="231" spans="2:65" s="1" customFormat="1" ht="16.5" customHeight="1">
      <c r="B231" s="38"/>
      <c r="C231" s="211" t="s">
        <v>428</v>
      </c>
      <c r="D231" s="211" t="s">
        <v>127</v>
      </c>
      <c r="E231" s="212" t="s">
        <v>1233</v>
      </c>
      <c r="F231" s="213" t="s">
        <v>1234</v>
      </c>
      <c r="G231" s="214" t="s">
        <v>130</v>
      </c>
      <c r="H231" s="215">
        <v>6</v>
      </c>
      <c r="I231" s="216"/>
      <c r="J231" s="217">
        <f>ROUND(I231*H231,2)</f>
        <v>0</v>
      </c>
      <c r="K231" s="213" t="s">
        <v>164</v>
      </c>
      <c r="L231" s="43"/>
      <c r="M231" s="218" t="s">
        <v>19</v>
      </c>
      <c r="N231" s="219" t="s">
        <v>42</v>
      </c>
      <c r="O231" s="83"/>
      <c r="P231" s="220">
        <f>O231*H231</f>
        <v>0</v>
      </c>
      <c r="Q231" s="220">
        <v>0.0038</v>
      </c>
      <c r="R231" s="220">
        <f>Q231*H231</f>
        <v>0.0228</v>
      </c>
      <c r="S231" s="220">
        <v>0</v>
      </c>
      <c r="T231" s="221">
        <f>S231*H231</f>
        <v>0</v>
      </c>
      <c r="AR231" s="222" t="s">
        <v>150</v>
      </c>
      <c r="AT231" s="222" t="s">
        <v>127</v>
      </c>
      <c r="AU231" s="222" t="s">
        <v>80</v>
      </c>
      <c r="AY231" s="17" t="s">
        <v>126</v>
      </c>
      <c r="BE231" s="223">
        <f>IF(N231="základní",J231,0)</f>
        <v>0</v>
      </c>
      <c r="BF231" s="223">
        <f>IF(N231="snížená",J231,0)</f>
        <v>0</v>
      </c>
      <c r="BG231" s="223">
        <f>IF(N231="zákl. přenesená",J231,0)</f>
        <v>0</v>
      </c>
      <c r="BH231" s="223">
        <f>IF(N231="sníž. přenesená",J231,0)</f>
        <v>0</v>
      </c>
      <c r="BI231" s="223">
        <f>IF(N231="nulová",J231,0)</f>
        <v>0</v>
      </c>
      <c r="BJ231" s="17" t="s">
        <v>78</v>
      </c>
      <c r="BK231" s="223">
        <f>ROUND(I231*H231,2)</f>
        <v>0</v>
      </c>
      <c r="BL231" s="17" t="s">
        <v>150</v>
      </c>
      <c r="BM231" s="222" t="s">
        <v>1235</v>
      </c>
    </row>
    <row r="232" spans="2:47" s="1" customFormat="1" ht="12">
      <c r="B232" s="38"/>
      <c r="C232" s="39"/>
      <c r="D232" s="224" t="s">
        <v>134</v>
      </c>
      <c r="E232" s="39"/>
      <c r="F232" s="225" t="s">
        <v>1236</v>
      </c>
      <c r="G232" s="39"/>
      <c r="H232" s="39"/>
      <c r="I232" s="135"/>
      <c r="J232" s="39"/>
      <c r="K232" s="39"/>
      <c r="L232" s="43"/>
      <c r="M232" s="226"/>
      <c r="N232" s="83"/>
      <c r="O232" s="83"/>
      <c r="P232" s="83"/>
      <c r="Q232" s="83"/>
      <c r="R232" s="83"/>
      <c r="S232" s="83"/>
      <c r="T232" s="84"/>
      <c r="AT232" s="17" t="s">
        <v>134</v>
      </c>
      <c r="AU232" s="17" t="s">
        <v>80</v>
      </c>
    </row>
    <row r="233" spans="2:47" s="1" customFormat="1" ht="12">
      <c r="B233" s="38"/>
      <c r="C233" s="39"/>
      <c r="D233" s="224" t="s">
        <v>232</v>
      </c>
      <c r="E233" s="39"/>
      <c r="F233" s="227" t="s">
        <v>1194</v>
      </c>
      <c r="G233" s="39"/>
      <c r="H233" s="39"/>
      <c r="I233" s="135"/>
      <c r="J233" s="39"/>
      <c r="K233" s="39"/>
      <c r="L233" s="43"/>
      <c r="M233" s="226"/>
      <c r="N233" s="83"/>
      <c r="O233" s="83"/>
      <c r="P233" s="83"/>
      <c r="Q233" s="83"/>
      <c r="R233" s="83"/>
      <c r="S233" s="83"/>
      <c r="T233" s="84"/>
      <c r="AT233" s="17" t="s">
        <v>232</v>
      </c>
      <c r="AU233" s="17" t="s">
        <v>80</v>
      </c>
    </row>
    <row r="234" spans="2:65" s="1" customFormat="1" ht="16.5" customHeight="1">
      <c r="B234" s="38"/>
      <c r="C234" s="263" t="s">
        <v>433</v>
      </c>
      <c r="D234" s="263" t="s">
        <v>301</v>
      </c>
      <c r="E234" s="264" t="s">
        <v>1237</v>
      </c>
      <c r="F234" s="265" t="s">
        <v>1238</v>
      </c>
      <c r="G234" s="266" t="s">
        <v>130</v>
      </c>
      <c r="H234" s="267">
        <v>5</v>
      </c>
      <c r="I234" s="268"/>
      <c r="J234" s="269">
        <f>ROUND(I234*H234,2)</f>
        <v>0</v>
      </c>
      <c r="K234" s="265" t="s">
        <v>164</v>
      </c>
      <c r="L234" s="270"/>
      <c r="M234" s="271" t="s">
        <v>19</v>
      </c>
      <c r="N234" s="272" t="s">
        <v>42</v>
      </c>
      <c r="O234" s="83"/>
      <c r="P234" s="220">
        <f>O234*H234</f>
        <v>0</v>
      </c>
      <c r="Q234" s="220">
        <v>0.0276</v>
      </c>
      <c r="R234" s="220">
        <f>Q234*H234</f>
        <v>0.138</v>
      </c>
      <c r="S234" s="220">
        <v>0</v>
      </c>
      <c r="T234" s="221">
        <f>S234*H234</f>
        <v>0</v>
      </c>
      <c r="AR234" s="222" t="s">
        <v>172</v>
      </c>
      <c r="AT234" s="222" t="s">
        <v>301</v>
      </c>
      <c r="AU234" s="222" t="s">
        <v>80</v>
      </c>
      <c r="AY234" s="17" t="s">
        <v>126</v>
      </c>
      <c r="BE234" s="223">
        <f>IF(N234="základní",J234,0)</f>
        <v>0</v>
      </c>
      <c r="BF234" s="223">
        <f>IF(N234="snížená",J234,0)</f>
        <v>0</v>
      </c>
      <c r="BG234" s="223">
        <f>IF(N234="zákl. přenesená",J234,0)</f>
        <v>0</v>
      </c>
      <c r="BH234" s="223">
        <f>IF(N234="sníž. přenesená",J234,0)</f>
        <v>0</v>
      </c>
      <c r="BI234" s="223">
        <f>IF(N234="nulová",J234,0)</f>
        <v>0</v>
      </c>
      <c r="BJ234" s="17" t="s">
        <v>78</v>
      </c>
      <c r="BK234" s="223">
        <f>ROUND(I234*H234,2)</f>
        <v>0</v>
      </c>
      <c r="BL234" s="17" t="s">
        <v>150</v>
      </c>
      <c r="BM234" s="222" t="s">
        <v>1239</v>
      </c>
    </row>
    <row r="235" spans="2:47" s="1" customFormat="1" ht="12">
      <c r="B235" s="38"/>
      <c r="C235" s="39"/>
      <c r="D235" s="224" t="s">
        <v>134</v>
      </c>
      <c r="E235" s="39"/>
      <c r="F235" s="225" t="s">
        <v>1238</v>
      </c>
      <c r="G235" s="39"/>
      <c r="H235" s="39"/>
      <c r="I235" s="135"/>
      <c r="J235" s="39"/>
      <c r="K235" s="39"/>
      <c r="L235" s="43"/>
      <c r="M235" s="226"/>
      <c r="N235" s="83"/>
      <c r="O235" s="83"/>
      <c r="P235" s="83"/>
      <c r="Q235" s="83"/>
      <c r="R235" s="83"/>
      <c r="S235" s="83"/>
      <c r="T235" s="84"/>
      <c r="AT235" s="17" t="s">
        <v>134</v>
      </c>
      <c r="AU235" s="17" t="s">
        <v>80</v>
      </c>
    </row>
    <row r="236" spans="2:65" s="1" customFormat="1" ht="16.5" customHeight="1">
      <c r="B236" s="38"/>
      <c r="C236" s="263" t="s">
        <v>437</v>
      </c>
      <c r="D236" s="263" t="s">
        <v>301</v>
      </c>
      <c r="E236" s="264" t="s">
        <v>1240</v>
      </c>
      <c r="F236" s="265" t="s">
        <v>1241</v>
      </c>
      <c r="G236" s="266" t="s">
        <v>130</v>
      </c>
      <c r="H236" s="267">
        <v>1</v>
      </c>
      <c r="I236" s="268"/>
      <c r="J236" s="269">
        <f>ROUND(I236*H236,2)</f>
        <v>0</v>
      </c>
      <c r="K236" s="265" t="s">
        <v>164</v>
      </c>
      <c r="L236" s="270"/>
      <c r="M236" s="271" t="s">
        <v>19</v>
      </c>
      <c r="N236" s="272" t="s">
        <v>42</v>
      </c>
      <c r="O236" s="83"/>
      <c r="P236" s="220">
        <f>O236*H236</f>
        <v>0</v>
      </c>
      <c r="Q236" s="220">
        <v>0.0299</v>
      </c>
      <c r="R236" s="220">
        <f>Q236*H236</f>
        <v>0.0299</v>
      </c>
      <c r="S236" s="220">
        <v>0</v>
      </c>
      <c r="T236" s="221">
        <f>S236*H236</f>
        <v>0</v>
      </c>
      <c r="AR236" s="222" t="s">
        <v>172</v>
      </c>
      <c r="AT236" s="222" t="s">
        <v>301</v>
      </c>
      <c r="AU236" s="222" t="s">
        <v>80</v>
      </c>
      <c r="AY236" s="17" t="s">
        <v>126</v>
      </c>
      <c r="BE236" s="223">
        <f>IF(N236="základní",J236,0)</f>
        <v>0</v>
      </c>
      <c r="BF236" s="223">
        <f>IF(N236="snížená",J236,0)</f>
        <v>0</v>
      </c>
      <c r="BG236" s="223">
        <f>IF(N236="zákl. přenesená",J236,0)</f>
        <v>0</v>
      </c>
      <c r="BH236" s="223">
        <f>IF(N236="sníž. přenesená",J236,0)</f>
        <v>0</v>
      </c>
      <c r="BI236" s="223">
        <f>IF(N236="nulová",J236,0)</f>
        <v>0</v>
      </c>
      <c r="BJ236" s="17" t="s">
        <v>78</v>
      </c>
      <c r="BK236" s="223">
        <f>ROUND(I236*H236,2)</f>
        <v>0</v>
      </c>
      <c r="BL236" s="17" t="s">
        <v>150</v>
      </c>
      <c r="BM236" s="222" t="s">
        <v>1242</v>
      </c>
    </row>
    <row r="237" spans="2:47" s="1" customFormat="1" ht="12">
      <c r="B237" s="38"/>
      <c r="C237" s="39"/>
      <c r="D237" s="224" t="s">
        <v>134</v>
      </c>
      <c r="E237" s="39"/>
      <c r="F237" s="225" t="s">
        <v>1241</v>
      </c>
      <c r="G237" s="39"/>
      <c r="H237" s="39"/>
      <c r="I237" s="135"/>
      <c r="J237" s="39"/>
      <c r="K237" s="39"/>
      <c r="L237" s="43"/>
      <c r="M237" s="226"/>
      <c r="N237" s="83"/>
      <c r="O237" s="83"/>
      <c r="P237" s="83"/>
      <c r="Q237" s="83"/>
      <c r="R237" s="83"/>
      <c r="S237" s="83"/>
      <c r="T237" s="84"/>
      <c r="AT237" s="17" t="s">
        <v>134</v>
      </c>
      <c r="AU237" s="17" t="s">
        <v>80</v>
      </c>
    </row>
    <row r="238" spans="2:65" s="1" customFormat="1" ht="16.5" customHeight="1">
      <c r="B238" s="38"/>
      <c r="C238" s="211" t="s">
        <v>441</v>
      </c>
      <c r="D238" s="211" t="s">
        <v>127</v>
      </c>
      <c r="E238" s="212" t="s">
        <v>1243</v>
      </c>
      <c r="F238" s="213" t="s">
        <v>1244</v>
      </c>
      <c r="G238" s="214" t="s">
        <v>130</v>
      </c>
      <c r="H238" s="215">
        <v>2</v>
      </c>
      <c r="I238" s="216"/>
      <c r="J238" s="217">
        <f>ROUND(I238*H238,2)</f>
        <v>0</v>
      </c>
      <c r="K238" s="213" t="s">
        <v>164</v>
      </c>
      <c r="L238" s="43"/>
      <c r="M238" s="218" t="s">
        <v>19</v>
      </c>
      <c r="N238" s="219" t="s">
        <v>42</v>
      </c>
      <c r="O238" s="83"/>
      <c r="P238" s="220">
        <f>O238*H238</f>
        <v>0</v>
      </c>
      <c r="Q238" s="220">
        <v>0.00301</v>
      </c>
      <c r="R238" s="220">
        <f>Q238*H238</f>
        <v>0.00602</v>
      </c>
      <c r="S238" s="220">
        <v>0</v>
      </c>
      <c r="T238" s="221">
        <f>S238*H238</f>
        <v>0</v>
      </c>
      <c r="AR238" s="222" t="s">
        <v>150</v>
      </c>
      <c r="AT238" s="222" t="s">
        <v>127</v>
      </c>
      <c r="AU238" s="222" t="s">
        <v>80</v>
      </c>
      <c r="AY238" s="17" t="s">
        <v>126</v>
      </c>
      <c r="BE238" s="223">
        <f>IF(N238="základní",J238,0)</f>
        <v>0</v>
      </c>
      <c r="BF238" s="223">
        <f>IF(N238="snížená",J238,0)</f>
        <v>0</v>
      </c>
      <c r="BG238" s="223">
        <f>IF(N238="zákl. přenesená",J238,0)</f>
        <v>0</v>
      </c>
      <c r="BH238" s="223">
        <f>IF(N238="sníž. přenesená",J238,0)</f>
        <v>0</v>
      </c>
      <c r="BI238" s="223">
        <f>IF(N238="nulová",J238,0)</f>
        <v>0</v>
      </c>
      <c r="BJ238" s="17" t="s">
        <v>78</v>
      </c>
      <c r="BK238" s="223">
        <f>ROUND(I238*H238,2)</f>
        <v>0</v>
      </c>
      <c r="BL238" s="17" t="s">
        <v>150</v>
      </c>
      <c r="BM238" s="222" t="s">
        <v>1245</v>
      </c>
    </row>
    <row r="239" spans="2:47" s="1" customFormat="1" ht="12">
      <c r="B239" s="38"/>
      <c r="C239" s="39"/>
      <c r="D239" s="224" t="s">
        <v>134</v>
      </c>
      <c r="E239" s="39"/>
      <c r="F239" s="225" t="s">
        <v>1246</v>
      </c>
      <c r="G239" s="39"/>
      <c r="H239" s="39"/>
      <c r="I239" s="135"/>
      <c r="J239" s="39"/>
      <c r="K239" s="39"/>
      <c r="L239" s="43"/>
      <c r="M239" s="226"/>
      <c r="N239" s="83"/>
      <c r="O239" s="83"/>
      <c r="P239" s="83"/>
      <c r="Q239" s="83"/>
      <c r="R239" s="83"/>
      <c r="S239" s="83"/>
      <c r="T239" s="84"/>
      <c r="AT239" s="17" t="s">
        <v>134</v>
      </c>
      <c r="AU239" s="17" t="s">
        <v>80</v>
      </c>
    </row>
    <row r="240" spans="2:47" s="1" customFormat="1" ht="12">
      <c r="B240" s="38"/>
      <c r="C240" s="39"/>
      <c r="D240" s="224" t="s">
        <v>232</v>
      </c>
      <c r="E240" s="39"/>
      <c r="F240" s="227" t="s">
        <v>1194</v>
      </c>
      <c r="G240" s="39"/>
      <c r="H240" s="39"/>
      <c r="I240" s="135"/>
      <c r="J240" s="39"/>
      <c r="K240" s="39"/>
      <c r="L240" s="43"/>
      <c r="M240" s="226"/>
      <c r="N240" s="83"/>
      <c r="O240" s="83"/>
      <c r="P240" s="83"/>
      <c r="Q240" s="83"/>
      <c r="R240" s="83"/>
      <c r="S240" s="83"/>
      <c r="T240" s="84"/>
      <c r="AT240" s="17" t="s">
        <v>232</v>
      </c>
      <c r="AU240" s="17" t="s">
        <v>80</v>
      </c>
    </row>
    <row r="241" spans="2:65" s="1" customFormat="1" ht="16.5" customHeight="1">
      <c r="B241" s="38"/>
      <c r="C241" s="263" t="s">
        <v>445</v>
      </c>
      <c r="D241" s="263" t="s">
        <v>301</v>
      </c>
      <c r="E241" s="264" t="s">
        <v>1247</v>
      </c>
      <c r="F241" s="265" t="s">
        <v>1248</v>
      </c>
      <c r="G241" s="266" t="s">
        <v>130</v>
      </c>
      <c r="H241" s="267">
        <v>1</v>
      </c>
      <c r="I241" s="268"/>
      <c r="J241" s="269">
        <f>ROUND(I241*H241,2)</f>
        <v>0</v>
      </c>
      <c r="K241" s="265" t="s">
        <v>19</v>
      </c>
      <c r="L241" s="270"/>
      <c r="M241" s="271" t="s">
        <v>19</v>
      </c>
      <c r="N241" s="272" t="s">
        <v>42</v>
      </c>
      <c r="O241" s="83"/>
      <c r="P241" s="220">
        <f>O241*H241</f>
        <v>0</v>
      </c>
      <c r="Q241" s="220">
        <v>0.00504</v>
      </c>
      <c r="R241" s="220">
        <f>Q241*H241</f>
        <v>0.00504</v>
      </c>
      <c r="S241" s="220">
        <v>0</v>
      </c>
      <c r="T241" s="221">
        <f>S241*H241</f>
        <v>0</v>
      </c>
      <c r="AR241" s="222" t="s">
        <v>172</v>
      </c>
      <c r="AT241" s="222" t="s">
        <v>301</v>
      </c>
      <c r="AU241" s="222" t="s">
        <v>80</v>
      </c>
      <c r="AY241" s="17" t="s">
        <v>126</v>
      </c>
      <c r="BE241" s="223">
        <f>IF(N241="základní",J241,0)</f>
        <v>0</v>
      </c>
      <c r="BF241" s="223">
        <f>IF(N241="snížená",J241,0)</f>
        <v>0</v>
      </c>
      <c r="BG241" s="223">
        <f>IF(N241="zákl. přenesená",J241,0)</f>
        <v>0</v>
      </c>
      <c r="BH241" s="223">
        <f>IF(N241="sníž. přenesená",J241,0)</f>
        <v>0</v>
      </c>
      <c r="BI241" s="223">
        <f>IF(N241="nulová",J241,0)</f>
        <v>0</v>
      </c>
      <c r="BJ241" s="17" t="s">
        <v>78</v>
      </c>
      <c r="BK241" s="223">
        <f>ROUND(I241*H241,2)</f>
        <v>0</v>
      </c>
      <c r="BL241" s="17" t="s">
        <v>150</v>
      </c>
      <c r="BM241" s="222" t="s">
        <v>1249</v>
      </c>
    </row>
    <row r="242" spans="2:47" s="1" customFormat="1" ht="12">
      <c r="B242" s="38"/>
      <c r="C242" s="39"/>
      <c r="D242" s="224" t="s">
        <v>134</v>
      </c>
      <c r="E242" s="39"/>
      <c r="F242" s="225" t="s">
        <v>1248</v>
      </c>
      <c r="G242" s="39"/>
      <c r="H242" s="39"/>
      <c r="I242" s="135"/>
      <c r="J242" s="39"/>
      <c r="K242" s="39"/>
      <c r="L242" s="43"/>
      <c r="M242" s="226"/>
      <c r="N242" s="83"/>
      <c r="O242" s="83"/>
      <c r="P242" s="83"/>
      <c r="Q242" s="83"/>
      <c r="R242" s="83"/>
      <c r="S242" s="83"/>
      <c r="T242" s="84"/>
      <c r="AT242" s="17" t="s">
        <v>134</v>
      </c>
      <c r="AU242" s="17" t="s">
        <v>80</v>
      </c>
    </row>
    <row r="243" spans="2:65" s="1" customFormat="1" ht="16.5" customHeight="1">
      <c r="B243" s="38"/>
      <c r="C243" s="263" t="s">
        <v>449</v>
      </c>
      <c r="D243" s="263" t="s">
        <v>301</v>
      </c>
      <c r="E243" s="264" t="s">
        <v>1250</v>
      </c>
      <c r="F243" s="265" t="s">
        <v>1251</v>
      </c>
      <c r="G243" s="266" t="s">
        <v>130</v>
      </c>
      <c r="H243" s="267">
        <v>1</v>
      </c>
      <c r="I243" s="268"/>
      <c r="J243" s="269">
        <f>ROUND(I243*H243,2)</f>
        <v>0</v>
      </c>
      <c r="K243" s="265" t="s">
        <v>164</v>
      </c>
      <c r="L243" s="270"/>
      <c r="M243" s="271" t="s">
        <v>19</v>
      </c>
      <c r="N243" s="272" t="s">
        <v>42</v>
      </c>
      <c r="O243" s="83"/>
      <c r="P243" s="220">
        <f>O243*H243</f>
        <v>0</v>
      </c>
      <c r="Q243" s="220">
        <v>0.0235</v>
      </c>
      <c r="R243" s="220">
        <f>Q243*H243</f>
        <v>0.0235</v>
      </c>
      <c r="S243" s="220">
        <v>0</v>
      </c>
      <c r="T243" s="221">
        <f>S243*H243</f>
        <v>0</v>
      </c>
      <c r="AR243" s="222" t="s">
        <v>172</v>
      </c>
      <c r="AT243" s="222" t="s">
        <v>301</v>
      </c>
      <c r="AU243" s="222" t="s">
        <v>80</v>
      </c>
      <c r="AY243" s="17" t="s">
        <v>126</v>
      </c>
      <c r="BE243" s="223">
        <f>IF(N243="základní",J243,0)</f>
        <v>0</v>
      </c>
      <c r="BF243" s="223">
        <f>IF(N243="snížená",J243,0)</f>
        <v>0</v>
      </c>
      <c r="BG243" s="223">
        <f>IF(N243="zákl. přenesená",J243,0)</f>
        <v>0</v>
      </c>
      <c r="BH243" s="223">
        <f>IF(N243="sníž. přenesená",J243,0)</f>
        <v>0</v>
      </c>
      <c r="BI243" s="223">
        <f>IF(N243="nulová",J243,0)</f>
        <v>0</v>
      </c>
      <c r="BJ243" s="17" t="s">
        <v>78</v>
      </c>
      <c r="BK243" s="223">
        <f>ROUND(I243*H243,2)</f>
        <v>0</v>
      </c>
      <c r="BL243" s="17" t="s">
        <v>150</v>
      </c>
      <c r="BM243" s="222" t="s">
        <v>1252</v>
      </c>
    </row>
    <row r="244" spans="2:47" s="1" customFormat="1" ht="12">
      <c r="B244" s="38"/>
      <c r="C244" s="39"/>
      <c r="D244" s="224" t="s">
        <v>134</v>
      </c>
      <c r="E244" s="39"/>
      <c r="F244" s="225" t="s">
        <v>1251</v>
      </c>
      <c r="G244" s="39"/>
      <c r="H244" s="39"/>
      <c r="I244" s="135"/>
      <c r="J244" s="39"/>
      <c r="K244" s="39"/>
      <c r="L244" s="43"/>
      <c r="M244" s="226"/>
      <c r="N244" s="83"/>
      <c r="O244" s="83"/>
      <c r="P244" s="83"/>
      <c r="Q244" s="83"/>
      <c r="R244" s="83"/>
      <c r="S244" s="83"/>
      <c r="T244" s="84"/>
      <c r="AT244" s="17" t="s">
        <v>134</v>
      </c>
      <c r="AU244" s="17" t="s">
        <v>80</v>
      </c>
    </row>
    <row r="245" spans="2:65" s="1" customFormat="1" ht="16.5" customHeight="1">
      <c r="B245" s="38"/>
      <c r="C245" s="211" t="s">
        <v>454</v>
      </c>
      <c r="D245" s="211" t="s">
        <v>127</v>
      </c>
      <c r="E245" s="212" t="s">
        <v>1253</v>
      </c>
      <c r="F245" s="213" t="s">
        <v>1254</v>
      </c>
      <c r="G245" s="214" t="s">
        <v>261</v>
      </c>
      <c r="H245" s="215">
        <v>136</v>
      </c>
      <c r="I245" s="216"/>
      <c r="J245" s="217">
        <f>ROUND(I245*H245,2)</f>
        <v>0</v>
      </c>
      <c r="K245" s="213" t="s">
        <v>164</v>
      </c>
      <c r="L245" s="43"/>
      <c r="M245" s="218" t="s">
        <v>19</v>
      </c>
      <c r="N245" s="219" t="s">
        <v>42</v>
      </c>
      <c r="O245" s="83"/>
      <c r="P245" s="220">
        <f>O245*H245</f>
        <v>0</v>
      </c>
      <c r="Q245" s="220">
        <v>0</v>
      </c>
      <c r="R245" s="220">
        <f>Q245*H245</f>
        <v>0</v>
      </c>
      <c r="S245" s="220">
        <v>0</v>
      </c>
      <c r="T245" s="221">
        <f>S245*H245</f>
        <v>0</v>
      </c>
      <c r="AR245" s="222" t="s">
        <v>150</v>
      </c>
      <c r="AT245" s="222" t="s">
        <v>127</v>
      </c>
      <c r="AU245" s="222" t="s">
        <v>80</v>
      </c>
      <c r="AY245" s="17" t="s">
        <v>126</v>
      </c>
      <c r="BE245" s="223">
        <f>IF(N245="základní",J245,0)</f>
        <v>0</v>
      </c>
      <c r="BF245" s="223">
        <f>IF(N245="snížená",J245,0)</f>
        <v>0</v>
      </c>
      <c r="BG245" s="223">
        <f>IF(N245="zákl. přenesená",J245,0)</f>
        <v>0</v>
      </c>
      <c r="BH245" s="223">
        <f>IF(N245="sníž. přenesená",J245,0)</f>
        <v>0</v>
      </c>
      <c r="BI245" s="223">
        <f>IF(N245="nulová",J245,0)</f>
        <v>0</v>
      </c>
      <c r="BJ245" s="17" t="s">
        <v>78</v>
      </c>
      <c r="BK245" s="223">
        <f>ROUND(I245*H245,2)</f>
        <v>0</v>
      </c>
      <c r="BL245" s="17" t="s">
        <v>150</v>
      </c>
      <c r="BM245" s="222" t="s">
        <v>1255</v>
      </c>
    </row>
    <row r="246" spans="2:47" s="1" customFormat="1" ht="12">
      <c r="B246" s="38"/>
      <c r="C246" s="39"/>
      <c r="D246" s="224" t="s">
        <v>134</v>
      </c>
      <c r="E246" s="39"/>
      <c r="F246" s="225" t="s">
        <v>1256</v>
      </c>
      <c r="G246" s="39"/>
      <c r="H246" s="39"/>
      <c r="I246" s="135"/>
      <c r="J246" s="39"/>
      <c r="K246" s="39"/>
      <c r="L246" s="43"/>
      <c r="M246" s="226"/>
      <c r="N246" s="83"/>
      <c r="O246" s="83"/>
      <c r="P246" s="83"/>
      <c r="Q246" s="83"/>
      <c r="R246" s="83"/>
      <c r="S246" s="83"/>
      <c r="T246" s="84"/>
      <c r="AT246" s="17" t="s">
        <v>134</v>
      </c>
      <c r="AU246" s="17" t="s">
        <v>80</v>
      </c>
    </row>
    <row r="247" spans="2:47" s="1" customFormat="1" ht="12">
      <c r="B247" s="38"/>
      <c r="C247" s="39"/>
      <c r="D247" s="224" t="s">
        <v>232</v>
      </c>
      <c r="E247" s="39"/>
      <c r="F247" s="227" t="s">
        <v>1257</v>
      </c>
      <c r="G247" s="39"/>
      <c r="H247" s="39"/>
      <c r="I247" s="135"/>
      <c r="J247" s="39"/>
      <c r="K247" s="39"/>
      <c r="L247" s="43"/>
      <c r="M247" s="226"/>
      <c r="N247" s="83"/>
      <c r="O247" s="83"/>
      <c r="P247" s="83"/>
      <c r="Q247" s="83"/>
      <c r="R247" s="83"/>
      <c r="S247" s="83"/>
      <c r="T247" s="84"/>
      <c r="AT247" s="17" t="s">
        <v>232</v>
      </c>
      <c r="AU247" s="17" t="s">
        <v>80</v>
      </c>
    </row>
    <row r="248" spans="2:65" s="1" customFormat="1" ht="16.5" customHeight="1">
      <c r="B248" s="38"/>
      <c r="C248" s="263" t="s">
        <v>460</v>
      </c>
      <c r="D248" s="263" t="s">
        <v>301</v>
      </c>
      <c r="E248" s="264" t="s">
        <v>1258</v>
      </c>
      <c r="F248" s="265" t="s">
        <v>1259</v>
      </c>
      <c r="G248" s="266" t="s">
        <v>261</v>
      </c>
      <c r="H248" s="267">
        <v>136</v>
      </c>
      <c r="I248" s="268"/>
      <c r="J248" s="269">
        <f>ROUND(I248*H248,2)</f>
        <v>0</v>
      </c>
      <c r="K248" s="265" t="s">
        <v>164</v>
      </c>
      <c r="L248" s="270"/>
      <c r="M248" s="271" t="s">
        <v>19</v>
      </c>
      <c r="N248" s="272" t="s">
        <v>42</v>
      </c>
      <c r="O248" s="83"/>
      <c r="P248" s="220">
        <f>O248*H248</f>
        <v>0</v>
      </c>
      <c r="Q248" s="220">
        <v>0.00028</v>
      </c>
      <c r="R248" s="220">
        <f>Q248*H248</f>
        <v>0.038079999999999996</v>
      </c>
      <c r="S248" s="220">
        <v>0</v>
      </c>
      <c r="T248" s="221">
        <f>S248*H248</f>
        <v>0</v>
      </c>
      <c r="AR248" s="222" t="s">
        <v>172</v>
      </c>
      <c r="AT248" s="222" t="s">
        <v>301</v>
      </c>
      <c r="AU248" s="222" t="s">
        <v>80</v>
      </c>
      <c r="AY248" s="17" t="s">
        <v>126</v>
      </c>
      <c r="BE248" s="223">
        <f>IF(N248="základní",J248,0)</f>
        <v>0</v>
      </c>
      <c r="BF248" s="223">
        <f>IF(N248="snížená",J248,0)</f>
        <v>0</v>
      </c>
      <c r="BG248" s="223">
        <f>IF(N248="zákl. přenesená",J248,0)</f>
        <v>0</v>
      </c>
      <c r="BH248" s="223">
        <f>IF(N248="sníž. přenesená",J248,0)</f>
        <v>0</v>
      </c>
      <c r="BI248" s="223">
        <f>IF(N248="nulová",J248,0)</f>
        <v>0</v>
      </c>
      <c r="BJ248" s="17" t="s">
        <v>78</v>
      </c>
      <c r="BK248" s="223">
        <f>ROUND(I248*H248,2)</f>
        <v>0</v>
      </c>
      <c r="BL248" s="17" t="s">
        <v>150</v>
      </c>
      <c r="BM248" s="222" t="s">
        <v>1260</v>
      </c>
    </row>
    <row r="249" spans="2:47" s="1" customFormat="1" ht="12">
      <c r="B249" s="38"/>
      <c r="C249" s="39"/>
      <c r="D249" s="224" t="s">
        <v>134</v>
      </c>
      <c r="E249" s="39"/>
      <c r="F249" s="225" t="s">
        <v>1259</v>
      </c>
      <c r="G249" s="39"/>
      <c r="H249" s="39"/>
      <c r="I249" s="135"/>
      <c r="J249" s="39"/>
      <c r="K249" s="39"/>
      <c r="L249" s="43"/>
      <c r="M249" s="226"/>
      <c r="N249" s="83"/>
      <c r="O249" s="83"/>
      <c r="P249" s="83"/>
      <c r="Q249" s="83"/>
      <c r="R249" s="83"/>
      <c r="S249" s="83"/>
      <c r="T249" s="84"/>
      <c r="AT249" s="17" t="s">
        <v>134</v>
      </c>
      <c r="AU249" s="17" t="s">
        <v>80</v>
      </c>
    </row>
    <row r="250" spans="2:65" s="1" customFormat="1" ht="16.5" customHeight="1">
      <c r="B250" s="38"/>
      <c r="C250" s="211" t="s">
        <v>465</v>
      </c>
      <c r="D250" s="211" t="s">
        <v>127</v>
      </c>
      <c r="E250" s="212" t="s">
        <v>1261</v>
      </c>
      <c r="F250" s="213" t="s">
        <v>1262</v>
      </c>
      <c r="G250" s="214" t="s">
        <v>261</v>
      </c>
      <c r="H250" s="215">
        <v>25</v>
      </c>
      <c r="I250" s="216"/>
      <c r="J250" s="217">
        <f>ROUND(I250*H250,2)</f>
        <v>0</v>
      </c>
      <c r="K250" s="213" t="s">
        <v>164</v>
      </c>
      <c r="L250" s="43"/>
      <c r="M250" s="218" t="s">
        <v>19</v>
      </c>
      <c r="N250" s="219" t="s">
        <v>42</v>
      </c>
      <c r="O250" s="83"/>
      <c r="P250" s="220">
        <f>O250*H250</f>
        <v>0</v>
      </c>
      <c r="Q250" s="220">
        <v>0</v>
      </c>
      <c r="R250" s="220">
        <f>Q250*H250</f>
        <v>0</v>
      </c>
      <c r="S250" s="220">
        <v>0</v>
      </c>
      <c r="T250" s="221">
        <f>S250*H250</f>
        <v>0</v>
      </c>
      <c r="AR250" s="222" t="s">
        <v>150</v>
      </c>
      <c r="AT250" s="222" t="s">
        <v>127</v>
      </c>
      <c r="AU250" s="222" t="s">
        <v>80</v>
      </c>
      <c r="AY250" s="17" t="s">
        <v>126</v>
      </c>
      <c r="BE250" s="223">
        <f>IF(N250="základní",J250,0)</f>
        <v>0</v>
      </c>
      <c r="BF250" s="223">
        <f>IF(N250="snížená",J250,0)</f>
        <v>0</v>
      </c>
      <c r="BG250" s="223">
        <f>IF(N250="zákl. přenesená",J250,0)</f>
        <v>0</v>
      </c>
      <c r="BH250" s="223">
        <f>IF(N250="sníž. přenesená",J250,0)</f>
        <v>0</v>
      </c>
      <c r="BI250" s="223">
        <f>IF(N250="nulová",J250,0)</f>
        <v>0</v>
      </c>
      <c r="BJ250" s="17" t="s">
        <v>78</v>
      </c>
      <c r="BK250" s="223">
        <f>ROUND(I250*H250,2)</f>
        <v>0</v>
      </c>
      <c r="BL250" s="17" t="s">
        <v>150</v>
      </c>
      <c r="BM250" s="222" t="s">
        <v>1263</v>
      </c>
    </row>
    <row r="251" spans="2:47" s="1" customFormat="1" ht="12">
      <c r="B251" s="38"/>
      <c r="C251" s="39"/>
      <c r="D251" s="224" t="s">
        <v>134</v>
      </c>
      <c r="E251" s="39"/>
      <c r="F251" s="225" t="s">
        <v>1264</v>
      </c>
      <c r="G251" s="39"/>
      <c r="H251" s="39"/>
      <c r="I251" s="135"/>
      <c r="J251" s="39"/>
      <c r="K251" s="39"/>
      <c r="L251" s="43"/>
      <c r="M251" s="226"/>
      <c r="N251" s="83"/>
      <c r="O251" s="83"/>
      <c r="P251" s="83"/>
      <c r="Q251" s="83"/>
      <c r="R251" s="83"/>
      <c r="S251" s="83"/>
      <c r="T251" s="84"/>
      <c r="AT251" s="17" t="s">
        <v>134</v>
      </c>
      <c r="AU251" s="17" t="s">
        <v>80</v>
      </c>
    </row>
    <row r="252" spans="2:47" s="1" customFormat="1" ht="12">
      <c r="B252" s="38"/>
      <c r="C252" s="39"/>
      <c r="D252" s="224" t="s">
        <v>232</v>
      </c>
      <c r="E252" s="39"/>
      <c r="F252" s="227" t="s">
        <v>1257</v>
      </c>
      <c r="G252" s="39"/>
      <c r="H252" s="39"/>
      <c r="I252" s="135"/>
      <c r="J252" s="39"/>
      <c r="K252" s="39"/>
      <c r="L252" s="43"/>
      <c r="M252" s="226"/>
      <c r="N252" s="83"/>
      <c r="O252" s="83"/>
      <c r="P252" s="83"/>
      <c r="Q252" s="83"/>
      <c r="R252" s="83"/>
      <c r="S252" s="83"/>
      <c r="T252" s="84"/>
      <c r="AT252" s="17" t="s">
        <v>232</v>
      </c>
      <c r="AU252" s="17" t="s">
        <v>80</v>
      </c>
    </row>
    <row r="253" spans="2:65" s="1" customFormat="1" ht="16.5" customHeight="1">
      <c r="B253" s="38"/>
      <c r="C253" s="263" t="s">
        <v>469</v>
      </c>
      <c r="D253" s="263" t="s">
        <v>301</v>
      </c>
      <c r="E253" s="264" t="s">
        <v>1265</v>
      </c>
      <c r="F253" s="265" t="s">
        <v>1266</v>
      </c>
      <c r="G253" s="266" t="s">
        <v>261</v>
      </c>
      <c r="H253" s="267">
        <v>25</v>
      </c>
      <c r="I253" s="268"/>
      <c r="J253" s="269">
        <f>ROUND(I253*H253,2)</f>
        <v>0</v>
      </c>
      <c r="K253" s="265" t="s">
        <v>164</v>
      </c>
      <c r="L253" s="270"/>
      <c r="M253" s="271" t="s">
        <v>19</v>
      </c>
      <c r="N253" s="272" t="s">
        <v>42</v>
      </c>
      <c r="O253" s="83"/>
      <c r="P253" s="220">
        <f>O253*H253</f>
        <v>0</v>
      </c>
      <c r="Q253" s="220">
        <v>0.00318</v>
      </c>
      <c r="R253" s="220">
        <f>Q253*H253</f>
        <v>0.0795</v>
      </c>
      <c r="S253" s="220">
        <v>0</v>
      </c>
      <c r="T253" s="221">
        <f>S253*H253</f>
        <v>0</v>
      </c>
      <c r="AR253" s="222" t="s">
        <v>172</v>
      </c>
      <c r="AT253" s="222" t="s">
        <v>301</v>
      </c>
      <c r="AU253" s="222" t="s">
        <v>80</v>
      </c>
      <c r="AY253" s="17" t="s">
        <v>126</v>
      </c>
      <c r="BE253" s="223">
        <f>IF(N253="základní",J253,0)</f>
        <v>0</v>
      </c>
      <c r="BF253" s="223">
        <f>IF(N253="snížená",J253,0)</f>
        <v>0</v>
      </c>
      <c r="BG253" s="223">
        <f>IF(N253="zákl. přenesená",J253,0)</f>
        <v>0</v>
      </c>
      <c r="BH253" s="223">
        <f>IF(N253="sníž. přenesená",J253,0)</f>
        <v>0</v>
      </c>
      <c r="BI253" s="223">
        <f>IF(N253="nulová",J253,0)</f>
        <v>0</v>
      </c>
      <c r="BJ253" s="17" t="s">
        <v>78</v>
      </c>
      <c r="BK253" s="223">
        <f>ROUND(I253*H253,2)</f>
        <v>0</v>
      </c>
      <c r="BL253" s="17" t="s">
        <v>150</v>
      </c>
      <c r="BM253" s="222" t="s">
        <v>1267</v>
      </c>
    </row>
    <row r="254" spans="2:47" s="1" customFormat="1" ht="12">
      <c r="B254" s="38"/>
      <c r="C254" s="39"/>
      <c r="D254" s="224" t="s">
        <v>134</v>
      </c>
      <c r="E254" s="39"/>
      <c r="F254" s="225" t="s">
        <v>1266</v>
      </c>
      <c r="G254" s="39"/>
      <c r="H254" s="39"/>
      <c r="I254" s="135"/>
      <c r="J254" s="39"/>
      <c r="K254" s="39"/>
      <c r="L254" s="43"/>
      <c r="M254" s="226"/>
      <c r="N254" s="83"/>
      <c r="O254" s="83"/>
      <c r="P254" s="83"/>
      <c r="Q254" s="83"/>
      <c r="R254" s="83"/>
      <c r="S254" s="83"/>
      <c r="T254" s="84"/>
      <c r="AT254" s="17" t="s">
        <v>134</v>
      </c>
      <c r="AU254" s="17" t="s">
        <v>80</v>
      </c>
    </row>
    <row r="255" spans="2:65" s="1" customFormat="1" ht="16.5" customHeight="1">
      <c r="B255" s="38"/>
      <c r="C255" s="211" t="s">
        <v>473</v>
      </c>
      <c r="D255" s="211" t="s">
        <v>127</v>
      </c>
      <c r="E255" s="212" t="s">
        <v>408</v>
      </c>
      <c r="F255" s="213" t="s">
        <v>409</v>
      </c>
      <c r="G255" s="214" t="s">
        <v>261</v>
      </c>
      <c r="H255" s="215">
        <v>12</v>
      </c>
      <c r="I255" s="216"/>
      <c r="J255" s="217">
        <f>ROUND(I255*H255,2)</f>
        <v>0</v>
      </c>
      <c r="K255" s="213" t="s">
        <v>164</v>
      </c>
      <c r="L255" s="43"/>
      <c r="M255" s="218" t="s">
        <v>19</v>
      </c>
      <c r="N255" s="219" t="s">
        <v>42</v>
      </c>
      <c r="O255" s="83"/>
      <c r="P255" s="220">
        <f>O255*H255</f>
        <v>0</v>
      </c>
      <c r="Q255" s="220">
        <v>1E-05</v>
      </c>
      <c r="R255" s="220">
        <f>Q255*H255</f>
        <v>0.00012000000000000002</v>
      </c>
      <c r="S255" s="220">
        <v>0</v>
      </c>
      <c r="T255" s="221">
        <f>S255*H255</f>
        <v>0</v>
      </c>
      <c r="AR255" s="222" t="s">
        <v>150</v>
      </c>
      <c r="AT255" s="222" t="s">
        <v>127</v>
      </c>
      <c r="AU255" s="222" t="s">
        <v>80</v>
      </c>
      <c r="AY255" s="17" t="s">
        <v>126</v>
      </c>
      <c r="BE255" s="223">
        <f>IF(N255="základní",J255,0)</f>
        <v>0</v>
      </c>
      <c r="BF255" s="223">
        <f>IF(N255="snížená",J255,0)</f>
        <v>0</v>
      </c>
      <c r="BG255" s="223">
        <f>IF(N255="zákl. přenesená",J255,0)</f>
        <v>0</v>
      </c>
      <c r="BH255" s="223">
        <f>IF(N255="sníž. přenesená",J255,0)</f>
        <v>0</v>
      </c>
      <c r="BI255" s="223">
        <f>IF(N255="nulová",J255,0)</f>
        <v>0</v>
      </c>
      <c r="BJ255" s="17" t="s">
        <v>78</v>
      </c>
      <c r="BK255" s="223">
        <f>ROUND(I255*H255,2)</f>
        <v>0</v>
      </c>
      <c r="BL255" s="17" t="s">
        <v>150</v>
      </c>
      <c r="BM255" s="222" t="s">
        <v>1268</v>
      </c>
    </row>
    <row r="256" spans="2:47" s="1" customFormat="1" ht="12">
      <c r="B256" s="38"/>
      <c r="C256" s="39"/>
      <c r="D256" s="224" t="s">
        <v>134</v>
      </c>
      <c r="E256" s="39"/>
      <c r="F256" s="225" t="s">
        <v>411</v>
      </c>
      <c r="G256" s="39"/>
      <c r="H256" s="39"/>
      <c r="I256" s="135"/>
      <c r="J256" s="39"/>
      <c r="K256" s="39"/>
      <c r="L256" s="43"/>
      <c r="M256" s="226"/>
      <c r="N256" s="83"/>
      <c r="O256" s="83"/>
      <c r="P256" s="83"/>
      <c r="Q256" s="83"/>
      <c r="R256" s="83"/>
      <c r="S256" s="83"/>
      <c r="T256" s="84"/>
      <c r="AT256" s="17" t="s">
        <v>134</v>
      </c>
      <c r="AU256" s="17" t="s">
        <v>80</v>
      </c>
    </row>
    <row r="257" spans="2:47" s="1" customFormat="1" ht="12">
      <c r="B257" s="38"/>
      <c r="C257" s="39"/>
      <c r="D257" s="224" t="s">
        <v>232</v>
      </c>
      <c r="E257" s="39"/>
      <c r="F257" s="227" t="s">
        <v>412</v>
      </c>
      <c r="G257" s="39"/>
      <c r="H257" s="39"/>
      <c r="I257" s="135"/>
      <c r="J257" s="39"/>
      <c r="K257" s="39"/>
      <c r="L257" s="43"/>
      <c r="M257" s="226"/>
      <c r="N257" s="83"/>
      <c r="O257" s="83"/>
      <c r="P257" s="83"/>
      <c r="Q257" s="83"/>
      <c r="R257" s="83"/>
      <c r="S257" s="83"/>
      <c r="T257" s="84"/>
      <c r="AT257" s="17" t="s">
        <v>232</v>
      </c>
      <c r="AU257" s="17" t="s">
        <v>80</v>
      </c>
    </row>
    <row r="258" spans="2:65" s="1" customFormat="1" ht="16.5" customHeight="1">
      <c r="B258" s="38"/>
      <c r="C258" s="263" t="s">
        <v>478</v>
      </c>
      <c r="D258" s="263" t="s">
        <v>301</v>
      </c>
      <c r="E258" s="264" t="s">
        <v>414</v>
      </c>
      <c r="F258" s="265" t="s">
        <v>415</v>
      </c>
      <c r="G258" s="266" t="s">
        <v>261</v>
      </c>
      <c r="H258" s="267">
        <v>12</v>
      </c>
      <c r="I258" s="268"/>
      <c r="J258" s="269">
        <f>ROUND(I258*H258,2)</f>
        <v>0</v>
      </c>
      <c r="K258" s="265" t="s">
        <v>164</v>
      </c>
      <c r="L258" s="270"/>
      <c r="M258" s="271" t="s">
        <v>19</v>
      </c>
      <c r="N258" s="272" t="s">
        <v>42</v>
      </c>
      <c r="O258" s="83"/>
      <c r="P258" s="220">
        <f>O258*H258</f>
        <v>0</v>
      </c>
      <c r="Q258" s="220">
        <v>0.00294</v>
      </c>
      <c r="R258" s="220">
        <f>Q258*H258</f>
        <v>0.03528</v>
      </c>
      <c r="S258" s="220">
        <v>0</v>
      </c>
      <c r="T258" s="221">
        <f>S258*H258</f>
        <v>0</v>
      </c>
      <c r="AR258" s="222" t="s">
        <v>172</v>
      </c>
      <c r="AT258" s="222" t="s">
        <v>301</v>
      </c>
      <c r="AU258" s="222" t="s">
        <v>80</v>
      </c>
      <c r="AY258" s="17" t="s">
        <v>126</v>
      </c>
      <c r="BE258" s="223">
        <f>IF(N258="základní",J258,0)</f>
        <v>0</v>
      </c>
      <c r="BF258" s="223">
        <f>IF(N258="snížená",J258,0)</f>
        <v>0</v>
      </c>
      <c r="BG258" s="223">
        <f>IF(N258="zákl. přenesená",J258,0)</f>
        <v>0</v>
      </c>
      <c r="BH258" s="223">
        <f>IF(N258="sníž. přenesená",J258,0)</f>
        <v>0</v>
      </c>
      <c r="BI258" s="223">
        <f>IF(N258="nulová",J258,0)</f>
        <v>0</v>
      </c>
      <c r="BJ258" s="17" t="s">
        <v>78</v>
      </c>
      <c r="BK258" s="223">
        <f>ROUND(I258*H258,2)</f>
        <v>0</v>
      </c>
      <c r="BL258" s="17" t="s">
        <v>150</v>
      </c>
      <c r="BM258" s="222" t="s">
        <v>1269</v>
      </c>
    </row>
    <row r="259" spans="2:47" s="1" customFormat="1" ht="12">
      <c r="B259" s="38"/>
      <c r="C259" s="39"/>
      <c r="D259" s="224" t="s">
        <v>134</v>
      </c>
      <c r="E259" s="39"/>
      <c r="F259" s="225" t="s">
        <v>415</v>
      </c>
      <c r="G259" s="39"/>
      <c r="H259" s="39"/>
      <c r="I259" s="135"/>
      <c r="J259" s="39"/>
      <c r="K259" s="39"/>
      <c r="L259" s="43"/>
      <c r="M259" s="226"/>
      <c r="N259" s="83"/>
      <c r="O259" s="83"/>
      <c r="P259" s="83"/>
      <c r="Q259" s="83"/>
      <c r="R259" s="83"/>
      <c r="S259" s="83"/>
      <c r="T259" s="84"/>
      <c r="AT259" s="17" t="s">
        <v>134</v>
      </c>
      <c r="AU259" s="17" t="s">
        <v>80</v>
      </c>
    </row>
    <row r="260" spans="2:65" s="1" customFormat="1" ht="16.5" customHeight="1">
      <c r="B260" s="38"/>
      <c r="C260" s="211" t="s">
        <v>484</v>
      </c>
      <c r="D260" s="211" t="s">
        <v>127</v>
      </c>
      <c r="E260" s="212" t="s">
        <v>1270</v>
      </c>
      <c r="F260" s="213" t="s">
        <v>1271</v>
      </c>
      <c r="G260" s="214" t="s">
        <v>261</v>
      </c>
      <c r="H260" s="215">
        <v>527</v>
      </c>
      <c r="I260" s="216"/>
      <c r="J260" s="217">
        <f>ROUND(I260*H260,2)</f>
        <v>0</v>
      </c>
      <c r="K260" s="213" t="s">
        <v>164</v>
      </c>
      <c r="L260" s="43"/>
      <c r="M260" s="218" t="s">
        <v>19</v>
      </c>
      <c r="N260" s="219" t="s">
        <v>42</v>
      </c>
      <c r="O260" s="83"/>
      <c r="P260" s="220">
        <f>O260*H260</f>
        <v>0</v>
      </c>
      <c r="Q260" s="220">
        <v>0</v>
      </c>
      <c r="R260" s="220">
        <f>Q260*H260</f>
        <v>0</v>
      </c>
      <c r="S260" s="220">
        <v>0</v>
      </c>
      <c r="T260" s="221">
        <f>S260*H260</f>
        <v>0</v>
      </c>
      <c r="AR260" s="222" t="s">
        <v>150</v>
      </c>
      <c r="AT260" s="222" t="s">
        <v>127</v>
      </c>
      <c r="AU260" s="222" t="s">
        <v>80</v>
      </c>
      <c r="AY260" s="17" t="s">
        <v>126</v>
      </c>
      <c r="BE260" s="223">
        <f>IF(N260="základní",J260,0)</f>
        <v>0</v>
      </c>
      <c r="BF260" s="223">
        <f>IF(N260="snížená",J260,0)</f>
        <v>0</v>
      </c>
      <c r="BG260" s="223">
        <f>IF(N260="zákl. přenesená",J260,0)</f>
        <v>0</v>
      </c>
      <c r="BH260" s="223">
        <f>IF(N260="sníž. přenesená",J260,0)</f>
        <v>0</v>
      </c>
      <c r="BI260" s="223">
        <f>IF(N260="nulová",J260,0)</f>
        <v>0</v>
      </c>
      <c r="BJ260" s="17" t="s">
        <v>78</v>
      </c>
      <c r="BK260" s="223">
        <f>ROUND(I260*H260,2)</f>
        <v>0</v>
      </c>
      <c r="BL260" s="17" t="s">
        <v>150</v>
      </c>
      <c r="BM260" s="222" t="s">
        <v>1272</v>
      </c>
    </row>
    <row r="261" spans="2:47" s="1" customFormat="1" ht="12">
      <c r="B261" s="38"/>
      <c r="C261" s="39"/>
      <c r="D261" s="224" t="s">
        <v>134</v>
      </c>
      <c r="E261" s="39"/>
      <c r="F261" s="225" t="s">
        <v>1273</v>
      </c>
      <c r="G261" s="39"/>
      <c r="H261" s="39"/>
      <c r="I261" s="135"/>
      <c r="J261" s="39"/>
      <c r="K261" s="39"/>
      <c r="L261" s="43"/>
      <c r="M261" s="226"/>
      <c r="N261" s="83"/>
      <c r="O261" s="83"/>
      <c r="P261" s="83"/>
      <c r="Q261" s="83"/>
      <c r="R261" s="83"/>
      <c r="S261" s="83"/>
      <c r="T261" s="84"/>
      <c r="AT261" s="17" t="s">
        <v>134</v>
      </c>
      <c r="AU261" s="17" t="s">
        <v>80</v>
      </c>
    </row>
    <row r="262" spans="2:47" s="1" customFormat="1" ht="12">
      <c r="B262" s="38"/>
      <c r="C262" s="39"/>
      <c r="D262" s="224" t="s">
        <v>232</v>
      </c>
      <c r="E262" s="39"/>
      <c r="F262" s="227" t="s">
        <v>1257</v>
      </c>
      <c r="G262" s="39"/>
      <c r="H262" s="39"/>
      <c r="I262" s="135"/>
      <c r="J262" s="39"/>
      <c r="K262" s="39"/>
      <c r="L262" s="43"/>
      <c r="M262" s="226"/>
      <c r="N262" s="83"/>
      <c r="O262" s="83"/>
      <c r="P262" s="83"/>
      <c r="Q262" s="83"/>
      <c r="R262" s="83"/>
      <c r="S262" s="83"/>
      <c r="T262" s="84"/>
      <c r="AT262" s="17" t="s">
        <v>232</v>
      </c>
      <c r="AU262" s="17" t="s">
        <v>80</v>
      </c>
    </row>
    <row r="263" spans="2:51" s="12" customFormat="1" ht="12">
      <c r="B263" s="231"/>
      <c r="C263" s="232"/>
      <c r="D263" s="224" t="s">
        <v>240</v>
      </c>
      <c r="E263" s="233" t="s">
        <v>19</v>
      </c>
      <c r="F263" s="234" t="s">
        <v>1274</v>
      </c>
      <c r="G263" s="232"/>
      <c r="H263" s="235">
        <v>527</v>
      </c>
      <c r="I263" s="236"/>
      <c r="J263" s="232"/>
      <c r="K263" s="232"/>
      <c r="L263" s="237"/>
      <c r="M263" s="238"/>
      <c r="N263" s="239"/>
      <c r="O263" s="239"/>
      <c r="P263" s="239"/>
      <c r="Q263" s="239"/>
      <c r="R263" s="239"/>
      <c r="S263" s="239"/>
      <c r="T263" s="240"/>
      <c r="AT263" s="241" t="s">
        <v>240</v>
      </c>
      <c r="AU263" s="241" t="s">
        <v>80</v>
      </c>
      <c r="AV263" s="12" t="s">
        <v>80</v>
      </c>
      <c r="AW263" s="12" t="s">
        <v>32</v>
      </c>
      <c r="AX263" s="12" t="s">
        <v>78</v>
      </c>
      <c r="AY263" s="241" t="s">
        <v>126</v>
      </c>
    </row>
    <row r="264" spans="2:65" s="1" customFormat="1" ht="16.5" customHeight="1">
      <c r="B264" s="38"/>
      <c r="C264" s="263" t="s">
        <v>490</v>
      </c>
      <c r="D264" s="263" t="s">
        <v>301</v>
      </c>
      <c r="E264" s="264" t="s">
        <v>1275</v>
      </c>
      <c r="F264" s="265" t="s">
        <v>1276</v>
      </c>
      <c r="G264" s="266" t="s">
        <v>261</v>
      </c>
      <c r="H264" s="267">
        <v>527</v>
      </c>
      <c r="I264" s="268"/>
      <c r="J264" s="269">
        <f>ROUND(I264*H264,2)</f>
        <v>0</v>
      </c>
      <c r="K264" s="265" t="s">
        <v>164</v>
      </c>
      <c r="L264" s="270"/>
      <c r="M264" s="271" t="s">
        <v>19</v>
      </c>
      <c r="N264" s="272" t="s">
        <v>42</v>
      </c>
      <c r="O264" s="83"/>
      <c r="P264" s="220">
        <f>O264*H264</f>
        <v>0</v>
      </c>
      <c r="Q264" s="220">
        <v>0.00674</v>
      </c>
      <c r="R264" s="220">
        <f>Q264*H264</f>
        <v>3.5519800000000004</v>
      </c>
      <c r="S264" s="220">
        <v>0</v>
      </c>
      <c r="T264" s="221">
        <f>S264*H264</f>
        <v>0</v>
      </c>
      <c r="AR264" s="222" t="s">
        <v>172</v>
      </c>
      <c r="AT264" s="222" t="s">
        <v>301</v>
      </c>
      <c r="AU264" s="222" t="s">
        <v>80</v>
      </c>
      <c r="AY264" s="17" t="s">
        <v>126</v>
      </c>
      <c r="BE264" s="223">
        <f>IF(N264="základní",J264,0)</f>
        <v>0</v>
      </c>
      <c r="BF264" s="223">
        <f>IF(N264="snížená",J264,0)</f>
        <v>0</v>
      </c>
      <c r="BG264" s="223">
        <f>IF(N264="zákl. přenesená",J264,0)</f>
        <v>0</v>
      </c>
      <c r="BH264" s="223">
        <f>IF(N264="sníž. přenesená",J264,0)</f>
        <v>0</v>
      </c>
      <c r="BI264" s="223">
        <f>IF(N264="nulová",J264,0)</f>
        <v>0</v>
      </c>
      <c r="BJ264" s="17" t="s">
        <v>78</v>
      </c>
      <c r="BK264" s="223">
        <f>ROUND(I264*H264,2)</f>
        <v>0</v>
      </c>
      <c r="BL264" s="17" t="s">
        <v>150</v>
      </c>
      <c r="BM264" s="222" t="s">
        <v>1277</v>
      </c>
    </row>
    <row r="265" spans="2:47" s="1" customFormat="1" ht="12">
      <c r="B265" s="38"/>
      <c r="C265" s="39"/>
      <c r="D265" s="224" t="s">
        <v>134</v>
      </c>
      <c r="E265" s="39"/>
      <c r="F265" s="225" t="s">
        <v>1276</v>
      </c>
      <c r="G265" s="39"/>
      <c r="H265" s="39"/>
      <c r="I265" s="135"/>
      <c r="J265" s="39"/>
      <c r="K265" s="39"/>
      <c r="L265" s="43"/>
      <c r="M265" s="226"/>
      <c r="N265" s="83"/>
      <c r="O265" s="83"/>
      <c r="P265" s="83"/>
      <c r="Q265" s="83"/>
      <c r="R265" s="83"/>
      <c r="S265" s="83"/>
      <c r="T265" s="84"/>
      <c r="AT265" s="17" t="s">
        <v>134</v>
      </c>
      <c r="AU265" s="17" t="s">
        <v>80</v>
      </c>
    </row>
    <row r="266" spans="2:65" s="1" customFormat="1" ht="16.5" customHeight="1">
      <c r="B266" s="38"/>
      <c r="C266" s="211" t="s">
        <v>495</v>
      </c>
      <c r="D266" s="211" t="s">
        <v>127</v>
      </c>
      <c r="E266" s="212" t="s">
        <v>1278</v>
      </c>
      <c r="F266" s="213" t="s">
        <v>1279</v>
      </c>
      <c r="G266" s="214" t="s">
        <v>261</v>
      </c>
      <c r="H266" s="215">
        <v>175</v>
      </c>
      <c r="I266" s="216"/>
      <c r="J266" s="217">
        <f>ROUND(I266*H266,2)</f>
        <v>0</v>
      </c>
      <c r="K266" s="213" t="s">
        <v>164</v>
      </c>
      <c r="L266" s="43"/>
      <c r="M266" s="218" t="s">
        <v>19</v>
      </c>
      <c r="N266" s="219" t="s">
        <v>42</v>
      </c>
      <c r="O266" s="83"/>
      <c r="P266" s="220">
        <f>O266*H266</f>
        <v>0</v>
      </c>
      <c r="Q266" s="220">
        <v>2E-05</v>
      </c>
      <c r="R266" s="220">
        <f>Q266*H266</f>
        <v>0.0035</v>
      </c>
      <c r="S266" s="220">
        <v>0</v>
      </c>
      <c r="T266" s="221">
        <f>S266*H266</f>
        <v>0</v>
      </c>
      <c r="AR266" s="222" t="s">
        <v>150</v>
      </c>
      <c r="AT266" s="222" t="s">
        <v>127</v>
      </c>
      <c r="AU266" s="222" t="s">
        <v>80</v>
      </c>
      <c r="AY266" s="17" t="s">
        <v>126</v>
      </c>
      <c r="BE266" s="223">
        <f>IF(N266="základní",J266,0)</f>
        <v>0</v>
      </c>
      <c r="BF266" s="223">
        <f>IF(N266="snížená",J266,0)</f>
        <v>0</v>
      </c>
      <c r="BG266" s="223">
        <f>IF(N266="zákl. přenesená",J266,0)</f>
        <v>0</v>
      </c>
      <c r="BH266" s="223">
        <f>IF(N266="sníž. přenesená",J266,0)</f>
        <v>0</v>
      </c>
      <c r="BI266" s="223">
        <f>IF(N266="nulová",J266,0)</f>
        <v>0</v>
      </c>
      <c r="BJ266" s="17" t="s">
        <v>78</v>
      </c>
      <c r="BK266" s="223">
        <f>ROUND(I266*H266,2)</f>
        <v>0</v>
      </c>
      <c r="BL266" s="17" t="s">
        <v>150</v>
      </c>
      <c r="BM266" s="222" t="s">
        <v>1280</v>
      </c>
    </row>
    <row r="267" spans="2:47" s="1" customFormat="1" ht="12">
      <c r="B267" s="38"/>
      <c r="C267" s="39"/>
      <c r="D267" s="224" t="s">
        <v>134</v>
      </c>
      <c r="E267" s="39"/>
      <c r="F267" s="225" t="s">
        <v>1281</v>
      </c>
      <c r="G267" s="39"/>
      <c r="H267" s="39"/>
      <c r="I267" s="135"/>
      <c r="J267" s="39"/>
      <c r="K267" s="39"/>
      <c r="L267" s="43"/>
      <c r="M267" s="226"/>
      <c r="N267" s="83"/>
      <c r="O267" s="83"/>
      <c r="P267" s="83"/>
      <c r="Q267" s="83"/>
      <c r="R267" s="83"/>
      <c r="S267" s="83"/>
      <c r="T267" s="84"/>
      <c r="AT267" s="17" t="s">
        <v>134</v>
      </c>
      <c r="AU267" s="17" t="s">
        <v>80</v>
      </c>
    </row>
    <row r="268" spans="2:47" s="1" customFormat="1" ht="12">
      <c r="B268" s="38"/>
      <c r="C268" s="39"/>
      <c r="D268" s="224" t="s">
        <v>232</v>
      </c>
      <c r="E268" s="39"/>
      <c r="F268" s="227" t="s">
        <v>412</v>
      </c>
      <c r="G268" s="39"/>
      <c r="H268" s="39"/>
      <c r="I268" s="135"/>
      <c r="J268" s="39"/>
      <c r="K268" s="39"/>
      <c r="L268" s="43"/>
      <c r="M268" s="226"/>
      <c r="N268" s="83"/>
      <c r="O268" s="83"/>
      <c r="P268" s="83"/>
      <c r="Q268" s="83"/>
      <c r="R268" s="83"/>
      <c r="S268" s="83"/>
      <c r="T268" s="84"/>
      <c r="AT268" s="17" t="s">
        <v>232</v>
      </c>
      <c r="AU268" s="17" t="s">
        <v>80</v>
      </c>
    </row>
    <row r="269" spans="2:65" s="1" customFormat="1" ht="16.5" customHeight="1">
      <c r="B269" s="38"/>
      <c r="C269" s="263" t="s">
        <v>501</v>
      </c>
      <c r="D269" s="263" t="s">
        <v>301</v>
      </c>
      <c r="E269" s="264" t="s">
        <v>1282</v>
      </c>
      <c r="F269" s="265" t="s">
        <v>1283</v>
      </c>
      <c r="G269" s="266" t="s">
        <v>261</v>
      </c>
      <c r="H269" s="267">
        <v>175</v>
      </c>
      <c r="I269" s="268"/>
      <c r="J269" s="269">
        <f>ROUND(I269*H269,2)</f>
        <v>0</v>
      </c>
      <c r="K269" s="265" t="s">
        <v>164</v>
      </c>
      <c r="L269" s="270"/>
      <c r="M269" s="271" t="s">
        <v>19</v>
      </c>
      <c r="N269" s="272" t="s">
        <v>42</v>
      </c>
      <c r="O269" s="83"/>
      <c r="P269" s="220">
        <f>O269*H269</f>
        <v>0</v>
      </c>
      <c r="Q269" s="220">
        <v>0.00483</v>
      </c>
      <c r="R269" s="220">
        <f>Q269*H269</f>
        <v>0.8452500000000001</v>
      </c>
      <c r="S269" s="220">
        <v>0</v>
      </c>
      <c r="T269" s="221">
        <f>S269*H269</f>
        <v>0</v>
      </c>
      <c r="AR269" s="222" t="s">
        <v>172</v>
      </c>
      <c r="AT269" s="222" t="s">
        <v>301</v>
      </c>
      <c r="AU269" s="222" t="s">
        <v>80</v>
      </c>
      <c r="AY269" s="17" t="s">
        <v>126</v>
      </c>
      <c r="BE269" s="223">
        <f>IF(N269="základní",J269,0)</f>
        <v>0</v>
      </c>
      <c r="BF269" s="223">
        <f>IF(N269="snížená",J269,0)</f>
        <v>0</v>
      </c>
      <c r="BG269" s="223">
        <f>IF(N269="zákl. přenesená",J269,0)</f>
        <v>0</v>
      </c>
      <c r="BH269" s="223">
        <f>IF(N269="sníž. přenesená",J269,0)</f>
        <v>0</v>
      </c>
      <c r="BI269" s="223">
        <f>IF(N269="nulová",J269,0)</f>
        <v>0</v>
      </c>
      <c r="BJ269" s="17" t="s">
        <v>78</v>
      </c>
      <c r="BK269" s="223">
        <f>ROUND(I269*H269,2)</f>
        <v>0</v>
      </c>
      <c r="BL269" s="17" t="s">
        <v>150</v>
      </c>
      <c r="BM269" s="222" t="s">
        <v>1284</v>
      </c>
    </row>
    <row r="270" spans="2:47" s="1" customFormat="1" ht="12">
      <c r="B270" s="38"/>
      <c r="C270" s="39"/>
      <c r="D270" s="224" t="s">
        <v>134</v>
      </c>
      <c r="E270" s="39"/>
      <c r="F270" s="225" t="s">
        <v>1283</v>
      </c>
      <c r="G270" s="39"/>
      <c r="H270" s="39"/>
      <c r="I270" s="135"/>
      <c r="J270" s="39"/>
      <c r="K270" s="39"/>
      <c r="L270" s="43"/>
      <c r="M270" s="226"/>
      <c r="N270" s="83"/>
      <c r="O270" s="83"/>
      <c r="P270" s="83"/>
      <c r="Q270" s="83"/>
      <c r="R270" s="83"/>
      <c r="S270" s="83"/>
      <c r="T270" s="84"/>
      <c r="AT270" s="17" t="s">
        <v>134</v>
      </c>
      <c r="AU270" s="17" t="s">
        <v>80</v>
      </c>
    </row>
    <row r="271" spans="2:65" s="1" customFormat="1" ht="16.5" customHeight="1">
      <c r="B271" s="38"/>
      <c r="C271" s="211" t="s">
        <v>505</v>
      </c>
      <c r="D271" s="211" t="s">
        <v>127</v>
      </c>
      <c r="E271" s="212" t="s">
        <v>1285</v>
      </c>
      <c r="F271" s="213" t="s">
        <v>1286</v>
      </c>
      <c r="G271" s="214" t="s">
        <v>130</v>
      </c>
      <c r="H271" s="215">
        <v>2</v>
      </c>
      <c r="I271" s="216"/>
      <c r="J271" s="217">
        <f>ROUND(I271*H271,2)</f>
        <v>0</v>
      </c>
      <c r="K271" s="213" t="s">
        <v>164</v>
      </c>
      <c r="L271" s="43"/>
      <c r="M271" s="218" t="s">
        <v>19</v>
      </c>
      <c r="N271" s="219" t="s">
        <v>42</v>
      </c>
      <c r="O271" s="83"/>
      <c r="P271" s="220">
        <f>O271*H271</f>
        <v>0</v>
      </c>
      <c r="Q271" s="220">
        <v>0</v>
      </c>
      <c r="R271" s="220">
        <f>Q271*H271</f>
        <v>0</v>
      </c>
      <c r="S271" s="220">
        <v>0</v>
      </c>
      <c r="T271" s="221">
        <f>S271*H271</f>
        <v>0</v>
      </c>
      <c r="AR271" s="222" t="s">
        <v>150</v>
      </c>
      <c r="AT271" s="222" t="s">
        <v>127</v>
      </c>
      <c r="AU271" s="222" t="s">
        <v>80</v>
      </c>
      <c r="AY271" s="17" t="s">
        <v>126</v>
      </c>
      <c r="BE271" s="223">
        <f>IF(N271="základní",J271,0)</f>
        <v>0</v>
      </c>
      <c r="BF271" s="223">
        <f>IF(N271="snížená",J271,0)</f>
        <v>0</v>
      </c>
      <c r="BG271" s="223">
        <f>IF(N271="zákl. přenesená",J271,0)</f>
        <v>0</v>
      </c>
      <c r="BH271" s="223">
        <f>IF(N271="sníž. přenesená",J271,0)</f>
        <v>0</v>
      </c>
      <c r="BI271" s="223">
        <f>IF(N271="nulová",J271,0)</f>
        <v>0</v>
      </c>
      <c r="BJ271" s="17" t="s">
        <v>78</v>
      </c>
      <c r="BK271" s="223">
        <f>ROUND(I271*H271,2)</f>
        <v>0</v>
      </c>
      <c r="BL271" s="17" t="s">
        <v>150</v>
      </c>
      <c r="BM271" s="222" t="s">
        <v>1287</v>
      </c>
    </row>
    <row r="272" spans="2:47" s="1" customFormat="1" ht="12">
      <c r="B272" s="38"/>
      <c r="C272" s="39"/>
      <c r="D272" s="224" t="s">
        <v>134</v>
      </c>
      <c r="E272" s="39"/>
      <c r="F272" s="225" t="s">
        <v>1288</v>
      </c>
      <c r="G272" s="39"/>
      <c r="H272" s="39"/>
      <c r="I272" s="135"/>
      <c r="J272" s="39"/>
      <c r="K272" s="39"/>
      <c r="L272" s="43"/>
      <c r="M272" s="226"/>
      <c r="N272" s="83"/>
      <c r="O272" s="83"/>
      <c r="P272" s="83"/>
      <c r="Q272" s="83"/>
      <c r="R272" s="83"/>
      <c r="S272" s="83"/>
      <c r="T272" s="84"/>
      <c r="AT272" s="17" t="s">
        <v>134</v>
      </c>
      <c r="AU272" s="17" t="s">
        <v>80</v>
      </c>
    </row>
    <row r="273" spans="2:47" s="1" customFormat="1" ht="12">
      <c r="B273" s="38"/>
      <c r="C273" s="39"/>
      <c r="D273" s="224" t="s">
        <v>232</v>
      </c>
      <c r="E273" s="39"/>
      <c r="F273" s="227" t="s">
        <v>1289</v>
      </c>
      <c r="G273" s="39"/>
      <c r="H273" s="39"/>
      <c r="I273" s="135"/>
      <c r="J273" s="39"/>
      <c r="K273" s="39"/>
      <c r="L273" s="43"/>
      <c r="M273" s="226"/>
      <c r="N273" s="83"/>
      <c r="O273" s="83"/>
      <c r="P273" s="83"/>
      <c r="Q273" s="83"/>
      <c r="R273" s="83"/>
      <c r="S273" s="83"/>
      <c r="T273" s="84"/>
      <c r="AT273" s="17" t="s">
        <v>232</v>
      </c>
      <c r="AU273" s="17" t="s">
        <v>80</v>
      </c>
    </row>
    <row r="274" spans="2:65" s="1" customFormat="1" ht="16.5" customHeight="1">
      <c r="B274" s="38"/>
      <c r="C274" s="263" t="s">
        <v>512</v>
      </c>
      <c r="D274" s="263" t="s">
        <v>301</v>
      </c>
      <c r="E274" s="264" t="s">
        <v>1290</v>
      </c>
      <c r="F274" s="265" t="s">
        <v>1291</v>
      </c>
      <c r="G274" s="266" t="s">
        <v>130</v>
      </c>
      <c r="H274" s="267">
        <v>2</v>
      </c>
      <c r="I274" s="268"/>
      <c r="J274" s="269">
        <f>ROUND(I274*H274,2)</f>
        <v>0</v>
      </c>
      <c r="K274" s="265" t="s">
        <v>164</v>
      </c>
      <c r="L274" s="270"/>
      <c r="M274" s="271" t="s">
        <v>19</v>
      </c>
      <c r="N274" s="272" t="s">
        <v>42</v>
      </c>
      <c r="O274" s="83"/>
      <c r="P274" s="220">
        <f>O274*H274</f>
        <v>0</v>
      </c>
      <c r="Q274" s="220">
        <v>0.00039</v>
      </c>
      <c r="R274" s="220">
        <f>Q274*H274</f>
        <v>0.00078</v>
      </c>
      <c r="S274" s="220">
        <v>0</v>
      </c>
      <c r="T274" s="221">
        <f>S274*H274</f>
        <v>0</v>
      </c>
      <c r="AR274" s="222" t="s">
        <v>172</v>
      </c>
      <c r="AT274" s="222" t="s">
        <v>301</v>
      </c>
      <c r="AU274" s="222" t="s">
        <v>80</v>
      </c>
      <c r="AY274" s="17" t="s">
        <v>126</v>
      </c>
      <c r="BE274" s="223">
        <f>IF(N274="základní",J274,0)</f>
        <v>0</v>
      </c>
      <c r="BF274" s="223">
        <f>IF(N274="snížená",J274,0)</f>
        <v>0</v>
      </c>
      <c r="BG274" s="223">
        <f>IF(N274="zákl. přenesená",J274,0)</f>
        <v>0</v>
      </c>
      <c r="BH274" s="223">
        <f>IF(N274="sníž. přenesená",J274,0)</f>
        <v>0</v>
      </c>
      <c r="BI274" s="223">
        <f>IF(N274="nulová",J274,0)</f>
        <v>0</v>
      </c>
      <c r="BJ274" s="17" t="s">
        <v>78</v>
      </c>
      <c r="BK274" s="223">
        <f>ROUND(I274*H274,2)</f>
        <v>0</v>
      </c>
      <c r="BL274" s="17" t="s">
        <v>150</v>
      </c>
      <c r="BM274" s="222" t="s">
        <v>1292</v>
      </c>
    </row>
    <row r="275" spans="2:47" s="1" customFormat="1" ht="12">
      <c r="B275" s="38"/>
      <c r="C275" s="39"/>
      <c r="D275" s="224" t="s">
        <v>134</v>
      </c>
      <c r="E275" s="39"/>
      <c r="F275" s="225" t="s">
        <v>1291</v>
      </c>
      <c r="G275" s="39"/>
      <c r="H275" s="39"/>
      <c r="I275" s="135"/>
      <c r="J275" s="39"/>
      <c r="K275" s="39"/>
      <c r="L275" s="43"/>
      <c r="M275" s="226"/>
      <c r="N275" s="83"/>
      <c r="O275" s="83"/>
      <c r="P275" s="83"/>
      <c r="Q275" s="83"/>
      <c r="R275" s="83"/>
      <c r="S275" s="83"/>
      <c r="T275" s="84"/>
      <c r="AT275" s="17" t="s">
        <v>134</v>
      </c>
      <c r="AU275" s="17" t="s">
        <v>80</v>
      </c>
    </row>
    <row r="276" spans="2:65" s="1" customFormat="1" ht="16.5" customHeight="1">
      <c r="B276" s="38"/>
      <c r="C276" s="211" t="s">
        <v>518</v>
      </c>
      <c r="D276" s="211" t="s">
        <v>127</v>
      </c>
      <c r="E276" s="212" t="s">
        <v>418</v>
      </c>
      <c r="F276" s="213" t="s">
        <v>419</v>
      </c>
      <c r="G276" s="214" t="s">
        <v>130</v>
      </c>
      <c r="H276" s="215">
        <v>2</v>
      </c>
      <c r="I276" s="216"/>
      <c r="J276" s="217">
        <f>ROUND(I276*H276,2)</f>
        <v>0</v>
      </c>
      <c r="K276" s="213" t="s">
        <v>164</v>
      </c>
      <c r="L276" s="43"/>
      <c r="M276" s="218" t="s">
        <v>19</v>
      </c>
      <c r="N276" s="219" t="s">
        <v>42</v>
      </c>
      <c r="O276" s="83"/>
      <c r="P276" s="220">
        <f>O276*H276</f>
        <v>0</v>
      </c>
      <c r="Q276" s="220">
        <v>0</v>
      </c>
      <c r="R276" s="220">
        <f>Q276*H276</f>
        <v>0</v>
      </c>
      <c r="S276" s="220">
        <v>0</v>
      </c>
      <c r="T276" s="221">
        <f>S276*H276</f>
        <v>0</v>
      </c>
      <c r="AR276" s="222" t="s">
        <v>150</v>
      </c>
      <c r="AT276" s="222" t="s">
        <v>127</v>
      </c>
      <c r="AU276" s="222" t="s">
        <v>80</v>
      </c>
      <c r="AY276" s="17" t="s">
        <v>126</v>
      </c>
      <c r="BE276" s="223">
        <f>IF(N276="základní",J276,0)</f>
        <v>0</v>
      </c>
      <c r="BF276" s="223">
        <f>IF(N276="snížená",J276,0)</f>
        <v>0</v>
      </c>
      <c r="BG276" s="223">
        <f>IF(N276="zákl. přenesená",J276,0)</f>
        <v>0</v>
      </c>
      <c r="BH276" s="223">
        <f>IF(N276="sníž. přenesená",J276,0)</f>
        <v>0</v>
      </c>
      <c r="BI276" s="223">
        <f>IF(N276="nulová",J276,0)</f>
        <v>0</v>
      </c>
      <c r="BJ276" s="17" t="s">
        <v>78</v>
      </c>
      <c r="BK276" s="223">
        <f>ROUND(I276*H276,2)</f>
        <v>0</v>
      </c>
      <c r="BL276" s="17" t="s">
        <v>150</v>
      </c>
      <c r="BM276" s="222" t="s">
        <v>1293</v>
      </c>
    </row>
    <row r="277" spans="2:47" s="1" customFormat="1" ht="12">
      <c r="B277" s="38"/>
      <c r="C277" s="39"/>
      <c r="D277" s="224" t="s">
        <v>134</v>
      </c>
      <c r="E277" s="39"/>
      <c r="F277" s="225" t="s">
        <v>421</v>
      </c>
      <c r="G277" s="39"/>
      <c r="H277" s="39"/>
      <c r="I277" s="135"/>
      <c r="J277" s="39"/>
      <c r="K277" s="39"/>
      <c r="L277" s="43"/>
      <c r="M277" s="226"/>
      <c r="N277" s="83"/>
      <c r="O277" s="83"/>
      <c r="P277" s="83"/>
      <c r="Q277" s="83"/>
      <c r="R277" s="83"/>
      <c r="S277" s="83"/>
      <c r="T277" s="84"/>
      <c r="AT277" s="17" t="s">
        <v>134</v>
      </c>
      <c r="AU277" s="17" t="s">
        <v>80</v>
      </c>
    </row>
    <row r="278" spans="2:47" s="1" customFormat="1" ht="12">
      <c r="B278" s="38"/>
      <c r="C278" s="39"/>
      <c r="D278" s="224" t="s">
        <v>232</v>
      </c>
      <c r="E278" s="39"/>
      <c r="F278" s="227" t="s">
        <v>422</v>
      </c>
      <c r="G278" s="39"/>
      <c r="H278" s="39"/>
      <c r="I278" s="135"/>
      <c r="J278" s="39"/>
      <c r="K278" s="39"/>
      <c r="L278" s="43"/>
      <c r="M278" s="226"/>
      <c r="N278" s="83"/>
      <c r="O278" s="83"/>
      <c r="P278" s="83"/>
      <c r="Q278" s="83"/>
      <c r="R278" s="83"/>
      <c r="S278" s="83"/>
      <c r="T278" s="84"/>
      <c r="AT278" s="17" t="s">
        <v>232</v>
      </c>
      <c r="AU278" s="17" t="s">
        <v>80</v>
      </c>
    </row>
    <row r="279" spans="2:65" s="1" customFormat="1" ht="16.5" customHeight="1">
      <c r="B279" s="38"/>
      <c r="C279" s="263" t="s">
        <v>524</v>
      </c>
      <c r="D279" s="263" t="s">
        <v>301</v>
      </c>
      <c r="E279" s="264" t="s">
        <v>424</v>
      </c>
      <c r="F279" s="265" t="s">
        <v>425</v>
      </c>
      <c r="G279" s="266" t="s">
        <v>130</v>
      </c>
      <c r="H279" s="267">
        <v>2</v>
      </c>
      <c r="I279" s="268"/>
      <c r="J279" s="269">
        <f>ROUND(I279*H279,2)</f>
        <v>0</v>
      </c>
      <c r="K279" s="265" t="s">
        <v>164</v>
      </c>
      <c r="L279" s="270"/>
      <c r="M279" s="271" t="s">
        <v>19</v>
      </c>
      <c r="N279" s="272" t="s">
        <v>42</v>
      </c>
      <c r="O279" s="83"/>
      <c r="P279" s="220">
        <f>O279*H279</f>
        <v>0</v>
      </c>
      <c r="Q279" s="220">
        <v>0.00065</v>
      </c>
      <c r="R279" s="220">
        <f>Q279*H279</f>
        <v>0.0013</v>
      </c>
      <c r="S279" s="220">
        <v>0</v>
      </c>
      <c r="T279" s="221">
        <f>S279*H279</f>
        <v>0</v>
      </c>
      <c r="AR279" s="222" t="s">
        <v>172</v>
      </c>
      <c r="AT279" s="222" t="s">
        <v>301</v>
      </c>
      <c r="AU279" s="222" t="s">
        <v>80</v>
      </c>
      <c r="AY279" s="17" t="s">
        <v>126</v>
      </c>
      <c r="BE279" s="223">
        <f>IF(N279="základní",J279,0)</f>
        <v>0</v>
      </c>
      <c r="BF279" s="223">
        <f>IF(N279="snížená",J279,0)</f>
        <v>0</v>
      </c>
      <c r="BG279" s="223">
        <f>IF(N279="zákl. přenesená",J279,0)</f>
        <v>0</v>
      </c>
      <c r="BH279" s="223">
        <f>IF(N279="sníž. přenesená",J279,0)</f>
        <v>0</v>
      </c>
      <c r="BI279" s="223">
        <f>IF(N279="nulová",J279,0)</f>
        <v>0</v>
      </c>
      <c r="BJ279" s="17" t="s">
        <v>78</v>
      </c>
      <c r="BK279" s="223">
        <f>ROUND(I279*H279,2)</f>
        <v>0</v>
      </c>
      <c r="BL279" s="17" t="s">
        <v>150</v>
      </c>
      <c r="BM279" s="222" t="s">
        <v>1294</v>
      </c>
    </row>
    <row r="280" spans="2:47" s="1" customFormat="1" ht="12">
      <c r="B280" s="38"/>
      <c r="C280" s="39"/>
      <c r="D280" s="224" t="s">
        <v>134</v>
      </c>
      <c r="E280" s="39"/>
      <c r="F280" s="225" t="s">
        <v>425</v>
      </c>
      <c r="G280" s="39"/>
      <c r="H280" s="39"/>
      <c r="I280" s="135"/>
      <c r="J280" s="39"/>
      <c r="K280" s="39"/>
      <c r="L280" s="43"/>
      <c r="M280" s="226"/>
      <c r="N280" s="83"/>
      <c r="O280" s="83"/>
      <c r="P280" s="83"/>
      <c r="Q280" s="83"/>
      <c r="R280" s="83"/>
      <c r="S280" s="83"/>
      <c r="T280" s="84"/>
      <c r="AT280" s="17" t="s">
        <v>134</v>
      </c>
      <c r="AU280" s="17" t="s">
        <v>80</v>
      </c>
    </row>
    <row r="281" spans="2:65" s="1" customFormat="1" ht="16.5" customHeight="1">
      <c r="B281" s="38"/>
      <c r="C281" s="211" t="s">
        <v>529</v>
      </c>
      <c r="D281" s="211" t="s">
        <v>127</v>
      </c>
      <c r="E281" s="212" t="s">
        <v>1295</v>
      </c>
      <c r="F281" s="213" t="s">
        <v>1296</v>
      </c>
      <c r="G281" s="214" t="s">
        <v>130</v>
      </c>
      <c r="H281" s="215">
        <v>7</v>
      </c>
      <c r="I281" s="216"/>
      <c r="J281" s="217">
        <f>ROUND(I281*H281,2)</f>
        <v>0</v>
      </c>
      <c r="K281" s="213" t="s">
        <v>164</v>
      </c>
      <c r="L281" s="43"/>
      <c r="M281" s="218" t="s">
        <v>19</v>
      </c>
      <c r="N281" s="219" t="s">
        <v>42</v>
      </c>
      <c r="O281" s="83"/>
      <c r="P281" s="220">
        <f>O281*H281</f>
        <v>0</v>
      </c>
      <c r="Q281" s="220">
        <v>0</v>
      </c>
      <c r="R281" s="220">
        <f>Q281*H281</f>
        <v>0</v>
      </c>
      <c r="S281" s="220">
        <v>0</v>
      </c>
      <c r="T281" s="221">
        <f>S281*H281</f>
        <v>0</v>
      </c>
      <c r="AR281" s="222" t="s">
        <v>150</v>
      </c>
      <c r="AT281" s="222" t="s">
        <v>127</v>
      </c>
      <c r="AU281" s="222" t="s">
        <v>80</v>
      </c>
      <c r="AY281" s="17" t="s">
        <v>126</v>
      </c>
      <c r="BE281" s="223">
        <f>IF(N281="základní",J281,0)</f>
        <v>0</v>
      </c>
      <c r="BF281" s="223">
        <f>IF(N281="snížená",J281,0)</f>
        <v>0</v>
      </c>
      <c r="BG281" s="223">
        <f>IF(N281="zákl. přenesená",J281,0)</f>
        <v>0</v>
      </c>
      <c r="BH281" s="223">
        <f>IF(N281="sníž. přenesená",J281,0)</f>
        <v>0</v>
      </c>
      <c r="BI281" s="223">
        <f>IF(N281="nulová",J281,0)</f>
        <v>0</v>
      </c>
      <c r="BJ281" s="17" t="s">
        <v>78</v>
      </c>
      <c r="BK281" s="223">
        <f>ROUND(I281*H281,2)</f>
        <v>0</v>
      </c>
      <c r="BL281" s="17" t="s">
        <v>150</v>
      </c>
      <c r="BM281" s="222" t="s">
        <v>1297</v>
      </c>
    </row>
    <row r="282" spans="2:47" s="1" customFormat="1" ht="12">
      <c r="B282" s="38"/>
      <c r="C282" s="39"/>
      <c r="D282" s="224" t="s">
        <v>134</v>
      </c>
      <c r="E282" s="39"/>
      <c r="F282" s="225" t="s">
        <v>1298</v>
      </c>
      <c r="G282" s="39"/>
      <c r="H282" s="39"/>
      <c r="I282" s="135"/>
      <c r="J282" s="39"/>
      <c r="K282" s="39"/>
      <c r="L282" s="43"/>
      <c r="M282" s="226"/>
      <c r="N282" s="83"/>
      <c r="O282" s="83"/>
      <c r="P282" s="83"/>
      <c r="Q282" s="83"/>
      <c r="R282" s="83"/>
      <c r="S282" s="83"/>
      <c r="T282" s="84"/>
      <c r="AT282" s="17" t="s">
        <v>134</v>
      </c>
      <c r="AU282" s="17" t="s">
        <v>80</v>
      </c>
    </row>
    <row r="283" spans="2:47" s="1" customFormat="1" ht="12">
      <c r="B283" s="38"/>
      <c r="C283" s="39"/>
      <c r="D283" s="224" t="s">
        <v>232</v>
      </c>
      <c r="E283" s="39"/>
      <c r="F283" s="227" t="s">
        <v>1289</v>
      </c>
      <c r="G283" s="39"/>
      <c r="H283" s="39"/>
      <c r="I283" s="135"/>
      <c r="J283" s="39"/>
      <c r="K283" s="39"/>
      <c r="L283" s="43"/>
      <c r="M283" s="226"/>
      <c r="N283" s="83"/>
      <c r="O283" s="83"/>
      <c r="P283" s="83"/>
      <c r="Q283" s="83"/>
      <c r="R283" s="83"/>
      <c r="S283" s="83"/>
      <c r="T283" s="84"/>
      <c r="AT283" s="17" t="s">
        <v>232</v>
      </c>
      <c r="AU283" s="17" t="s">
        <v>80</v>
      </c>
    </row>
    <row r="284" spans="2:65" s="1" customFormat="1" ht="16.5" customHeight="1">
      <c r="B284" s="38"/>
      <c r="C284" s="263" t="s">
        <v>536</v>
      </c>
      <c r="D284" s="263" t="s">
        <v>301</v>
      </c>
      <c r="E284" s="264" t="s">
        <v>1299</v>
      </c>
      <c r="F284" s="265" t="s">
        <v>1300</v>
      </c>
      <c r="G284" s="266" t="s">
        <v>130</v>
      </c>
      <c r="H284" s="267">
        <v>1</v>
      </c>
      <c r="I284" s="268"/>
      <c r="J284" s="269">
        <f>ROUND(I284*H284,2)</f>
        <v>0</v>
      </c>
      <c r="K284" s="265" t="s">
        <v>164</v>
      </c>
      <c r="L284" s="270"/>
      <c r="M284" s="271" t="s">
        <v>19</v>
      </c>
      <c r="N284" s="272" t="s">
        <v>42</v>
      </c>
      <c r="O284" s="83"/>
      <c r="P284" s="220">
        <f>O284*H284</f>
        <v>0</v>
      </c>
      <c r="Q284" s="220">
        <v>0.00181</v>
      </c>
      <c r="R284" s="220">
        <f>Q284*H284</f>
        <v>0.00181</v>
      </c>
      <c r="S284" s="220">
        <v>0</v>
      </c>
      <c r="T284" s="221">
        <f>S284*H284</f>
        <v>0</v>
      </c>
      <c r="AR284" s="222" t="s">
        <v>172</v>
      </c>
      <c r="AT284" s="222" t="s">
        <v>301</v>
      </c>
      <c r="AU284" s="222" t="s">
        <v>80</v>
      </c>
      <c r="AY284" s="17" t="s">
        <v>126</v>
      </c>
      <c r="BE284" s="223">
        <f>IF(N284="základní",J284,0)</f>
        <v>0</v>
      </c>
      <c r="BF284" s="223">
        <f>IF(N284="snížená",J284,0)</f>
        <v>0</v>
      </c>
      <c r="BG284" s="223">
        <f>IF(N284="zákl. přenesená",J284,0)</f>
        <v>0</v>
      </c>
      <c r="BH284" s="223">
        <f>IF(N284="sníž. přenesená",J284,0)</f>
        <v>0</v>
      </c>
      <c r="BI284" s="223">
        <f>IF(N284="nulová",J284,0)</f>
        <v>0</v>
      </c>
      <c r="BJ284" s="17" t="s">
        <v>78</v>
      </c>
      <c r="BK284" s="223">
        <f>ROUND(I284*H284,2)</f>
        <v>0</v>
      </c>
      <c r="BL284" s="17" t="s">
        <v>150</v>
      </c>
      <c r="BM284" s="222" t="s">
        <v>1301</v>
      </c>
    </row>
    <row r="285" spans="2:47" s="1" customFormat="1" ht="12">
      <c r="B285" s="38"/>
      <c r="C285" s="39"/>
      <c r="D285" s="224" t="s">
        <v>134</v>
      </c>
      <c r="E285" s="39"/>
      <c r="F285" s="225" t="s">
        <v>1300</v>
      </c>
      <c r="G285" s="39"/>
      <c r="H285" s="39"/>
      <c r="I285" s="135"/>
      <c r="J285" s="39"/>
      <c r="K285" s="39"/>
      <c r="L285" s="43"/>
      <c r="M285" s="226"/>
      <c r="N285" s="83"/>
      <c r="O285" s="83"/>
      <c r="P285" s="83"/>
      <c r="Q285" s="83"/>
      <c r="R285" s="83"/>
      <c r="S285" s="83"/>
      <c r="T285" s="84"/>
      <c r="AT285" s="17" t="s">
        <v>134</v>
      </c>
      <c r="AU285" s="17" t="s">
        <v>80</v>
      </c>
    </row>
    <row r="286" spans="2:65" s="1" customFormat="1" ht="16.5" customHeight="1">
      <c r="B286" s="38"/>
      <c r="C286" s="263" t="s">
        <v>543</v>
      </c>
      <c r="D286" s="263" t="s">
        <v>301</v>
      </c>
      <c r="E286" s="264" t="s">
        <v>1302</v>
      </c>
      <c r="F286" s="265" t="s">
        <v>1303</v>
      </c>
      <c r="G286" s="266" t="s">
        <v>130</v>
      </c>
      <c r="H286" s="267">
        <v>1</v>
      </c>
      <c r="I286" s="268"/>
      <c r="J286" s="269">
        <f>ROUND(I286*H286,2)</f>
        <v>0</v>
      </c>
      <c r="K286" s="265" t="s">
        <v>164</v>
      </c>
      <c r="L286" s="270"/>
      <c r="M286" s="271" t="s">
        <v>19</v>
      </c>
      <c r="N286" s="272" t="s">
        <v>42</v>
      </c>
      <c r="O286" s="83"/>
      <c r="P286" s="220">
        <f>O286*H286</f>
        <v>0</v>
      </c>
      <c r="Q286" s="220">
        <v>0.0052</v>
      </c>
      <c r="R286" s="220">
        <f>Q286*H286</f>
        <v>0.0052</v>
      </c>
      <c r="S286" s="220">
        <v>0</v>
      </c>
      <c r="T286" s="221">
        <f>S286*H286</f>
        <v>0</v>
      </c>
      <c r="AR286" s="222" t="s">
        <v>172</v>
      </c>
      <c r="AT286" s="222" t="s">
        <v>301</v>
      </c>
      <c r="AU286" s="222" t="s">
        <v>80</v>
      </c>
      <c r="AY286" s="17" t="s">
        <v>126</v>
      </c>
      <c r="BE286" s="223">
        <f>IF(N286="základní",J286,0)</f>
        <v>0</v>
      </c>
      <c r="BF286" s="223">
        <f>IF(N286="snížená",J286,0)</f>
        <v>0</v>
      </c>
      <c r="BG286" s="223">
        <f>IF(N286="zákl. přenesená",J286,0)</f>
        <v>0</v>
      </c>
      <c r="BH286" s="223">
        <f>IF(N286="sníž. přenesená",J286,0)</f>
        <v>0</v>
      </c>
      <c r="BI286" s="223">
        <f>IF(N286="nulová",J286,0)</f>
        <v>0</v>
      </c>
      <c r="BJ286" s="17" t="s">
        <v>78</v>
      </c>
      <c r="BK286" s="223">
        <f>ROUND(I286*H286,2)</f>
        <v>0</v>
      </c>
      <c r="BL286" s="17" t="s">
        <v>150</v>
      </c>
      <c r="BM286" s="222" t="s">
        <v>1304</v>
      </c>
    </row>
    <row r="287" spans="2:47" s="1" customFormat="1" ht="12">
      <c r="B287" s="38"/>
      <c r="C287" s="39"/>
      <c r="D287" s="224" t="s">
        <v>134</v>
      </c>
      <c r="E287" s="39"/>
      <c r="F287" s="225" t="s">
        <v>1303</v>
      </c>
      <c r="G287" s="39"/>
      <c r="H287" s="39"/>
      <c r="I287" s="135"/>
      <c r="J287" s="39"/>
      <c r="K287" s="39"/>
      <c r="L287" s="43"/>
      <c r="M287" s="226"/>
      <c r="N287" s="83"/>
      <c r="O287" s="83"/>
      <c r="P287" s="83"/>
      <c r="Q287" s="83"/>
      <c r="R287" s="83"/>
      <c r="S287" s="83"/>
      <c r="T287" s="84"/>
      <c r="AT287" s="17" t="s">
        <v>134</v>
      </c>
      <c r="AU287" s="17" t="s">
        <v>80</v>
      </c>
    </row>
    <row r="288" spans="2:65" s="1" customFormat="1" ht="16.5" customHeight="1">
      <c r="B288" s="38"/>
      <c r="C288" s="263" t="s">
        <v>550</v>
      </c>
      <c r="D288" s="263" t="s">
        <v>301</v>
      </c>
      <c r="E288" s="264" t="s">
        <v>1305</v>
      </c>
      <c r="F288" s="265" t="s">
        <v>1306</v>
      </c>
      <c r="G288" s="266" t="s">
        <v>130</v>
      </c>
      <c r="H288" s="267">
        <v>6</v>
      </c>
      <c r="I288" s="268"/>
      <c r="J288" s="269">
        <f>ROUND(I288*H288,2)</f>
        <v>0</v>
      </c>
      <c r="K288" s="265" t="s">
        <v>164</v>
      </c>
      <c r="L288" s="270"/>
      <c r="M288" s="271" t="s">
        <v>19</v>
      </c>
      <c r="N288" s="272" t="s">
        <v>42</v>
      </c>
      <c r="O288" s="83"/>
      <c r="P288" s="220">
        <f>O288*H288</f>
        <v>0</v>
      </c>
      <c r="Q288" s="220">
        <v>0.0046</v>
      </c>
      <c r="R288" s="220">
        <f>Q288*H288</f>
        <v>0.0276</v>
      </c>
      <c r="S288" s="220">
        <v>0</v>
      </c>
      <c r="T288" s="221">
        <f>S288*H288</f>
        <v>0</v>
      </c>
      <c r="AR288" s="222" t="s">
        <v>172</v>
      </c>
      <c r="AT288" s="222" t="s">
        <v>301</v>
      </c>
      <c r="AU288" s="222" t="s">
        <v>80</v>
      </c>
      <c r="AY288" s="17" t="s">
        <v>126</v>
      </c>
      <c r="BE288" s="223">
        <f>IF(N288="základní",J288,0)</f>
        <v>0</v>
      </c>
      <c r="BF288" s="223">
        <f>IF(N288="snížená",J288,0)</f>
        <v>0</v>
      </c>
      <c r="BG288" s="223">
        <f>IF(N288="zákl. přenesená",J288,0)</f>
        <v>0</v>
      </c>
      <c r="BH288" s="223">
        <f>IF(N288="sníž. přenesená",J288,0)</f>
        <v>0</v>
      </c>
      <c r="BI288" s="223">
        <f>IF(N288="nulová",J288,0)</f>
        <v>0</v>
      </c>
      <c r="BJ288" s="17" t="s">
        <v>78</v>
      </c>
      <c r="BK288" s="223">
        <f>ROUND(I288*H288,2)</f>
        <v>0</v>
      </c>
      <c r="BL288" s="17" t="s">
        <v>150</v>
      </c>
      <c r="BM288" s="222" t="s">
        <v>1307</v>
      </c>
    </row>
    <row r="289" spans="2:47" s="1" customFormat="1" ht="12">
      <c r="B289" s="38"/>
      <c r="C289" s="39"/>
      <c r="D289" s="224" t="s">
        <v>134</v>
      </c>
      <c r="E289" s="39"/>
      <c r="F289" s="225" t="s">
        <v>1306</v>
      </c>
      <c r="G289" s="39"/>
      <c r="H289" s="39"/>
      <c r="I289" s="135"/>
      <c r="J289" s="39"/>
      <c r="K289" s="39"/>
      <c r="L289" s="43"/>
      <c r="M289" s="226"/>
      <c r="N289" s="83"/>
      <c r="O289" s="83"/>
      <c r="P289" s="83"/>
      <c r="Q289" s="83"/>
      <c r="R289" s="83"/>
      <c r="S289" s="83"/>
      <c r="T289" s="84"/>
      <c r="AT289" s="17" t="s">
        <v>134</v>
      </c>
      <c r="AU289" s="17" t="s">
        <v>80</v>
      </c>
    </row>
    <row r="290" spans="2:47" s="1" customFormat="1" ht="12">
      <c r="B290" s="38"/>
      <c r="C290" s="39"/>
      <c r="D290" s="224" t="s">
        <v>136</v>
      </c>
      <c r="E290" s="39"/>
      <c r="F290" s="227" t="s">
        <v>1308</v>
      </c>
      <c r="G290" s="39"/>
      <c r="H290" s="39"/>
      <c r="I290" s="135"/>
      <c r="J290" s="39"/>
      <c r="K290" s="39"/>
      <c r="L290" s="43"/>
      <c r="M290" s="226"/>
      <c r="N290" s="83"/>
      <c r="O290" s="83"/>
      <c r="P290" s="83"/>
      <c r="Q290" s="83"/>
      <c r="R290" s="83"/>
      <c r="S290" s="83"/>
      <c r="T290" s="84"/>
      <c r="AT290" s="17" t="s">
        <v>136</v>
      </c>
      <c r="AU290" s="17" t="s">
        <v>80</v>
      </c>
    </row>
    <row r="291" spans="2:65" s="1" customFormat="1" ht="16.5" customHeight="1">
      <c r="B291" s="38"/>
      <c r="C291" s="211" t="s">
        <v>554</v>
      </c>
      <c r="D291" s="211" t="s">
        <v>127</v>
      </c>
      <c r="E291" s="212" t="s">
        <v>1309</v>
      </c>
      <c r="F291" s="213" t="s">
        <v>1310</v>
      </c>
      <c r="G291" s="214" t="s">
        <v>130</v>
      </c>
      <c r="H291" s="215">
        <v>2</v>
      </c>
      <c r="I291" s="216"/>
      <c r="J291" s="217">
        <f>ROUND(I291*H291,2)</f>
        <v>0</v>
      </c>
      <c r="K291" s="213" t="s">
        <v>164</v>
      </c>
      <c r="L291" s="43"/>
      <c r="M291" s="218" t="s">
        <v>19</v>
      </c>
      <c r="N291" s="219" t="s">
        <v>42</v>
      </c>
      <c r="O291" s="83"/>
      <c r="P291" s="220">
        <f>O291*H291</f>
        <v>0</v>
      </c>
      <c r="Q291" s="220">
        <v>0.0001</v>
      </c>
      <c r="R291" s="220">
        <f>Q291*H291</f>
        <v>0.0002</v>
      </c>
      <c r="S291" s="220">
        <v>0</v>
      </c>
      <c r="T291" s="221">
        <f>S291*H291</f>
        <v>0</v>
      </c>
      <c r="AR291" s="222" t="s">
        <v>150</v>
      </c>
      <c r="AT291" s="222" t="s">
        <v>127</v>
      </c>
      <c r="AU291" s="222" t="s">
        <v>80</v>
      </c>
      <c r="AY291" s="17" t="s">
        <v>126</v>
      </c>
      <c r="BE291" s="223">
        <f>IF(N291="základní",J291,0)</f>
        <v>0</v>
      </c>
      <c r="BF291" s="223">
        <f>IF(N291="snížená",J291,0)</f>
        <v>0</v>
      </c>
      <c r="BG291" s="223">
        <f>IF(N291="zákl. přenesená",J291,0)</f>
        <v>0</v>
      </c>
      <c r="BH291" s="223">
        <f>IF(N291="sníž. přenesená",J291,0)</f>
        <v>0</v>
      </c>
      <c r="BI291" s="223">
        <f>IF(N291="nulová",J291,0)</f>
        <v>0</v>
      </c>
      <c r="BJ291" s="17" t="s">
        <v>78</v>
      </c>
      <c r="BK291" s="223">
        <f>ROUND(I291*H291,2)</f>
        <v>0</v>
      </c>
      <c r="BL291" s="17" t="s">
        <v>150</v>
      </c>
      <c r="BM291" s="222" t="s">
        <v>1311</v>
      </c>
    </row>
    <row r="292" spans="2:47" s="1" customFormat="1" ht="12">
      <c r="B292" s="38"/>
      <c r="C292" s="39"/>
      <c r="D292" s="224" t="s">
        <v>134</v>
      </c>
      <c r="E292" s="39"/>
      <c r="F292" s="225" t="s">
        <v>1312</v>
      </c>
      <c r="G292" s="39"/>
      <c r="H292" s="39"/>
      <c r="I292" s="135"/>
      <c r="J292" s="39"/>
      <c r="K292" s="39"/>
      <c r="L292" s="43"/>
      <c r="M292" s="226"/>
      <c r="N292" s="83"/>
      <c r="O292" s="83"/>
      <c r="P292" s="83"/>
      <c r="Q292" s="83"/>
      <c r="R292" s="83"/>
      <c r="S292" s="83"/>
      <c r="T292" s="84"/>
      <c r="AT292" s="17" t="s">
        <v>134</v>
      </c>
      <c r="AU292" s="17" t="s">
        <v>80</v>
      </c>
    </row>
    <row r="293" spans="2:47" s="1" customFormat="1" ht="12">
      <c r="B293" s="38"/>
      <c r="C293" s="39"/>
      <c r="D293" s="224" t="s">
        <v>232</v>
      </c>
      <c r="E293" s="39"/>
      <c r="F293" s="227" t="s">
        <v>1313</v>
      </c>
      <c r="G293" s="39"/>
      <c r="H293" s="39"/>
      <c r="I293" s="135"/>
      <c r="J293" s="39"/>
      <c r="K293" s="39"/>
      <c r="L293" s="43"/>
      <c r="M293" s="226"/>
      <c r="N293" s="83"/>
      <c r="O293" s="83"/>
      <c r="P293" s="83"/>
      <c r="Q293" s="83"/>
      <c r="R293" s="83"/>
      <c r="S293" s="83"/>
      <c r="T293" s="84"/>
      <c r="AT293" s="17" t="s">
        <v>232</v>
      </c>
      <c r="AU293" s="17" t="s">
        <v>80</v>
      </c>
    </row>
    <row r="294" spans="2:65" s="1" customFormat="1" ht="16.5" customHeight="1">
      <c r="B294" s="38"/>
      <c r="C294" s="263" t="s">
        <v>561</v>
      </c>
      <c r="D294" s="263" t="s">
        <v>301</v>
      </c>
      <c r="E294" s="264" t="s">
        <v>1314</v>
      </c>
      <c r="F294" s="265" t="s">
        <v>1315</v>
      </c>
      <c r="G294" s="266" t="s">
        <v>130</v>
      </c>
      <c r="H294" s="267">
        <v>2</v>
      </c>
      <c r="I294" s="268"/>
      <c r="J294" s="269">
        <f>ROUND(I294*H294,2)</f>
        <v>0</v>
      </c>
      <c r="K294" s="265" t="s">
        <v>164</v>
      </c>
      <c r="L294" s="270"/>
      <c r="M294" s="271" t="s">
        <v>19</v>
      </c>
      <c r="N294" s="272" t="s">
        <v>42</v>
      </c>
      <c r="O294" s="83"/>
      <c r="P294" s="220">
        <f>O294*H294</f>
        <v>0</v>
      </c>
      <c r="Q294" s="220">
        <v>0.0068</v>
      </c>
      <c r="R294" s="220">
        <f>Q294*H294</f>
        <v>0.0136</v>
      </c>
      <c r="S294" s="220">
        <v>0</v>
      </c>
      <c r="T294" s="221">
        <f>S294*H294</f>
        <v>0</v>
      </c>
      <c r="AR294" s="222" t="s">
        <v>172</v>
      </c>
      <c r="AT294" s="222" t="s">
        <v>301</v>
      </c>
      <c r="AU294" s="222" t="s">
        <v>80</v>
      </c>
      <c r="AY294" s="17" t="s">
        <v>126</v>
      </c>
      <c r="BE294" s="223">
        <f>IF(N294="základní",J294,0)</f>
        <v>0</v>
      </c>
      <c r="BF294" s="223">
        <f>IF(N294="snížená",J294,0)</f>
        <v>0</v>
      </c>
      <c r="BG294" s="223">
        <f>IF(N294="zákl. přenesená",J294,0)</f>
        <v>0</v>
      </c>
      <c r="BH294" s="223">
        <f>IF(N294="sníž. přenesená",J294,0)</f>
        <v>0</v>
      </c>
      <c r="BI294" s="223">
        <f>IF(N294="nulová",J294,0)</f>
        <v>0</v>
      </c>
      <c r="BJ294" s="17" t="s">
        <v>78</v>
      </c>
      <c r="BK294" s="223">
        <f>ROUND(I294*H294,2)</f>
        <v>0</v>
      </c>
      <c r="BL294" s="17" t="s">
        <v>150</v>
      </c>
      <c r="BM294" s="222" t="s">
        <v>1316</v>
      </c>
    </row>
    <row r="295" spans="2:47" s="1" customFormat="1" ht="12">
      <c r="B295" s="38"/>
      <c r="C295" s="39"/>
      <c r="D295" s="224" t="s">
        <v>134</v>
      </c>
      <c r="E295" s="39"/>
      <c r="F295" s="225" t="s">
        <v>1315</v>
      </c>
      <c r="G295" s="39"/>
      <c r="H295" s="39"/>
      <c r="I295" s="135"/>
      <c r="J295" s="39"/>
      <c r="K295" s="39"/>
      <c r="L295" s="43"/>
      <c r="M295" s="226"/>
      <c r="N295" s="83"/>
      <c r="O295" s="83"/>
      <c r="P295" s="83"/>
      <c r="Q295" s="83"/>
      <c r="R295" s="83"/>
      <c r="S295" s="83"/>
      <c r="T295" s="84"/>
      <c r="AT295" s="17" t="s">
        <v>134</v>
      </c>
      <c r="AU295" s="17" t="s">
        <v>80</v>
      </c>
    </row>
    <row r="296" spans="2:65" s="1" customFormat="1" ht="16.5" customHeight="1">
      <c r="B296" s="38"/>
      <c r="C296" s="211" t="s">
        <v>567</v>
      </c>
      <c r="D296" s="211" t="s">
        <v>127</v>
      </c>
      <c r="E296" s="212" t="s">
        <v>1317</v>
      </c>
      <c r="F296" s="213" t="s">
        <v>1318</v>
      </c>
      <c r="G296" s="214" t="s">
        <v>130</v>
      </c>
      <c r="H296" s="215">
        <v>23</v>
      </c>
      <c r="I296" s="216"/>
      <c r="J296" s="217">
        <f>ROUND(I296*H296,2)</f>
        <v>0</v>
      </c>
      <c r="K296" s="213" t="s">
        <v>164</v>
      </c>
      <c r="L296" s="43"/>
      <c r="M296" s="218" t="s">
        <v>19</v>
      </c>
      <c r="N296" s="219" t="s">
        <v>42</v>
      </c>
      <c r="O296" s="83"/>
      <c r="P296" s="220">
        <f>O296*H296</f>
        <v>0</v>
      </c>
      <c r="Q296" s="220">
        <v>2E-05</v>
      </c>
      <c r="R296" s="220">
        <f>Q296*H296</f>
        <v>0.00046</v>
      </c>
      <c r="S296" s="220">
        <v>0</v>
      </c>
      <c r="T296" s="221">
        <f>S296*H296</f>
        <v>0</v>
      </c>
      <c r="AR296" s="222" t="s">
        <v>150</v>
      </c>
      <c r="AT296" s="222" t="s">
        <v>127</v>
      </c>
      <c r="AU296" s="222" t="s">
        <v>80</v>
      </c>
      <c r="AY296" s="17" t="s">
        <v>126</v>
      </c>
      <c r="BE296" s="223">
        <f>IF(N296="základní",J296,0)</f>
        <v>0</v>
      </c>
      <c r="BF296" s="223">
        <f>IF(N296="snížená",J296,0)</f>
        <v>0</v>
      </c>
      <c r="BG296" s="223">
        <f>IF(N296="zákl. přenesená",J296,0)</f>
        <v>0</v>
      </c>
      <c r="BH296" s="223">
        <f>IF(N296="sníž. přenesená",J296,0)</f>
        <v>0</v>
      </c>
      <c r="BI296" s="223">
        <f>IF(N296="nulová",J296,0)</f>
        <v>0</v>
      </c>
      <c r="BJ296" s="17" t="s">
        <v>78</v>
      </c>
      <c r="BK296" s="223">
        <f>ROUND(I296*H296,2)</f>
        <v>0</v>
      </c>
      <c r="BL296" s="17" t="s">
        <v>150</v>
      </c>
      <c r="BM296" s="222" t="s">
        <v>1319</v>
      </c>
    </row>
    <row r="297" spans="2:47" s="1" customFormat="1" ht="12">
      <c r="B297" s="38"/>
      <c r="C297" s="39"/>
      <c r="D297" s="224" t="s">
        <v>134</v>
      </c>
      <c r="E297" s="39"/>
      <c r="F297" s="225" t="s">
        <v>1320</v>
      </c>
      <c r="G297" s="39"/>
      <c r="H297" s="39"/>
      <c r="I297" s="135"/>
      <c r="J297" s="39"/>
      <c r="K297" s="39"/>
      <c r="L297" s="43"/>
      <c r="M297" s="226"/>
      <c r="N297" s="83"/>
      <c r="O297" s="83"/>
      <c r="P297" s="83"/>
      <c r="Q297" s="83"/>
      <c r="R297" s="83"/>
      <c r="S297" s="83"/>
      <c r="T297" s="84"/>
      <c r="AT297" s="17" t="s">
        <v>134</v>
      </c>
      <c r="AU297" s="17" t="s">
        <v>80</v>
      </c>
    </row>
    <row r="298" spans="2:47" s="1" customFormat="1" ht="12">
      <c r="B298" s="38"/>
      <c r="C298" s="39"/>
      <c r="D298" s="224" t="s">
        <v>232</v>
      </c>
      <c r="E298" s="39"/>
      <c r="F298" s="227" t="s">
        <v>1321</v>
      </c>
      <c r="G298" s="39"/>
      <c r="H298" s="39"/>
      <c r="I298" s="135"/>
      <c r="J298" s="39"/>
      <c r="K298" s="39"/>
      <c r="L298" s="43"/>
      <c r="M298" s="226"/>
      <c r="N298" s="83"/>
      <c r="O298" s="83"/>
      <c r="P298" s="83"/>
      <c r="Q298" s="83"/>
      <c r="R298" s="83"/>
      <c r="S298" s="83"/>
      <c r="T298" s="84"/>
      <c r="AT298" s="17" t="s">
        <v>232</v>
      </c>
      <c r="AU298" s="17" t="s">
        <v>80</v>
      </c>
    </row>
    <row r="299" spans="2:65" s="1" customFormat="1" ht="16.5" customHeight="1">
      <c r="B299" s="38"/>
      <c r="C299" s="263" t="s">
        <v>574</v>
      </c>
      <c r="D299" s="263" t="s">
        <v>301</v>
      </c>
      <c r="E299" s="264" t="s">
        <v>1322</v>
      </c>
      <c r="F299" s="265" t="s">
        <v>1323</v>
      </c>
      <c r="G299" s="266" t="s">
        <v>1324</v>
      </c>
      <c r="H299" s="267">
        <v>23</v>
      </c>
      <c r="I299" s="268"/>
      <c r="J299" s="269">
        <f>ROUND(I299*H299,2)</f>
        <v>0</v>
      </c>
      <c r="K299" s="265" t="s">
        <v>19</v>
      </c>
      <c r="L299" s="270"/>
      <c r="M299" s="271" t="s">
        <v>19</v>
      </c>
      <c r="N299" s="272" t="s">
        <v>42</v>
      </c>
      <c r="O299" s="83"/>
      <c r="P299" s="220">
        <f>O299*H299</f>
        <v>0</v>
      </c>
      <c r="Q299" s="220">
        <v>0.00095</v>
      </c>
      <c r="R299" s="220">
        <f>Q299*H299</f>
        <v>0.02185</v>
      </c>
      <c r="S299" s="220">
        <v>0</v>
      </c>
      <c r="T299" s="221">
        <f>S299*H299</f>
        <v>0</v>
      </c>
      <c r="AR299" s="222" t="s">
        <v>172</v>
      </c>
      <c r="AT299" s="222" t="s">
        <v>301</v>
      </c>
      <c r="AU299" s="222" t="s">
        <v>80</v>
      </c>
      <c r="AY299" s="17" t="s">
        <v>126</v>
      </c>
      <c r="BE299" s="223">
        <f>IF(N299="základní",J299,0)</f>
        <v>0</v>
      </c>
      <c r="BF299" s="223">
        <f>IF(N299="snížená",J299,0)</f>
        <v>0</v>
      </c>
      <c r="BG299" s="223">
        <f>IF(N299="zákl. přenesená",J299,0)</f>
        <v>0</v>
      </c>
      <c r="BH299" s="223">
        <f>IF(N299="sníž. přenesená",J299,0)</f>
        <v>0</v>
      </c>
      <c r="BI299" s="223">
        <f>IF(N299="nulová",J299,0)</f>
        <v>0</v>
      </c>
      <c r="BJ299" s="17" t="s">
        <v>78</v>
      </c>
      <c r="BK299" s="223">
        <f>ROUND(I299*H299,2)</f>
        <v>0</v>
      </c>
      <c r="BL299" s="17" t="s">
        <v>150</v>
      </c>
      <c r="BM299" s="222" t="s">
        <v>1325</v>
      </c>
    </row>
    <row r="300" spans="2:47" s="1" customFormat="1" ht="12">
      <c r="B300" s="38"/>
      <c r="C300" s="39"/>
      <c r="D300" s="224" t="s">
        <v>134</v>
      </c>
      <c r="E300" s="39"/>
      <c r="F300" s="225" t="s">
        <v>1323</v>
      </c>
      <c r="G300" s="39"/>
      <c r="H300" s="39"/>
      <c r="I300" s="135"/>
      <c r="J300" s="39"/>
      <c r="K300" s="39"/>
      <c r="L300" s="43"/>
      <c r="M300" s="226"/>
      <c r="N300" s="83"/>
      <c r="O300" s="83"/>
      <c r="P300" s="83"/>
      <c r="Q300" s="83"/>
      <c r="R300" s="83"/>
      <c r="S300" s="83"/>
      <c r="T300" s="84"/>
      <c r="AT300" s="17" t="s">
        <v>134</v>
      </c>
      <c r="AU300" s="17" t="s">
        <v>80</v>
      </c>
    </row>
    <row r="301" spans="2:65" s="1" customFormat="1" ht="16.5" customHeight="1">
      <c r="B301" s="38"/>
      <c r="C301" s="263" t="s">
        <v>581</v>
      </c>
      <c r="D301" s="263" t="s">
        <v>301</v>
      </c>
      <c r="E301" s="264" t="s">
        <v>1326</v>
      </c>
      <c r="F301" s="265" t="s">
        <v>1327</v>
      </c>
      <c r="G301" s="266" t="s">
        <v>130</v>
      </c>
      <c r="H301" s="267">
        <v>23</v>
      </c>
      <c r="I301" s="268"/>
      <c r="J301" s="269">
        <f>ROUND(I301*H301,2)</f>
        <v>0</v>
      </c>
      <c r="K301" s="265" t="s">
        <v>164</v>
      </c>
      <c r="L301" s="270"/>
      <c r="M301" s="271" t="s">
        <v>19</v>
      </c>
      <c r="N301" s="272" t="s">
        <v>42</v>
      </c>
      <c r="O301" s="83"/>
      <c r="P301" s="220">
        <f>O301*H301</f>
        <v>0</v>
      </c>
      <c r="Q301" s="220">
        <v>0.0035</v>
      </c>
      <c r="R301" s="220">
        <f>Q301*H301</f>
        <v>0.0805</v>
      </c>
      <c r="S301" s="220">
        <v>0</v>
      </c>
      <c r="T301" s="221">
        <f>S301*H301</f>
        <v>0</v>
      </c>
      <c r="AR301" s="222" t="s">
        <v>172</v>
      </c>
      <c r="AT301" s="222" t="s">
        <v>301</v>
      </c>
      <c r="AU301" s="222" t="s">
        <v>80</v>
      </c>
      <c r="AY301" s="17" t="s">
        <v>126</v>
      </c>
      <c r="BE301" s="223">
        <f>IF(N301="základní",J301,0)</f>
        <v>0</v>
      </c>
      <c r="BF301" s="223">
        <f>IF(N301="snížená",J301,0)</f>
        <v>0</v>
      </c>
      <c r="BG301" s="223">
        <f>IF(N301="zákl. přenesená",J301,0)</f>
        <v>0</v>
      </c>
      <c r="BH301" s="223">
        <f>IF(N301="sníž. přenesená",J301,0)</f>
        <v>0</v>
      </c>
      <c r="BI301" s="223">
        <f>IF(N301="nulová",J301,0)</f>
        <v>0</v>
      </c>
      <c r="BJ301" s="17" t="s">
        <v>78</v>
      </c>
      <c r="BK301" s="223">
        <f>ROUND(I301*H301,2)</f>
        <v>0</v>
      </c>
      <c r="BL301" s="17" t="s">
        <v>150</v>
      </c>
      <c r="BM301" s="222" t="s">
        <v>1328</v>
      </c>
    </row>
    <row r="302" spans="2:47" s="1" customFormat="1" ht="12">
      <c r="B302" s="38"/>
      <c r="C302" s="39"/>
      <c r="D302" s="224" t="s">
        <v>134</v>
      </c>
      <c r="E302" s="39"/>
      <c r="F302" s="225" t="s">
        <v>1327</v>
      </c>
      <c r="G302" s="39"/>
      <c r="H302" s="39"/>
      <c r="I302" s="135"/>
      <c r="J302" s="39"/>
      <c r="K302" s="39"/>
      <c r="L302" s="43"/>
      <c r="M302" s="226"/>
      <c r="N302" s="83"/>
      <c r="O302" s="83"/>
      <c r="P302" s="83"/>
      <c r="Q302" s="83"/>
      <c r="R302" s="83"/>
      <c r="S302" s="83"/>
      <c r="T302" s="84"/>
      <c r="AT302" s="17" t="s">
        <v>134</v>
      </c>
      <c r="AU302" s="17" t="s">
        <v>80</v>
      </c>
    </row>
    <row r="303" spans="2:65" s="1" customFormat="1" ht="16.5" customHeight="1">
      <c r="B303" s="38"/>
      <c r="C303" s="211" t="s">
        <v>586</v>
      </c>
      <c r="D303" s="211" t="s">
        <v>127</v>
      </c>
      <c r="E303" s="212" t="s">
        <v>1329</v>
      </c>
      <c r="F303" s="213" t="s">
        <v>1330</v>
      </c>
      <c r="G303" s="214" t="s">
        <v>130</v>
      </c>
      <c r="H303" s="215">
        <v>5</v>
      </c>
      <c r="I303" s="216"/>
      <c r="J303" s="217">
        <f>ROUND(I303*H303,2)</f>
        <v>0</v>
      </c>
      <c r="K303" s="213" t="s">
        <v>164</v>
      </c>
      <c r="L303" s="43"/>
      <c r="M303" s="218" t="s">
        <v>19</v>
      </c>
      <c r="N303" s="219" t="s">
        <v>42</v>
      </c>
      <c r="O303" s="83"/>
      <c r="P303" s="220">
        <f>O303*H303</f>
        <v>0</v>
      </c>
      <c r="Q303" s="220">
        <v>0.00086</v>
      </c>
      <c r="R303" s="220">
        <f>Q303*H303</f>
        <v>0.0043</v>
      </c>
      <c r="S303" s="220">
        <v>0</v>
      </c>
      <c r="T303" s="221">
        <f>S303*H303</f>
        <v>0</v>
      </c>
      <c r="AR303" s="222" t="s">
        <v>150</v>
      </c>
      <c r="AT303" s="222" t="s">
        <v>127</v>
      </c>
      <c r="AU303" s="222" t="s">
        <v>80</v>
      </c>
      <c r="AY303" s="17" t="s">
        <v>126</v>
      </c>
      <c r="BE303" s="223">
        <f>IF(N303="základní",J303,0)</f>
        <v>0</v>
      </c>
      <c r="BF303" s="223">
        <f>IF(N303="snížená",J303,0)</f>
        <v>0</v>
      </c>
      <c r="BG303" s="223">
        <f>IF(N303="zákl. přenesená",J303,0)</f>
        <v>0</v>
      </c>
      <c r="BH303" s="223">
        <f>IF(N303="sníž. přenesená",J303,0)</f>
        <v>0</v>
      </c>
      <c r="BI303" s="223">
        <f>IF(N303="nulová",J303,0)</f>
        <v>0</v>
      </c>
      <c r="BJ303" s="17" t="s">
        <v>78</v>
      </c>
      <c r="BK303" s="223">
        <f>ROUND(I303*H303,2)</f>
        <v>0</v>
      </c>
      <c r="BL303" s="17" t="s">
        <v>150</v>
      </c>
      <c r="BM303" s="222" t="s">
        <v>1331</v>
      </c>
    </row>
    <row r="304" spans="2:47" s="1" customFormat="1" ht="12">
      <c r="B304" s="38"/>
      <c r="C304" s="39"/>
      <c r="D304" s="224" t="s">
        <v>134</v>
      </c>
      <c r="E304" s="39"/>
      <c r="F304" s="225" t="s">
        <v>1332</v>
      </c>
      <c r="G304" s="39"/>
      <c r="H304" s="39"/>
      <c r="I304" s="135"/>
      <c r="J304" s="39"/>
      <c r="K304" s="39"/>
      <c r="L304" s="43"/>
      <c r="M304" s="226"/>
      <c r="N304" s="83"/>
      <c r="O304" s="83"/>
      <c r="P304" s="83"/>
      <c r="Q304" s="83"/>
      <c r="R304" s="83"/>
      <c r="S304" s="83"/>
      <c r="T304" s="84"/>
      <c r="AT304" s="17" t="s">
        <v>134</v>
      </c>
      <c r="AU304" s="17" t="s">
        <v>80</v>
      </c>
    </row>
    <row r="305" spans="2:47" s="1" customFormat="1" ht="12">
      <c r="B305" s="38"/>
      <c r="C305" s="39"/>
      <c r="D305" s="224" t="s">
        <v>232</v>
      </c>
      <c r="E305" s="39"/>
      <c r="F305" s="227" t="s">
        <v>1321</v>
      </c>
      <c r="G305" s="39"/>
      <c r="H305" s="39"/>
      <c r="I305" s="135"/>
      <c r="J305" s="39"/>
      <c r="K305" s="39"/>
      <c r="L305" s="43"/>
      <c r="M305" s="226"/>
      <c r="N305" s="83"/>
      <c r="O305" s="83"/>
      <c r="P305" s="83"/>
      <c r="Q305" s="83"/>
      <c r="R305" s="83"/>
      <c r="S305" s="83"/>
      <c r="T305" s="84"/>
      <c r="AT305" s="17" t="s">
        <v>232</v>
      </c>
      <c r="AU305" s="17" t="s">
        <v>80</v>
      </c>
    </row>
    <row r="306" spans="2:65" s="1" customFormat="1" ht="16.5" customHeight="1">
      <c r="B306" s="38"/>
      <c r="C306" s="263" t="s">
        <v>595</v>
      </c>
      <c r="D306" s="263" t="s">
        <v>301</v>
      </c>
      <c r="E306" s="264" t="s">
        <v>1333</v>
      </c>
      <c r="F306" s="265" t="s">
        <v>1334</v>
      </c>
      <c r="G306" s="266" t="s">
        <v>130</v>
      </c>
      <c r="H306" s="267">
        <v>5</v>
      </c>
      <c r="I306" s="268"/>
      <c r="J306" s="269">
        <f>ROUND(I306*H306,2)</f>
        <v>0</v>
      </c>
      <c r="K306" s="265" t="s">
        <v>164</v>
      </c>
      <c r="L306" s="270"/>
      <c r="M306" s="271" t="s">
        <v>19</v>
      </c>
      <c r="N306" s="272" t="s">
        <v>42</v>
      </c>
      <c r="O306" s="83"/>
      <c r="P306" s="220">
        <f>O306*H306</f>
        <v>0</v>
      </c>
      <c r="Q306" s="220">
        <v>0.018</v>
      </c>
      <c r="R306" s="220">
        <f>Q306*H306</f>
        <v>0.09</v>
      </c>
      <c r="S306" s="220">
        <v>0</v>
      </c>
      <c r="T306" s="221">
        <f>S306*H306</f>
        <v>0</v>
      </c>
      <c r="AR306" s="222" t="s">
        <v>172</v>
      </c>
      <c r="AT306" s="222" t="s">
        <v>301</v>
      </c>
      <c r="AU306" s="222" t="s">
        <v>80</v>
      </c>
      <c r="AY306" s="17" t="s">
        <v>126</v>
      </c>
      <c r="BE306" s="223">
        <f>IF(N306="základní",J306,0)</f>
        <v>0</v>
      </c>
      <c r="BF306" s="223">
        <f>IF(N306="snížená",J306,0)</f>
        <v>0</v>
      </c>
      <c r="BG306" s="223">
        <f>IF(N306="zákl. přenesená",J306,0)</f>
        <v>0</v>
      </c>
      <c r="BH306" s="223">
        <f>IF(N306="sníž. přenesená",J306,0)</f>
        <v>0</v>
      </c>
      <c r="BI306" s="223">
        <f>IF(N306="nulová",J306,0)</f>
        <v>0</v>
      </c>
      <c r="BJ306" s="17" t="s">
        <v>78</v>
      </c>
      <c r="BK306" s="223">
        <f>ROUND(I306*H306,2)</f>
        <v>0</v>
      </c>
      <c r="BL306" s="17" t="s">
        <v>150</v>
      </c>
      <c r="BM306" s="222" t="s">
        <v>1335</v>
      </c>
    </row>
    <row r="307" spans="2:47" s="1" customFormat="1" ht="12">
      <c r="B307" s="38"/>
      <c r="C307" s="39"/>
      <c r="D307" s="224" t="s">
        <v>134</v>
      </c>
      <c r="E307" s="39"/>
      <c r="F307" s="225" t="s">
        <v>1334</v>
      </c>
      <c r="G307" s="39"/>
      <c r="H307" s="39"/>
      <c r="I307" s="135"/>
      <c r="J307" s="39"/>
      <c r="K307" s="39"/>
      <c r="L307" s="43"/>
      <c r="M307" s="226"/>
      <c r="N307" s="83"/>
      <c r="O307" s="83"/>
      <c r="P307" s="83"/>
      <c r="Q307" s="83"/>
      <c r="R307" s="83"/>
      <c r="S307" s="83"/>
      <c r="T307" s="84"/>
      <c r="AT307" s="17" t="s">
        <v>134</v>
      </c>
      <c r="AU307" s="17" t="s">
        <v>80</v>
      </c>
    </row>
    <row r="308" spans="2:65" s="1" customFormat="1" ht="16.5" customHeight="1">
      <c r="B308" s="38"/>
      <c r="C308" s="263" t="s">
        <v>603</v>
      </c>
      <c r="D308" s="263" t="s">
        <v>301</v>
      </c>
      <c r="E308" s="264" t="s">
        <v>1336</v>
      </c>
      <c r="F308" s="265" t="s">
        <v>1337</v>
      </c>
      <c r="G308" s="266" t="s">
        <v>130</v>
      </c>
      <c r="H308" s="267">
        <v>5</v>
      </c>
      <c r="I308" s="268"/>
      <c r="J308" s="269">
        <f>ROUND(I308*H308,2)</f>
        <v>0</v>
      </c>
      <c r="K308" s="265" t="s">
        <v>164</v>
      </c>
      <c r="L308" s="270"/>
      <c r="M308" s="271" t="s">
        <v>19</v>
      </c>
      <c r="N308" s="272" t="s">
        <v>42</v>
      </c>
      <c r="O308" s="83"/>
      <c r="P308" s="220">
        <f>O308*H308</f>
        <v>0</v>
      </c>
      <c r="Q308" s="220">
        <v>0.0035</v>
      </c>
      <c r="R308" s="220">
        <f>Q308*H308</f>
        <v>0.0175</v>
      </c>
      <c r="S308" s="220">
        <v>0</v>
      </c>
      <c r="T308" s="221">
        <f>S308*H308</f>
        <v>0</v>
      </c>
      <c r="AR308" s="222" t="s">
        <v>172</v>
      </c>
      <c r="AT308" s="222" t="s">
        <v>301</v>
      </c>
      <c r="AU308" s="222" t="s">
        <v>80</v>
      </c>
      <c r="AY308" s="17" t="s">
        <v>126</v>
      </c>
      <c r="BE308" s="223">
        <f>IF(N308="základní",J308,0)</f>
        <v>0</v>
      </c>
      <c r="BF308" s="223">
        <f>IF(N308="snížená",J308,0)</f>
        <v>0</v>
      </c>
      <c r="BG308" s="223">
        <f>IF(N308="zákl. přenesená",J308,0)</f>
        <v>0</v>
      </c>
      <c r="BH308" s="223">
        <f>IF(N308="sníž. přenesená",J308,0)</f>
        <v>0</v>
      </c>
      <c r="BI308" s="223">
        <f>IF(N308="nulová",J308,0)</f>
        <v>0</v>
      </c>
      <c r="BJ308" s="17" t="s">
        <v>78</v>
      </c>
      <c r="BK308" s="223">
        <f>ROUND(I308*H308,2)</f>
        <v>0</v>
      </c>
      <c r="BL308" s="17" t="s">
        <v>150</v>
      </c>
      <c r="BM308" s="222" t="s">
        <v>1338</v>
      </c>
    </row>
    <row r="309" spans="2:47" s="1" customFormat="1" ht="12">
      <c r="B309" s="38"/>
      <c r="C309" s="39"/>
      <c r="D309" s="224" t="s">
        <v>134</v>
      </c>
      <c r="E309" s="39"/>
      <c r="F309" s="225" t="s">
        <v>1337</v>
      </c>
      <c r="G309" s="39"/>
      <c r="H309" s="39"/>
      <c r="I309" s="135"/>
      <c r="J309" s="39"/>
      <c r="K309" s="39"/>
      <c r="L309" s="43"/>
      <c r="M309" s="226"/>
      <c r="N309" s="83"/>
      <c r="O309" s="83"/>
      <c r="P309" s="83"/>
      <c r="Q309" s="83"/>
      <c r="R309" s="83"/>
      <c r="S309" s="83"/>
      <c r="T309" s="84"/>
      <c r="AT309" s="17" t="s">
        <v>134</v>
      </c>
      <c r="AU309" s="17" t="s">
        <v>80</v>
      </c>
    </row>
    <row r="310" spans="2:65" s="1" customFormat="1" ht="16.5" customHeight="1">
      <c r="B310" s="38"/>
      <c r="C310" s="211" t="s">
        <v>609</v>
      </c>
      <c r="D310" s="211" t="s">
        <v>127</v>
      </c>
      <c r="E310" s="212" t="s">
        <v>1339</v>
      </c>
      <c r="F310" s="213" t="s">
        <v>1340</v>
      </c>
      <c r="G310" s="214" t="s">
        <v>130</v>
      </c>
      <c r="H310" s="215">
        <v>1</v>
      </c>
      <c r="I310" s="216"/>
      <c r="J310" s="217">
        <f>ROUND(I310*H310,2)</f>
        <v>0</v>
      </c>
      <c r="K310" s="213" t="s">
        <v>164</v>
      </c>
      <c r="L310" s="43"/>
      <c r="M310" s="218" t="s">
        <v>19</v>
      </c>
      <c r="N310" s="219" t="s">
        <v>42</v>
      </c>
      <c r="O310" s="83"/>
      <c r="P310" s="220">
        <f>O310*H310</f>
        <v>0</v>
      </c>
      <c r="Q310" s="220">
        <v>0.00034</v>
      </c>
      <c r="R310" s="220">
        <f>Q310*H310</f>
        <v>0.00034</v>
      </c>
      <c r="S310" s="220">
        <v>0</v>
      </c>
      <c r="T310" s="221">
        <f>S310*H310</f>
        <v>0</v>
      </c>
      <c r="AR310" s="222" t="s">
        <v>150</v>
      </c>
      <c r="AT310" s="222" t="s">
        <v>127</v>
      </c>
      <c r="AU310" s="222" t="s">
        <v>80</v>
      </c>
      <c r="AY310" s="17" t="s">
        <v>126</v>
      </c>
      <c r="BE310" s="223">
        <f>IF(N310="základní",J310,0)</f>
        <v>0</v>
      </c>
      <c r="BF310" s="223">
        <f>IF(N310="snížená",J310,0)</f>
        <v>0</v>
      </c>
      <c r="BG310" s="223">
        <f>IF(N310="zákl. přenesená",J310,0)</f>
        <v>0</v>
      </c>
      <c r="BH310" s="223">
        <f>IF(N310="sníž. přenesená",J310,0)</f>
        <v>0</v>
      </c>
      <c r="BI310" s="223">
        <f>IF(N310="nulová",J310,0)</f>
        <v>0</v>
      </c>
      <c r="BJ310" s="17" t="s">
        <v>78</v>
      </c>
      <c r="BK310" s="223">
        <f>ROUND(I310*H310,2)</f>
        <v>0</v>
      </c>
      <c r="BL310" s="17" t="s">
        <v>150</v>
      </c>
      <c r="BM310" s="222" t="s">
        <v>1341</v>
      </c>
    </row>
    <row r="311" spans="2:47" s="1" customFormat="1" ht="12">
      <c r="B311" s="38"/>
      <c r="C311" s="39"/>
      <c r="D311" s="224" t="s">
        <v>134</v>
      </c>
      <c r="E311" s="39"/>
      <c r="F311" s="225" t="s">
        <v>1342</v>
      </c>
      <c r="G311" s="39"/>
      <c r="H311" s="39"/>
      <c r="I311" s="135"/>
      <c r="J311" s="39"/>
      <c r="K311" s="39"/>
      <c r="L311" s="43"/>
      <c r="M311" s="226"/>
      <c r="N311" s="83"/>
      <c r="O311" s="83"/>
      <c r="P311" s="83"/>
      <c r="Q311" s="83"/>
      <c r="R311" s="83"/>
      <c r="S311" s="83"/>
      <c r="T311" s="84"/>
      <c r="AT311" s="17" t="s">
        <v>134</v>
      </c>
      <c r="AU311" s="17" t="s">
        <v>80</v>
      </c>
    </row>
    <row r="312" spans="2:47" s="1" customFormat="1" ht="12">
      <c r="B312" s="38"/>
      <c r="C312" s="39"/>
      <c r="D312" s="224" t="s">
        <v>232</v>
      </c>
      <c r="E312" s="39"/>
      <c r="F312" s="227" t="s">
        <v>1321</v>
      </c>
      <c r="G312" s="39"/>
      <c r="H312" s="39"/>
      <c r="I312" s="135"/>
      <c r="J312" s="39"/>
      <c r="K312" s="39"/>
      <c r="L312" s="43"/>
      <c r="M312" s="226"/>
      <c r="N312" s="83"/>
      <c r="O312" s="83"/>
      <c r="P312" s="83"/>
      <c r="Q312" s="83"/>
      <c r="R312" s="83"/>
      <c r="S312" s="83"/>
      <c r="T312" s="84"/>
      <c r="AT312" s="17" t="s">
        <v>232</v>
      </c>
      <c r="AU312" s="17" t="s">
        <v>80</v>
      </c>
    </row>
    <row r="313" spans="2:65" s="1" customFormat="1" ht="16.5" customHeight="1">
      <c r="B313" s="38"/>
      <c r="C313" s="263" t="s">
        <v>617</v>
      </c>
      <c r="D313" s="263" t="s">
        <v>301</v>
      </c>
      <c r="E313" s="264" t="s">
        <v>1343</v>
      </c>
      <c r="F313" s="265" t="s">
        <v>1344</v>
      </c>
      <c r="G313" s="266" t="s">
        <v>130</v>
      </c>
      <c r="H313" s="267">
        <v>1</v>
      </c>
      <c r="I313" s="268"/>
      <c r="J313" s="269">
        <f>ROUND(I313*H313,2)</f>
        <v>0</v>
      </c>
      <c r="K313" s="265" t="s">
        <v>164</v>
      </c>
      <c r="L313" s="270"/>
      <c r="M313" s="271" t="s">
        <v>19</v>
      </c>
      <c r="N313" s="272" t="s">
        <v>42</v>
      </c>
      <c r="O313" s="83"/>
      <c r="P313" s="220">
        <f>O313*H313</f>
        <v>0</v>
      </c>
      <c r="Q313" s="220">
        <v>0.0375</v>
      </c>
      <c r="R313" s="220">
        <f>Q313*H313</f>
        <v>0.0375</v>
      </c>
      <c r="S313" s="220">
        <v>0</v>
      </c>
      <c r="T313" s="221">
        <f>S313*H313</f>
        <v>0</v>
      </c>
      <c r="AR313" s="222" t="s">
        <v>172</v>
      </c>
      <c r="AT313" s="222" t="s">
        <v>301</v>
      </c>
      <c r="AU313" s="222" t="s">
        <v>80</v>
      </c>
      <c r="AY313" s="17" t="s">
        <v>126</v>
      </c>
      <c r="BE313" s="223">
        <f>IF(N313="základní",J313,0)</f>
        <v>0</v>
      </c>
      <c r="BF313" s="223">
        <f>IF(N313="snížená",J313,0)</f>
        <v>0</v>
      </c>
      <c r="BG313" s="223">
        <f>IF(N313="zákl. přenesená",J313,0)</f>
        <v>0</v>
      </c>
      <c r="BH313" s="223">
        <f>IF(N313="sníž. přenesená",J313,0)</f>
        <v>0</v>
      </c>
      <c r="BI313" s="223">
        <f>IF(N313="nulová",J313,0)</f>
        <v>0</v>
      </c>
      <c r="BJ313" s="17" t="s">
        <v>78</v>
      </c>
      <c r="BK313" s="223">
        <f>ROUND(I313*H313,2)</f>
        <v>0</v>
      </c>
      <c r="BL313" s="17" t="s">
        <v>150</v>
      </c>
      <c r="BM313" s="222" t="s">
        <v>1345</v>
      </c>
    </row>
    <row r="314" spans="2:47" s="1" customFormat="1" ht="12">
      <c r="B314" s="38"/>
      <c r="C314" s="39"/>
      <c r="D314" s="224" t="s">
        <v>134</v>
      </c>
      <c r="E314" s="39"/>
      <c r="F314" s="225" t="s">
        <v>1344</v>
      </c>
      <c r="G314" s="39"/>
      <c r="H314" s="39"/>
      <c r="I314" s="135"/>
      <c r="J314" s="39"/>
      <c r="K314" s="39"/>
      <c r="L314" s="43"/>
      <c r="M314" s="226"/>
      <c r="N314" s="83"/>
      <c r="O314" s="83"/>
      <c r="P314" s="83"/>
      <c r="Q314" s="83"/>
      <c r="R314" s="83"/>
      <c r="S314" s="83"/>
      <c r="T314" s="84"/>
      <c r="AT314" s="17" t="s">
        <v>134</v>
      </c>
      <c r="AU314" s="17" t="s">
        <v>80</v>
      </c>
    </row>
    <row r="315" spans="2:65" s="1" customFormat="1" ht="16.5" customHeight="1">
      <c r="B315" s="38"/>
      <c r="C315" s="211" t="s">
        <v>907</v>
      </c>
      <c r="D315" s="211" t="s">
        <v>127</v>
      </c>
      <c r="E315" s="212" t="s">
        <v>1346</v>
      </c>
      <c r="F315" s="213" t="s">
        <v>1347</v>
      </c>
      <c r="G315" s="214" t="s">
        <v>130</v>
      </c>
      <c r="H315" s="215">
        <v>1</v>
      </c>
      <c r="I315" s="216"/>
      <c r="J315" s="217">
        <f>ROUND(I315*H315,2)</f>
        <v>0</v>
      </c>
      <c r="K315" s="213" t="s">
        <v>164</v>
      </c>
      <c r="L315" s="43"/>
      <c r="M315" s="218" t="s">
        <v>19</v>
      </c>
      <c r="N315" s="219" t="s">
        <v>42</v>
      </c>
      <c r="O315" s="83"/>
      <c r="P315" s="220">
        <f>O315*H315</f>
        <v>0</v>
      </c>
      <c r="Q315" s="220">
        <v>0</v>
      </c>
      <c r="R315" s="220">
        <f>Q315*H315</f>
        <v>0</v>
      </c>
      <c r="S315" s="220">
        <v>0</v>
      </c>
      <c r="T315" s="221">
        <f>S315*H315</f>
        <v>0</v>
      </c>
      <c r="AR315" s="222" t="s">
        <v>150</v>
      </c>
      <c r="AT315" s="222" t="s">
        <v>127</v>
      </c>
      <c r="AU315" s="222" t="s">
        <v>80</v>
      </c>
      <c r="AY315" s="17" t="s">
        <v>126</v>
      </c>
      <c r="BE315" s="223">
        <f>IF(N315="základní",J315,0)</f>
        <v>0</v>
      </c>
      <c r="BF315" s="223">
        <f>IF(N315="snížená",J315,0)</f>
        <v>0</v>
      </c>
      <c r="BG315" s="223">
        <f>IF(N315="zákl. přenesená",J315,0)</f>
        <v>0</v>
      </c>
      <c r="BH315" s="223">
        <f>IF(N315="sníž. přenesená",J315,0)</f>
        <v>0</v>
      </c>
      <c r="BI315" s="223">
        <f>IF(N315="nulová",J315,0)</f>
        <v>0</v>
      </c>
      <c r="BJ315" s="17" t="s">
        <v>78</v>
      </c>
      <c r="BK315" s="223">
        <f>ROUND(I315*H315,2)</f>
        <v>0</v>
      </c>
      <c r="BL315" s="17" t="s">
        <v>150</v>
      </c>
      <c r="BM315" s="222" t="s">
        <v>1348</v>
      </c>
    </row>
    <row r="316" spans="2:47" s="1" customFormat="1" ht="12">
      <c r="B316" s="38"/>
      <c r="C316" s="39"/>
      <c r="D316" s="224" t="s">
        <v>134</v>
      </c>
      <c r="E316" s="39"/>
      <c r="F316" s="225" t="s">
        <v>1349</v>
      </c>
      <c r="G316" s="39"/>
      <c r="H316" s="39"/>
      <c r="I316" s="135"/>
      <c r="J316" s="39"/>
      <c r="K316" s="39"/>
      <c r="L316" s="43"/>
      <c r="M316" s="226"/>
      <c r="N316" s="83"/>
      <c r="O316" s="83"/>
      <c r="P316" s="83"/>
      <c r="Q316" s="83"/>
      <c r="R316" s="83"/>
      <c r="S316" s="83"/>
      <c r="T316" s="84"/>
      <c r="AT316" s="17" t="s">
        <v>134</v>
      </c>
      <c r="AU316" s="17" t="s">
        <v>80</v>
      </c>
    </row>
    <row r="317" spans="2:47" s="1" customFormat="1" ht="12">
      <c r="B317" s="38"/>
      <c r="C317" s="39"/>
      <c r="D317" s="224" t="s">
        <v>232</v>
      </c>
      <c r="E317" s="39"/>
      <c r="F317" s="227" t="s">
        <v>1321</v>
      </c>
      <c r="G317" s="39"/>
      <c r="H317" s="39"/>
      <c r="I317" s="135"/>
      <c r="J317" s="39"/>
      <c r="K317" s="39"/>
      <c r="L317" s="43"/>
      <c r="M317" s="226"/>
      <c r="N317" s="83"/>
      <c r="O317" s="83"/>
      <c r="P317" s="83"/>
      <c r="Q317" s="83"/>
      <c r="R317" s="83"/>
      <c r="S317" s="83"/>
      <c r="T317" s="84"/>
      <c r="AT317" s="17" t="s">
        <v>232</v>
      </c>
      <c r="AU317" s="17" t="s">
        <v>80</v>
      </c>
    </row>
    <row r="318" spans="2:65" s="1" customFormat="1" ht="16.5" customHeight="1">
      <c r="B318" s="38"/>
      <c r="C318" s="263" t="s">
        <v>908</v>
      </c>
      <c r="D318" s="263" t="s">
        <v>301</v>
      </c>
      <c r="E318" s="264" t="s">
        <v>1350</v>
      </c>
      <c r="F318" s="265" t="s">
        <v>1351</v>
      </c>
      <c r="G318" s="266" t="s">
        <v>130</v>
      </c>
      <c r="H318" s="267">
        <v>1</v>
      </c>
      <c r="I318" s="268"/>
      <c r="J318" s="269">
        <f>ROUND(I318*H318,2)</f>
        <v>0</v>
      </c>
      <c r="K318" s="265" t="s">
        <v>164</v>
      </c>
      <c r="L318" s="270"/>
      <c r="M318" s="271" t="s">
        <v>19</v>
      </c>
      <c r="N318" s="272" t="s">
        <v>42</v>
      </c>
      <c r="O318" s="83"/>
      <c r="P318" s="220">
        <f>O318*H318</f>
        <v>0</v>
      </c>
      <c r="Q318" s="220">
        <v>0.0019</v>
      </c>
      <c r="R318" s="220">
        <f>Q318*H318</f>
        <v>0.0019</v>
      </c>
      <c r="S318" s="220">
        <v>0</v>
      </c>
      <c r="T318" s="221">
        <f>S318*H318</f>
        <v>0</v>
      </c>
      <c r="AR318" s="222" t="s">
        <v>172</v>
      </c>
      <c r="AT318" s="222" t="s">
        <v>301</v>
      </c>
      <c r="AU318" s="222" t="s">
        <v>80</v>
      </c>
      <c r="AY318" s="17" t="s">
        <v>126</v>
      </c>
      <c r="BE318" s="223">
        <f>IF(N318="základní",J318,0)</f>
        <v>0</v>
      </c>
      <c r="BF318" s="223">
        <f>IF(N318="snížená",J318,0)</f>
        <v>0</v>
      </c>
      <c r="BG318" s="223">
        <f>IF(N318="zákl. přenesená",J318,0)</f>
        <v>0</v>
      </c>
      <c r="BH318" s="223">
        <f>IF(N318="sníž. přenesená",J318,0)</f>
        <v>0</v>
      </c>
      <c r="BI318" s="223">
        <f>IF(N318="nulová",J318,0)</f>
        <v>0</v>
      </c>
      <c r="BJ318" s="17" t="s">
        <v>78</v>
      </c>
      <c r="BK318" s="223">
        <f>ROUND(I318*H318,2)</f>
        <v>0</v>
      </c>
      <c r="BL318" s="17" t="s">
        <v>150</v>
      </c>
      <c r="BM318" s="222" t="s">
        <v>1352</v>
      </c>
    </row>
    <row r="319" spans="2:47" s="1" customFormat="1" ht="12">
      <c r="B319" s="38"/>
      <c r="C319" s="39"/>
      <c r="D319" s="224" t="s">
        <v>134</v>
      </c>
      <c r="E319" s="39"/>
      <c r="F319" s="225" t="s">
        <v>1351</v>
      </c>
      <c r="G319" s="39"/>
      <c r="H319" s="39"/>
      <c r="I319" s="135"/>
      <c r="J319" s="39"/>
      <c r="K319" s="39"/>
      <c r="L319" s="43"/>
      <c r="M319" s="226"/>
      <c r="N319" s="83"/>
      <c r="O319" s="83"/>
      <c r="P319" s="83"/>
      <c r="Q319" s="83"/>
      <c r="R319" s="83"/>
      <c r="S319" s="83"/>
      <c r="T319" s="84"/>
      <c r="AT319" s="17" t="s">
        <v>134</v>
      </c>
      <c r="AU319" s="17" t="s">
        <v>80</v>
      </c>
    </row>
    <row r="320" spans="2:65" s="1" customFormat="1" ht="16.5" customHeight="1">
      <c r="B320" s="38"/>
      <c r="C320" s="211" t="s">
        <v>910</v>
      </c>
      <c r="D320" s="211" t="s">
        <v>127</v>
      </c>
      <c r="E320" s="212" t="s">
        <v>1353</v>
      </c>
      <c r="F320" s="213" t="s">
        <v>1354</v>
      </c>
      <c r="G320" s="214" t="s">
        <v>130</v>
      </c>
      <c r="H320" s="215">
        <v>3</v>
      </c>
      <c r="I320" s="216"/>
      <c r="J320" s="217">
        <f>ROUND(I320*H320,2)</f>
        <v>0</v>
      </c>
      <c r="K320" s="213" t="s">
        <v>164</v>
      </c>
      <c r="L320" s="43"/>
      <c r="M320" s="218" t="s">
        <v>19</v>
      </c>
      <c r="N320" s="219" t="s">
        <v>42</v>
      </c>
      <c r="O320" s="83"/>
      <c r="P320" s="220">
        <f>O320*H320</f>
        <v>0</v>
      </c>
      <c r="Q320" s="220">
        <v>0.00296</v>
      </c>
      <c r="R320" s="220">
        <f>Q320*H320</f>
        <v>0.008879999999999999</v>
      </c>
      <c r="S320" s="220">
        <v>0</v>
      </c>
      <c r="T320" s="221">
        <f>S320*H320</f>
        <v>0</v>
      </c>
      <c r="AR320" s="222" t="s">
        <v>150</v>
      </c>
      <c r="AT320" s="222" t="s">
        <v>127</v>
      </c>
      <c r="AU320" s="222" t="s">
        <v>80</v>
      </c>
      <c r="AY320" s="17" t="s">
        <v>126</v>
      </c>
      <c r="BE320" s="223">
        <f>IF(N320="základní",J320,0)</f>
        <v>0</v>
      </c>
      <c r="BF320" s="223">
        <f>IF(N320="snížená",J320,0)</f>
        <v>0</v>
      </c>
      <c r="BG320" s="223">
        <f>IF(N320="zákl. přenesená",J320,0)</f>
        <v>0</v>
      </c>
      <c r="BH320" s="223">
        <f>IF(N320="sníž. přenesená",J320,0)</f>
        <v>0</v>
      </c>
      <c r="BI320" s="223">
        <f>IF(N320="nulová",J320,0)</f>
        <v>0</v>
      </c>
      <c r="BJ320" s="17" t="s">
        <v>78</v>
      </c>
      <c r="BK320" s="223">
        <f>ROUND(I320*H320,2)</f>
        <v>0</v>
      </c>
      <c r="BL320" s="17" t="s">
        <v>150</v>
      </c>
      <c r="BM320" s="222" t="s">
        <v>1355</v>
      </c>
    </row>
    <row r="321" spans="2:47" s="1" customFormat="1" ht="12">
      <c r="B321" s="38"/>
      <c r="C321" s="39"/>
      <c r="D321" s="224" t="s">
        <v>134</v>
      </c>
      <c r="E321" s="39"/>
      <c r="F321" s="225" t="s">
        <v>1356</v>
      </c>
      <c r="G321" s="39"/>
      <c r="H321" s="39"/>
      <c r="I321" s="135"/>
      <c r="J321" s="39"/>
      <c r="K321" s="39"/>
      <c r="L321" s="43"/>
      <c r="M321" s="226"/>
      <c r="N321" s="83"/>
      <c r="O321" s="83"/>
      <c r="P321" s="83"/>
      <c r="Q321" s="83"/>
      <c r="R321" s="83"/>
      <c r="S321" s="83"/>
      <c r="T321" s="84"/>
      <c r="AT321" s="17" t="s">
        <v>134</v>
      </c>
      <c r="AU321" s="17" t="s">
        <v>80</v>
      </c>
    </row>
    <row r="322" spans="2:47" s="1" customFormat="1" ht="12">
      <c r="B322" s="38"/>
      <c r="C322" s="39"/>
      <c r="D322" s="224" t="s">
        <v>232</v>
      </c>
      <c r="E322" s="39"/>
      <c r="F322" s="227" t="s">
        <v>1321</v>
      </c>
      <c r="G322" s="39"/>
      <c r="H322" s="39"/>
      <c r="I322" s="135"/>
      <c r="J322" s="39"/>
      <c r="K322" s="39"/>
      <c r="L322" s="43"/>
      <c r="M322" s="226"/>
      <c r="N322" s="83"/>
      <c r="O322" s="83"/>
      <c r="P322" s="83"/>
      <c r="Q322" s="83"/>
      <c r="R322" s="83"/>
      <c r="S322" s="83"/>
      <c r="T322" s="84"/>
      <c r="AT322" s="17" t="s">
        <v>232</v>
      </c>
      <c r="AU322" s="17" t="s">
        <v>80</v>
      </c>
    </row>
    <row r="323" spans="2:65" s="1" customFormat="1" ht="16.5" customHeight="1">
      <c r="B323" s="38"/>
      <c r="C323" s="263" t="s">
        <v>900</v>
      </c>
      <c r="D323" s="263" t="s">
        <v>301</v>
      </c>
      <c r="E323" s="264" t="s">
        <v>1357</v>
      </c>
      <c r="F323" s="265" t="s">
        <v>1358</v>
      </c>
      <c r="G323" s="266" t="s">
        <v>130</v>
      </c>
      <c r="H323" s="267">
        <v>3</v>
      </c>
      <c r="I323" s="268"/>
      <c r="J323" s="269">
        <f>ROUND(I323*H323,2)</f>
        <v>0</v>
      </c>
      <c r="K323" s="265" t="s">
        <v>164</v>
      </c>
      <c r="L323" s="270"/>
      <c r="M323" s="271" t="s">
        <v>19</v>
      </c>
      <c r="N323" s="272" t="s">
        <v>42</v>
      </c>
      <c r="O323" s="83"/>
      <c r="P323" s="220">
        <f>O323*H323</f>
        <v>0</v>
      </c>
      <c r="Q323" s="220">
        <v>0.046</v>
      </c>
      <c r="R323" s="220">
        <f>Q323*H323</f>
        <v>0.138</v>
      </c>
      <c r="S323" s="220">
        <v>0</v>
      </c>
      <c r="T323" s="221">
        <f>S323*H323</f>
        <v>0</v>
      </c>
      <c r="AR323" s="222" t="s">
        <v>172</v>
      </c>
      <c r="AT323" s="222" t="s">
        <v>301</v>
      </c>
      <c r="AU323" s="222" t="s">
        <v>80</v>
      </c>
      <c r="AY323" s="17" t="s">
        <v>126</v>
      </c>
      <c r="BE323" s="223">
        <f>IF(N323="základní",J323,0)</f>
        <v>0</v>
      </c>
      <c r="BF323" s="223">
        <f>IF(N323="snížená",J323,0)</f>
        <v>0</v>
      </c>
      <c r="BG323" s="223">
        <f>IF(N323="zákl. přenesená",J323,0)</f>
        <v>0</v>
      </c>
      <c r="BH323" s="223">
        <f>IF(N323="sníž. přenesená",J323,0)</f>
        <v>0</v>
      </c>
      <c r="BI323" s="223">
        <f>IF(N323="nulová",J323,0)</f>
        <v>0</v>
      </c>
      <c r="BJ323" s="17" t="s">
        <v>78</v>
      </c>
      <c r="BK323" s="223">
        <f>ROUND(I323*H323,2)</f>
        <v>0</v>
      </c>
      <c r="BL323" s="17" t="s">
        <v>150</v>
      </c>
      <c r="BM323" s="222" t="s">
        <v>1359</v>
      </c>
    </row>
    <row r="324" spans="2:47" s="1" customFormat="1" ht="12">
      <c r="B324" s="38"/>
      <c r="C324" s="39"/>
      <c r="D324" s="224" t="s">
        <v>134</v>
      </c>
      <c r="E324" s="39"/>
      <c r="F324" s="225" t="s">
        <v>1358</v>
      </c>
      <c r="G324" s="39"/>
      <c r="H324" s="39"/>
      <c r="I324" s="135"/>
      <c r="J324" s="39"/>
      <c r="K324" s="39"/>
      <c r="L324" s="43"/>
      <c r="M324" s="226"/>
      <c r="N324" s="83"/>
      <c r="O324" s="83"/>
      <c r="P324" s="83"/>
      <c r="Q324" s="83"/>
      <c r="R324" s="83"/>
      <c r="S324" s="83"/>
      <c r="T324" s="84"/>
      <c r="AT324" s="17" t="s">
        <v>134</v>
      </c>
      <c r="AU324" s="17" t="s">
        <v>80</v>
      </c>
    </row>
    <row r="325" spans="2:65" s="1" customFormat="1" ht="16.5" customHeight="1">
      <c r="B325" s="38"/>
      <c r="C325" s="263" t="s">
        <v>1360</v>
      </c>
      <c r="D325" s="263" t="s">
        <v>301</v>
      </c>
      <c r="E325" s="264" t="s">
        <v>1361</v>
      </c>
      <c r="F325" s="265" t="s">
        <v>1362</v>
      </c>
      <c r="G325" s="266" t="s">
        <v>130</v>
      </c>
      <c r="H325" s="267">
        <v>3</v>
      </c>
      <c r="I325" s="268"/>
      <c r="J325" s="269">
        <f>ROUND(I325*H325,2)</f>
        <v>0</v>
      </c>
      <c r="K325" s="265" t="s">
        <v>164</v>
      </c>
      <c r="L325" s="270"/>
      <c r="M325" s="271" t="s">
        <v>19</v>
      </c>
      <c r="N325" s="272" t="s">
        <v>42</v>
      </c>
      <c r="O325" s="83"/>
      <c r="P325" s="220">
        <f>O325*H325</f>
        <v>0</v>
      </c>
      <c r="Q325" s="220">
        <v>0.004</v>
      </c>
      <c r="R325" s="220">
        <f>Q325*H325</f>
        <v>0.012</v>
      </c>
      <c r="S325" s="220">
        <v>0</v>
      </c>
      <c r="T325" s="221">
        <f>S325*H325</f>
        <v>0</v>
      </c>
      <c r="AR325" s="222" t="s">
        <v>172</v>
      </c>
      <c r="AT325" s="222" t="s">
        <v>301</v>
      </c>
      <c r="AU325" s="222" t="s">
        <v>80</v>
      </c>
      <c r="AY325" s="17" t="s">
        <v>126</v>
      </c>
      <c r="BE325" s="223">
        <f>IF(N325="základní",J325,0)</f>
        <v>0</v>
      </c>
      <c r="BF325" s="223">
        <f>IF(N325="snížená",J325,0)</f>
        <v>0</v>
      </c>
      <c r="BG325" s="223">
        <f>IF(N325="zákl. přenesená",J325,0)</f>
        <v>0</v>
      </c>
      <c r="BH325" s="223">
        <f>IF(N325="sníž. přenesená",J325,0)</f>
        <v>0</v>
      </c>
      <c r="BI325" s="223">
        <f>IF(N325="nulová",J325,0)</f>
        <v>0</v>
      </c>
      <c r="BJ325" s="17" t="s">
        <v>78</v>
      </c>
      <c r="BK325" s="223">
        <f>ROUND(I325*H325,2)</f>
        <v>0</v>
      </c>
      <c r="BL325" s="17" t="s">
        <v>150</v>
      </c>
      <c r="BM325" s="222" t="s">
        <v>1363</v>
      </c>
    </row>
    <row r="326" spans="2:47" s="1" customFormat="1" ht="12">
      <c r="B326" s="38"/>
      <c r="C326" s="39"/>
      <c r="D326" s="224" t="s">
        <v>134</v>
      </c>
      <c r="E326" s="39"/>
      <c r="F326" s="225" t="s">
        <v>1362</v>
      </c>
      <c r="G326" s="39"/>
      <c r="H326" s="39"/>
      <c r="I326" s="135"/>
      <c r="J326" s="39"/>
      <c r="K326" s="39"/>
      <c r="L326" s="43"/>
      <c r="M326" s="226"/>
      <c r="N326" s="83"/>
      <c r="O326" s="83"/>
      <c r="P326" s="83"/>
      <c r="Q326" s="83"/>
      <c r="R326" s="83"/>
      <c r="S326" s="83"/>
      <c r="T326" s="84"/>
      <c r="AT326" s="17" t="s">
        <v>134</v>
      </c>
      <c r="AU326" s="17" t="s">
        <v>80</v>
      </c>
    </row>
    <row r="327" spans="2:65" s="1" customFormat="1" ht="16.5" customHeight="1">
      <c r="B327" s="38"/>
      <c r="C327" s="211" t="s">
        <v>1364</v>
      </c>
      <c r="D327" s="211" t="s">
        <v>127</v>
      </c>
      <c r="E327" s="212" t="s">
        <v>1365</v>
      </c>
      <c r="F327" s="213" t="s">
        <v>1366</v>
      </c>
      <c r="G327" s="214" t="s">
        <v>130</v>
      </c>
      <c r="H327" s="215">
        <v>22</v>
      </c>
      <c r="I327" s="216"/>
      <c r="J327" s="217">
        <f>ROUND(I327*H327,2)</f>
        <v>0</v>
      </c>
      <c r="K327" s="213" t="s">
        <v>164</v>
      </c>
      <c r="L327" s="43"/>
      <c r="M327" s="218" t="s">
        <v>19</v>
      </c>
      <c r="N327" s="219" t="s">
        <v>42</v>
      </c>
      <c r="O327" s="83"/>
      <c r="P327" s="220">
        <f>O327*H327</f>
        <v>0</v>
      </c>
      <c r="Q327" s="220">
        <v>0</v>
      </c>
      <c r="R327" s="220">
        <f>Q327*H327</f>
        <v>0</v>
      </c>
      <c r="S327" s="220">
        <v>0</v>
      </c>
      <c r="T327" s="221">
        <f>S327*H327</f>
        <v>0</v>
      </c>
      <c r="AR327" s="222" t="s">
        <v>150</v>
      </c>
      <c r="AT327" s="222" t="s">
        <v>127</v>
      </c>
      <c r="AU327" s="222" t="s">
        <v>80</v>
      </c>
      <c r="AY327" s="17" t="s">
        <v>126</v>
      </c>
      <c r="BE327" s="223">
        <f>IF(N327="základní",J327,0)</f>
        <v>0</v>
      </c>
      <c r="BF327" s="223">
        <f>IF(N327="snížená",J327,0)</f>
        <v>0</v>
      </c>
      <c r="BG327" s="223">
        <f>IF(N327="zákl. přenesená",J327,0)</f>
        <v>0</v>
      </c>
      <c r="BH327" s="223">
        <f>IF(N327="sníž. přenesená",J327,0)</f>
        <v>0</v>
      </c>
      <c r="BI327" s="223">
        <f>IF(N327="nulová",J327,0)</f>
        <v>0</v>
      </c>
      <c r="BJ327" s="17" t="s">
        <v>78</v>
      </c>
      <c r="BK327" s="223">
        <f>ROUND(I327*H327,2)</f>
        <v>0</v>
      </c>
      <c r="BL327" s="17" t="s">
        <v>150</v>
      </c>
      <c r="BM327" s="222" t="s">
        <v>1367</v>
      </c>
    </row>
    <row r="328" spans="2:47" s="1" customFormat="1" ht="12">
      <c r="B328" s="38"/>
      <c r="C328" s="39"/>
      <c r="D328" s="224" t="s">
        <v>134</v>
      </c>
      <c r="E328" s="39"/>
      <c r="F328" s="225" t="s">
        <v>1368</v>
      </c>
      <c r="G328" s="39"/>
      <c r="H328" s="39"/>
      <c r="I328" s="135"/>
      <c r="J328" s="39"/>
      <c r="K328" s="39"/>
      <c r="L328" s="43"/>
      <c r="M328" s="226"/>
      <c r="N328" s="83"/>
      <c r="O328" s="83"/>
      <c r="P328" s="83"/>
      <c r="Q328" s="83"/>
      <c r="R328" s="83"/>
      <c r="S328" s="83"/>
      <c r="T328" s="84"/>
      <c r="AT328" s="17" t="s">
        <v>134</v>
      </c>
      <c r="AU328" s="17" t="s">
        <v>80</v>
      </c>
    </row>
    <row r="329" spans="2:47" s="1" customFormat="1" ht="12">
      <c r="B329" s="38"/>
      <c r="C329" s="39"/>
      <c r="D329" s="224" t="s">
        <v>232</v>
      </c>
      <c r="E329" s="39"/>
      <c r="F329" s="227" t="s">
        <v>1321</v>
      </c>
      <c r="G329" s="39"/>
      <c r="H329" s="39"/>
      <c r="I329" s="135"/>
      <c r="J329" s="39"/>
      <c r="K329" s="39"/>
      <c r="L329" s="43"/>
      <c r="M329" s="226"/>
      <c r="N329" s="83"/>
      <c r="O329" s="83"/>
      <c r="P329" s="83"/>
      <c r="Q329" s="83"/>
      <c r="R329" s="83"/>
      <c r="S329" s="83"/>
      <c r="T329" s="84"/>
      <c r="AT329" s="17" t="s">
        <v>232</v>
      </c>
      <c r="AU329" s="17" t="s">
        <v>80</v>
      </c>
    </row>
    <row r="330" spans="2:65" s="1" customFormat="1" ht="16.5" customHeight="1">
      <c r="B330" s="38"/>
      <c r="C330" s="263" t="s">
        <v>1369</v>
      </c>
      <c r="D330" s="263" t="s">
        <v>301</v>
      </c>
      <c r="E330" s="264" t="s">
        <v>1370</v>
      </c>
      <c r="F330" s="265" t="s">
        <v>1371</v>
      </c>
      <c r="G330" s="266" t="s">
        <v>130</v>
      </c>
      <c r="H330" s="267">
        <v>22</v>
      </c>
      <c r="I330" s="268"/>
      <c r="J330" s="269">
        <f>ROUND(I330*H330,2)</f>
        <v>0</v>
      </c>
      <c r="K330" s="265" t="s">
        <v>164</v>
      </c>
      <c r="L330" s="270"/>
      <c r="M330" s="271" t="s">
        <v>19</v>
      </c>
      <c r="N330" s="272" t="s">
        <v>42</v>
      </c>
      <c r="O330" s="83"/>
      <c r="P330" s="220">
        <f>O330*H330</f>
        <v>0</v>
      </c>
      <c r="Q330" s="220">
        <v>0.0021</v>
      </c>
      <c r="R330" s="220">
        <f>Q330*H330</f>
        <v>0.0462</v>
      </c>
      <c r="S330" s="220">
        <v>0</v>
      </c>
      <c r="T330" s="221">
        <f>S330*H330</f>
        <v>0</v>
      </c>
      <c r="AR330" s="222" t="s">
        <v>172</v>
      </c>
      <c r="AT330" s="222" t="s">
        <v>301</v>
      </c>
      <c r="AU330" s="222" t="s">
        <v>80</v>
      </c>
      <c r="AY330" s="17" t="s">
        <v>126</v>
      </c>
      <c r="BE330" s="223">
        <f>IF(N330="základní",J330,0)</f>
        <v>0</v>
      </c>
      <c r="BF330" s="223">
        <f>IF(N330="snížená",J330,0)</f>
        <v>0</v>
      </c>
      <c r="BG330" s="223">
        <f>IF(N330="zákl. přenesená",J330,0)</f>
        <v>0</v>
      </c>
      <c r="BH330" s="223">
        <f>IF(N330="sníž. přenesená",J330,0)</f>
        <v>0</v>
      </c>
      <c r="BI330" s="223">
        <f>IF(N330="nulová",J330,0)</f>
        <v>0</v>
      </c>
      <c r="BJ330" s="17" t="s">
        <v>78</v>
      </c>
      <c r="BK330" s="223">
        <f>ROUND(I330*H330,2)</f>
        <v>0</v>
      </c>
      <c r="BL330" s="17" t="s">
        <v>150</v>
      </c>
      <c r="BM330" s="222" t="s">
        <v>1372</v>
      </c>
    </row>
    <row r="331" spans="2:47" s="1" customFormat="1" ht="12">
      <c r="B331" s="38"/>
      <c r="C331" s="39"/>
      <c r="D331" s="224" t="s">
        <v>134</v>
      </c>
      <c r="E331" s="39"/>
      <c r="F331" s="225" t="s">
        <v>1371</v>
      </c>
      <c r="G331" s="39"/>
      <c r="H331" s="39"/>
      <c r="I331" s="135"/>
      <c r="J331" s="39"/>
      <c r="K331" s="39"/>
      <c r="L331" s="43"/>
      <c r="M331" s="226"/>
      <c r="N331" s="83"/>
      <c r="O331" s="83"/>
      <c r="P331" s="83"/>
      <c r="Q331" s="83"/>
      <c r="R331" s="83"/>
      <c r="S331" s="83"/>
      <c r="T331" s="84"/>
      <c r="AT331" s="17" t="s">
        <v>134</v>
      </c>
      <c r="AU331" s="17" t="s">
        <v>80</v>
      </c>
    </row>
    <row r="332" spans="2:65" s="1" customFormat="1" ht="16.5" customHeight="1">
      <c r="B332" s="38"/>
      <c r="C332" s="211" t="s">
        <v>1373</v>
      </c>
      <c r="D332" s="211" t="s">
        <v>127</v>
      </c>
      <c r="E332" s="212" t="s">
        <v>1374</v>
      </c>
      <c r="F332" s="213" t="s">
        <v>1375</v>
      </c>
      <c r="G332" s="214" t="s">
        <v>261</v>
      </c>
      <c r="H332" s="215">
        <v>25</v>
      </c>
      <c r="I332" s="216"/>
      <c r="J332" s="217">
        <f>ROUND(I332*H332,2)</f>
        <v>0</v>
      </c>
      <c r="K332" s="213" t="s">
        <v>164</v>
      </c>
      <c r="L332" s="43"/>
      <c r="M332" s="218" t="s">
        <v>19</v>
      </c>
      <c r="N332" s="219" t="s">
        <v>42</v>
      </c>
      <c r="O332" s="83"/>
      <c r="P332" s="220">
        <f>O332*H332</f>
        <v>0</v>
      </c>
      <c r="Q332" s="220">
        <v>0</v>
      </c>
      <c r="R332" s="220">
        <f>Q332*H332</f>
        <v>0</v>
      </c>
      <c r="S332" s="220">
        <v>0</v>
      </c>
      <c r="T332" s="221">
        <f>S332*H332</f>
        <v>0</v>
      </c>
      <c r="AR332" s="222" t="s">
        <v>150</v>
      </c>
      <c r="AT332" s="222" t="s">
        <v>127</v>
      </c>
      <c r="AU332" s="222" t="s">
        <v>80</v>
      </c>
      <c r="AY332" s="17" t="s">
        <v>126</v>
      </c>
      <c r="BE332" s="223">
        <f>IF(N332="základní",J332,0)</f>
        <v>0</v>
      </c>
      <c r="BF332" s="223">
        <f>IF(N332="snížená",J332,0)</f>
        <v>0</v>
      </c>
      <c r="BG332" s="223">
        <f>IF(N332="zákl. přenesená",J332,0)</f>
        <v>0</v>
      </c>
      <c r="BH332" s="223">
        <f>IF(N332="sníž. přenesená",J332,0)</f>
        <v>0</v>
      </c>
      <c r="BI332" s="223">
        <f>IF(N332="nulová",J332,0)</f>
        <v>0</v>
      </c>
      <c r="BJ332" s="17" t="s">
        <v>78</v>
      </c>
      <c r="BK332" s="223">
        <f>ROUND(I332*H332,2)</f>
        <v>0</v>
      </c>
      <c r="BL332" s="17" t="s">
        <v>150</v>
      </c>
      <c r="BM332" s="222" t="s">
        <v>1376</v>
      </c>
    </row>
    <row r="333" spans="2:47" s="1" customFormat="1" ht="12">
      <c r="B333" s="38"/>
      <c r="C333" s="39"/>
      <c r="D333" s="224" t="s">
        <v>134</v>
      </c>
      <c r="E333" s="39"/>
      <c r="F333" s="225" t="s">
        <v>1377</v>
      </c>
      <c r="G333" s="39"/>
      <c r="H333" s="39"/>
      <c r="I333" s="135"/>
      <c r="J333" s="39"/>
      <c r="K333" s="39"/>
      <c r="L333" s="43"/>
      <c r="M333" s="226"/>
      <c r="N333" s="83"/>
      <c r="O333" s="83"/>
      <c r="P333" s="83"/>
      <c r="Q333" s="83"/>
      <c r="R333" s="83"/>
      <c r="S333" s="83"/>
      <c r="T333" s="84"/>
      <c r="AT333" s="17" t="s">
        <v>134</v>
      </c>
      <c r="AU333" s="17" t="s">
        <v>80</v>
      </c>
    </row>
    <row r="334" spans="2:47" s="1" customFormat="1" ht="12">
      <c r="B334" s="38"/>
      <c r="C334" s="39"/>
      <c r="D334" s="224" t="s">
        <v>232</v>
      </c>
      <c r="E334" s="39"/>
      <c r="F334" s="227" t="s">
        <v>1378</v>
      </c>
      <c r="G334" s="39"/>
      <c r="H334" s="39"/>
      <c r="I334" s="135"/>
      <c r="J334" s="39"/>
      <c r="K334" s="39"/>
      <c r="L334" s="43"/>
      <c r="M334" s="226"/>
      <c r="N334" s="83"/>
      <c r="O334" s="83"/>
      <c r="P334" s="83"/>
      <c r="Q334" s="83"/>
      <c r="R334" s="83"/>
      <c r="S334" s="83"/>
      <c r="T334" s="84"/>
      <c r="AT334" s="17" t="s">
        <v>232</v>
      </c>
      <c r="AU334" s="17" t="s">
        <v>80</v>
      </c>
    </row>
    <row r="335" spans="2:65" s="1" customFormat="1" ht="16.5" customHeight="1">
      <c r="B335" s="38"/>
      <c r="C335" s="211" t="s">
        <v>1379</v>
      </c>
      <c r="D335" s="211" t="s">
        <v>127</v>
      </c>
      <c r="E335" s="212" t="s">
        <v>1380</v>
      </c>
      <c r="F335" s="213" t="s">
        <v>1381</v>
      </c>
      <c r="G335" s="214" t="s">
        <v>261</v>
      </c>
      <c r="H335" s="215">
        <v>25</v>
      </c>
      <c r="I335" s="216"/>
      <c r="J335" s="217">
        <f>ROUND(I335*H335,2)</f>
        <v>0</v>
      </c>
      <c r="K335" s="213" t="s">
        <v>164</v>
      </c>
      <c r="L335" s="43"/>
      <c r="M335" s="218" t="s">
        <v>19</v>
      </c>
      <c r="N335" s="219" t="s">
        <v>42</v>
      </c>
      <c r="O335" s="83"/>
      <c r="P335" s="220">
        <f>O335*H335</f>
        <v>0</v>
      </c>
      <c r="Q335" s="220">
        <v>0</v>
      </c>
      <c r="R335" s="220">
        <f>Q335*H335</f>
        <v>0</v>
      </c>
      <c r="S335" s="220">
        <v>0</v>
      </c>
      <c r="T335" s="221">
        <f>S335*H335</f>
        <v>0</v>
      </c>
      <c r="AR335" s="222" t="s">
        <v>150</v>
      </c>
      <c r="AT335" s="222" t="s">
        <v>127</v>
      </c>
      <c r="AU335" s="222" t="s">
        <v>80</v>
      </c>
      <c r="AY335" s="17" t="s">
        <v>126</v>
      </c>
      <c r="BE335" s="223">
        <f>IF(N335="základní",J335,0)</f>
        <v>0</v>
      </c>
      <c r="BF335" s="223">
        <f>IF(N335="snížená",J335,0)</f>
        <v>0</v>
      </c>
      <c r="BG335" s="223">
        <f>IF(N335="zákl. přenesená",J335,0)</f>
        <v>0</v>
      </c>
      <c r="BH335" s="223">
        <f>IF(N335="sníž. přenesená",J335,0)</f>
        <v>0</v>
      </c>
      <c r="BI335" s="223">
        <f>IF(N335="nulová",J335,0)</f>
        <v>0</v>
      </c>
      <c r="BJ335" s="17" t="s">
        <v>78</v>
      </c>
      <c r="BK335" s="223">
        <f>ROUND(I335*H335,2)</f>
        <v>0</v>
      </c>
      <c r="BL335" s="17" t="s">
        <v>150</v>
      </c>
      <c r="BM335" s="222" t="s">
        <v>1382</v>
      </c>
    </row>
    <row r="336" spans="2:47" s="1" customFormat="1" ht="12">
      <c r="B336" s="38"/>
      <c r="C336" s="39"/>
      <c r="D336" s="224" t="s">
        <v>134</v>
      </c>
      <c r="E336" s="39"/>
      <c r="F336" s="225" t="s">
        <v>1381</v>
      </c>
      <c r="G336" s="39"/>
      <c r="H336" s="39"/>
      <c r="I336" s="135"/>
      <c r="J336" s="39"/>
      <c r="K336" s="39"/>
      <c r="L336" s="43"/>
      <c r="M336" s="226"/>
      <c r="N336" s="83"/>
      <c r="O336" s="83"/>
      <c r="P336" s="83"/>
      <c r="Q336" s="83"/>
      <c r="R336" s="83"/>
      <c r="S336" s="83"/>
      <c r="T336" s="84"/>
      <c r="AT336" s="17" t="s">
        <v>134</v>
      </c>
      <c r="AU336" s="17" t="s">
        <v>80</v>
      </c>
    </row>
    <row r="337" spans="2:47" s="1" customFormat="1" ht="12">
      <c r="B337" s="38"/>
      <c r="C337" s="39"/>
      <c r="D337" s="224" t="s">
        <v>232</v>
      </c>
      <c r="E337" s="39"/>
      <c r="F337" s="227" t="s">
        <v>1383</v>
      </c>
      <c r="G337" s="39"/>
      <c r="H337" s="39"/>
      <c r="I337" s="135"/>
      <c r="J337" s="39"/>
      <c r="K337" s="39"/>
      <c r="L337" s="43"/>
      <c r="M337" s="226"/>
      <c r="N337" s="83"/>
      <c r="O337" s="83"/>
      <c r="P337" s="83"/>
      <c r="Q337" s="83"/>
      <c r="R337" s="83"/>
      <c r="S337" s="83"/>
      <c r="T337" s="84"/>
      <c r="AT337" s="17" t="s">
        <v>232</v>
      </c>
      <c r="AU337" s="17" t="s">
        <v>80</v>
      </c>
    </row>
    <row r="338" spans="2:65" s="1" customFormat="1" ht="16.5" customHeight="1">
      <c r="B338" s="38"/>
      <c r="C338" s="211" t="s">
        <v>1384</v>
      </c>
      <c r="D338" s="211" t="s">
        <v>127</v>
      </c>
      <c r="E338" s="212" t="s">
        <v>1385</v>
      </c>
      <c r="F338" s="213" t="s">
        <v>1386</v>
      </c>
      <c r="G338" s="214" t="s">
        <v>261</v>
      </c>
      <c r="H338" s="215">
        <v>527</v>
      </c>
      <c r="I338" s="216"/>
      <c r="J338" s="217">
        <f>ROUND(I338*H338,2)</f>
        <v>0</v>
      </c>
      <c r="K338" s="213" t="s">
        <v>164</v>
      </c>
      <c r="L338" s="43"/>
      <c r="M338" s="218" t="s">
        <v>19</v>
      </c>
      <c r="N338" s="219" t="s">
        <v>42</v>
      </c>
      <c r="O338" s="83"/>
      <c r="P338" s="220">
        <f>O338*H338</f>
        <v>0</v>
      </c>
      <c r="Q338" s="220">
        <v>0</v>
      </c>
      <c r="R338" s="220">
        <f>Q338*H338</f>
        <v>0</v>
      </c>
      <c r="S338" s="220">
        <v>0</v>
      </c>
      <c r="T338" s="221">
        <f>S338*H338</f>
        <v>0</v>
      </c>
      <c r="AR338" s="222" t="s">
        <v>150</v>
      </c>
      <c r="AT338" s="222" t="s">
        <v>127</v>
      </c>
      <c r="AU338" s="222" t="s">
        <v>80</v>
      </c>
      <c r="AY338" s="17" t="s">
        <v>126</v>
      </c>
      <c r="BE338" s="223">
        <f>IF(N338="základní",J338,0)</f>
        <v>0</v>
      </c>
      <c r="BF338" s="223">
        <f>IF(N338="snížená",J338,0)</f>
        <v>0</v>
      </c>
      <c r="BG338" s="223">
        <f>IF(N338="zákl. přenesená",J338,0)</f>
        <v>0</v>
      </c>
      <c r="BH338" s="223">
        <f>IF(N338="sníž. přenesená",J338,0)</f>
        <v>0</v>
      </c>
      <c r="BI338" s="223">
        <f>IF(N338="nulová",J338,0)</f>
        <v>0</v>
      </c>
      <c r="BJ338" s="17" t="s">
        <v>78</v>
      </c>
      <c r="BK338" s="223">
        <f>ROUND(I338*H338,2)</f>
        <v>0</v>
      </c>
      <c r="BL338" s="17" t="s">
        <v>150</v>
      </c>
      <c r="BM338" s="222" t="s">
        <v>1387</v>
      </c>
    </row>
    <row r="339" spans="2:47" s="1" customFormat="1" ht="12">
      <c r="B339" s="38"/>
      <c r="C339" s="39"/>
      <c r="D339" s="224" t="s">
        <v>134</v>
      </c>
      <c r="E339" s="39"/>
      <c r="F339" s="225" t="s">
        <v>1388</v>
      </c>
      <c r="G339" s="39"/>
      <c r="H339" s="39"/>
      <c r="I339" s="135"/>
      <c r="J339" s="39"/>
      <c r="K339" s="39"/>
      <c r="L339" s="43"/>
      <c r="M339" s="226"/>
      <c r="N339" s="83"/>
      <c r="O339" s="83"/>
      <c r="P339" s="83"/>
      <c r="Q339" s="83"/>
      <c r="R339" s="83"/>
      <c r="S339" s="83"/>
      <c r="T339" s="84"/>
      <c r="AT339" s="17" t="s">
        <v>134</v>
      </c>
      <c r="AU339" s="17" t="s">
        <v>80</v>
      </c>
    </row>
    <row r="340" spans="2:47" s="1" customFormat="1" ht="12">
      <c r="B340" s="38"/>
      <c r="C340" s="39"/>
      <c r="D340" s="224" t="s">
        <v>232</v>
      </c>
      <c r="E340" s="39"/>
      <c r="F340" s="227" t="s">
        <v>1378</v>
      </c>
      <c r="G340" s="39"/>
      <c r="H340" s="39"/>
      <c r="I340" s="135"/>
      <c r="J340" s="39"/>
      <c r="K340" s="39"/>
      <c r="L340" s="43"/>
      <c r="M340" s="226"/>
      <c r="N340" s="83"/>
      <c r="O340" s="83"/>
      <c r="P340" s="83"/>
      <c r="Q340" s="83"/>
      <c r="R340" s="83"/>
      <c r="S340" s="83"/>
      <c r="T340" s="84"/>
      <c r="AT340" s="17" t="s">
        <v>232</v>
      </c>
      <c r="AU340" s="17" t="s">
        <v>80</v>
      </c>
    </row>
    <row r="341" spans="2:51" s="12" customFormat="1" ht="12">
      <c r="B341" s="231"/>
      <c r="C341" s="232"/>
      <c r="D341" s="224" t="s">
        <v>240</v>
      </c>
      <c r="E341" s="233" t="s">
        <v>19</v>
      </c>
      <c r="F341" s="234" t="s">
        <v>1274</v>
      </c>
      <c r="G341" s="232"/>
      <c r="H341" s="235">
        <v>527</v>
      </c>
      <c r="I341" s="236"/>
      <c r="J341" s="232"/>
      <c r="K341" s="232"/>
      <c r="L341" s="237"/>
      <c r="M341" s="238"/>
      <c r="N341" s="239"/>
      <c r="O341" s="239"/>
      <c r="P341" s="239"/>
      <c r="Q341" s="239"/>
      <c r="R341" s="239"/>
      <c r="S341" s="239"/>
      <c r="T341" s="240"/>
      <c r="AT341" s="241" t="s">
        <v>240</v>
      </c>
      <c r="AU341" s="241" t="s">
        <v>80</v>
      </c>
      <c r="AV341" s="12" t="s">
        <v>80</v>
      </c>
      <c r="AW341" s="12" t="s">
        <v>32</v>
      </c>
      <c r="AX341" s="12" t="s">
        <v>78</v>
      </c>
      <c r="AY341" s="241" t="s">
        <v>126</v>
      </c>
    </row>
    <row r="342" spans="2:65" s="1" customFormat="1" ht="16.5" customHeight="1">
      <c r="B342" s="38"/>
      <c r="C342" s="211" t="s">
        <v>1389</v>
      </c>
      <c r="D342" s="211" t="s">
        <v>127</v>
      </c>
      <c r="E342" s="212" t="s">
        <v>1390</v>
      </c>
      <c r="F342" s="213" t="s">
        <v>1391</v>
      </c>
      <c r="G342" s="214" t="s">
        <v>261</v>
      </c>
      <c r="H342" s="215">
        <v>527</v>
      </c>
      <c r="I342" s="216"/>
      <c r="J342" s="217">
        <f>ROUND(I342*H342,2)</f>
        <v>0</v>
      </c>
      <c r="K342" s="213" t="s">
        <v>164</v>
      </c>
      <c r="L342" s="43"/>
      <c r="M342" s="218" t="s">
        <v>19</v>
      </c>
      <c r="N342" s="219" t="s">
        <v>42</v>
      </c>
      <c r="O342" s="83"/>
      <c r="P342" s="220">
        <f>O342*H342</f>
        <v>0</v>
      </c>
      <c r="Q342" s="220">
        <v>0</v>
      </c>
      <c r="R342" s="220">
        <f>Q342*H342</f>
        <v>0</v>
      </c>
      <c r="S342" s="220">
        <v>0</v>
      </c>
      <c r="T342" s="221">
        <f>S342*H342</f>
        <v>0</v>
      </c>
      <c r="AR342" s="222" t="s">
        <v>150</v>
      </c>
      <c r="AT342" s="222" t="s">
        <v>127</v>
      </c>
      <c r="AU342" s="222" t="s">
        <v>80</v>
      </c>
      <c r="AY342" s="17" t="s">
        <v>126</v>
      </c>
      <c r="BE342" s="223">
        <f>IF(N342="základní",J342,0)</f>
        <v>0</v>
      </c>
      <c r="BF342" s="223">
        <f>IF(N342="snížená",J342,0)</f>
        <v>0</v>
      </c>
      <c r="BG342" s="223">
        <f>IF(N342="zákl. přenesená",J342,0)</f>
        <v>0</v>
      </c>
      <c r="BH342" s="223">
        <f>IF(N342="sníž. přenesená",J342,0)</f>
        <v>0</v>
      </c>
      <c r="BI342" s="223">
        <f>IF(N342="nulová",J342,0)</f>
        <v>0</v>
      </c>
      <c r="BJ342" s="17" t="s">
        <v>78</v>
      </c>
      <c r="BK342" s="223">
        <f>ROUND(I342*H342,2)</f>
        <v>0</v>
      </c>
      <c r="BL342" s="17" t="s">
        <v>150</v>
      </c>
      <c r="BM342" s="222" t="s">
        <v>1392</v>
      </c>
    </row>
    <row r="343" spans="2:47" s="1" customFormat="1" ht="12">
      <c r="B343" s="38"/>
      <c r="C343" s="39"/>
      <c r="D343" s="224" t="s">
        <v>134</v>
      </c>
      <c r="E343" s="39"/>
      <c r="F343" s="225" t="s">
        <v>1391</v>
      </c>
      <c r="G343" s="39"/>
      <c r="H343" s="39"/>
      <c r="I343" s="135"/>
      <c r="J343" s="39"/>
      <c r="K343" s="39"/>
      <c r="L343" s="43"/>
      <c r="M343" s="226"/>
      <c r="N343" s="83"/>
      <c r="O343" s="83"/>
      <c r="P343" s="83"/>
      <c r="Q343" s="83"/>
      <c r="R343" s="83"/>
      <c r="S343" s="83"/>
      <c r="T343" s="84"/>
      <c r="AT343" s="17" t="s">
        <v>134</v>
      </c>
      <c r="AU343" s="17" t="s">
        <v>80</v>
      </c>
    </row>
    <row r="344" spans="2:47" s="1" customFormat="1" ht="12">
      <c r="B344" s="38"/>
      <c r="C344" s="39"/>
      <c r="D344" s="224" t="s">
        <v>232</v>
      </c>
      <c r="E344" s="39"/>
      <c r="F344" s="227" t="s">
        <v>1383</v>
      </c>
      <c r="G344" s="39"/>
      <c r="H344" s="39"/>
      <c r="I344" s="135"/>
      <c r="J344" s="39"/>
      <c r="K344" s="39"/>
      <c r="L344" s="43"/>
      <c r="M344" s="226"/>
      <c r="N344" s="83"/>
      <c r="O344" s="83"/>
      <c r="P344" s="83"/>
      <c r="Q344" s="83"/>
      <c r="R344" s="83"/>
      <c r="S344" s="83"/>
      <c r="T344" s="84"/>
      <c r="AT344" s="17" t="s">
        <v>232</v>
      </c>
      <c r="AU344" s="17" t="s">
        <v>80</v>
      </c>
    </row>
    <row r="345" spans="2:51" s="12" customFormat="1" ht="12">
      <c r="B345" s="231"/>
      <c r="C345" s="232"/>
      <c r="D345" s="224" t="s">
        <v>240</v>
      </c>
      <c r="E345" s="233" t="s">
        <v>19</v>
      </c>
      <c r="F345" s="234" t="s">
        <v>1274</v>
      </c>
      <c r="G345" s="232"/>
      <c r="H345" s="235">
        <v>527</v>
      </c>
      <c r="I345" s="236"/>
      <c r="J345" s="232"/>
      <c r="K345" s="232"/>
      <c r="L345" s="237"/>
      <c r="M345" s="238"/>
      <c r="N345" s="239"/>
      <c r="O345" s="239"/>
      <c r="P345" s="239"/>
      <c r="Q345" s="239"/>
      <c r="R345" s="239"/>
      <c r="S345" s="239"/>
      <c r="T345" s="240"/>
      <c r="AT345" s="241" t="s">
        <v>240</v>
      </c>
      <c r="AU345" s="241" t="s">
        <v>80</v>
      </c>
      <c r="AV345" s="12" t="s">
        <v>80</v>
      </c>
      <c r="AW345" s="12" t="s">
        <v>32</v>
      </c>
      <c r="AX345" s="12" t="s">
        <v>78</v>
      </c>
      <c r="AY345" s="241" t="s">
        <v>126</v>
      </c>
    </row>
    <row r="346" spans="2:65" s="1" customFormat="1" ht="16.5" customHeight="1">
      <c r="B346" s="38"/>
      <c r="C346" s="211" t="s">
        <v>1393</v>
      </c>
      <c r="D346" s="211" t="s">
        <v>127</v>
      </c>
      <c r="E346" s="212" t="s">
        <v>1394</v>
      </c>
      <c r="F346" s="213" t="s">
        <v>1395</v>
      </c>
      <c r="G346" s="214" t="s">
        <v>130</v>
      </c>
      <c r="H346" s="215">
        <v>3</v>
      </c>
      <c r="I346" s="216"/>
      <c r="J346" s="217">
        <f>ROUND(I346*H346,2)</f>
        <v>0</v>
      </c>
      <c r="K346" s="213" t="s">
        <v>164</v>
      </c>
      <c r="L346" s="43"/>
      <c r="M346" s="218" t="s">
        <v>19</v>
      </c>
      <c r="N346" s="219" t="s">
        <v>42</v>
      </c>
      <c r="O346" s="83"/>
      <c r="P346" s="220">
        <f>O346*H346</f>
        <v>0</v>
      </c>
      <c r="Q346" s="220">
        <v>0.46009</v>
      </c>
      <c r="R346" s="220">
        <f>Q346*H346</f>
        <v>1.3802699999999999</v>
      </c>
      <c r="S346" s="220">
        <v>0</v>
      </c>
      <c r="T346" s="221">
        <f>S346*H346</f>
        <v>0</v>
      </c>
      <c r="AR346" s="222" t="s">
        <v>150</v>
      </c>
      <c r="AT346" s="222" t="s">
        <v>127</v>
      </c>
      <c r="AU346" s="222" t="s">
        <v>80</v>
      </c>
      <c r="AY346" s="17" t="s">
        <v>126</v>
      </c>
      <c r="BE346" s="223">
        <f>IF(N346="základní",J346,0)</f>
        <v>0</v>
      </c>
      <c r="BF346" s="223">
        <f>IF(N346="snížená",J346,0)</f>
        <v>0</v>
      </c>
      <c r="BG346" s="223">
        <f>IF(N346="zákl. přenesená",J346,0)</f>
        <v>0</v>
      </c>
      <c r="BH346" s="223">
        <f>IF(N346="sníž. přenesená",J346,0)</f>
        <v>0</v>
      </c>
      <c r="BI346" s="223">
        <f>IF(N346="nulová",J346,0)</f>
        <v>0</v>
      </c>
      <c r="BJ346" s="17" t="s">
        <v>78</v>
      </c>
      <c r="BK346" s="223">
        <f>ROUND(I346*H346,2)</f>
        <v>0</v>
      </c>
      <c r="BL346" s="17" t="s">
        <v>150</v>
      </c>
      <c r="BM346" s="222" t="s">
        <v>1396</v>
      </c>
    </row>
    <row r="347" spans="2:47" s="1" customFormat="1" ht="12">
      <c r="B347" s="38"/>
      <c r="C347" s="39"/>
      <c r="D347" s="224" t="s">
        <v>134</v>
      </c>
      <c r="E347" s="39"/>
      <c r="F347" s="225" t="s">
        <v>1397</v>
      </c>
      <c r="G347" s="39"/>
      <c r="H347" s="39"/>
      <c r="I347" s="135"/>
      <c r="J347" s="39"/>
      <c r="K347" s="39"/>
      <c r="L347" s="43"/>
      <c r="M347" s="226"/>
      <c r="N347" s="83"/>
      <c r="O347" s="83"/>
      <c r="P347" s="83"/>
      <c r="Q347" s="83"/>
      <c r="R347" s="83"/>
      <c r="S347" s="83"/>
      <c r="T347" s="84"/>
      <c r="AT347" s="17" t="s">
        <v>134</v>
      </c>
      <c r="AU347" s="17" t="s">
        <v>80</v>
      </c>
    </row>
    <row r="348" spans="2:47" s="1" customFormat="1" ht="12">
      <c r="B348" s="38"/>
      <c r="C348" s="39"/>
      <c r="D348" s="224" t="s">
        <v>232</v>
      </c>
      <c r="E348" s="39"/>
      <c r="F348" s="227" t="s">
        <v>1378</v>
      </c>
      <c r="G348" s="39"/>
      <c r="H348" s="39"/>
      <c r="I348" s="135"/>
      <c r="J348" s="39"/>
      <c r="K348" s="39"/>
      <c r="L348" s="43"/>
      <c r="M348" s="226"/>
      <c r="N348" s="83"/>
      <c r="O348" s="83"/>
      <c r="P348" s="83"/>
      <c r="Q348" s="83"/>
      <c r="R348" s="83"/>
      <c r="S348" s="83"/>
      <c r="T348" s="84"/>
      <c r="AT348" s="17" t="s">
        <v>232</v>
      </c>
      <c r="AU348" s="17" t="s">
        <v>80</v>
      </c>
    </row>
    <row r="349" spans="2:65" s="1" customFormat="1" ht="16.5" customHeight="1">
      <c r="B349" s="38"/>
      <c r="C349" s="211" t="s">
        <v>1398</v>
      </c>
      <c r="D349" s="211" t="s">
        <v>127</v>
      </c>
      <c r="E349" s="212" t="s">
        <v>1399</v>
      </c>
      <c r="F349" s="213" t="s">
        <v>1400</v>
      </c>
      <c r="G349" s="214" t="s">
        <v>130</v>
      </c>
      <c r="H349" s="215">
        <v>4</v>
      </c>
      <c r="I349" s="216"/>
      <c r="J349" s="217">
        <f>ROUND(I349*H349,2)</f>
        <v>0</v>
      </c>
      <c r="K349" s="213" t="s">
        <v>164</v>
      </c>
      <c r="L349" s="43"/>
      <c r="M349" s="218" t="s">
        <v>19</v>
      </c>
      <c r="N349" s="219" t="s">
        <v>42</v>
      </c>
      <c r="O349" s="83"/>
      <c r="P349" s="220">
        <f>O349*H349</f>
        <v>0</v>
      </c>
      <c r="Q349" s="220">
        <v>0.11045</v>
      </c>
      <c r="R349" s="220">
        <f>Q349*H349</f>
        <v>0.4418</v>
      </c>
      <c r="S349" s="220">
        <v>0</v>
      </c>
      <c r="T349" s="221">
        <f>S349*H349</f>
        <v>0</v>
      </c>
      <c r="AR349" s="222" t="s">
        <v>150</v>
      </c>
      <c r="AT349" s="222" t="s">
        <v>127</v>
      </c>
      <c r="AU349" s="222" t="s">
        <v>80</v>
      </c>
      <c r="AY349" s="17" t="s">
        <v>126</v>
      </c>
      <c r="BE349" s="223">
        <f>IF(N349="základní",J349,0)</f>
        <v>0</v>
      </c>
      <c r="BF349" s="223">
        <f>IF(N349="snížená",J349,0)</f>
        <v>0</v>
      </c>
      <c r="BG349" s="223">
        <f>IF(N349="zákl. přenesená",J349,0)</f>
        <v>0</v>
      </c>
      <c r="BH349" s="223">
        <f>IF(N349="sníž. přenesená",J349,0)</f>
        <v>0</v>
      </c>
      <c r="BI349" s="223">
        <f>IF(N349="nulová",J349,0)</f>
        <v>0</v>
      </c>
      <c r="BJ349" s="17" t="s">
        <v>78</v>
      </c>
      <c r="BK349" s="223">
        <f>ROUND(I349*H349,2)</f>
        <v>0</v>
      </c>
      <c r="BL349" s="17" t="s">
        <v>150</v>
      </c>
      <c r="BM349" s="222" t="s">
        <v>1401</v>
      </c>
    </row>
    <row r="350" spans="2:47" s="1" customFormat="1" ht="12">
      <c r="B350" s="38"/>
      <c r="C350" s="39"/>
      <c r="D350" s="224" t="s">
        <v>134</v>
      </c>
      <c r="E350" s="39"/>
      <c r="F350" s="225" t="s">
        <v>1402</v>
      </c>
      <c r="G350" s="39"/>
      <c r="H350" s="39"/>
      <c r="I350" s="135"/>
      <c r="J350" s="39"/>
      <c r="K350" s="39"/>
      <c r="L350" s="43"/>
      <c r="M350" s="226"/>
      <c r="N350" s="83"/>
      <c r="O350" s="83"/>
      <c r="P350" s="83"/>
      <c r="Q350" s="83"/>
      <c r="R350" s="83"/>
      <c r="S350" s="83"/>
      <c r="T350" s="84"/>
      <c r="AT350" s="17" t="s">
        <v>134</v>
      </c>
      <c r="AU350" s="17" t="s">
        <v>80</v>
      </c>
    </row>
    <row r="351" spans="2:47" s="1" customFormat="1" ht="12">
      <c r="B351" s="38"/>
      <c r="C351" s="39"/>
      <c r="D351" s="224" t="s">
        <v>232</v>
      </c>
      <c r="E351" s="39"/>
      <c r="F351" s="227" t="s">
        <v>1403</v>
      </c>
      <c r="G351" s="39"/>
      <c r="H351" s="39"/>
      <c r="I351" s="135"/>
      <c r="J351" s="39"/>
      <c r="K351" s="39"/>
      <c r="L351" s="43"/>
      <c r="M351" s="226"/>
      <c r="N351" s="83"/>
      <c r="O351" s="83"/>
      <c r="P351" s="83"/>
      <c r="Q351" s="83"/>
      <c r="R351" s="83"/>
      <c r="S351" s="83"/>
      <c r="T351" s="84"/>
      <c r="AT351" s="17" t="s">
        <v>232</v>
      </c>
      <c r="AU351" s="17" t="s">
        <v>80</v>
      </c>
    </row>
    <row r="352" spans="2:65" s="1" customFormat="1" ht="16.5" customHeight="1">
      <c r="B352" s="38"/>
      <c r="C352" s="211" t="s">
        <v>1404</v>
      </c>
      <c r="D352" s="211" t="s">
        <v>127</v>
      </c>
      <c r="E352" s="212" t="s">
        <v>1405</v>
      </c>
      <c r="F352" s="213" t="s">
        <v>1406</v>
      </c>
      <c r="G352" s="214" t="s">
        <v>130</v>
      </c>
      <c r="H352" s="215">
        <v>1</v>
      </c>
      <c r="I352" s="216"/>
      <c r="J352" s="217">
        <f>ROUND(I352*H352,2)</f>
        <v>0</v>
      </c>
      <c r="K352" s="213" t="s">
        <v>164</v>
      </c>
      <c r="L352" s="43"/>
      <c r="M352" s="218" t="s">
        <v>19</v>
      </c>
      <c r="N352" s="219" t="s">
        <v>42</v>
      </c>
      <c r="O352" s="83"/>
      <c r="P352" s="220">
        <f>O352*H352</f>
        <v>0</v>
      </c>
      <c r="Q352" s="220">
        <v>0.11045</v>
      </c>
      <c r="R352" s="220">
        <f>Q352*H352</f>
        <v>0.11045</v>
      </c>
      <c r="S352" s="220">
        <v>0</v>
      </c>
      <c r="T352" s="221">
        <f>S352*H352</f>
        <v>0</v>
      </c>
      <c r="AR352" s="222" t="s">
        <v>150</v>
      </c>
      <c r="AT352" s="222" t="s">
        <v>127</v>
      </c>
      <c r="AU352" s="222" t="s">
        <v>80</v>
      </c>
      <c r="AY352" s="17" t="s">
        <v>126</v>
      </c>
      <c r="BE352" s="223">
        <f>IF(N352="základní",J352,0)</f>
        <v>0</v>
      </c>
      <c r="BF352" s="223">
        <f>IF(N352="snížená",J352,0)</f>
        <v>0</v>
      </c>
      <c r="BG352" s="223">
        <f>IF(N352="zákl. přenesená",J352,0)</f>
        <v>0</v>
      </c>
      <c r="BH352" s="223">
        <f>IF(N352="sníž. přenesená",J352,0)</f>
        <v>0</v>
      </c>
      <c r="BI352" s="223">
        <f>IF(N352="nulová",J352,0)</f>
        <v>0</v>
      </c>
      <c r="BJ352" s="17" t="s">
        <v>78</v>
      </c>
      <c r="BK352" s="223">
        <f>ROUND(I352*H352,2)</f>
        <v>0</v>
      </c>
      <c r="BL352" s="17" t="s">
        <v>150</v>
      </c>
      <c r="BM352" s="222" t="s">
        <v>1407</v>
      </c>
    </row>
    <row r="353" spans="2:47" s="1" customFormat="1" ht="12">
      <c r="B353" s="38"/>
      <c r="C353" s="39"/>
      <c r="D353" s="224" t="s">
        <v>134</v>
      </c>
      <c r="E353" s="39"/>
      <c r="F353" s="225" t="s">
        <v>1408</v>
      </c>
      <c r="G353" s="39"/>
      <c r="H353" s="39"/>
      <c r="I353" s="135"/>
      <c r="J353" s="39"/>
      <c r="K353" s="39"/>
      <c r="L353" s="43"/>
      <c r="M353" s="226"/>
      <c r="N353" s="83"/>
      <c r="O353" s="83"/>
      <c r="P353" s="83"/>
      <c r="Q353" s="83"/>
      <c r="R353" s="83"/>
      <c r="S353" s="83"/>
      <c r="T353" s="84"/>
      <c r="AT353" s="17" t="s">
        <v>134</v>
      </c>
      <c r="AU353" s="17" t="s">
        <v>80</v>
      </c>
    </row>
    <row r="354" spans="2:47" s="1" customFormat="1" ht="12">
      <c r="B354" s="38"/>
      <c r="C354" s="39"/>
      <c r="D354" s="224" t="s">
        <v>232</v>
      </c>
      <c r="E354" s="39"/>
      <c r="F354" s="227" t="s">
        <v>1403</v>
      </c>
      <c r="G354" s="39"/>
      <c r="H354" s="39"/>
      <c r="I354" s="135"/>
      <c r="J354" s="39"/>
      <c r="K354" s="39"/>
      <c r="L354" s="43"/>
      <c r="M354" s="226"/>
      <c r="N354" s="83"/>
      <c r="O354" s="83"/>
      <c r="P354" s="83"/>
      <c r="Q354" s="83"/>
      <c r="R354" s="83"/>
      <c r="S354" s="83"/>
      <c r="T354" s="84"/>
      <c r="AT354" s="17" t="s">
        <v>232</v>
      </c>
      <c r="AU354" s="17" t="s">
        <v>80</v>
      </c>
    </row>
    <row r="355" spans="2:65" s="1" customFormat="1" ht="16.5" customHeight="1">
      <c r="B355" s="38"/>
      <c r="C355" s="211" t="s">
        <v>1409</v>
      </c>
      <c r="D355" s="211" t="s">
        <v>127</v>
      </c>
      <c r="E355" s="212" t="s">
        <v>1410</v>
      </c>
      <c r="F355" s="213" t="s">
        <v>1411</v>
      </c>
      <c r="G355" s="214" t="s">
        <v>130</v>
      </c>
      <c r="H355" s="215">
        <v>5</v>
      </c>
      <c r="I355" s="216"/>
      <c r="J355" s="217">
        <f>ROUND(I355*H355,2)</f>
        <v>0</v>
      </c>
      <c r="K355" s="213" t="s">
        <v>164</v>
      </c>
      <c r="L355" s="43"/>
      <c r="M355" s="218" t="s">
        <v>19</v>
      </c>
      <c r="N355" s="219" t="s">
        <v>42</v>
      </c>
      <c r="O355" s="83"/>
      <c r="P355" s="220">
        <f>O355*H355</f>
        <v>0</v>
      </c>
      <c r="Q355" s="220">
        <v>0.01212</v>
      </c>
      <c r="R355" s="220">
        <f>Q355*H355</f>
        <v>0.0606</v>
      </c>
      <c r="S355" s="220">
        <v>0</v>
      </c>
      <c r="T355" s="221">
        <f>S355*H355</f>
        <v>0</v>
      </c>
      <c r="AR355" s="222" t="s">
        <v>150</v>
      </c>
      <c r="AT355" s="222" t="s">
        <v>127</v>
      </c>
      <c r="AU355" s="222" t="s">
        <v>80</v>
      </c>
      <c r="AY355" s="17" t="s">
        <v>126</v>
      </c>
      <c r="BE355" s="223">
        <f>IF(N355="základní",J355,0)</f>
        <v>0</v>
      </c>
      <c r="BF355" s="223">
        <f>IF(N355="snížená",J355,0)</f>
        <v>0</v>
      </c>
      <c r="BG355" s="223">
        <f>IF(N355="zákl. přenesená",J355,0)</f>
        <v>0</v>
      </c>
      <c r="BH355" s="223">
        <f>IF(N355="sníž. přenesená",J355,0)</f>
        <v>0</v>
      </c>
      <c r="BI355" s="223">
        <f>IF(N355="nulová",J355,0)</f>
        <v>0</v>
      </c>
      <c r="BJ355" s="17" t="s">
        <v>78</v>
      </c>
      <c r="BK355" s="223">
        <f>ROUND(I355*H355,2)</f>
        <v>0</v>
      </c>
      <c r="BL355" s="17" t="s">
        <v>150</v>
      </c>
      <c r="BM355" s="222" t="s">
        <v>1412</v>
      </c>
    </row>
    <row r="356" spans="2:47" s="1" customFormat="1" ht="12">
      <c r="B356" s="38"/>
      <c r="C356" s="39"/>
      <c r="D356" s="224" t="s">
        <v>134</v>
      </c>
      <c r="E356" s="39"/>
      <c r="F356" s="225" t="s">
        <v>1413</v>
      </c>
      <c r="G356" s="39"/>
      <c r="H356" s="39"/>
      <c r="I356" s="135"/>
      <c r="J356" s="39"/>
      <c r="K356" s="39"/>
      <c r="L356" s="43"/>
      <c r="M356" s="226"/>
      <c r="N356" s="83"/>
      <c r="O356" s="83"/>
      <c r="P356" s="83"/>
      <c r="Q356" s="83"/>
      <c r="R356" s="83"/>
      <c r="S356" s="83"/>
      <c r="T356" s="84"/>
      <c r="AT356" s="17" t="s">
        <v>134</v>
      </c>
      <c r="AU356" s="17" t="s">
        <v>80</v>
      </c>
    </row>
    <row r="357" spans="2:47" s="1" customFormat="1" ht="12">
      <c r="B357" s="38"/>
      <c r="C357" s="39"/>
      <c r="D357" s="224" t="s">
        <v>232</v>
      </c>
      <c r="E357" s="39"/>
      <c r="F357" s="227" t="s">
        <v>1403</v>
      </c>
      <c r="G357" s="39"/>
      <c r="H357" s="39"/>
      <c r="I357" s="135"/>
      <c r="J357" s="39"/>
      <c r="K357" s="39"/>
      <c r="L357" s="43"/>
      <c r="M357" s="226"/>
      <c r="N357" s="83"/>
      <c r="O357" s="83"/>
      <c r="P357" s="83"/>
      <c r="Q357" s="83"/>
      <c r="R357" s="83"/>
      <c r="S357" s="83"/>
      <c r="T357" s="84"/>
      <c r="AT357" s="17" t="s">
        <v>232</v>
      </c>
      <c r="AU357" s="17" t="s">
        <v>80</v>
      </c>
    </row>
    <row r="358" spans="2:65" s="1" customFormat="1" ht="16.5" customHeight="1">
      <c r="B358" s="38"/>
      <c r="C358" s="211" t="s">
        <v>1414</v>
      </c>
      <c r="D358" s="211" t="s">
        <v>127</v>
      </c>
      <c r="E358" s="212" t="s">
        <v>1415</v>
      </c>
      <c r="F358" s="213" t="s">
        <v>1416</v>
      </c>
      <c r="G358" s="214" t="s">
        <v>130</v>
      </c>
      <c r="H358" s="215">
        <v>3</v>
      </c>
      <c r="I358" s="216"/>
      <c r="J358" s="217">
        <f>ROUND(I358*H358,2)</f>
        <v>0</v>
      </c>
      <c r="K358" s="213" t="s">
        <v>164</v>
      </c>
      <c r="L358" s="43"/>
      <c r="M358" s="218" t="s">
        <v>19</v>
      </c>
      <c r="N358" s="219" t="s">
        <v>42</v>
      </c>
      <c r="O358" s="83"/>
      <c r="P358" s="220">
        <f>O358*H358</f>
        <v>0</v>
      </c>
      <c r="Q358" s="220">
        <v>0</v>
      </c>
      <c r="R358" s="220">
        <f>Q358*H358</f>
        <v>0</v>
      </c>
      <c r="S358" s="220">
        <v>0</v>
      </c>
      <c r="T358" s="221">
        <f>S358*H358</f>
        <v>0</v>
      </c>
      <c r="AR358" s="222" t="s">
        <v>150</v>
      </c>
      <c r="AT358" s="222" t="s">
        <v>127</v>
      </c>
      <c r="AU358" s="222" t="s">
        <v>80</v>
      </c>
      <c r="AY358" s="17" t="s">
        <v>126</v>
      </c>
      <c r="BE358" s="223">
        <f>IF(N358="základní",J358,0)</f>
        <v>0</v>
      </c>
      <c r="BF358" s="223">
        <f>IF(N358="snížená",J358,0)</f>
        <v>0</v>
      </c>
      <c r="BG358" s="223">
        <f>IF(N358="zákl. přenesená",J358,0)</f>
        <v>0</v>
      </c>
      <c r="BH358" s="223">
        <f>IF(N358="sníž. přenesená",J358,0)</f>
        <v>0</v>
      </c>
      <c r="BI358" s="223">
        <f>IF(N358="nulová",J358,0)</f>
        <v>0</v>
      </c>
      <c r="BJ358" s="17" t="s">
        <v>78</v>
      </c>
      <c r="BK358" s="223">
        <f>ROUND(I358*H358,2)</f>
        <v>0</v>
      </c>
      <c r="BL358" s="17" t="s">
        <v>150</v>
      </c>
      <c r="BM358" s="222" t="s">
        <v>1417</v>
      </c>
    </row>
    <row r="359" spans="2:47" s="1" customFormat="1" ht="12">
      <c r="B359" s="38"/>
      <c r="C359" s="39"/>
      <c r="D359" s="224" t="s">
        <v>134</v>
      </c>
      <c r="E359" s="39"/>
      <c r="F359" s="225" t="s">
        <v>1418</v>
      </c>
      <c r="G359" s="39"/>
      <c r="H359" s="39"/>
      <c r="I359" s="135"/>
      <c r="J359" s="39"/>
      <c r="K359" s="39"/>
      <c r="L359" s="43"/>
      <c r="M359" s="226"/>
      <c r="N359" s="83"/>
      <c r="O359" s="83"/>
      <c r="P359" s="83"/>
      <c r="Q359" s="83"/>
      <c r="R359" s="83"/>
      <c r="S359" s="83"/>
      <c r="T359" s="84"/>
      <c r="AT359" s="17" t="s">
        <v>134</v>
      </c>
      <c r="AU359" s="17" t="s">
        <v>80</v>
      </c>
    </row>
    <row r="360" spans="2:47" s="1" customFormat="1" ht="12">
      <c r="B360" s="38"/>
      <c r="C360" s="39"/>
      <c r="D360" s="224" t="s">
        <v>232</v>
      </c>
      <c r="E360" s="39"/>
      <c r="F360" s="227" t="s">
        <v>1403</v>
      </c>
      <c r="G360" s="39"/>
      <c r="H360" s="39"/>
      <c r="I360" s="135"/>
      <c r="J360" s="39"/>
      <c r="K360" s="39"/>
      <c r="L360" s="43"/>
      <c r="M360" s="226"/>
      <c r="N360" s="83"/>
      <c r="O360" s="83"/>
      <c r="P360" s="83"/>
      <c r="Q360" s="83"/>
      <c r="R360" s="83"/>
      <c r="S360" s="83"/>
      <c r="T360" s="84"/>
      <c r="AT360" s="17" t="s">
        <v>232</v>
      </c>
      <c r="AU360" s="17" t="s">
        <v>80</v>
      </c>
    </row>
    <row r="361" spans="2:65" s="1" customFormat="1" ht="16.5" customHeight="1">
      <c r="B361" s="38"/>
      <c r="C361" s="211" t="s">
        <v>1419</v>
      </c>
      <c r="D361" s="211" t="s">
        <v>127</v>
      </c>
      <c r="E361" s="212" t="s">
        <v>1420</v>
      </c>
      <c r="F361" s="213" t="s">
        <v>1421</v>
      </c>
      <c r="G361" s="214" t="s">
        <v>130</v>
      </c>
      <c r="H361" s="215">
        <v>4</v>
      </c>
      <c r="I361" s="216"/>
      <c r="J361" s="217">
        <f>ROUND(I361*H361,2)</f>
        <v>0</v>
      </c>
      <c r="K361" s="213" t="s">
        <v>164</v>
      </c>
      <c r="L361" s="43"/>
      <c r="M361" s="218" t="s">
        <v>19</v>
      </c>
      <c r="N361" s="219" t="s">
        <v>42</v>
      </c>
      <c r="O361" s="83"/>
      <c r="P361" s="220">
        <f>O361*H361</f>
        <v>0</v>
      </c>
      <c r="Q361" s="220">
        <v>0.24542</v>
      </c>
      <c r="R361" s="220">
        <f>Q361*H361</f>
        <v>0.98168</v>
      </c>
      <c r="S361" s="220">
        <v>0</v>
      </c>
      <c r="T361" s="221">
        <f>S361*H361</f>
        <v>0</v>
      </c>
      <c r="AR361" s="222" t="s">
        <v>150</v>
      </c>
      <c r="AT361" s="222" t="s">
        <v>127</v>
      </c>
      <c r="AU361" s="222" t="s">
        <v>80</v>
      </c>
      <c r="AY361" s="17" t="s">
        <v>126</v>
      </c>
      <c r="BE361" s="223">
        <f>IF(N361="základní",J361,0)</f>
        <v>0</v>
      </c>
      <c r="BF361" s="223">
        <f>IF(N361="snížená",J361,0)</f>
        <v>0</v>
      </c>
      <c r="BG361" s="223">
        <f>IF(N361="zákl. přenesená",J361,0)</f>
        <v>0</v>
      </c>
      <c r="BH361" s="223">
        <f>IF(N361="sníž. přenesená",J361,0)</f>
        <v>0</v>
      </c>
      <c r="BI361" s="223">
        <f>IF(N361="nulová",J361,0)</f>
        <v>0</v>
      </c>
      <c r="BJ361" s="17" t="s">
        <v>78</v>
      </c>
      <c r="BK361" s="223">
        <f>ROUND(I361*H361,2)</f>
        <v>0</v>
      </c>
      <c r="BL361" s="17" t="s">
        <v>150</v>
      </c>
      <c r="BM361" s="222" t="s">
        <v>1422</v>
      </c>
    </row>
    <row r="362" spans="2:47" s="1" customFormat="1" ht="12">
      <c r="B362" s="38"/>
      <c r="C362" s="39"/>
      <c r="D362" s="224" t="s">
        <v>134</v>
      </c>
      <c r="E362" s="39"/>
      <c r="F362" s="225" t="s">
        <v>1423</v>
      </c>
      <c r="G362" s="39"/>
      <c r="H362" s="39"/>
      <c r="I362" s="135"/>
      <c r="J362" s="39"/>
      <c r="K362" s="39"/>
      <c r="L362" s="43"/>
      <c r="M362" s="226"/>
      <c r="N362" s="83"/>
      <c r="O362" s="83"/>
      <c r="P362" s="83"/>
      <c r="Q362" s="83"/>
      <c r="R362" s="83"/>
      <c r="S362" s="83"/>
      <c r="T362" s="84"/>
      <c r="AT362" s="17" t="s">
        <v>134</v>
      </c>
      <c r="AU362" s="17" t="s">
        <v>80</v>
      </c>
    </row>
    <row r="363" spans="2:47" s="1" customFormat="1" ht="12">
      <c r="B363" s="38"/>
      <c r="C363" s="39"/>
      <c r="D363" s="224" t="s">
        <v>232</v>
      </c>
      <c r="E363" s="39"/>
      <c r="F363" s="227" t="s">
        <v>1403</v>
      </c>
      <c r="G363" s="39"/>
      <c r="H363" s="39"/>
      <c r="I363" s="135"/>
      <c r="J363" s="39"/>
      <c r="K363" s="39"/>
      <c r="L363" s="43"/>
      <c r="M363" s="226"/>
      <c r="N363" s="83"/>
      <c r="O363" s="83"/>
      <c r="P363" s="83"/>
      <c r="Q363" s="83"/>
      <c r="R363" s="83"/>
      <c r="S363" s="83"/>
      <c r="T363" s="84"/>
      <c r="AT363" s="17" t="s">
        <v>232</v>
      </c>
      <c r="AU363" s="17" t="s">
        <v>80</v>
      </c>
    </row>
    <row r="364" spans="2:65" s="1" customFormat="1" ht="16.5" customHeight="1">
      <c r="B364" s="38"/>
      <c r="C364" s="211" t="s">
        <v>1424</v>
      </c>
      <c r="D364" s="211" t="s">
        <v>127</v>
      </c>
      <c r="E364" s="212" t="s">
        <v>1425</v>
      </c>
      <c r="F364" s="213" t="s">
        <v>1426</v>
      </c>
      <c r="G364" s="214" t="s">
        <v>130</v>
      </c>
      <c r="H364" s="215">
        <v>1</v>
      </c>
      <c r="I364" s="216"/>
      <c r="J364" s="217">
        <f>ROUND(I364*H364,2)</f>
        <v>0</v>
      </c>
      <c r="K364" s="213" t="s">
        <v>164</v>
      </c>
      <c r="L364" s="43"/>
      <c r="M364" s="218" t="s">
        <v>19</v>
      </c>
      <c r="N364" s="219" t="s">
        <v>42</v>
      </c>
      <c r="O364" s="83"/>
      <c r="P364" s="220">
        <f>O364*H364</f>
        <v>0</v>
      </c>
      <c r="Q364" s="220">
        <v>0.34036</v>
      </c>
      <c r="R364" s="220">
        <f>Q364*H364</f>
        <v>0.34036</v>
      </c>
      <c r="S364" s="220">
        <v>0</v>
      </c>
      <c r="T364" s="221">
        <f>S364*H364</f>
        <v>0</v>
      </c>
      <c r="AR364" s="222" t="s">
        <v>150</v>
      </c>
      <c r="AT364" s="222" t="s">
        <v>127</v>
      </c>
      <c r="AU364" s="222" t="s">
        <v>80</v>
      </c>
      <c r="AY364" s="17" t="s">
        <v>126</v>
      </c>
      <c r="BE364" s="223">
        <f>IF(N364="základní",J364,0)</f>
        <v>0</v>
      </c>
      <c r="BF364" s="223">
        <f>IF(N364="snížená",J364,0)</f>
        <v>0</v>
      </c>
      <c r="BG364" s="223">
        <f>IF(N364="zákl. přenesená",J364,0)</f>
        <v>0</v>
      </c>
      <c r="BH364" s="223">
        <f>IF(N364="sníž. přenesená",J364,0)</f>
        <v>0</v>
      </c>
      <c r="BI364" s="223">
        <f>IF(N364="nulová",J364,0)</f>
        <v>0</v>
      </c>
      <c r="BJ364" s="17" t="s">
        <v>78</v>
      </c>
      <c r="BK364" s="223">
        <f>ROUND(I364*H364,2)</f>
        <v>0</v>
      </c>
      <c r="BL364" s="17" t="s">
        <v>150</v>
      </c>
      <c r="BM364" s="222" t="s">
        <v>1427</v>
      </c>
    </row>
    <row r="365" spans="2:47" s="1" customFormat="1" ht="12">
      <c r="B365" s="38"/>
      <c r="C365" s="39"/>
      <c r="D365" s="224" t="s">
        <v>134</v>
      </c>
      <c r="E365" s="39"/>
      <c r="F365" s="225" t="s">
        <v>1428</v>
      </c>
      <c r="G365" s="39"/>
      <c r="H365" s="39"/>
      <c r="I365" s="135"/>
      <c r="J365" s="39"/>
      <c r="K365" s="39"/>
      <c r="L365" s="43"/>
      <c r="M365" s="226"/>
      <c r="N365" s="83"/>
      <c r="O365" s="83"/>
      <c r="P365" s="83"/>
      <c r="Q365" s="83"/>
      <c r="R365" s="83"/>
      <c r="S365" s="83"/>
      <c r="T365" s="84"/>
      <c r="AT365" s="17" t="s">
        <v>134</v>
      </c>
      <c r="AU365" s="17" t="s">
        <v>80</v>
      </c>
    </row>
    <row r="366" spans="2:47" s="1" customFormat="1" ht="12">
      <c r="B366" s="38"/>
      <c r="C366" s="39"/>
      <c r="D366" s="224" t="s">
        <v>232</v>
      </c>
      <c r="E366" s="39"/>
      <c r="F366" s="227" t="s">
        <v>1403</v>
      </c>
      <c r="G366" s="39"/>
      <c r="H366" s="39"/>
      <c r="I366" s="135"/>
      <c r="J366" s="39"/>
      <c r="K366" s="39"/>
      <c r="L366" s="43"/>
      <c r="M366" s="226"/>
      <c r="N366" s="83"/>
      <c r="O366" s="83"/>
      <c r="P366" s="83"/>
      <c r="Q366" s="83"/>
      <c r="R366" s="83"/>
      <c r="S366" s="83"/>
      <c r="T366" s="84"/>
      <c r="AT366" s="17" t="s">
        <v>232</v>
      </c>
      <c r="AU366" s="17" t="s">
        <v>80</v>
      </c>
    </row>
    <row r="367" spans="2:65" s="1" customFormat="1" ht="16.5" customHeight="1">
      <c r="B367" s="38"/>
      <c r="C367" s="211" t="s">
        <v>1429</v>
      </c>
      <c r="D367" s="211" t="s">
        <v>127</v>
      </c>
      <c r="E367" s="212" t="s">
        <v>1430</v>
      </c>
      <c r="F367" s="213" t="s">
        <v>1431</v>
      </c>
      <c r="G367" s="214" t="s">
        <v>130</v>
      </c>
      <c r="H367" s="215">
        <v>23</v>
      </c>
      <c r="I367" s="216"/>
      <c r="J367" s="217">
        <f>ROUND(I367*H367,2)</f>
        <v>0</v>
      </c>
      <c r="K367" s="213" t="s">
        <v>164</v>
      </c>
      <c r="L367" s="43"/>
      <c r="M367" s="218" t="s">
        <v>19</v>
      </c>
      <c r="N367" s="219" t="s">
        <v>42</v>
      </c>
      <c r="O367" s="83"/>
      <c r="P367" s="220">
        <f>O367*H367</f>
        <v>0</v>
      </c>
      <c r="Q367" s="220">
        <v>0.06383</v>
      </c>
      <c r="R367" s="220">
        <f>Q367*H367</f>
        <v>1.46809</v>
      </c>
      <c r="S367" s="220">
        <v>0</v>
      </c>
      <c r="T367" s="221">
        <f>S367*H367</f>
        <v>0</v>
      </c>
      <c r="AR367" s="222" t="s">
        <v>150</v>
      </c>
      <c r="AT367" s="222" t="s">
        <v>127</v>
      </c>
      <c r="AU367" s="222" t="s">
        <v>80</v>
      </c>
      <c r="AY367" s="17" t="s">
        <v>126</v>
      </c>
      <c r="BE367" s="223">
        <f>IF(N367="základní",J367,0)</f>
        <v>0</v>
      </c>
      <c r="BF367" s="223">
        <f>IF(N367="snížená",J367,0)</f>
        <v>0</v>
      </c>
      <c r="BG367" s="223">
        <f>IF(N367="zákl. přenesená",J367,0)</f>
        <v>0</v>
      </c>
      <c r="BH367" s="223">
        <f>IF(N367="sníž. přenesená",J367,0)</f>
        <v>0</v>
      </c>
      <c r="BI367" s="223">
        <f>IF(N367="nulová",J367,0)</f>
        <v>0</v>
      </c>
      <c r="BJ367" s="17" t="s">
        <v>78</v>
      </c>
      <c r="BK367" s="223">
        <f>ROUND(I367*H367,2)</f>
        <v>0</v>
      </c>
      <c r="BL367" s="17" t="s">
        <v>150</v>
      </c>
      <c r="BM367" s="222" t="s">
        <v>1432</v>
      </c>
    </row>
    <row r="368" spans="2:47" s="1" customFormat="1" ht="12">
      <c r="B368" s="38"/>
      <c r="C368" s="39"/>
      <c r="D368" s="224" t="s">
        <v>134</v>
      </c>
      <c r="E368" s="39"/>
      <c r="F368" s="225" t="s">
        <v>1431</v>
      </c>
      <c r="G368" s="39"/>
      <c r="H368" s="39"/>
      <c r="I368" s="135"/>
      <c r="J368" s="39"/>
      <c r="K368" s="39"/>
      <c r="L368" s="43"/>
      <c r="M368" s="226"/>
      <c r="N368" s="83"/>
      <c r="O368" s="83"/>
      <c r="P368" s="83"/>
      <c r="Q368" s="83"/>
      <c r="R368" s="83"/>
      <c r="S368" s="83"/>
      <c r="T368" s="84"/>
      <c r="AT368" s="17" t="s">
        <v>134</v>
      </c>
      <c r="AU368" s="17" t="s">
        <v>80</v>
      </c>
    </row>
    <row r="369" spans="2:47" s="1" customFormat="1" ht="12">
      <c r="B369" s="38"/>
      <c r="C369" s="39"/>
      <c r="D369" s="224" t="s">
        <v>232</v>
      </c>
      <c r="E369" s="39"/>
      <c r="F369" s="227" t="s">
        <v>1433</v>
      </c>
      <c r="G369" s="39"/>
      <c r="H369" s="39"/>
      <c r="I369" s="135"/>
      <c r="J369" s="39"/>
      <c r="K369" s="39"/>
      <c r="L369" s="43"/>
      <c r="M369" s="226"/>
      <c r="N369" s="83"/>
      <c r="O369" s="83"/>
      <c r="P369" s="83"/>
      <c r="Q369" s="83"/>
      <c r="R369" s="83"/>
      <c r="S369" s="83"/>
      <c r="T369" s="84"/>
      <c r="AT369" s="17" t="s">
        <v>232</v>
      </c>
      <c r="AU369" s="17" t="s">
        <v>80</v>
      </c>
    </row>
    <row r="370" spans="2:65" s="1" customFormat="1" ht="16.5" customHeight="1">
      <c r="B370" s="38"/>
      <c r="C370" s="263" t="s">
        <v>1434</v>
      </c>
      <c r="D370" s="263" t="s">
        <v>301</v>
      </c>
      <c r="E370" s="264" t="s">
        <v>1435</v>
      </c>
      <c r="F370" s="265" t="s">
        <v>1436</v>
      </c>
      <c r="G370" s="266" t="s">
        <v>130</v>
      </c>
      <c r="H370" s="267">
        <v>23</v>
      </c>
      <c r="I370" s="268"/>
      <c r="J370" s="269">
        <f>ROUND(I370*H370,2)</f>
        <v>0</v>
      </c>
      <c r="K370" s="265" t="s">
        <v>164</v>
      </c>
      <c r="L370" s="270"/>
      <c r="M370" s="271" t="s">
        <v>19</v>
      </c>
      <c r="N370" s="272" t="s">
        <v>42</v>
      </c>
      <c r="O370" s="83"/>
      <c r="P370" s="220">
        <f>O370*H370</f>
        <v>0</v>
      </c>
      <c r="Q370" s="220">
        <v>0.0073</v>
      </c>
      <c r="R370" s="220">
        <f>Q370*H370</f>
        <v>0.1679</v>
      </c>
      <c r="S370" s="220">
        <v>0</v>
      </c>
      <c r="T370" s="221">
        <f>S370*H370</f>
        <v>0</v>
      </c>
      <c r="AR370" s="222" t="s">
        <v>172</v>
      </c>
      <c r="AT370" s="222" t="s">
        <v>301</v>
      </c>
      <c r="AU370" s="222" t="s">
        <v>80</v>
      </c>
      <c r="AY370" s="17" t="s">
        <v>126</v>
      </c>
      <c r="BE370" s="223">
        <f>IF(N370="základní",J370,0)</f>
        <v>0</v>
      </c>
      <c r="BF370" s="223">
        <f>IF(N370="snížená",J370,0)</f>
        <v>0</v>
      </c>
      <c r="BG370" s="223">
        <f>IF(N370="zákl. přenesená",J370,0)</f>
        <v>0</v>
      </c>
      <c r="BH370" s="223">
        <f>IF(N370="sníž. přenesená",J370,0)</f>
        <v>0</v>
      </c>
      <c r="BI370" s="223">
        <f>IF(N370="nulová",J370,0)</f>
        <v>0</v>
      </c>
      <c r="BJ370" s="17" t="s">
        <v>78</v>
      </c>
      <c r="BK370" s="223">
        <f>ROUND(I370*H370,2)</f>
        <v>0</v>
      </c>
      <c r="BL370" s="17" t="s">
        <v>150</v>
      </c>
      <c r="BM370" s="222" t="s">
        <v>1437</v>
      </c>
    </row>
    <row r="371" spans="2:47" s="1" customFormat="1" ht="12">
      <c r="B371" s="38"/>
      <c r="C371" s="39"/>
      <c r="D371" s="224" t="s">
        <v>134</v>
      </c>
      <c r="E371" s="39"/>
      <c r="F371" s="225" t="s">
        <v>1436</v>
      </c>
      <c r="G371" s="39"/>
      <c r="H371" s="39"/>
      <c r="I371" s="135"/>
      <c r="J371" s="39"/>
      <c r="K371" s="39"/>
      <c r="L371" s="43"/>
      <c r="M371" s="226"/>
      <c r="N371" s="83"/>
      <c r="O371" s="83"/>
      <c r="P371" s="83"/>
      <c r="Q371" s="83"/>
      <c r="R371" s="83"/>
      <c r="S371" s="83"/>
      <c r="T371" s="84"/>
      <c r="AT371" s="17" t="s">
        <v>134</v>
      </c>
      <c r="AU371" s="17" t="s">
        <v>80</v>
      </c>
    </row>
    <row r="372" spans="2:65" s="1" customFormat="1" ht="16.5" customHeight="1">
      <c r="B372" s="38"/>
      <c r="C372" s="211" t="s">
        <v>1438</v>
      </c>
      <c r="D372" s="211" t="s">
        <v>127</v>
      </c>
      <c r="E372" s="212" t="s">
        <v>1439</v>
      </c>
      <c r="F372" s="213" t="s">
        <v>1440</v>
      </c>
      <c r="G372" s="214" t="s">
        <v>130</v>
      </c>
      <c r="H372" s="215">
        <v>8</v>
      </c>
      <c r="I372" s="216"/>
      <c r="J372" s="217">
        <f>ROUND(I372*H372,2)</f>
        <v>0</v>
      </c>
      <c r="K372" s="213" t="s">
        <v>164</v>
      </c>
      <c r="L372" s="43"/>
      <c r="M372" s="218" t="s">
        <v>19</v>
      </c>
      <c r="N372" s="219" t="s">
        <v>42</v>
      </c>
      <c r="O372" s="83"/>
      <c r="P372" s="220">
        <f>O372*H372</f>
        <v>0</v>
      </c>
      <c r="Q372" s="220">
        <v>0.12303</v>
      </c>
      <c r="R372" s="220">
        <f>Q372*H372</f>
        <v>0.98424</v>
      </c>
      <c r="S372" s="220">
        <v>0</v>
      </c>
      <c r="T372" s="221">
        <f>S372*H372</f>
        <v>0</v>
      </c>
      <c r="AR372" s="222" t="s">
        <v>150</v>
      </c>
      <c r="AT372" s="222" t="s">
        <v>127</v>
      </c>
      <c r="AU372" s="222" t="s">
        <v>80</v>
      </c>
      <c r="AY372" s="17" t="s">
        <v>126</v>
      </c>
      <c r="BE372" s="223">
        <f>IF(N372="základní",J372,0)</f>
        <v>0</v>
      </c>
      <c r="BF372" s="223">
        <f>IF(N372="snížená",J372,0)</f>
        <v>0</v>
      </c>
      <c r="BG372" s="223">
        <f>IF(N372="zákl. přenesená",J372,0)</f>
        <v>0</v>
      </c>
      <c r="BH372" s="223">
        <f>IF(N372="sníž. přenesená",J372,0)</f>
        <v>0</v>
      </c>
      <c r="BI372" s="223">
        <f>IF(N372="nulová",J372,0)</f>
        <v>0</v>
      </c>
      <c r="BJ372" s="17" t="s">
        <v>78</v>
      </c>
      <c r="BK372" s="223">
        <f>ROUND(I372*H372,2)</f>
        <v>0</v>
      </c>
      <c r="BL372" s="17" t="s">
        <v>150</v>
      </c>
      <c r="BM372" s="222" t="s">
        <v>1441</v>
      </c>
    </row>
    <row r="373" spans="2:47" s="1" customFormat="1" ht="12">
      <c r="B373" s="38"/>
      <c r="C373" s="39"/>
      <c r="D373" s="224" t="s">
        <v>134</v>
      </c>
      <c r="E373" s="39"/>
      <c r="F373" s="225" t="s">
        <v>1440</v>
      </c>
      <c r="G373" s="39"/>
      <c r="H373" s="39"/>
      <c r="I373" s="135"/>
      <c r="J373" s="39"/>
      <c r="K373" s="39"/>
      <c r="L373" s="43"/>
      <c r="M373" s="226"/>
      <c r="N373" s="83"/>
      <c r="O373" s="83"/>
      <c r="P373" s="83"/>
      <c r="Q373" s="83"/>
      <c r="R373" s="83"/>
      <c r="S373" s="83"/>
      <c r="T373" s="84"/>
      <c r="AT373" s="17" t="s">
        <v>134</v>
      </c>
      <c r="AU373" s="17" t="s">
        <v>80</v>
      </c>
    </row>
    <row r="374" spans="2:47" s="1" customFormat="1" ht="12">
      <c r="B374" s="38"/>
      <c r="C374" s="39"/>
      <c r="D374" s="224" t="s">
        <v>232</v>
      </c>
      <c r="E374" s="39"/>
      <c r="F374" s="227" t="s">
        <v>1433</v>
      </c>
      <c r="G374" s="39"/>
      <c r="H374" s="39"/>
      <c r="I374" s="135"/>
      <c r="J374" s="39"/>
      <c r="K374" s="39"/>
      <c r="L374" s="43"/>
      <c r="M374" s="226"/>
      <c r="N374" s="83"/>
      <c r="O374" s="83"/>
      <c r="P374" s="83"/>
      <c r="Q374" s="83"/>
      <c r="R374" s="83"/>
      <c r="S374" s="83"/>
      <c r="T374" s="84"/>
      <c r="AT374" s="17" t="s">
        <v>232</v>
      </c>
      <c r="AU374" s="17" t="s">
        <v>80</v>
      </c>
    </row>
    <row r="375" spans="2:65" s="1" customFormat="1" ht="16.5" customHeight="1">
      <c r="B375" s="38"/>
      <c r="C375" s="263" t="s">
        <v>1442</v>
      </c>
      <c r="D375" s="263" t="s">
        <v>301</v>
      </c>
      <c r="E375" s="264" t="s">
        <v>1443</v>
      </c>
      <c r="F375" s="265" t="s">
        <v>1444</v>
      </c>
      <c r="G375" s="266" t="s">
        <v>130</v>
      </c>
      <c r="H375" s="267">
        <v>8</v>
      </c>
      <c r="I375" s="268"/>
      <c r="J375" s="269">
        <f>ROUND(I375*H375,2)</f>
        <v>0</v>
      </c>
      <c r="K375" s="265" t="s">
        <v>164</v>
      </c>
      <c r="L375" s="270"/>
      <c r="M375" s="271" t="s">
        <v>19</v>
      </c>
      <c r="N375" s="272" t="s">
        <v>42</v>
      </c>
      <c r="O375" s="83"/>
      <c r="P375" s="220">
        <f>O375*H375</f>
        <v>0</v>
      </c>
      <c r="Q375" s="220">
        <v>0.0133</v>
      </c>
      <c r="R375" s="220">
        <f>Q375*H375</f>
        <v>0.1064</v>
      </c>
      <c r="S375" s="220">
        <v>0</v>
      </c>
      <c r="T375" s="221">
        <f>S375*H375</f>
        <v>0</v>
      </c>
      <c r="AR375" s="222" t="s">
        <v>172</v>
      </c>
      <c r="AT375" s="222" t="s">
        <v>301</v>
      </c>
      <c r="AU375" s="222" t="s">
        <v>80</v>
      </c>
      <c r="AY375" s="17" t="s">
        <v>126</v>
      </c>
      <c r="BE375" s="223">
        <f>IF(N375="základní",J375,0)</f>
        <v>0</v>
      </c>
      <c r="BF375" s="223">
        <f>IF(N375="snížená",J375,0)</f>
        <v>0</v>
      </c>
      <c r="BG375" s="223">
        <f>IF(N375="zákl. přenesená",J375,0)</f>
        <v>0</v>
      </c>
      <c r="BH375" s="223">
        <f>IF(N375="sníž. přenesená",J375,0)</f>
        <v>0</v>
      </c>
      <c r="BI375" s="223">
        <f>IF(N375="nulová",J375,0)</f>
        <v>0</v>
      </c>
      <c r="BJ375" s="17" t="s">
        <v>78</v>
      </c>
      <c r="BK375" s="223">
        <f>ROUND(I375*H375,2)</f>
        <v>0</v>
      </c>
      <c r="BL375" s="17" t="s">
        <v>150</v>
      </c>
      <c r="BM375" s="222" t="s">
        <v>1445</v>
      </c>
    </row>
    <row r="376" spans="2:47" s="1" customFormat="1" ht="12">
      <c r="B376" s="38"/>
      <c r="C376" s="39"/>
      <c r="D376" s="224" t="s">
        <v>134</v>
      </c>
      <c r="E376" s="39"/>
      <c r="F376" s="225" t="s">
        <v>1444</v>
      </c>
      <c r="G376" s="39"/>
      <c r="H376" s="39"/>
      <c r="I376" s="135"/>
      <c r="J376" s="39"/>
      <c r="K376" s="39"/>
      <c r="L376" s="43"/>
      <c r="M376" s="226"/>
      <c r="N376" s="83"/>
      <c r="O376" s="83"/>
      <c r="P376" s="83"/>
      <c r="Q376" s="83"/>
      <c r="R376" s="83"/>
      <c r="S376" s="83"/>
      <c r="T376" s="84"/>
      <c r="AT376" s="17" t="s">
        <v>134</v>
      </c>
      <c r="AU376" s="17" t="s">
        <v>80</v>
      </c>
    </row>
    <row r="377" spans="2:65" s="1" customFormat="1" ht="16.5" customHeight="1">
      <c r="B377" s="38"/>
      <c r="C377" s="211" t="s">
        <v>1446</v>
      </c>
      <c r="D377" s="211" t="s">
        <v>127</v>
      </c>
      <c r="E377" s="212" t="s">
        <v>1447</v>
      </c>
      <c r="F377" s="213" t="s">
        <v>1448</v>
      </c>
      <c r="G377" s="214" t="s">
        <v>130</v>
      </c>
      <c r="H377" s="215">
        <v>1</v>
      </c>
      <c r="I377" s="216"/>
      <c r="J377" s="217">
        <f>ROUND(I377*H377,2)</f>
        <v>0</v>
      </c>
      <c r="K377" s="213" t="s">
        <v>164</v>
      </c>
      <c r="L377" s="43"/>
      <c r="M377" s="218" t="s">
        <v>19</v>
      </c>
      <c r="N377" s="219" t="s">
        <v>42</v>
      </c>
      <c r="O377" s="83"/>
      <c r="P377" s="220">
        <f>O377*H377</f>
        <v>0</v>
      </c>
      <c r="Q377" s="220">
        <v>0.32906</v>
      </c>
      <c r="R377" s="220">
        <f>Q377*H377</f>
        <v>0.32906</v>
      </c>
      <c r="S377" s="220">
        <v>0</v>
      </c>
      <c r="T377" s="221">
        <f>S377*H377</f>
        <v>0</v>
      </c>
      <c r="AR377" s="222" t="s">
        <v>150</v>
      </c>
      <c r="AT377" s="222" t="s">
        <v>127</v>
      </c>
      <c r="AU377" s="222" t="s">
        <v>80</v>
      </c>
      <c r="AY377" s="17" t="s">
        <v>126</v>
      </c>
      <c r="BE377" s="223">
        <f>IF(N377="základní",J377,0)</f>
        <v>0</v>
      </c>
      <c r="BF377" s="223">
        <f>IF(N377="snížená",J377,0)</f>
        <v>0</v>
      </c>
      <c r="BG377" s="223">
        <f>IF(N377="zákl. přenesená",J377,0)</f>
        <v>0</v>
      </c>
      <c r="BH377" s="223">
        <f>IF(N377="sníž. přenesená",J377,0)</f>
        <v>0</v>
      </c>
      <c r="BI377" s="223">
        <f>IF(N377="nulová",J377,0)</f>
        <v>0</v>
      </c>
      <c r="BJ377" s="17" t="s">
        <v>78</v>
      </c>
      <c r="BK377" s="223">
        <f>ROUND(I377*H377,2)</f>
        <v>0</v>
      </c>
      <c r="BL377" s="17" t="s">
        <v>150</v>
      </c>
      <c r="BM377" s="222" t="s">
        <v>1449</v>
      </c>
    </row>
    <row r="378" spans="2:47" s="1" customFormat="1" ht="12">
      <c r="B378" s="38"/>
      <c r="C378" s="39"/>
      <c r="D378" s="224" t="s">
        <v>134</v>
      </c>
      <c r="E378" s="39"/>
      <c r="F378" s="225" t="s">
        <v>1448</v>
      </c>
      <c r="G378" s="39"/>
      <c r="H378" s="39"/>
      <c r="I378" s="135"/>
      <c r="J378" s="39"/>
      <c r="K378" s="39"/>
      <c r="L378" s="43"/>
      <c r="M378" s="226"/>
      <c r="N378" s="83"/>
      <c r="O378" s="83"/>
      <c r="P378" s="83"/>
      <c r="Q378" s="83"/>
      <c r="R378" s="83"/>
      <c r="S378" s="83"/>
      <c r="T378" s="84"/>
      <c r="AT378" s="17" t="s">
        <v>134</v>
      </c>
      <c r="AU378" s="17" t="s">
        <v>80</v>
      </c>
    </row>
    <row r="379" spans="2:47" s="1" customFormat="1" ht="12">
      <c r="B379" s="38"/>
      <c r="C379" s="39"/>
      <c r="D379" s="224" t="s">
        <v>232</v>
      </c>
      <c r="E379" s="39"/>
      <c r="F379" s="227" t="s">
        <v>1433</v>
      </c>
      <c r="G379" s="39"/>
      <c r="H379" s="39"/>
      <c r="I379" s="135"/>
      <c r="J379" s="39"/>
      <c r="K379" s="39"/>
      <c r="L379" s="43"/>
      <c r="M379" s="226"/>
      <c r="N379" s="83"/>
      <c r="O379" s="83"/>
      <c r="P379" s="83"/>
      <c r="Q379" s="83"/>
      <c r="R379" s="83"/>
      <c r="S379" s="83"/>
      <c r="T379" s="84"/>
      <c r="AT379" s="17" t="s">
        <v>232</v>
      </c>
      <c r="AU379" s="17" t="s">
        <v>80</v>
      </c>
    </row>
    <row r="380" spans="2:65" s="1" customFormat="1" ht="16.5" customHeight="1">
      <c r="B380" s="38"/>
      <c r="C380" s="263" t="s">
        <v>1450</v>
      </c>
      <c r="D380" s="263" t="s">
        <v>301</v>
      </c>
      <c r="E380" s="264" t="s">
        <v>1451</v>
      </c>
      <c r="F380" s="265" t="s">
        <v>1452</v>
      </c>
      <c r="G380" s="266" t="s">
        <v>130</v>
      </c>
      <c r="H380" s="267">
        <v>1</v>
      </c>
      <c r="I380" s="268"/>
      <c r="J380" s="269">
        <f>ROUND(I380*H380,2)</f>
        <v>0</v>
      </c>
      <c r="K380" s="265" t="s">
        <v>164</v>
      </c>
      <c r="L380" s="270"/>
      <c r="M380" s="271" t="s">
        <v>19</v>
      </c>
      <c r="N380" s="272" t="s">
        <v>42</v>
      </c>
      <c r="O380" s="83"/>
      <c r="P380" s="220">
        <f>O380*H380</f>
        <v>0</v>
      </c>
      <c r="Q380" s="220">
        <v>0.0295</v>
      </c>
      <c r="R380" s="220">
        <f>Q380*H380</f>
        <v>0.0295</v>
      </c>
      <c r="S380" s="220">
        <v>0</v>
      </c>
      <c r="T380" s="221">
        <f>S380*H380</f>
        <v>0</v>
      </c>
      <c r="AR380" s="222" t="s">
        <v>172</v>
      </c>
      <c r="AT380" s="222" t="s">
        <v>301</v>
      </c>
      <c r="AU380" s="222" t="s">
        <v>80</v>
      </c>
      <c r="AY380" s="17" t="s">
        <v>126</v>
      </c>
      <c r="BE380" s="223">
        <f>IF(N380="základní",J380,0)</f>
        <v>0</v>
      </c>
      <c r="BF380" s="223">
        <f>IF(N380="snížená",J380,0)</f>
        <v>0</v>
      </c>
      <c r="BG380" s="223">
        <f>IF(N380="zákl. přenesená",J380,0)</f>
        <v>0</v>
      </c>
      <c r="BH380" s="223">
        <f>IF(N380="sníž. přenesená",J380,0)</f>
        <v>0</v>
      </c>
      <c r="BI380" s="223">
        <f>IF(N380="nulová",J380,0)</f>
        <v>0</v>
      </c>
      <c r="BJ380" s="17" t="s">
        <v>78</v>
      </c>
      <c r="BK380" s="223">
        <f>ROUND(I380*H380,2)</f>
        <v>0</v>
      </c>
      <c r="BL380" s="17" t="s">
        <v>150</v>
      </c>
      <c r="BM380" s="222" t="s">
        <v>1453</v>
      </c>
    </row>
    <row r="381" spans="2:47" s="1" customFormat="1" ht="12">
      <c r="B381" s="38"/>
      <c r="C381" s="39"/>
      <c r="D381" s="224" t="s">
        <v>134</v>
      </c>
      <c r="E381" s="39"/>
      <c r="F381" s="225" t="s">
        <v>1452</v>
      </c>
      <c r="G381" s="39"/>
      <c r="H381" s="39"/>
      <c r="I381" s="135"/>
      <c r="J381" s="39"/>
      <c r="K381" s="39"/>
      <c r="L381" s="43"/>
      <c r="M381" s="226"/>
      <c r="N381" s="83"/>
      <c r="O381" s="83"/>
      <c r="P381" s="83"/>
      <c r="Q381" s="83"/>
      <c r="R381" s="83"/>
      <c r="S381" s="83"/>
      <c r="T381" s="84"/>
      <c r="AT381" s="17" t="s">
        <v>134</v>
      </c>
      <c r="AU381" s="17" t="s">
        <v>80</v>
      </c>
    </row>
    <row r="382" spans="2:65" s="1" customFormat="1" ht="16.5" customHeight="1">
      <c r="B382" s="38"/>
      <c r="C382" s="211" t="s">
        <v>1454</v>
      </c>
      <c r="D382" s="211" t="s">
        <v>127</v>
      </c>
      <c r="E382" s="212" t="s">
        <v>1455</v>
      </c>
      <c r="F382" s="213" t="s">
        <v>1456</v>
      </c>
      <c r="G382" s="214" t="s">
        <v>261</v>
      </c>
      <c r="H382" s="215">
        <v>552</v>
      </c>
      <c r="I382" s="216"/>
      <c r="J382" s="217">
        <f>ROUND(I382*H382,2)</f>
        <v>0</v>
      </c>
      <c r="K382" s="213" t="s">
        <v>164</v>
      </c>
      <c r="L382" s="43"/>
      <c r="M382" s="218" t="s">
        <v>19</v>
      </c>
      <c r="N382" s="219" t="s">
        <v>42</v>
      </c>
      <c r="O382" s="83"/>
      <c r="P382" s="220">
        <f>O382*H382</f>
        <v>0</v>
      </c>
      <c r="Q382" s="220">
        <v>0.00019</v>
      </c>
      <c r="R382" s="220">
        <f>Q382*H382</f>
        <v>0.10488</v>
      </c>
      <c r="S382" s="220">
        <v>0</v>
      </c>
      <c r="T382" s="221">
        <f>S382*H382</f>
        <v>0</v>
      </c>
      <c r="AR382" s="222" t="s">
        <v>150</v>
      </c>
      <c r="AT382" s="222" t="s">
        <v>127</v>
      </c>
      <c r="AU382" s="222" t="s">
        <v>80</v>
      </c>
      <c r="AY382" s="17" t="s">
        <v>126</v>
      </c>
      <c r="BE382" s="223">
        <f>IF(N382="základní",J382,0)</f>
        <v>0</v>
      </c>
      <c r="BF382" s="223">
        <f>IF(N382="snížená",J382,0)</f>
        <v>0</v>
      </c>
      <c r="BG382" s="223">
        <f>IF(N382="zákl. přenesená",J382,0)</f>
        <v>0</v>
      </c>
      <c r="BH382" s="223">
        <f>IF(N382="sníž. přenesená",J382,0)</f>
        <v>0</v>
      </c>
      <c r="BI382" s="223">
        <f>IF(N382="nulová",J382,0)</f>
        <v>0</v>
      </c>
      <c r="BJ382" s="17" t="s">
        <v>78</v>
      </c>
      <c r="BK382" s="223">
        <f>ROUND(I382*H382,2)</f>
        <v>0</v>
      </c>
      <c r="BL382" s="17" t="s">
        <v>150</v>
      </c>
      <c r="BM382" s="222" t="s">
        <v>1457</v>
      </c>
    </row>
    <row r="383" spans="2:47" s="1" customFormat="1" ht="12">
      <c r="B383" s="38"/>
      <c r="C383" s="39"/>
      <c r="D383" s="224" t="s">
        <v>134</v>
      </c>
      <c r="E383" s="39"/>
      <c r="F383" s="225" t="s">
        <v>1458</v>
      </c>
      <c r="G383" s="39"/>
      <c r="H383" s="39"/>
      <c r="I383" s="135"/>
      <c r="J383" s="39"/>
      <c r="K383" s="39"/>
      <c r="L383" s="43"/>
      <c r="M383" s="226"/>
      <c r="N383" s="83"/>
      <c r="O383" s="83"/>
      <c r="P383" s="83"/>
      <c r="Q383" s="83"/>
      <c r="R383" s="83"/>
      <c r="S383" s="83"/>
      <c r="T383" s="84"/>
      <c r="AT383" s="17" t="s">
        <v>134</v>
      </c>
      <c r="AU383" s="17" t="s">
        <v>80</v>
      </c>
    </row>
    <row r="384" spans="2:51" s="12" customFormat="1" ht="12">
      <c r="B384" s="231"/>
      <c r="C384" s="232"/>
      <c r="D384" s="224" t="s">
        <v>240</v>
      </c>
      <c r="E384" s="233" t="s">
        <v>19</v>
      </c>
      <c r="F384" s="234" t="s">
        <v>1459</v>
      </c>
      <c r="G384" s="232"/>
      <c r="H384" s="235">
        <v>552</v>
      </c>
      <c r="I384" s="236"/>
      <c r="J384" s="232"/>
      <c r="K384" s="232"/>
      <c r="L384" s="237"/>
      <c r="M384" s="238"/>
      <c r="N384" s="239"/>
      <c r="O384" s="239"/>
      <c r="P384" s="239"/>
      <c r="Q384" s="239"/>
      <c r="R384" s="239"/>
      <c r="S384" s="239"/>
      <c r="T384" s="240"/>
      <c r="AT384" s="241" t="s">
        <v>240</v>
      </c>
      <c r="AU384" s="241" t="s">
        <v>80</v>
      </c>
      <c r="AV384" s="12" t="s">
        <v>80</v>
      </c>
      <c r="AW384" s="12" t="s">
        <v>32</v>
      </c>
      <c r="AX384" s="12" t="s">
        <v>78</v>
      </c>
      <c r="AY384" s="241" t="s">
        <v>126</v>
      </c>
    </row>
    <row r="385" spans="2:65" s="1" customFormat="1" ht="16.5" customHeight="1">
      <c r="B385" s="38"/>
      <c r="C385" s="211" t="s">
        <v>1460</v>
      </c>
      <c r="D385" s="211" t="s">
        <v>127</v>
      </c>
      <c r="E385" s="212" t="s">
        <v>1461</v>
      </c>
      <c r="F385" s="213" t="s">
        <v>1462</v>
      </c>
      <c r="G385" s="214" t="s">
        <v>261</v>
      </c>
      <c r="H385" s="215">
        <v>552</v>
      </c>
      <c r="I385" s="216"/>
      <c r="J385" s="217">
        <f>ROUND(I385*H385,2)</f>
        <v>0</v>
      </c>
      <c r="K385" s="213" t="s">
        <v>164</v>
      </c>
      <c r="L385" s="43"/>
      <c r="M385" s="218" t="s">
        <v>19</v>
      </c>
      <c r="N385" s="219" t="s">
        <v>42</v>
      </c>
      <c r="O385" s="83"/>
      <c r="P385" s="220">
        <f>O385*H385</f>
        <v>0</v>
      </c>
      <c r="Q385" s="220">
        <v>7E-05</v>
      </c>
      <c r="R385" s="220">
        <f>Q385*H385</f>
        <v>0.038639999999999994</v>
      </c>
      <c r="S385" s="220">
        <v>0</v>
      </c>
      <c r="T385" s="221">
        <f>S385*H385</f>
        <v>0</v>
      </c>
      <c r="AR385" s="222" t="s">
        <v>150</v>
      </c>
      <c r="AT385" s="222" t="s">
        <v>127</v>
      </c>
      <c r="AU385" s="222" t="s">
        <v>80</v>
      </c>
      <c r="AY385" s="17" t="s">
        <v>126</v>
      </c>
      <c r="BE385" s="223">
        <f>IF(N385="základní",J385,0)</f>
        <v>0</v>
      </c>
      <c r="BF385" s="223">
        <f>IF(N385="snížená",J385,0)</f>
        <v>0</v>
      </c>
      <c r="BG385" s="223">
        <f>IF(N385="zákl. přenesená",J385,0)</f>
        <v>0</v>
      </c>
      <c r="BH385" s="223">
        <f>IF(N385="sníž. přenesená",J385,0)</f>
        <v>0</v>
      </c>
      <c r="BI385" s="223">
        <f>IF(N385="nulová",J385,0)</f>
        <v>0</v>
      </c>
      <c r="BJ385" s="17" t="s">
        <v>78</v>
      </c>
      <c r="BK385" s="223">
        <f>ROUND(I385*H385,2)</f>
        <v>0</v>
      </c>
      <c r="BL385" s="17" t="s">
        <v>150</v>
      </c>
      <c r="BM385" s="222" t="s">
        <v>1463</v>
      </c>
    </row>
    <row r="386" spans="2:47" s="1" customFormat="1" ht="12">
      <c r="B386" s="38"/>
      <c r="C386" s="39"/>
      <c r="D386" s="224" t="s">
        <v>134</v>
      </c>
      <c r="E386" s="39"/>
      <c r="F386" s="225" t="s">
        <v>1464</v>
      </c>
      <c r="G386" s="39"/>
      <c r="H386" s="39"/>
      <c r="I386" s="135"/>
      <c r="J386" s="39"/>
      <c r="K386" s="39"/>
      <c r="L386" s="43"/>
      <c r="M386" s="226"/>
      <c r="N386" s="83"/>
      <c r="O386" s="83"/>
      <c r="P386" s="83"/>
      <c r="Q386" s="83"/>
      <c r="R386" s="83"/>
      <c r="S386" s="83"/>
      <c r="T386" s="84"/>
      <c r="AT386" s="17" t="s">
        <v>134</v>
      </c>
      <c r="AU386" s="17" t="s">
        <v>80</v>
      </c>
    </row>
    <row r="387" spans="2:63" s="11" customFormat="1" ht="22.8" customHeight="1">
      <c r="B387" s="195"/>
      <c r="C387" s="196"/>
      <c r="D387" s="197" t="s">
        <v>70</v>
      </c>
      <c r="E387" s="209" t="s">
        <v>179</v>
      </c>
      <c r="F387" s="209" t="s">
        <v>483</v>
      </c>
      <c r="G387" s="196"/>
      <c r="H387" s="196"/>
      <c r="I387" s="199"/>
      <c r="J387" s="210">
        <f>BK387</f>
        <v>0</v>
      </c>
      <c r="K387" s="196"/>
      <c r="L387" s="201"/>
      <c r="M387" s="202"/>
      <c r="N387" s="203"/>
      <c r="O387" s="203"/>
      <c r="P387" s="204">
        <f>SUM(P388:P392)</f>
        <v>0</v>
      </c>
      <c r="Q387" s="203"/>
      <c r="R387" s="204">
        <f>SUM(R388:R392)</f>
        <v>30.732000000000003</v>
      </c>
      <c r="S387" s="203"/>
      <c r="T387" s="205">
        <f>SUM(T388:T392)</f>
        <v>0</v>
      </c>
      <c r="AR387" s="206" t="s">
        <v>78</v>
      </c>
      <c r="AT387" s="207" t="s">
        <v>70</v>
      </c>
      <c r="AU387" s="207" t="s">
        <v>78</v>
      </c>
      <c r="AY387" s="206" t="s">
        <v>126</v>
      </c>
      <c r="BK387" s="208">
        <f>SUM(BK388:BK392)</f>
        <v>0</v>
      </c>
    </row>
    <row r="388" spans="2:65" s="1" customFormat="1" ht="16.5" customHeight="1">
      <c r="B388" s="38"/>
      <c r="C388" s="211" t="s">
        <v>1465</v>
      </c>
      <c r="D388" s="211" t="s">
        <v>127</v>
      </c>
      <c r="E388" s="212" t="s">
        <v>1466</v>
      </c>
      <c r="F388" s="213" t="s">
        <v>1467</v>
      </c>
      <c r="G388" s="214" t="s">
        <v>261</v>
      </c>
      <c r="H388" s="215">
        <v>130</v>
      </c>
      <c r="I388" s="216"/>
      <c r="J388" s="217">
        <f>ROUND(I388*H388,2)</f>
        <v>0</v>
      </c>
      <c r="K388" s="213" t="s">
        <v>164</v>
      </c>
      <c r="L388" s="43"/>
      <c r="M388" s="218" t="s">
        <v>19</v>
      </c>
      <c r="N388" s="219" t="s">
        <v>42</v>
      </c>
      <c r="O388" s="83"/>
      <c r="P388" s="220">
        <f>O388*H388</f>
        <v>0</v>
      </c>
      <c r="Q388" s="220">
        <v>0.1554</v>
      </c>
      <c r="R388" s="220">
        <f>Q388*H388</f>
        <v>20.202</v>
      </c>
      <c r="S388" s="220">
        <v>0</v>
      </c>
      <c r="T388" s="221">
        <f>S388*H388</f>
        <v>0</v>
      </c>
      <c r="AR388" s="222" t="s">
        <v>150</v>
      </c>
      <c r="AT388" s="222" t="s">
        <v>127</v>
      </c>
      <c r="AU388" s="222" t="s">
        <v>80</v>
      </c>
      <c r="AY388" s="17" t="s">
        <v>126</v>
      </c>
      <c r="BE388" s="223">
        <f>IF(N388="základní",J388,0)</f>
        <v>0</v>
      </c>
      <c r="BF388" s="223">
        <f>IF(N388="snížená",J388,0)</f>
        <v>0</v>
      </c>
      <c r="BG388" s="223">
        <f>IF(N388="zákl. přenesená",J388,0)</f>
        <v>0</v>
      </c>
      <c r="BH388" s="223">
        <f>IF(N388="sníž. přenesená",J388,0)</f>
        <v>0</v>
      </c>
      <c r="BI388" s="223">
        <f>IF(N388="nulová",J388,0)</f>
        <v>0</v>
      </c>
      <c r="BJ388" s="17" t="s">
        <v>78</v>
      </c>
      <c r="BK388" s="223">
        <f>ROUND(I388*H388,2)</f>
        <v>0</v>
      </c>
      <c r="BL388" s="17" t="s">
        <v>150</v>
      </c>
      <c r="BM388" s="222" t="s">
        <v>1468</v>
      </c>
    </row>
    <row r="389" spans="2:47" s="1" customFormat="1" ht="12">
      <c r="B389" s="38"/>
      <c r="C389" s="39"/>
      <c r="D389" s="224" t="s">
        <v>134</v>
      </c>
      <c r="E389" s="39"/>
      <c r="F389" s="225" t="s">
        <v>1469</v>
      </c>
      <c r="G389" s="39"/>
      <c r="H389" s="39"/>
      <c r="I389" s="135"/>
      <c r="J389" s="39"/>
      <c r="K389" s="39"/>
      <c r="L389" s="43"/>
      <c r="M389" s="226"/>
      <c r="N389" s="83"/>
      <c r="O389" s="83"/>
      <c r="P389" s="83"/>
      <c r="Q389" s="83"/>
      <c r="R389" s="83"/>
      <c r="S389" s="83"/>
      <c r="T389" s="84"/>
      <c r="AT389" s="17" t="s">
        <v>134</v>
      </c>
      <c r="AU389" s="17" t="s">
        <v>80</v>
      </c>
    </row>
    <row r="390" spans="2:47" s="1" customFormat="1" ht="12">
      <c r="B390" s="38"/>
      <c r="C390" s="39"/>
      <c r="D390" s="224" t="s">
        <v>232</v>
      </c>
      <c r="E390" s="39"/>
      <c r="F390" s="227" t="s">
        <v>1470</v>
      </c>
      <c r="G390" s="39"/>
      <c r="H390" s="39"/>
      <c r="I390" s="135"/>
      <c r="J390" s="39"/>
      <c r="K390" s="39"/>
      <c r="L390" s="43"/>
      <c r="M390" s="226"/>
      <c r="N390" s="83"/>
      <c r="O390" s="83"/>
      <c r="P390" s="83"/>
      <c r="Q390" s="83"/>
      <c r="R390" s="83"/>
      <c r="S390" s="83"/>
      <c r="T390" s="84"/>
      <c r="AT390" s="17" t="s">
        <v>232</v>
      </c>
      <c r="AU390" s="17" t="s">
        <v>80</v>
      </c>
    </row>
    <row r="391" spans="2:65" s="1" customFormat="1" ht="16.5" customHeight="1">
      <c r="B391" s="38"/>
      <c r="C391" s="263" t="s">
        <v>1471</v>
      </c>
      <c r="D391" s="263" t="s">
        <v>301</v>
      </c>
      <c r="E391" s="264" t="s">
        <v>1472</v>
      </c>
      <c r="F391" s="265" t="s">
        <v>1473</v>
      </c>
      <c r="G391" s="266" t="s">
        <v>261</v>
      </c>
      <c r="H391" s="267">
        <v>130</v>
      </c>
      <c r="I391" s="268"/>
      <c r="J391" s="269">
        <f>ROUND(I391*H391,2)</f>
        <v>0</v>
      </c>
      <c r="K391" s="265" t="s">
        <v>164</v>
      </c>
      <c r="L391" s="270"/>
      <c r="M391" s="271" t="s">
        <v>19</v>
      </c>
      <c r="N391" s="272" t="s">
        <v>42</v>
      </c>
      <c r="O391" s="83"/>
      <c r="P391" s="220">
        <f>O391*H391</f>
        <v>0</v>
      </c>
      <c r="Q391" s="220">
        <v>0.081</v>
      </c>
      <c r="R391" s="220">
        <f>Q391*H391</f>
        <v>10.530000000000001</v>
      </c>
      <c r="S391" s="220">
        <v>0</v>
      </c>
      <c r="T391" s="221">
        <f>S391*H391</f>
        <v>0</v>
      </c>
      <c r="AR391" s="222" t="s">
        <v>172</v>
      </c>
      <c r="AT391" s="222" t="s">
        <v>301</v>
      </c>
      <c r="AU391" s="222" t="s">
        <v>80</v>
      </c>
      <c r="AY391" s="17" t="s">
        <v>126</v>
      </c>
      <c r="BE391" s="223">
        <f>IF(N391="základní",J391,0)</f>
        <v>0</v>
      </c>
      <c r="BF391" s="223">
        <f>IF(N391="snížená",J391,0)</f>
        <v>0</v>
      </c>
      <c r="BG391" s="223">
        <f>IF(N391="zákl. přenesená",J391,0)</f>
        <v>0</v>
      </c>
      <c r="BH391" s="223">
        <f>IF(N391="sníž. přenesená",J391,0)</f>
        <v>0</v>
      </c>
      <c r="BI391" s="223">
        <f>IF(N391="nulová",J391,0)</f>
        <v>0</v>
      </c>
      <c r="BJ391" s="17" t="s">
        <v>78</v>
      </c>
      <c r="BK391" s="223">
        <f>ROUND(I391*H391,2)</f>
        <v>0</v>
      </c>
      <c r="BL391" s="17" t="s">
        <v>150</v>
      </c>
      <c r="BM391" s="222" t="s">
        <v>1474</v>
      </c>
    </row>
    <row r="392" spans="2:47" s="1" customFormat="1" ht="12">
      <c r="B392" s="38"/>
      <c r="C392" s="39"/>
      <c r="D392" s="224" t="s">
        <v>134</v>
      </c>
      <c r="E392" s="39"/>
      <c r="F392" s="225" t="s">
        <v>1473</v>
      </c>
      <c r="G392" s="39"/>
      <c r="H392" s="39"/>
      <c r="I392" s="135"/>
      <c r="J392" s="39"/>
      <c r="K392" s="39"/>
      <c r="L392" s="43"/>
      <c r="M392" s="226"/>
      <c r="N392" s="83"/>
      <c r="O392" s="83"/>
      <c r="P392" s="83"/>
      <c r="Q392" s="83"/>
      <c r="R392" s="83"/>
      <c r="S392" s="83"/>
      <c r="T392" s="84"/>
      <c r="AT392" s="17" t="s">
        <v>134</v>
      </c>
      <c r="AU392" s="17" t="s">
        <v>80</v>
      </c>
    </row>
    <row r="393" spans="2:63" s="11" customFormat="1" ht="22.8" customHeight="1">
      <c r="B393" s="195"/>
      <c r="C393" s="196"/>
      <c r="D393" s="197" t="s">
        <v>70</v>
      </c>
      <c r="E393" s="209" t="s">
        <v>615</v>
      </c>
      <c r="F393" s="209" t="s">
        <v>616</v>
      </c>
      <c r="G393" s="196"/>
      <c r="H393" s="196"/>
      <c r="I393" s="199"/>
      <c r="J393" s="210">
        <f>BK393</f>
        <v>0</v>
      </c>
      <c r="K393" s="196"/>
      <c r="L393" s="201"/>
      <c r="M393" s="202"/>
      <c r="N393" s="203"/>
      <c r="O393" s="203"/>
      <c r="P393" s="204">
        <f>SUM(P394:P396)</f>
        <v>0</v>
      </c>
      <c r="Q393" s="203"/>
      <c r="R393" s="204">
        <f>SUM(R394:R396)</f>
        <v>0</v>
      </c>
      <c r="S393" s="203"/>
      <c r="T393" s="205">
        <f>SUM(T394:T396)</f>
        <v>0</v>
      </c>
      <c r="AR393" s="206" t="s">
        <v>78</v>
      </c>
      <c r="AT393" s="207" t="s">
        <v>70</v>
      </c>
      <c r="AU393" s="207" t="s">
        <v>78</v>
      </c>
      <c r="AY393" s="206" t="s">
        <v>126</v>
      </c>
      <c r="BK393" s="208">
        <f>SUM(BK394:BK396)</f>
        <v>0</v>
      </c>
    </row>
    <row r="394" spans="2:65" s="1" customFormat="1" ht="16.5" customHeight="1">
      <c r="B394" s="38"/>
      <c r="C394" s="211" t="s">
        <v>1475</v>
      </c>
      <c r="D394" s="211" t="s">
        <v>127</v>
      </c>
      <c r="E394" s="212" t="s">
        <v>1476</v>
      </c>
      <c r="F394" s="213" t="s">
        <v>1477</v>
      </c>
      <c r="G394" s="214" t="s">
        <v>286</v>
      </c>
      <c r="H394" s="215">
        <v>12.132</v>
      </c>
      <c r="I394" s="216"/>
      <c r="J394" s="217">
        <f>ROUND(I394*H394,2)</f>
        <v>0</v>
      </c>
      <c r="K394" s="213" t="s">
        <v>164</v>
      </c>
      <c r="L394" s="43"/>
      <c r="M394" s="218" t="s">
        <v>19</v>
      </c>
      <c r="N394" s="219" t="s">
        <v>42</v>
      </c>
      <c r="O394" s="83"/>
      <c r="P394" s="220">
        <f>O394*H394</f>
        <v>0</v>
      </c>
      <c r="Q394" s="220">
        <v>0</v>
      </c>
      <c r="R394" s="220">
        <f>Q394*H394</f>
        <v>0</v>
      </c>
      <c r="S394" s="220">
        <v>0</v>
      </c>
      <c r="T394" s="221">
        <f>S394*H394</f>
        <v>0</v>
      </c>
      <c r="AR394" s="222" t="s">
        <v>150</v>
      </c>
      <c r="AT394" s="222" t="s">
        <v>127</v>
      </c>
      <c r="AU394" s="222" t="s">
        <v>80</v>
      </c>
      <c r="AY394" s="17" t="s">
        <v>126</v>
      </c>
      <c r="BE394" s="223">
        <f>IF(N394="základní",J394,0)</f>
        <v>0</v>
      </c>
      <c r="BF394" s="223">
        <f>IF(N394="snížená",J394,0)</f>
        <v>0</v>
      </c>
      <c r="BG394" s="223">
        <f>IF(N394="zákl. přenesená",J394,0)</f>
        <v>0</v>
      </c>
      <c r="BH394" s="223">
        <f>IF(N394="sníž. přenesená",J394,0)</f>
        <v>0</v>
      </c>
      <c r="BI394" s="223">
        <f>IF(N394="nulová",J394,0)</f>
        <v>0</v>
      </c>
      <c r="BJ394" s="17" t="s">
        <v>78</v>
      </c>
      <c r="BK394" s="223">
        <f>ROUND(I394*H394,2)</f>
        <v>0</v>
      </c>
      <c r="BL394" s="17" t="s">
        <v>150</v>
      </c>
      <c r="BM394" s="222" t="s">
        <v>1478</v>
      </c>
    </row>
    <row r="395" spans="2:47" s="1" customFormat="1" ht="12">
      <c r="B395" s="38"/>
      <c r="C395" s="39"/>
      <c r="D395" s="224" t="s">
        <v>134</v>
      </c>
      <c r="E395" s="39"/>
      <c r="F395" s="225" t="s">
        <v>1479</v>
      </c>
      <c r="G395" s="39"/>
      <c r="H395" s="39"/>
      <c r="I395" s="135"/>
      <c r="J395" s="39"/>
      <c r="K395" s="39"/>
      <c r="L395" s="43"/>
      <c r="M395" s="226"/>
      <c r="N395" s="83"/>
      <c r="O395" s="83"/>
      <c r="P395" s="83"/>
      <c r="Q395" s="83"/>
      <c r="R395" s="83"/>
      <c r="S395" s="83"/>
      <c r="T395" s="84"/>
      <c r="AT395" s="17" t="s">
        <v>134</v>
      </c>
      <c r="AU395" s="17" t="s">
        <v>80</v>
      </c>
    </row>
    <row r="396" spans="2:47" s="1" customFormat="1" ht="12">
      <c r="B396" s="38"/>
      <c r="C396" s="39"/>
      <c r="D396" s="224" t="s">
        <v>232</v>
      </c>
      <c r="E396" s="39"/>
      <c r="F396" s="227" t="s">
        <v>1480</v>
      </c>
      <c r="G396" s="39"/>
      <c r="H396" s="39"/>
      <c r="I396" s="135"/>
      <c r="J396" s="39"/>
      <c r="K396" s="39"/>
      <c r="L396" s="43"/>
      <c r="M396" s="228"/>
      <c r="N396" s="229"/>
      <c r="O396" s="229"/>
      <c r="P396" s="229"/>
      <c r="Q396" s="229"/>
      <c r="R396" s="229"/>
      <c r="S396" s="229"/>
      <c r="T396" s="230"/>
      <c r="AT396" s="17" t="s">
        <v>232</v>
      </c>
      <c r="AU396" s="17" t="s">
        <v>80</v>
      </c>
    </row>
    <row r="397" spans="2:12" s="1" customFormat="1" ht="6.95" customHeight="1">
      <c r="B397" s="58"/>
      <c r="C397" s="59"/>
      <c r="D397" s="59"/>
      <c r="E397" s="59"/>
      <c r="F397" s="59"/>
      <c r="G397" s="59"/>
      <c r="H397" s="59"/>
      <c r="I397" s="161"/>
      <c r="J397" s="59"/>
      <c r="K397" s="59"/>
      <c r="L397" s="43"/>
    </row>
  </sheetData>
  <sheetProtection password="CC35" sheet="1" objects="1" scenarios="1" formatColumns="0" formatRows="0" autoFilter="0"/>
  <autoFilter ref="C86:K396"/>
  <mergeCells count="9">
    <mergeCell ref="E7:H7"/>
    <mergeCell ref="E9:H9"/>
    <mergeCell ref="E18:H18"/>
    <mergeCell ref="E27:H27"/>
    <mergeCell ref="E48:H48"/>
    <mergeCell ref="E50:H50"/>
    <mergeCell ref="E77:H77"/>
    <mergeCell ref="E79:H79"/>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B2:K218"/>
  <sheetViews>
    <sheetView showGridLines="0" zoomScale="110" zoomScaleNormal="110" workbookViewId="0" topLeftCell="A1"/>
  </sheetViews>
  <sheetFormatPr defaultColWidth="9.140625" defaultRowHeight="12"/>
  <cols>
    <col min="1" max="1" width="8.28125" style="273" customWidth="1"/>
    <col min="2" max="2" width="1.7109375" style="273" customWidth="1"/>
    <col min="3" max="4" width="5.00390625" style="273" customWidth="1"/>
    <col min="5" max="5" width="11.7109375" style="273" customWidth="1"/>
    <col min="6" max="6" width="9.140625" style="273" customWidth="1"/>
    <col min="7" max="7" width="5.00390625" style="273" customWidth="1"/>
    <col min="8" max="8" width="77.8515625" style="273" customWidth="1"/>
    <col min="9" max="10" width="20.00390625" style="273" customWidth="1"/>
    <col min="11" max="11" width="1.7109375" style="273" customWidth="1"/>
  </cols>
  <sheetData>
    <row r="1" ht="37.5" customHeight="1"/>
    <row r="2" spans="2:11" ht="7.5" customHeight="1">
      <c r="B2" s="274"/>
      <c r="C2" s="275"/>
      <c r="D2" s="275"/>
      <c r="E2" s="275"/>
      <c r="F2" s="275"/>
      <c r="G2" s="275"/>
      <c r="H2" s="275"/>
      <c r="I2" s="275"/>
      <c r="J2" s="275"/>
      <c r="K2" s="276"/>
    </row>
    <row r="3" spans="2:11" s="15" customFormat="1" ht="45" customHeight="1">
      <c r="B3" s="277"/>
      <c r="C3" s="278" t="s">
        <v>1481</v>
      </c>
      <c r="D3" s="278"/>
      <c r="E3" s="278"/>
      <c r="F3" s="278"/>
      <c r="G3" s="278"/>
      <c r="H3" s="278"/>
      <c r="I3" s="278"/>
      <c r="J3" s="278"/>
      <c r="K3" s="279"/>
    </row>
    <row r="4" spans="2:11" ht="25.5" customHeight="1">
      <c r="B4" s="280"/>
      <c r="C4" s="281" t="s">
        <v>1482</v>
      </c>
      <c r="D4" s="281"/>
      <c r="E4" s="281"/>
      <c r="F4" s="281"/>
      <c r="G4" s="281"/>
      <c r="H4" s="281"/>
      <c r="I4" s="281"/>
      <c r="J4" s="281"/>
      <c r="K4" s="282"/>
    </row>
    <row r="5" spans="2:11" ht="5.25" customHeight="1">
      <c r="B5" s="280"/>
      <c r="C5" s="283"/>
      <c r="D5" s="283"/>
      <c r="E5" s="283"/>
      <c r="F5" s="283"/>
      <c r="G5" s="283"/>
      <c r="H5" s="283"/>
      <c r="I5" s="283"/>
      <c r="J5" s="283"/>
      <c r="K5" s="282"/>
    </row>
    <row r="6" spans="2:11" ht="15" customHeight="1">
      <c r="B6" s="280"/>
      <c r="C6" s="284" t="s">
        <v>1483</v>
      </c>
      <c r="D6" s="284"/>
      <c r="E6" s="284"/>
      <c r="F6" s="284"/>
      <c r="G6" s="284"/>
      <c r="H6" s="284"/>
      <c r="I6" s="284"/>
      <c r="J6" s="284"/>
      <c r="K6" s="282"/>
    </row>
    <row r="7" spans="2:11" ht="15" customHeight="1">
      <c r="B7" s="285"/>
      <c r="C7" s="284" t="s">
        <v>1484</v>
      </c>
      <c r="D7" s="284"/>
      <c r="E7" s="284"/>
      <c r="F7" s="284"/>
      <c r="G7" s="284"/>
      <c r="H7" s="284"/>
      <c r="I7" s="284"/>
      <c r="J7" s="284"/>
      <c r="K7" s="282"/>
    </row>
    <row r="8" spans="2:11" ht="12.75" customHeight="1">
      <c r="B8" s="285"/>
      <c r="C8" s="284"/>
      <c r="D8" s="284"/>
      <c r="E8" s="284"/>
      <c r="F8" s="284"/>
      <c r="G8" s="284"/>
      <c r="H8" s="284"/>
      <c r="I8" s="284"/>
      <c r="J8" s="284"/>
      <c r="K8" s="282"/>
    </row>
    <row r="9" spans="2:11" ht="15" customHeight="1">
      <c r="B9" s="285"/>
      <c r="C9" s="284" t="s">
        <v>1485</v>
      </c>
      <c r="D9" s="284"/>
      <c r="E9" s="284"/>
      <c r="F9" s="284"/>
      <c r="G9" s="284"/>
      <c r="H9" s="284"/>
      <c r="I9" s="284"/>
      <c r="J9" s="284"/>
      <c r="K9" s="282"/>
    </row>
    <row r="10" spans="2:11" ht="15" customHeight="1">
      <c r="B10" s="285"/>
      <c r="C10" s="284"/>
      <c r="D10" s="284" t="s">
        <v>1486</v>
      </c>
      <c r="E10" s="284"/>
      <c r="F10" s="284"/>
      <c r="G10" s="284"/>
      <c r="H10" s="284"/>
      <c r="I10" s="284"/>
      <c r="J10" s="284"/>
      <c r="K10" s="282"/>
    </row>
    <row r="11" spans="2:11" ht="15" customHeight="1">
      <c r="B11" s="285"/>
      <c r="C11" s="286"/>
      <c r="D11" s="284" t="s">
        <v>1487</v>
      </c>
      <c r="E11" s="284"/>
      <c r="F11" s="284"/>
      <c r="G11" s="284"/>
      <c r="H11" s="284"/>
      <c r="I11" s="284"/>
      <c r="J11" s="284"/>
      <c r="K11" s="282"/>
    </row>
    <row r="12" spans="2:11" ht="15" customHeight="1">
      <c r="B12" s="285"/>
      <c r="C12" s="286"/>
      <c r="D12" s="284"/>
      <c r="E12" s="284"/>
      <c r="F12" s="284"/>
      <c r="G12" s="284"/>
      <c r="H12" s="284"/>
      <c r="I12" s="284"/>
      <c r="J12" s="284"/>
      <c r="K12" s="282"/>
    </row>
    <row r="13" spans="2:11" ht="15" customHeight="1">
      <c r="B13" s="285"/>
      <c r="C13" s="286"/>
      <c r="D13" s="287" t="s">
        <v>1488</v>
      </c>
      <c r="E13" s="284"/>
      <c r="F13" s="284"/>
      <c r="G13" s="284"/>
      <c r="H13" s="284"/>
      <c r="I13" s="284"/>
      <c r="J13" s="284"/>
      <c r="K13" s="282"/>
    </row>
    <row r="14" spans="2:11" ht="12.75" customHeight="1">
      <c r="B14" s="285"/>
      <c r="C14" s="286"/>
      <c r="D14" s="286"/>
      <c r="E14" s="286"/>
      <c r="F14" s="286"/>
      <c r="G14" s="286"/>
      <c r="H14" s="286"/>
      <c r="I14" s="286"/>
      <c r="J14" s="286"/>
      <c r="K14" s="282"/>
    </row>
    <row r="15" spans="2:11" ht="15" customHeight="1">
      <c r="B15" s="285"/>
      <c r="C15" s="286"/>
      <c r="D15" s="284" t="s">
        <v>1489</v>
      </c>
      <c r="E15" s="284"/>
      <c r="F15" s="284"/>
      <c r="G15" s="284"/>
      <c r="H15" s="284"/>
      <c r="I15" s="284"/>
      <c r="J15" s="284"/>
      <c r="K15" s="282"/>
    </row>
    <row r="16" spans="2:11" ht="15" customHeight="1">
      <c r="B16" s="285"/>
      <c r="C16" s="286"/>
      <c r="D16" s="284" t="s">
        <v>1490</v>
      </c>
      <c r="E16" s="284"/>
      <c r="F16" s="284"/>
      <c r="G16" s="284"/>
      <c r="H16" s="284"/>
      <c r="I16" s="284"/>
      <c r="J16" s="284"/>
      <c r="K16" s="282"/>
    </row>
    <row r="17" spans="2:11" ht="15" customHeight="1">
      <c r="B17" s="285"/>
      <c r="C17" s="286"/>
      <c r="D17" s="284" t="s">
        <v>1491</v>
      </c>
      <c r="E17" s="284"/>
      <c r="F17" s="284"/>
      <c r="G17" s="284"/>
      <c r="H17" s="284"/>
      <c r="I17" s="284"/>
      <c r="J17" s="284"/>
      <c r="K17" s="282"/>
    </row>
    <row r="18" spans="2:11" ht="15" customHeight="1">
      <c r="B18" s="285"/>
      <c r="C18" s="286"/>
      <c r="D18" s="286"/>
      <c r="E18" s="288" t="s">
        <v>77</v>
      </c>
      <c r="F18" s="284" t="s">
        <v>1492</v>
      </c>
      <c r="G18" s="284"/>
      <c r="H18" s="284"/>
      <c r="I18" s="284"/>
      <c r="J18" s="284"/>
      <c r="K18" s="282"/>
    </row>
    <row r="19" spans="2:11" ht="15" customHeight="1">
      <c r="B19" s="285"/>
      <c r="C19" s="286"/>
      <c r="D19" s="286"/>
      <c r="E19" s="288" t="s">
        <v>1493</v>
      </c>
      <c r="F19" s="284" t="s">
        <v>1494</v>
      </c>
      <c r="G19" s="284"/>
      <c r="H19" s="284"/>
      <c r="I19" s="284"/>
      <c r="J19" s="284"/>
      <c r="K19" s="282"/>
    </row>
    <row r="20" spans="2:11" ht="15" customHeight="1">
      <c r="B20" s="285"/>
      <c r="C20" s="286"/>
      <c r="D20" s="286"/>
      <c r="E20" s="288" t="s">
        <v>1495</v>
      </c>
      <c r="F20" s="284" t="s">
        <v>1496</v>
      </c>
      <c r="G20" s="284"/>
      <c r="H20" s="284"/>
      <c r="I20" s="284"/>
      <c r="J20" s="284"/>
      <c r="K20" s="282"/>
    </row>
    <row r="21" spans="2:11" ht="15" customHeight="1">
      <c r="B21" s="285"/>
      <c r="C21" s="286"/>
      <c r="D21" s="286"/>
      <c r="E21" s="288" t="s">
        <v>1497</v>
      </c>
      <c r="F21" s="284" t="s">
        <v>76</v>
      </c>
      <c r="G21" s="284"/>
      <c r="H21" s="284"/>
      <c r="I21" s="284"/>
      <c r="J21" s="284"/>
      <c r="K21" s="282"/>
    </row>
    <row r="22" spans="2:11" ht="15" customHeight="1">
      <c r="B22" s="285"/>
      <c r="C22" s="286"/>
      <c r="D22" s="286"/>
      <c r="E22" s="288" t="s">
        <v>1498</v>
      </c>
      <c r="F22" s="284" t="s">
        <v>1499</v>
      </c>
      <c r="G22" s="284"/>
      <c r="H22" s="284"/>
      <c r="I22" s="284"/>
      <c r="J22" s="284"/>
      <c r="K22" s="282"/>
    </row>
    <row r="23" spans="2:11" ht="15" customHeight="1">
      <c r="B23" s="285"/>
      <c r="C23" s="286"/>
      <c r="D23" s="286"/>
      <c r="E23" s="288" t="s">
        <v>1500</v>
      </c>
      <c r="F23" s="284" t="s">
        <v>1501</v>
      </c>
      <c r="G23" s="284"/>
      <c r="H23" s="284"/>
      <c r="I23" s="284"/>
      <c r="J23" s="284"/>
      <c r="K23" s="282"/>
    </row>
    <row r="24" spans="2:11" ht="12.75" customHeight="1">
      <c r="B24" s="285"/>
      <c r="C24" s="286"/>
      <c r="D24" s="286"/>
      <c r="E24" s="286"/>
      <c r="F24" s="286"/>
      <c r="G24" s="286"/>
      <c r="H24" s="286"/>
      <c r="I24" s="286"/>
      <c r="J24" s="286"/>
      <c r="K24" s="282"/>
    </row>
    <row r="25" spans="2:11" ht="15" customHeight="1">
      <c r="B25" s="285"/>
      <c r="C25" s="284" t="s">
        <v>1502</v>
      </c>
      <c r="D25" s="284"/>
      <c r="E25" s="284"/>
      <c r="F25" s="284"/>
      <c r="G25" s="284"/>
      <c r="H25" s="284"/>
      <c r="I25" s="284"/>
      <c r="J25" s="284"/>
      <c r="K25" s="282"/>
    </row>
    <row r="26" spans="2:11" ht="15" customHeight="1">
      <c r="B26" s="285"/>
      <c r="C26" s="284" t="s">
        <v>1503</v>
      </c>
      <c r="D26" s="284"/>
      <c r="E26" s="284"/>
      <c r="F26" s="284"/>
      <c r="G26" s="284"/>
      <c r="H26" s="284"/>
      <c r="I26" s="284"/>
      <c r="J26" s="284"/>
      <c r="K26" s="282"/>
    </row>
    <row r="27" spans="2:11" ht="15" customHeight="1">
      <c r="B27" s="285"/>
      <c r="C27" s="284"/>
      <c r="D27" s="284" t="s">
        <v>1504</v>
      </c>
      <c r="E27" s="284"/>
      <c r="F27" s="284"/>
      <c r="G27" s="284"/>
      <c r="H27" s="284"/>
      <c r="I27" s="284"/>
      <c r="J27" s="284"/>
      <c r="K27" s="282"/>
    </row>
    <row r="28" spans="2:11" ht="15" customHeight="1">
      <c r="B28" s="285"/>
      <c r="C28" s="286"/>
      <c r="D28" s="284" t="s">
        <v>1505</v>
      </c>
      <c r="E28" s="284"/>
      <c r="F28" s="284"/>
      <c r="G28" s="284"/>
      <c r="H28" s="284"/>
      <c r="I28" s="284"/>
      <c r="J28" s="284"/>
      <c r="K28" s="282"/>
    </row>
    <row r="29" spans="2:11" ht="12.75" customHeight="1">
      <c r="B29" s="285"/>
      <c r="C29" s="286"/>
      <c r="D29" s="286"/>
      <c r="E29" s="286"/>
      <c r="F29" s="286"/>
      <c r="G29" s="286"/>
      <c r="H29" s="286"/>
      <c r="I29" s="286"/>
      <c r="J29" s="286"/>
      <c r="K29" s="282"/>
    </row>
    <row r="30" spans="2:11" ht="15" customHeight="1">
      <c r="B30" s="285"/>
      <c r="C30" s="286"/>
      <c r="D30" s="284" t="s">
        <v>1506</v>
      </c>
      <c r="E30" s="284"/>
      <c r="F30" s="284"/>
      <c r="G30" s="284"/>
      <c r="H30" s="284"/>
      <c r="I30" s="284"/>
      <c r="J30" s="284"/>
      <c r="K30" s="282"/>
    </row>
    <row r="31" spans="2:11" ht="15" customHeight="1">
      <c r="B31" s="285"/>
      <c r="C31" s="286"/>
      <c r="D31" s="284" t="s">
        <v>1507</v>
      </c>
      <c r="E31" s="284"/>
      <c r="F31" s="284"/>
      <c r="G31" s="284"/>
      <c r="H31" s="284"/>
      <c r="I31" s="284"/>
      <c r="J31" s="284"/>
      <c r="K31" s="282"/>
    </row>
    <row r="32" spans="2:11" ht="12.75" customHeight="1">
      <c r="B32" s="285"/>
      <c r="C32" s="286"/>
      <c r="D32" s="286"/>
      <c r="E32" s="286"/>
      <c r="F32" s="286"/>
      <c r="G32" s="286"/>
      <c r="H32" s="286"/>
      <c r="I32" s="286"/>
      <c r="J32" s="286"/>
      <c r="K32" s="282"/>
    </row>
    <row r="33" spans="2:11" ht="15" customHeight="1">
      <c r="B33" s="285"/>
      <c r="C33" s="286"/>
      <c r="D33" s="284" t="s">
        <v>1508</v>
      </c>
      <c r="E33" s="284"/>
      <c r="F33" s="284"/>
      <c r="G33" s="284"/>
      <c r="H33" s="284"/>
      <c r="I33" s="284"/>
      <c r="J33" s="284"/>
      <c r="K33" s="282"/>
    </row>
    <row r="34" spans="2:11" ht="15" customHeight="1">
      <c r="B34" s="285"/>
      <c r="C34" s="286"/>
      <c r="D34" s="284" t="s">
        <v>1509</v>
      </c>
      <c r="E34" s="284"/>
      <c r="F34" s="284"/>
      <c r="G34" s="284"/>
      <c r="H34" s="284"/>
      <c r="I34" s="284"/>
      <c r="J34" s="284"/>
      <c r="K34" s="282"/>
    </row>
    <row r="35" spans="2:11" ht="15" customHeight="1">
      <c r="B35" s="285"/>
      <c r="C35" s="286"/>
      <c r="D35" s="284" t="s">
        <v>1510</v>
      </c>
      <c r="E35" s="284"/>
      <c r="F35" s="284"/>
      <c r="G35" s="284"/>
      <c r="H35" s="284"/>
      <c r="I35" s="284"/>
      <c r="J35" s="284"/>
      <c r="K35" s="282"/>
    </row>
    <row r="36" spans="2:11" ht="15" customHeight="1">
      <c r="B36" s="285"/>
      <c r="C36" s="286"/>
      <c r="D36" s="284"/>
      <c r="E36" s="287" t="s">
        <v>111</v>
      </c>
      <c r="F36" s="284"/>
      <c r="G36" s="284" t="s">
        <v>1511</v>
      </c>
      <c r="H36" s="284"/>
      <c r="I36" s="284"/>
      <c r="J36" s="284"/>
      <c r="K36" s="282"/>
    </row>
    <row r="37" spans="2:11" ht="30.75" customHeight="1">
      <c r="B37" s="285"/>
      <c r="C37" s="286"/>
      <c r="D37" s="284"/>
      <c r="E37" s="287" t="s">
        <v>1512</v>
      </c>
      <c r="F37" s="284"/>
      <c r="G37" s="284" t="s">
        <v>1513</v>
      </c>
      <c r="H37" s="284"/>
      <c r="I37" s="284"/>
      <c r="J37" s="284"/>
      <c r="K37" s="282"/>
    </row>
    <row r="38" spans="2:11" ht="15" customHeight="1">
      <c r="B38" s="285"/>
      <c r="C38" s="286"/>
      <c r="D38" s="284"/>
      <c r="E38" s="287" t="s">
        <v>52</v>
      </c>
      <c r="F38" s="284"/>
      <c r="G38" s="284" t="s">
        <v>1514</v>
      </c>
      <c r="H38" s="284"/>
      <c r="I38" s="284"/>
      <c r="J38" s="284"/>
      <c r="K38" s="282"/>
    </row>
    <row r="39" spans="2:11" ht="15" customHeight="1">
      <c r="B39" s="285"/>
      <c r="C39" s="286"/>
      <c r="D39" s="284"/>
      <c r="E39" s="287" t="s">
        <v>53</v>
      </c>
      <c r="F39" s="284"/>
      <c r="G39" s="284" t="s">
        <v>1515</v>
      </c>
      <c r="H39" s="284"/>
      <c r="I39" s="284"/>
      <c r="J39" s="284"/>
      <c r="K39" s="282"/>
    </row>
    <row r="40" spans="2:11" ht="15" customHeight="1">
      <c r="B40" s="285"/>
      <c r="C40" s="286"/>
      <c r="D40" s="284"/>
      <c r="E40" s="287" t="s">
        <v>112</v>
      </c>
      <c r="F40" s="284"/>
      <c r="G40" s="284" t="s">
        <v>1516</v>
      </c>
      <c r="H40" s="284"/>
      <c r="I40" s="284"/>
      <c r="J40" s="284"/>
      <c r="K40" s="282"/>
    </row>
    <row r="41" spans="2:11" ht="15" customHeight="1">
      <c r="B41" s="285"/>
      <c r="C41" s="286"/>
      <c r="D41" s="284"/>
      <c r="E41" s="287" t="s">
        <v>113</v>
      </c>
      <c r="F41" s="284"/>
      <c r="G41" s="284" t="s">
        <v>1517</v>
      </c>
      <c r="H41" s="284"/>
      <c r="I41" s="284"/>
      <c r="J41" s="284"/>
      <c r="K41" s="282"/>
    </row>
    <row r="42" spans="2:11" ht="15" customHeight="1">
      <c r="B42" s="285"/>
      <c r="C42" s="286"/>
      <c r="D42" s="284"/>
      <c r="E42" s="287" t="s">
        <v>1518</v>
      </c>
      <c r="F42" s="284"/>
      <c r="G42" s="284" t="s">
        <v>1519</v>
      </c>
      <c r="H42" s="284"/>
      <c r="I42" s="284"/>
      <c r="J42" s="284"/>
      <c r="K42" s="282"/>
    </row>
    <row r="43" spans="2:11" ht="15" customHeight="1">
      <c r="B43" s="285"/>
      <c r="C43" s="286"/>
      <c r="D43" s="284"/>
      <c r="E43" s="287"/>
      <c r="F43" s="284"/>
      <c r="G43" s="284" t="s">
        <v>1520</v>
      </c>
      <c r="H43" s="284"/>
      <c r="I43" s="284"/>
      <c r="J43" s="284"/>
      <c r="K43" s="282"/>
    </row>
    <row r="44" spans="2:11" ht="15" customHeight="1">
      <c r="B44" s="285"/>
      <c r="C44" s="286"/>
      <c r="D44" s="284"/>
      <c r="E44" s="287" t="s">
        <v>1521</v>
      </c>
      <c r="F44" s="284"/>
      <c r="G44" s="284" t="s">
        <v>1522</v>
      </c>
      <c r="H44" s="284"/>
      <c r="I44" s="284"/>
      <c r="J44" s="284"/>
      <c r="K44" s="282"/>
    </row>
    <row r="45" spans="2:11" ht="15" customHeight="1">
      <c r="B45" s="285"/>
      <c r="C45" s="286"/>
      <c r="D45" s="284"/>
      <c r="E45" s="287" t="s">
        <v>115</v>
      </c>
      <c r="F45" s="284"/>
      <c r="G45" s="284" t="s">
        <v>1523</v>
      </c>
      <c r="H45" s="284"/>
      <c r="I45" s="284"/>
      <c r="J45" s="284"/>
      <c r="K45" s="282"/>
    </row>
    <row r="46" spans="2:11" ht="12.75" customHeight="1">
      <c r="B46" s="285"/>
      <c r="C46" s="286"/>
      <c r="D46" s="284"/>
      <c r="E46" s="284"/>
      <c r="F46" s="284"/>
      <c r="G46" s="284"/>
      <c r="H46" s="284"/>
      <c r="I46" s="284"/>
      <c r="J46" s="284"/>
      <c r="K46" s="282"/>
    </row>
    <row r="47" spans="2:11" ht="15" customHeight="1">
      <c r="B47" s="285"/>
      <c r="C47" s="286"/>
      <c r="D47" s="284" t="s">
        <v>1524</v>
      </c>
      <c r="E47" s="284"/>
      <c r="F47" s="284"/>
      <c r="G47" s="284"/>
      <c r="H47" s="284"/>
      <c r="I47" s="284"/>
      <c r="J47" s="284"/>
      <c r="K47" s="282"/>
    </row>
    <row r="48" spans="2:11" ht="15" customHeight="1">
      <c r="B48" s="285"/>
      <c r="C48" s="286"/>
      <c r="D48" s="286"/>
      <c r="E48" s="284" t="s">
        <v>1525</v>
      </c>
      <c r="F48" s="284"/>
      <c r="G48" s="284"/>
      <c r="H48" s="284"/>
      <c r="I48" s="284"/>
      <c r="J48" s="284"/>
      <c r="K48" s="282"/>
    </row>
    <row r="49" spans="2:11" ht="15" customHeight="1">
      <c r="B49" s="285"/>
      <c r="C49" s="286"/>
      <c r="D49" s="286"/>
      <c r="E49" s="284" t="s">
        <v>1526</v>
      </c>
      <c r="F49" s="284"/>
      <c r="G49" s="284"/>
      <c r="H49" s="284"/>
      <c r="I49" s="284"/>
      <c r="J49" s="284"/>
      <c r="K49" s="282"/>
    </row>
    <row r="50" spans="2:11" ht="15" customHeight="1">
      <c r="B50" s="285"/>
      <c r="C50" s="286"/>
      <c r="D50" s="286"/>
      <c r="E50" s="284" t="s">
        <v>1527</v>
      </c>
      <c r="F50" s="284"/>
      <c r="G50" s="284"/>
      <c r="H50" s="284"/>
      <c r="I50" s="284"/>
      <c r="J50" s="284"/>
      <c r="K50" s="282"/>
    </row>
    <row r="51" spans="2:11" ht="15" customHeight="1">
      <c r="B51" s="285"/>
      <c r="C51" s="286"/>
      <c r="D51" s="284" t="s">
        <v>1528</v>
      </c>
      <c r="E51" s="284"/>
      <c r="F51" s="284"/>
      <c r="G51" s="284"/>
      <c r="H51" s="284"/>
      <c r="I51" s="284"/>
      <c r="J51" s="284"/>
      <c r="K51" s="282"/>
    </row>
    <row r="52" spans="2:11" ht="25.5" customHeight="1">
      <c r="B52" s="280"/>
      <c r="C52" s="281" t="s">
        <v>1529</v>
      </c>
      <c r="D52" s="281"/>
      <c r="E52" s="281"/>
      <c r="F52" s="281"/>
      <c r="G52" s="281"/>
      <c r="H52" s="281"/>
      <c r="I52" s="281"/>
      <c r="J52" s="281"/>
      <c r="K52" s="282"/>
    </row>
    <row r="53" spans="2:11" ht="5.25" customHeight="1">
      <c r="B53" s="280"/>
      <c r="C53" s="283"/>
      <c r="D53" s="283"/>
      <c r="E53" s="283"/>
      <c r="F53" s="283"/>
      <c r="G53" s="283"/>
      <c r="H53" s="283"/>
      <c r="I53" s="283"/>
      <c r="J53" s="283"/>
      <c r="K53" s="282"/>
    </row>
    <row r="54" spans="2:11" ht="15" customHeight="1">
      <c r="B54" s="280"/>
      <c r="C54" s="284" t="s">
        <v>1530</v>
      </c>
      <c r="D54" s="284"/>
      <c r="E54" s="284"/>
      <c r="F54" s="284"/>
      <c r="G54" s="284"/>
      <c r="H54" s="284"/>
      <c r="I54" s="284"/>
      <c r="J54" s="284"/>
      <c r="K54" s="282"/>
    </row>
    <row r="55" spans="2:11" ht="15" customHeight="1">
      <c r="B55" s="280"/>
      <c r="C55" s="284" t="s">
        <v>1531</v>
      </c>
      <c r="D55" s="284"/>
      <c r="E55" s="284"/>
      <c r="F55" s="284"/>
      <c r="G55" s="284"/>
      <c r="H55" s="284"/>
      <c r="I55" s="284"/>
      <c r="J55" s="284"/>
      <c r="K55" s="282"/>
    </row>
    <row r="56" spans="2:11" ht="12.75" customHeight="1">
      <c r="B56" s="280"/>
      <c r="C56" s="284"/>
      <c r="D56" s="284"/>
      <c r="E56" s="284"/>
      <c r="F56" s="284"/>
      <c r="G56" s="284"/>
      <c r="H56" s="284"/>
      <c r="I56" s="284"/>
      <c r="J56" s="284"/>
      <c r="K56" s="282"/>
    </row>
    <row r="57" spans="2:11" ht="15" customHeight="1">
      <c r="B57" s="280"/>
      <c r="C57" s="284" t="s">
        <v>1532</v>
      </c>
      <c r="D57" s="284"/>
      <c r="E57" s="284"/>
      <c r="F57" s="284"/>
      <c r="G57" s="284"/>
      <c r="H57" s="284"/>
      <c r="I57" s="284"/>
      <c r="J57" s="284"/>
      <c r="K57" s="282"/>
    </row>
    <row r="58" spans="2:11" ht="15" customHeight="1">
      <c r="B58" s="280"/>
      <c r="C58" s="286"/>
      <c r="D58" s="284" t="s">
        <v>1533</v>
      </c>
      <c r="E58" s="284"/>
      <c r="F58" s="284"/>
      <c r="G58" s="284"/>
      <c r="H58" s="284"/>
      <c r="I58" s="284"/>
      <c r="J58" s="284"/>
      <c r="K58" s="282"/>
    </row>
    <row r="59" spans="2:11" ht="15" customHeight="1">
      <c r="B59" s="280"/>
      <c r="C59" s="286"/>
      <c r="D59" s="284" t="s">
        <v>1534</v>
      </c>
      <c r="E59" s="284"/>
      <c r="F59" s="284"/>
      <c r="G59" s="284"/>
      <c r="H59" s="284"/>
      <c r="I59" s="284"/>
      <c r="J59" s="284"/>
      <c r="K59" s="282"/>
    </row>
    <row r="60" spans="2:11" ht="15" customHeight="1">
      <c r="B60" s="280"/>
      <c r="C60" s="286"/>
      <c r="D60" s="284" t="s">
        <v>1535</v>
      </c>
      <c r="E60" s="284"/>
      <c r="F60" s="284"/>
      <c r="G60" s="284"/>
      <c r="H60" s="284"/>
      <c r="I60" s="284"/>
      <c r="J60" s="284"/>
      <c r="K60" s="282"/>
    </row>
    <row r="61" spans="2:11" ht="15" customHeight="1">
      <c r="B61" s="280"/>
      <c r="C61" s="286"/>
      <c r="D61" s="284" t="s">
        <v>1536</v>
      </c>
      <c r="E61" s="284"/>
      <c r="F61" s="284"/>
      <c r="G61" s="284"/>
      <c r="H61" s="284"/>
      <c r="I61" s="284"/>
      <c r="J61" s="284"/>
      <c r="K61" s="282"/>
    </row>
    <row r="62" spans="2:11" ht="15" customHeight="1">
      <c r="B62" s="280"/>
      <c r="C62" s="286"/>
      <c r="D62" s="289" t="s">
        <v>1537</v>
      </c>
      <c r="E62" s="289"/>
      <c r="F62" s="289"/>
      <c r="G62" s="289"/>
      <c r="H62" s="289"/>
      <c r="I62" s="289"/>
      <c r="J62" s="289"/>
      <c r="K62" s="282"/>
    </row>
    <row r="63" spans="2:11" ht="15" customHeight="1">
      <c r="B63" s="280"/>
      <c r="C63" s="286"/>
      <c r="D63" s="284" t="s">
        <v>1538</v>
      </c>
      <c r="E63" s="284"/>
      <c r="F63" s="284"/>
      <c r="G63" s="284"/>
      <c r="H63" s="284"/>
      <c r="I63" s="284"/>
      <c r="J63" s="284"/>
      <c r="K63" s="282"/>
    </row>
    <row r="64" spans="2:11" ht="12.75" customHeight="1">
      <c r="B64" s="280"/>
      <c r="C64" s="286"/>
      <c r="D64" s="286"/>
      <c r="E64" s="290"/>
      <c r="F64" s="286"/>
      <c r="G64" s="286"/>
      <c r="H64" s="286"/>
      <c r="I64" s="286"/>
      <c r="J64" s="286"/>
      <c r="K64" s="282"/>
    </row>
    <row r="65" spans="2:11" ht="15" customHeight="1">
      <c r="B65" s="280"/>
      <c r="C65" s="286"/>
      <c r="D65" s="284" t="s">
        <v>1539</v>
      </c>
      <c r="E65" s="284"/>
      <c r="F65" s="284"/>
      <c r="G65" s="284"/>
      <c r="H65" s="284"/>
      <c r="I65" s="284"/>
      <c r="J65" s="284"/>
      <c r="K65" s="282"/>
    </row>
    <row r="66" spans="2:11" ht="15" customHeight="1">
      <c r="B66" s="280"/>
      <c r="C66" s="286"/>
      <c r="D66" s="289" t="s">
        <v>1540</v>
      </c>
      <c r="E66" s="289"/>
      <c r="F66" s="289"/>
      <c r="G66" s="289"/>
      <c r="H66" s="289"/>
      <c r="I66" s="289"/>
      <c r="J66" s="289"/>
      <c r="K66" s="282"/>
    </row>
    <row r="67" spans="2:11" ht="15" customHeight="1">
      <c r="B67" s="280"/>
      <c r="C67" s="286"/>
      <c r="D67" s="284" t="s">
        <v>1541</v>
      </c>
      <c r="E67" s="284"/>
      <c r="F67" s="284"/>
      <c r="G67" s="284"/>
      <c r="H67" s="284"/>
      <c r="I67" s="284"/>
      <c r="J67" s="284"/>
      <c r="K67" s="282"/>
    </row>
    <row r="68" spans="2:11" ht="15" customHeight="1">
      <c r="B68" s="280"/>
      <c r="C68" s="286"/>
      <c r="D68" s="284" t="s">
        <v>1542</v>
      </c>
      <c r="E68" s="284"/>
      <c r="F68" s="284"/>
      <c r="G68" s="284"/>
      <c r="H68" s="284"/>
      <c r="I68" s="284"/>
      <c r="J68" s="284"/>
      <c r="K68" s="282"/>
    </row>
    <row r="69" spans="2:11" ht="15" customHeight="1">
      <c r="B69" s="280"/>
      <c r="C69" s="286"/>
      <c r="D69" s="284" t="s">
        <v>1543</v>
      </c>
      <c r="E69" s="284"/>
      <c r="F69" s="284"/>
      <c r="G69" s="284"/>
      <c r="H69" s="284"/>
      <c r="I69" s="284"/>
      <c r="J69" s="284"/>
      <c r="K69" s="282"/>
    </row>
    <row r="70" spans="2:11" ht="15" customHeight="1">
      <c r="B70" s="280"/>
      <c r="C70" s="286"/>
      <c r="D70" s="284" t="s">
        <v>1544</v>
      </c>
      <c r="E70" s="284"/>
      <c r="F70" s="284"/>
      <c r="G70" s="284"/>
      <c r="H70" s="284"/>
      <c r="I70" s="284"/>
      <c r="J70" s="284"/>
      <c r="K70" s="282"/>
    </row>
    <row r="71" spans="2:11" ht="12.75" customHeight="1">
      <c r="B71" s="291"/>
      <c r="C71" s="292"/>
      <c r="D71" s="292"/>
      <c r="E71" s="292"/>
      <c r="F71" s="292"/>
      <c r="G71" s="292"/>
      <c r="H71" s="292"/>
      <c r="I71" s="292"/>
      <c r="J71" s="292"/>
      <c r="K71" s="293"/>
    </row>
    <row r="72" spans="2:11" ht="18.75" customHeight="1">
      <c r="B72" s="294"/>
      <c r="C72" s="294"/>
      <c r="D72" s="294"/>
      <c r="E72" s="294"/>
      <c r="F72" s="294"/>
      <c r="G72" s="294"/>
      <c r="H72" s="294"/>
      <c r="I72" s="294"/>
      <c r="J72" s="294"/>
      <c r="K72" s="295"/>
    </row>
    <row r="73" spans="2:11" ht="18.75" customHeight="1">
      <c r="B73" s="295"/>
      <c r="C73" s="295"/>
      <c r="D73" s="295"/>
      <c r="E73" s="295"/>
      <c r="F73" s="295"/>
      <c r="G73" s="295"/>
      <c r="H73" s="295"/>
      <c r="I73" s="295"/>
      <c r="J73" s="295"/>
      <c r="K73" s="295"/>
    </row>
    <row r="74" spans="2:11" ht="7.5" customHeight="1">
      <c r="B74" s="296"/>
      <c r="C74" s="297"/>
      <c r="D74" s="297"/>
      <c r="E74" s="297"/>
      <c r="F74" s="297"/>
      <c r="G74" s="297"/>
      <c r="H74" s="297"/>
      <c r="I74" s="297"/>
      <c r="J74" s="297"/>
      <c r="K74" s="298"/>
    </row>
    <row r="75" spans="2:11" ht="45" customHeight="1">
      <c r="B75" s="299"/>
      <c r="C75" s="300" t="s">
        <v>1545</v>
      </c>
      <c r="D75" s="300"/>
      <c r="E75" s="300"/>
      <c r="F75" s="300"/>
      <c r="G75" s="300"/>
      <c r="H75" s="300"/>
      <c r="I75" s="300"/>
      <c r="J75" s="300"/>
      <c r="K75" s="301"/>
    </row>
    <row r="76" spans="2:11" ht="17.25" customHeight="1">
      <c r="B76" s="299"/>
      <c r="C76" s="302" t="s">
        <v>1546</v>
      </c>
      <c r="D76" s="302"/>
      <c r="E76" s="302"/>
      <c r="F76" s="302" t="s">
        <v>1547</v>
      </c>
      <c r="G76" s="303"/>
      <c r="H76" s="302" t="s">
        <v>53</v>
      </c>
      <c r="I76" s="302" t="s">
        <v>56</v>
      </c>
      <c r="J76" s="302" t="s">
        <v>1548</v>
      </c>
      <c r="K76" s="301"/>
    </row>
    <row r="77" spans="2:11" ht="17.25" customHeight="1">
      <c r="B77" s="299"/>
      <c r="C77" s="304" t="s">
        <v>1549</v>
      </c>
      <c r="D77" s="304"/>
      <c r="E77" s="304"/>
      <c r="F77" s="305" t="s">
        <v>1550</v>
      </c>
      <c r="G77" s="306"/>
      <c r="H77" s="304"/>
      <c r="I77" s="304"/>
      <c r="J77" s="304" t="s">
        <v>1551</v>
      </c>
      <c r="K77" s="301"/>
    </row>
    <row r="78" spans="2:11" ht="5.25" customHeight="1">
      <c r="B78" s="299"/>
      <c r="C78" s="307"/>
      <c r="D78" s="307"/>
      <c r="E78" s="307"/>
      <c r="F78" s="307"/>
      <c r="G78" s="308"/>
      <c r="H78" s="307"/>
      <c r="I78" s="307"/>
      <c r="J78" s="307"/>
      <c r="K78" s="301"/>
    </row>
    <row r="79" spans="2:11" ht="15" customHeight="1">
      <c r="B79" s="299"/>
      <c r="C79" s="287" t="s">
        <v>52</v>
      </c>
      <c r="D79" s="307"/>
      <c r="E79" s="307"/>
      <c r="F79" s="309" t="s">
        <v>1552</v>
      </c>
      <c r="G79" s="308"/>
      <c r="H79" s="287" t="s">
        <v>1553</v>
      </c>
      <c r="I79" s="287" t="s">
        <v>1554</v>
      </c>
      <c r="J79" s="287">
        <v>20</v>
      </c>
      <c r="K79" s="301"/>
    </row>
    <row r="80" spans="2:11" ht="15" customHeight="1">
      <c r="B80" s="299"/>
      <c r="C80" s="287" t="s">
        <v>1555</v>
      </c>
      <c r="D80" s="287"/>
      <c r="E80" s="287"/>
      <c r="F80" s="309" t="s">
        <v>1552</v>
      </c>
      <c r="G80" s="308"/>
      <c r="H80" s="287" t="s">
        <v>1556</v>
      </c>
      <c r="I80" s="287" t="s">
        <v>1554</v>
      </c>
      <c r="J80" s="287">
        <v>120</v>
      </c>
      <c r="K80" s="301"/>
    </row>
    <row r="81" spans="2:11" ht="15" customHeight="1">
      <c r="B81" s="310"/>
      <c r="C81" s="287" t="s">
        <v>1557</v>
      </c>
      <c r="D81" s="287"/>
      <c r="E81" s="287"/>
      <c r="F81" s="309" t="s">
        <v>1558</v>
      </c>
      <c r="G81" s="308"/>
      <c r="H81" s="287" t="s">
        <v>1559</v>
      </c>
      <c r="I81" s="287" t="s">
        <v>1554</v>
      </c>
      <c r="J81" s="287">
        <v>50</v>
      </c>
      <c r="K81" s="301"/>
    </row>
    <row r="82" spans="2:11" ht="15" customHeight="1">
      <c r="B82" s="310"/>
      <c r="C82" s="287" t="s">
        <v>1560</v>
      </c>
      <c r="D82" s="287"/>
      <c r="E82" s="287"/>
      <c r="F82" s="309" t="s">
        <v>1552</v>
      </c>
      <c r="G82" s="308"/>
      <c r="H82" s="287" t="s">
        <v>1561</v>
      </c>
      <c r="I82" s="287" t="s">
        <v>1562</v>
      </c>
      <c r="J82" s="287"/>
      <c r="K82" s="301"/>
    </row>
    <row r="83" spans="2:11" ht="15" customHeight="1">
      <c r="B83" s="310"/>
      <c r="C83" s="311" t="s">
        <v>1563</v>
      </c>
      <c r="D83" s="311"/>
      <c r="E83" s="311"/>
      <c r="F83" s="312" t="s">
        <v>1558</v>
      </c>
      <c r="G83" s="311"/>
      <c r="H83" s="311" t="s">
        <v>1564</v>
      </c>
      <c r="I83" s="311" t="s">
        <v>1554</v>
      </c>
      <c r="J83" s="311">
        <v>15</v>
      </c>
      <c r="K83" s="301"/>
    </row>
    <row r="84" spans="2:11" ht="15" customHeight="1">
      <c r="B84" s="310"/>
      <c r="C84" s="311" t="s">
        <v>1565</v>
      </c>
      <c r="D84" s="311"/>
      <c r="E84" s="311"/>
      <c r="F84" s="312" t="s">
        <v>1558</v>
      </c>
      <c r="G84" s="311"/>
      <c r="H84" s="311" t="s">
        <v>1566</v>
      </c>
      <c r="I84" s="311" t="s">
        <v>1554</v>
      </c>
      <c r="J84" s="311">
        <v>15</v>
      </c>
      <c r="K84" s="301"/>
    </row>
    <row r="85" spans="2:11" ht="15" customHeight="1">
      <c r="B85" s="310"/>
      <c r="C85" s="311" t="s">
        <v>1567</v>
      </c>
      <c r="D85" s="311"/>
      <c r="E85" s="311"/>
      <c r="F85" s="312" t="s">
        <v>1558</v>
      </c>
      <c r="G85" s="311"/>
      <c r="H85" s="311" t="s">
        <v>1568</v>
      </c>
      <c r="I85" s="311" t="s">
        <v>1554</v>
      </c>
      <c r="J85" s="311">
        <v>20</v>
      </c>
      <c r="K85" s="301"/>
    </row>
    <row r="86" spans="2:11" ht="15" customHeight="1">
      <c r="B86" s="310"/>
      <c r="C86" s="311" t="s">
        <v>1569</v>
      </c>
      <c r="D86" s="311"/>
      <c r="E86" s="311"/>
      <c r="F86" s="312" t="s">
        <v>1558</v>
      </c>
      <c r="G86" s="311"/>
      <c r="H86" s="311" t="s">
        <v>1570</v>
      </c>
      <c r="I86" s="311" t="s">
        <v>1554</v>
      </c>
      <c r="J86" s="311">
        <v>20</v>
      </c>
      <c r="K86" s="301"/>
    </row>
    <row r="87" spans="2:11" ht="15" customHeight="1">
      <c r="B87" s="310"/>
      <c r="C87" s="287" t="s">
        <v>1571</v>
      </c>
      <c r="D87" s="287"/>
      <c r="E87" s="287"/>
      <c r="F87" s="309" t="s">
        <v>1558</v>
      </c>
      <c r="G87" s="308"/>
      <c r="H87" s="287" t="s">
        <v>1572</v>
      </c>
      <c r="I87" s="287" t="s">
        <v>1554</v>
      </c>
      <c r="J87" s="287">
        <v>50</v>
      </c>
      <c r="K87" s="301"/>
    </row>
    <row r="88" spans="2:11" ht="15" customHeight="1">
      <c r="B88" s="310"/>
      <c r="C88" s="287" t="s">
        <v>1573</v>
      </c>
      <c r="D88" s="287"/>
      <c r="E88" s="287"/>
      <c r="F88" s="309" t="s">
        <v>1558</v>
      </c>
      <c r="G88" s="308"/>
      <c r="H88" s="287" t="s">
        <v>1574</v>
      </c>
      <c r="I88" s="287" t="s">
        <v>1554</v>
      </c>
      <c r="J88" s="287">
        <v>20</v>
      </c>
      <c r="K88" s="301"/>
    </row>
    <row r="89" spans="2:11" ht="15" customHeight="1">
      <c r="B89" s="310"/>
      <c r="C89" s="287" t="s">
        <v>1575</v>
      </c>
      <c r="D89" s="287"/>
      <c r="E89" s="287"/>
      <c r="F89" s="309" t="s">
        <v>1558</v>
      </c>
      <c r="G89" s="308"/>
      <c r="H89" s="287" t="s">
        <v>1576</v>
      </c>
      <c r="I89" s="287" t="s">
        <v>1554</v>
      </c>
      <c r="J89" s="287">
        <v>20</v>
      </c>
      <c r="K89" s="301"/>
    </row>
    <row r="90" spans="2:11" ht="15" customHeight="1">
      <c r="B90" s="310"/>
      <c r="C90" s="287" t="s">
        <v>1577</v>
      </c>
      <c r="D90" s="287"/>
      <c r="E90" s="287"/>
      <c r="F90" s="309" t="s">
        <v>1558</v>
      </c>
      <c r="G90" s="308"/>
      <c r="H90" s="287" t="s">
        <v>1578</v>
      </c>
      <c r="I90" s="287" t="s">
        <v>1554</v>
      </c>
      <c r="J90" s="287">
        <v>50</v>
      </c>
      <c r="K90" s="301"/>
    </row>
    <row r="91" spans="2:11" ht="15" customHeight="1">
      <c r="B91" s="310"/>
      <c r="C91" s="287" t="s">
        <v>1579</v>
      </c>
      <c r="D91" s="287"/>
      <c r="E91" s="287"/>
      <c r="F91" s="309" t="s">
        <v>1558</v>
      </c>
      <c r="G91" s="308"/>
      <c r="H91" s="287" t="s">
        <v>1579</v>
      </c>
      <c r="I91" s="287" t="s">
        <v>1554</v>
      </c>
      <c r="J91" s="287">
        <v>50</v>
      </c>
      <c r="K91" s="301"/>
    </row>
    <row r="92" spans="2:11" ht="15" customHeight="1">
      <c r="B92" s="310"/>
      <c r="C92" s="287" t="s">
        <v>1580</v>
      </c>
      <c r="D92" s="287"/>
      <c r="E92" s="287"/>
      <c r="F92" s="309" t="s">
        <v>1558</v>
      </c>
      <c r="G92" s="308"/>
      <c r="H92" s="287" t="s">
        <v>1581</v>
      </c>
      <c r="I92" s="287" t="s">
        <v>1554</v>
      </c>
      <c r="J92" s="287">
        <v>255</v>
      </c>
      <c r="K92" s="301"/>
    </row>
    <row r="93" spans="2:11" ht="15" customHeight="1">
      <c r="B93" s="310"/>
      <c r="C93" s="287" t="s">
        <v>1582</v>
      </c>
      <c r="D93" s="287"/>
      <c r="E93" s="287"/>
      <c r="F93" s="309" t="s">
        <v>1552</v>
      </c>
      <c r="G93" s="308"/>
      <c r="H93" s="287" t="s">
        <v>1583</v>
      </c>
      <c r="I93" s="287" t="s">
        <v>1584</v>
      </c>
      <c r="J93" s="287"/>
      <c r="K93" s="301"/>
    </row>
    <row r="94" spans="2:11" ht="15" customHeight="1">
      <c r="B94" s="310"/>
      <c r="C94" s="287" t="s">
        <v>1585</v>
      </c>
      <c r="D94" s="287"/>
      <c r="E94" s="287"/>
      <c r="F94" s="309" t="s">
        <v>1552</v>
      </c>
      <c r="G94" s="308"/>
      <c r="H94" s="287" t="s">
        <v>1586</v>
      </c>
      <c r="I94" s="287" t="s">
        <v>1587</v>
      </c>
      <c r="J94" s="287"/>
      <c r="K94" s="301"/>
    </row>
    <row r="95" spans="2:11" ht="15" customHeight="1">
      <c r="B95" s="310"/>
      <c r="C95" s="287" t="s">
        <v>1588</v>
      </c>
      <c r="D95" s="287"/>
      <c r="E95" s="287"/>
      <c r="F95" s="309" t="s">
        <v>1552</v>
      </c>
      <c r="G95" s="308"/>
      <c r="H95" s="287" t="s">
        <v>1588</v>
      </c>
      <c r="I95" s="287" t="s">
        <v>1587</v>
      </c>
      <c r="J95" s="287"/>
      <c r="K95" s="301"/>
    </row>
    <row r="96" spans="2:11" ht="15" customHeight="1">
      <c r="B96" s="310"/>
      <c r="C96" s="287" t="s">
        <v>37</v>
      </c>
      <c r="D96" s="287"/>
      <c r="E96" s="287"/>
      <c r="F96" s="309" t="s">
        <v>1552</v>
      </c>
      <c r="G96" s="308"/>
      <c r="H96" s="287" t="s">
        <v>1589</v>
      </c>
      <c r="I96" s="287" t="s">
        <v>1587</v>
      </c>
      <c r="J96" s="287"/>
      <c r="K96" s="301"/>
    </row>
    <row r="97" spans="2:11" ht="15" customHeight="1">
      <c r="B97" s="310"/>
      <c r="C97" s="287" t="s">
        <v>47</v>
      </c>
      <c r="D97" s="287"/>
      <c r="E97" s="287"/>
      <c r="F97" s="309" t="s">
        <v>1552</v>
      </c>
      <c r="G97" s="308"/>
      <c r="H97" s="287" t="s">
        <v>1590</v>
      </c>
      <c r="I97" s="287" t="s">
        <v>1587</v>
      </c>
      <c r="J97" s="287"/>
      <c r="K97" s="301"/>
    </row>
    <row r="98" spans="2:11" ht="15" customHeight="1">
      <c r="B98" s="313"/>
      <c r="C98" s="314"/>
      <c r="D98" s="314"/>
      <c r="E98" s="314"/>
      <c r="F98" s="314"/>
      <c r="G98" s="314"/>
      <c r="H98" s="314"/>
      <c r="I98" s="314"/>
      <c r="J98" s="314"/>
      <c r="K98" s="315"/>
    </row>
    <row r="99" spans="2:11" ht="18.75" customHeight="1">
      <c r="B99" s="316"/>
      <c r="C99" s="317"/>
      <c r="D99" s="317"/>
      <c r="E99" s="317"/>
      <c r="F99" s="317"/>
      <c r="G99" s="317"/>
      <c r="H99" s="317"/>
      <c r="I99" s="317"/>
      <c r="J99" s="317"/>
      <c r="K99" s="316"/>
    </row>
    <row r="100" spans="2:11" ht="18.75" customHeight="1">
      <c r="B100" s="295"/>
      <c r="C100" s="295"/>
      <c r="D100" s="295"/>
      <c r="E100" s="295"/>
      <c r="F100" s="295"/>
      <c r="G100" s="295"/>
      <c r="H100" s="295"/>
      <c r="I100" s="295"/>
      <c r="J100" s="295"/>
      <c r="K100" s="295"/>
    </row>
    <row r="101" spans="2:11" ht="7.5" customHeight="1">
      <c r="B101" s="296"/>
      <c r="C101" s="297"/>
      <c r="D101" s="297"/>
      <c r="E101" s="297"/>
      <c r="F101" s="297"/>
      <c r="G101" s="297"/>
      <c r="H101" s="297"/>
      <c r="I101" s="297"/>
      <c r="J101" s="297"/>
      <c r="K101" s="298"/>
    </row>
    <row r="102" spans="2:11" ht="45" customHeight="1">
      <c r="B102" s="299"/>
      <c r="C102" s="300" t="s">
        <v>1591</v>
      </c>
      <c r="D102" s="300"/>
      <c r="E102" s="300"/>
      <c r="F102" s="300"/>
      <c r="G102" s="300"/>
      <c r="H102" s="300"/>
      <c r="I102" s="300"/>
      <c r="J102" s="300"/>
      <c r="K102" s="301"/>
    </row>
    <row r="103" spans="2:11" ht="17.25" customHeight="1">
      <c r="B103" s="299"/>
      <c r="C103" s="302" t="s">
        <v>1546</v>
      </c>
      <c r="D103" s="302"/>
      <c r="E103" s="302"/>
      <c r="F103" s="302" t="s">
        <v>1547</v>
      </c>
      <c r="G103" s="303"/>
      <c r="H103" s="302" t="s">
        <v>53</v>
      </c>
      <c r="I103" s="302" t="s">
        <v>56</v>
      </c>
      <c r="J103" s="302" t="s">
        <v>1548</v>
      </c>
      <c r="K103" s="301"/>
    </row>
    <row r="104" spans="2:11" ht="17.25" customHeight="1">
      <c r="B104" s="299"/>
      <c r="C104" s="304" t="s">
        <v>1549</v>
      </c>
      <c r="D104" s="304"/>
      <c r="E104" s="304"/>
      <c r="F104" s="305" t="s">
        <v>1550</v>
      </c>
      <c r="G104" s="306"/>
      <c r="H104" s="304"/>
      <c r="I104" s="304"/>
      <c r="J104" s="304" t="s">
        <v>1551</v>
      </c>
      <c r="K104" s="301"/>
    </row>
    <row r="105" spans="2:11" ht="5.25" customHeight="1">
      <c r="B105" s="299"/>
      <c r="C105" s="302"/>
      <c r="D105" s="302"/>
      <c r="E105" s="302"/>
      <c r="F105" s="302"/>
      <c r="G105" s="318"/>
      <c r="H105" s="302"/>
      <c r="I105" s="302"/>
      <c r="J105" s="302"/>
      <c r="K105" s="301"/>
    </row>
    <row r="106" spans="2:11" ht="15" customHeight="1">
      <c r="B106" s="299"/>
      <c r="C106" s="287" t="s">
        <v>52</v>
      </c>
      <c r="D106" s="307"/>
      <c r="E106" s="307"/>
      <c r="F106" s="309" t="s">
        <v>1552</v>
      </c>
      <c r="G106" s="318"/>
      <c r="H106" s="287" t="s">
        <v>1592</v>
      </c>
      <c r="I106" s="287" t="s">
        <v>1554</v>
      </c>
      <c r="J106" s="287">
        <v>20</v>
      </c>
      <c r="K106" s="301"/>
    </row>
    <row r="107" spans="2:11" ht="15" customHeight="1">
      <c r="B107" s="299"/>
      <c r="C107" s="287" t="s">
        <v>1555</v>
      </c>
      <c r="D107" s="287"/>
      <c r="E107" s="287"/>
      <c r="F107" s="309" t="s">
        <v>1552</v>
      </c>
      <c r="G107" s="287"/>
      <c r="H107" s="287" t="s">
        <v>1592</v>
      </c>
      <c r="I107" s="287" t="s">
        <v>1554</v>
      </c>
      <c r="J107" s="287">
        <v>120</v>
      </c>
      <c r="K107" s="301"/>
    </row>
    <row r="108" spans="2:11" ht="15" customHeight="1">
      <c r="B108" s="310"/>
      <c r="C108" s="287" t="s">
        <v>1557</v>
      </c>
      <c r="D108" s="287"/>
      <c r="E108" s="287"/>
      <c r="F108" s="309" t="s">
        <v>1558</v>
      </c>
      <c r="G108" s="287"/>
      <c r="H108" s="287" t="s">
        <v>1592</v>
      </c>
      <c r="I108" s="287" t="s">
        <v>1554</v>
      </c>
      <c r="J108" s="287">
        <v>50</v>
      </c>
      <c r="K108" s="301"/>
    </row>
    <row r="109" spans="2:11" ht="15" customHeight="1">
      <c r="B109" s="310"/>
      <c r="C109" s="287" t="s">
        <v>1560</v>
      </c>
      <c r="D109" s="287"/>
      <c r="E109" s="287"/>
      <c r="F109" s="309" t="s">
        <v>1552</v>
      </c>
      <c r="G109" s="287"/>
      <c r="H109" s="287" t="s">
        <v>1592</v>
      </c>
      <c r="I109" s="287" t="s">
        <v>1562</v>
      </c>
      <c r="J109" s="287"/>
      <c r="K109" s="301"/>
    </row>
    <row r="110" spans="2:11" ht="15" customHeight="1">
      <c r="B110" s="310"/>
      <c r="C110" s="287" t="s">
        <v>1571</v>
      </c>
      <c r="D110" s="287"/>
      <c r="E110" s="287"/>
      <c r="F110" s="309" t="s">
        <v>1558</v>
      </c>
      <c r="G110" s="287"/>
      <c r="H110" s="287" t="s">
        <v>1592</v>
      </c>
      <c r="I110" s="287" t="s">
        <v>1554</v>
      </c>
      <c r="J110" s="287">
        <v>50</v>
      </c>
      <c r="K110" s="301"/>
    </row>
    <row r="111" spans="2:11" ht="15" customHeight="1">
      <c r="B111" s="310"/>
      <c r="C111" s="287" t="s">
        <v>1579</v>
      </c>
      <c r="D111" s="287"/>
      <c r="E111" s="287"/>
      <c r="F111" s="309" t="s">
        <v>1558</v>
      </c>
      <c r="G111" s="287"/>
      <c r="H111" s="287" t="s">
        <v>1592</v>
      </c>
      <c r="I111" s="287" t="s">
        <v>1554</v>
      </c>
      <c r="J111" s="287">
        <v>50</v>
      </c>
      <c r="K111" s="301"/>
    </row>
    <row r="112" spans="2:11" ht="15" customHeight="1">
      <c r="B112" s="310"/>
      <c r="C112" s="287" t="s">
        <v>1577</v>
      </c>
      <c r="D112" s="287"/>
      <c r="E112" s="287"/>
      <c r="F112" s="309" t="s">
        <v>1558</v>
      </c>
      <c r="G112" s="287"/>
      <c r="H112" s="287" t="s">
        <v>1592</v>
      </c>
      <c r="I112" s="287" t="s">
        <v>1554</v>
      </c>
      <c r="J112" s="287">
        <v>50</v>
      </c>
      <c r="K112" s="301"/>
    </row>
    <row r="113" spans="2:11" ht="15" customHeight="1">
      <c r="B113" s="310"/>
      <c r="C113" s="287" t="s">
        <v>52</v>
      </c>
      <c r="D113" s="287"/>
      <c r="E113" s="287"/>
      <c r="F113" s="309" t="s">
        <v>1552</v>
      </c>
      <c r="G113" s="287"/>
      <c r="H113" s="287" t="s">
        <v>1593</v>
      </c>
      <c r="I113" s="287" t="s">
        <v>1554</v>
      </c>
      <c r="J113" s="287">
        <v>20</v>
      </c>
      <c r="K113" s="301"/>
    </row>
    <row r="114" spans="2:11" ht="15" customHeight="1">
      <c r="B114" s="310"/>
      <c r="C114" s="287" t="s">
        <v>1594</v>
      </c>
      <c r="D114" s="287"/>
      <c r="E114" s="287"/>
      <c r="F114" s="309" t="s">
        <v>1552</v>
      </c>
      <c r="G114" s="287"/>
      <c r="H114" s="287" t="s">
        <v>1595</v>
      </c>
      <c r="I114" s="287" t="s">
        <v>1554</v>
      </c>
      <c r="J114" s="287">
        <v>120</v>
      </c>
      <c r="K114" s="301"/>
    </row>
    <row r="115" spans="2:11" ht="15" customHeight="1">
      <c r="B115" s="310"/>
      <c r="C115" s="287" t="s">
        <v>37</v>
      </c>
      <c r="D115" s="287"/>
      <c r="E115" s="287"/>
      <c r="F115" s="309" t="s">
        <v>1552</v>
      </c>
      <c r="G115" s="287"/>
      <c r="H115" s="287" t="s">
        <v>1596</v>
      </c>
      <c r="I115" s="287" t="s">
        <v>1587</v>
      </c>
      <c r="J115" s="287"/>
      <c r="K115" s="301"/>
    </row>
    <row r="116" spans="2:11" ht="15" customHeight="1">
      <c r="B116" s="310"/>
      <c r="C116" s="287" t="s">
        <v>47</v>
      </c>
      <c r="D116" s="287"/>
      <c r="E116" s="287"/>
      <c r="F116" s="309" t="s">
        <v>1552</v>
      </c>
      <c r="G116" s="287"/>
      <c r="H116" s="287" t="s">
        <v>1597</v>
      </c>
      <c r="I116" s="287" t="s">
        <v>1587</v>
      </c>
      <c r="J116" s="287"/>
      <c r="K116" s="301"/>
    </row>
    <row r="117" spans="2:11" ht="15" customHeight="1">
      <c r="B117" s="310"/>
      <c r="C117" s="287" t="s">
        <v>56</v>
      </c>
      <c r="D117" s="287"/>
      <c r="E117" s="287"/>
      <c r="F117" s="309" t="s">
        <v>1552</v>
      </c>
      <c r="G117" s="287"/>
      <c r="H117" s="287" t="s">
        <v>1598</v>
      </c>
      <c r="I117" s="287" t="s">
        <v>1599</v>
      </c>
      <c r="J117" s="287"/>
      <c r="K117" s="301"/>
    </row>
    <row r="118" spans="2:11" ht="15" customHeight="1">
      <c r="B118" s="313"/>
      <c r="C118" s="319"/>
      <c r="D118" s="319"/>
      <c r="E118" s="319"/>
      <c r="F118" s="319"/>
      <c r="G118" s="319"/>
      <c r="H118" s="319"/>
      <c r="I118" s="319"/>
      <c r="J118" s="319"/>
      <c r="K118" s="315"/>
    </row>
    <row r="119" spans="2:11" ht="18.75" customHeight="1">
      <c r="B119" s="320"/>
      <c r="C119" s="284"/>
      <c r="D119" s="284"/>
      <c r="E119" s="284"/>
      <c r="F119" s="321"/>
      <c r="G119" s="284"/>
      <c r="H119" s="284"/>
      <c r="I119" s="284"/>
      <c r="J119" s="284"/>
      <c r="K119" s="320"/>
    </row>
    <row r="120" spans="2:11" ht="18.75" customHeight="1">
      <c r="B120" s="295"/>
      <c r="C120" s="295"/>
      <c r="D120" s="295"/>
      <c r="E120" s="295"/>
      <c r="F120" s="295"/>
      <c r="G120" s="295"/>
      <c r="H120" s="295"/>
      <c r="I120" s="295"/>
      <c r="J120" s="295"/>
      <c r="K120" s="295"/>
    </row>
    <row r="121" spans="2:11" ht="7.5" customHeight="1">
      <c r="B121" s="322"/>
      <c r="C121" s="323"/>
      <c r="D121" s="323"/>
      <c r="E121" s="323"/>
      <c r="F121" s="323"/>
      <c r="G121" s="323"/>
      <c r="H121" s="323"/>
      <c r="I121" s="323"/>
      <c r="J121" s="323"/>
      <c r="K121" s="324"/>
    </row>
    <row r="122" spans="2:11" ht="45" customHeight="1">
      <c r="B122" s="325"/>
      <c r="C122" s="278" t="s">
        <v>1600</v>
      </c>
      <c r="D122" s="278"/>
      <c r="E122" s="278"/>
      <c r="F122" s="278"/>
      <c r="G122" s="278"/>
      <c r="H122" s="278"/>
      <c r="I122" s="278"/>
      <c r="J122" s="278"/>
      <c r="K122" s="326"/>
    </row>
    <row r="123" spans="2:11" ht="17.25" customHeight="1">
      <c r="B123" s="327"/>
      <c r="C123" s="302" t="s">
        <v>1546</v>
      </c>
      <c r="D123" s="302"/>
      <c r="E123" s="302"/>
      <c r="F123" s="302" t="s">
        <v>1547</v>
      </c>
      <c r="G123" s="303"/>
      <c r="H123" s="302" t="s">
        <v>53</v>
      </c>
      <c r="I123" s="302" t="s">
        <v>56</v>
      </c>
      <c r="J123" s="302" t="s">
        <v>1548</v>
      </c>
      <c r="K123" s="328"/>
    </row>
    <row r="124" spans="2:11" ht="17.25" customHeight="1">
      <c r="B124" s="327"/>
      <c r="C124" s="304" t="s">
        <v>1549</v>
      </c>
      <c r="D124" s="304"/>
      <c r="E124" s="304"/>
      <c r="F124" s="305" t="s">
        <v>1550</v>
      </c>
      <c r="G124" s="306"/>
      <c r="H124" s="304"/>
      <c r="I124" s="304"/>
      <c r="J124" s="304" t="s">
        <v>1551</v>
      </c>
      <c r="K124" s="328"/>
    </row>
    <row r="125" spans="2:11" ht="5.25" customHeight="1">
      <c r="B125" s="329"/>
      <c r="C125" s="307"/>
      <c r="D125" s="307"/>
      <c r="E125" s="307"/>
      <c r="F125" s="307"/>
      <c r="G125" s="287"/>
      <c r="H125" s="307"/>
      <c r="I125" s="307"/>
      <c r="J125" s="307"/>
      <c r="K125" s="330"/>
    </row>
    <row r="126" spans="2:11" ht="15" customHeight="1">
      <c r="B126" s="329"/>
      <c r="C126" s="287" t="s">
        <v>1555</v>
      </c>
      <c r="D126" s="307"/>
      <c r="E126" s="307"/>
      <c r="F126" s="309" t="s">
        <v>1552</v>
      </c>
      <c r="G126" s="287"/>
      <c r="H126" s="287" t="s">
        <v>1592</v>
      </c>
      <c r="I126" s="287" t="s">
        <v>1554</v>
      </c>
      <c r="J126" s="287">
        <v>120</v>
      </c>
      <c r="K126" s="331"/>
    </row>
    <row r="127" spans="2:11" ht="15" customHeight="1">
      <c r="B127" s="329"/>
      <c r="C127" s="287" t="s">
        <v>1601</v>
      </c>
      <c r="D127" s="287"/>
      <c r="E127" s="287"/>
      <c r="F127" s="309" t="s">
        <v>1552</v>
      </c>
      <c r="G127" s="287"/>
      <c r="H127" s="287" t="s">
        <v>1602</v>
      </c>
      <c r="I127" s="287" t="s">
        <v>1554</v>
      </c>
      <c r="J127" s="287" t="s">
        <v>1603</v>
      </c>
      <c r="K127" s="331"/>
    </row>
    <row r="128" spans="2:11" ht="15" customHeight="1">
      <c r="B128" s="329"/>
      <c r="C128" s="287" t="s">
        <v>1500</v>
      </c>
      <c r="D128" s="287"/>
      <c r="E128" s="287"/>
      <c r="F128" s="309" t="s">
        <v>1552</v>
      </c>
      <c r="G128" s="287"/>
      <c r="H128" s="287" t="s">
        <v>1604</v>
      </c>
      <c r="I128" s="287" t="s">
        <v>1554</v>
      </c>
      <c r="J128" s="287" t="s">
        <v>1603</v>
      </c>
      <c r="K128" s="331"/>
    </row>
    <row r="129" spans="2:11" ht="15" customHeight="1">
      <c r="B129" s="329"/>
      <c r="C129" s="287" t="s">
        <v>1563</v>
      </c>
      <c r="D129" s="287"/>
      <c r="E129" s="287"/>
      <c r="F129" s="309" t="s">
        <v>1558</v>
      </c>
      <c r="G129" s="287"/>
      <c r="H129" s="287" t="s">
        <v>1564</v>
      </c>
      <c r="I129" s="287" t="s">
        <v>1554</v>
      </c>
      <c r="J129" s="287">
        <v>15</v>
      </c>
      <c r="K129" s="331"/>
    </row>
    <row r="130" spans="2:11" ht="15" customHeight="1">
      <c r="B130" s="329"/>
      <c r="C130" s="311" t="s">
        <v>1565</v>
      </c>
      <c r="D130" s="311"/>
      <c r="E130" s="311"/>
      <c r="F130" s="312" t="s">
        <v>1558</v>
      </c>
      <c r="G130" s="311"/>
      <c r="H130" s="311" t="s">
        <v>1566</v>
      </c>
      <c r="I130" s="311" t="s">
        <v>1554</v>
      </c>
      <c r="J130" s="311">
        <v>15</v>
      </c>
      <c r="K130" s="331"/>
    </row>
    <row r="131" spans="2:11" ht="15" customHeight="1">
      <c r="B131" s="329"/>
      <c r="C131" s="311" t="s">
        <v>1567</v>
      </c>
      <c r="D131" s="311"/>
      <c r="E131" s="311"/>
      <c r="F131" s="312" t="s">
        <v>1558</v>
      </c>
      <c r="G131" s="311"/>
      <c r="H131" s="311" t="s">
        <v>1568</v>
      </c>
      <c r="I131" s="311" t="s">
        <v>1554</v>
      </c>
      <c r="J131" s="311">
        <v>20</v>
      </c>
      <c r="K131" s="331"/>
    </row>
    <row r="132" spans="2:11" ht="15" customHeight="1">
      <c r="B132" s="329"/>
      <c r="C132" s="311" t="s">
        <v>1569</v>
      </c>
      <c r="D132" s="311"/>
      <c r="E132" s="311"/>
      <c r="F132" s="312" t="s">
        <v>1558</v>
      </c>
      <c r="G132" s="311"/>
      <c r="H132" s="311" t="s">
        <v>1570</v>
      </c>
      <c r="I132" s="311" t="s">
        <v>1554</v>
      </c>
      <c r="J132" s="311">
        <v>20</v>
      </c>
      <c r="K132" s="331"/>
    </row>
    <row r="133" spans="2:11" ht="15" customHeight="1">
      <c r="B133" s="329"/>
      <c r="C133" s="287" t="s">
        <v>1557</v>
      </c>
      <c r="D133" s="287"/>
      <c r="E133" s="287"/>
      <c r="F133" s="309" t="s">
        <v>1558</v>
      </c>
      <c r="G133" s="287"/>
      <c r="H133" s="287" t="s">
        <v>1592</v>
      </c>
      <c r="I133" s="287" t="s">
        <v>1554</v>
      </c>
      <c r="J133" s="287">
        <v>50</v>
      </c>
      <c r="K133" s="331"/>
    </row>
    <row r="134" spans="2:11" ht="15" customHeight="1">
      <c r="B134" s="329"/>
      <c r="C134" s="287" t="s">
        <v>1571</v>
      </c>
      <c r="D134" s="287"/>
      <c r="E134" s="287"/>
      <c r="F134" s="309" t="s">
        <v>1558</v>
      </c>
      <c r="G134" s="287"/>
      <c r="H134" s="287" t="s">
        <v>1592</v>
      </c>
      <c r="I134" s="287" t="s">
        <v>1554</v>
      </c>
      <c r="J134" s="287">
        <v>50</v>
      </c>
      <c r="K134" s="331"/>
    </row>
    <row r="135" spans="2:11" ht="15" customHeight="1">
      <c r="B135" s="329"/>
      <c r="C135" s="287" t="s">
        <v>1577</v>
      </c>
      <c r="D135" s="287"/>
      <c r="E135" s="287"/>
      <c r="F135" s="309" t="s">
        <v>1558</v>
      </c>
      <c r="G135" s="287"/>
      <c r="H135" s="287" t="s">
        <v>1592</v>
      </c>
      <c r="I135" s="287" t="s">
        <v>1554</v>
      </c>
      <c r="J135" s="287">
        <v>50</v>
      </c>
      <c r="K135" s="331"/>
    </row>
    <row r="136" spans="2:11" ht="15" customHeight="1">
      <c r="B136" s="329"/>
      <c r="C136" s="287" t="s">
        <v>1579</v>
      </c>
      <c r="D136" s="287"/>
      <c r="E136" s="287"/>
      <c r="F136" s="309" t="s">
        <v>1558</v>
      </c>
      <c r="G136" s="287"/>
      <c r="H136" s="287" t="s">
        <v>1592</v>
      </c>
      <c r="I136" s="287" t="s">
        <v>1554</v>
      </c>
      <c r="J136" s="287">
        <v>50</v>
      </c>
      <c r="K136" s="331"/>
    </row>
    <row r="137" spans="2:11" ht="15" customHeight="1">
      <c r="B137" s="329"/>
      <c r="C137" s="287" t="s">
        <v>1580</v>
      </c>
      <c r="D137" s="287"/>
      <c r="E137" s="287"/>
      <c r="F137" s="309" t="s">
        <v>1558</v>
      </c>
      <c r="G137" s="287"/>
      <c r="H137" s="287" t="s">
        <v>1605</v>
      </c>
      <c r="I137" s="287" t="s">
        <v>1554</v>
      </c>
      <c r="J137" s="287">
        <v>255</v>
      </c>
      <c r="K137" s="331"/>
    </row>
    <row r="138" spans="2:11" ht="15" customHeight="1">
      <c r="B138" s="329"/>
      <c r="C138" s="287" t="s">
        <v>1582</v>
      </c>
      <c r="D138" s="287"/>
      <c r="E138" s="287"/>
      <c r="F138" s="309" t="s">
        <v>1552</v>
      </c>
      <c r="G138" s="287"/>
      <c r="H138" s="287" t="s">
        <v>1606</v>
      </c>
      <c r="I138" s="287" t="s">
        <v>1584</v>
      </c>
      <c r="J138" s="287"/>
      <c r="K138" s="331"/>
    </row>
    <row r="139" spans="2:11" ht="15" customHeight="1">
      <c r="B139" s="329"/>
      <c r="C139" s="287" t="s">
        <v>1585</v>
      </c>
      <c r="D139" s="287"/>
      <c r="E139" s="287"/>
      <c r="F139" s="309" t="s">
        <v>1552</v>
      </c>
      <c r="G139" s="287"/>
      <c r="H139" s="287" t="s">
        <v>1607</v>
      </c>
      <c r="I139" s="287" t="s">
        <v>1587</v>
      </c>
      <c r="J139" s="287"/>
      <c r="K139" s="331"/>
    </row>
    <row r="140" spans="2:11" ht="15" customHeight="1">
      <c r="B140" s="329"/>
      <c r="C140" s="287" t="s">
        <v>1588</v>
      </c>
      <c r="D140" s="287"/>
      <c r="E140" s="287"/>
      <c r="F140" s="309" t="s">
        <v>1552</v>
      </c>
      <c r="G140" s="287"/>
      <c r="H140" s="287" t="s">
        <v>1588</v>
      </c>
      <c r="I140" s="287" t="s">
        <v>1587</v>
      </c>
      <c r="J140" s="287"/>
      <c r="K140" s="331"/>
    </row>
    <row r="141" spans="2:11" ht="15" customHeight="1">
      <c r="B141" s="329"/>
      <c r="C141" s="287" t="s">
        <v>37</v>
      </c>
      <c r="D141" s="287"/>
      <c r="E141" s="287"/>
      <c r="F141" s="309" t="s">
        <v>1552</v>
      </c>
      <c r="G141" s="287"/>
      <c r="H141" s="287" t="s">
        <v>1608</v>
      </c>
      <c r="I141" s="287" t="s">
        <v>1587</v>
      </c>
      <c r="J141" s="287"/>
      <c r="K141" s="331"/>
    </row>
    <row r="142" spans="2:11" ht="15" customHeight="1">
      <c r="B142" s="329"/>
      <c r="C142" s="287" t="s">
        <v>1609</v>
      </c>
      <c r="D142" s="287"/>
      <c r="E142" s="287"/>
      <c r="F142" s="309" t="s">
        <v>1552</v>
      </c>
      <c r="G142" s="287"/>
      <c r="H142" s="287" t="s">
        <v>1610</v>
      </c>
      <c r="I142" s="287" t="s">
        <v>1587</v>
      </c>
      <c r="J142" s="287"/>
      <c r="K142" s="331"/>
    </row>
    <row r="143" spans="2:11" ht="15" customHeight="1">
      <c r="B143" s="332"/>
      <c r="C143" s="333"/>
      <c r="D143" s="333"/>
      <c r="E143" s="333"/>
      <c r="F143" s="333"/>
      <c r="G143" s="333"/>
      <c r="H143" s="333"/>
      <c r="I143" s="333"/>
      <c r="J143" s="333"/>
      <c r="K143" s="334"/>
    </row>
    <row r="144" spans="2:11" ht="18.75" customHeight="1">
      <c r="B144" s="284"/>
      <c r="C144" s="284"/>
      <c r="D144" s="284"/>
      <c r="E144" s="284"/>
      <c r="F144" s="321"/>
      <c r="G144" s="284"/>
      <c r="H144" s="284"/>
      <c r="I144" s="284"/>
      <c r="J144" s="284"/>
      <c r="K144" s="284"/>
    </row>
    <row r="145" spans="2:11" ht="18.75" customHeight="1">
      <c r="B145" s="295"/>
      <c r="C145" s="295"/>
      <c r="D145" s="295"/>
      <c r="E145" s="295"/>
      <c r="F145" s="295"/>
      <c r="G145" s="295"/>
      <c r="H145" s="295"/>
      <c r="I145" s="295"/>
      <c r="J145" s="295"/>
      <c r="K145" s="295"/>
    </row>
    <row r="146" spans="2:11" ht="7.5" customHeight="1">
      <c r="B146" s="296"/>
      <c r="C146" s="297"/>
      <c r="D146" s="297"/>
      <c r="E146" s="297"/>
      <c r="F146" s="297"/>
      <c r="G146" s="297"/>
      <c r="H146" s="297"/>
      <c r="I146" s="297"/>
      <c r="J146" s="297"/>
      <c r="K146" s="298"/>
    </row>
    <row r="147" spans="2:11" ht="45" customHeight="1">
      <c r="B147" s="299"/>
      <c r="C147" s="300" t="s">
        <v>1611</v>
      </c>
      <c r="D147" s="300"/>
      <c r="E147" s="300"/>
      <c r="F147" s="300"/>
      <c r="G147" s="300"/>
      <c r="H147" s="300"/>
      <c r="I147" s="300"/>
      <c r="J147" s="300"/>
      <c r="K147" s="301"/>
    </row>
    <row r="148" spans="2:11" ht="17.25" customHeight="1">
      <c r="B148" s="299"/>
      <c r="C148" s="302" t="s">
        <v>1546</v>
      </c>
      <c r="D148" s="302"/>
      <c r="E148" s="302"/>
      <c r="F148" s="302" t="s">
        <v>1547</v>
      </c>
      <c r="G148" s="303"/>
      <c r="H148" s="302" t="s">
        <v>53</v>
      </c>
      <c r="I148" s="302" t="s">
        <v>56</v>
      </c>
      <c r="J148" s="302" t="s">
        <v>1548</v>
      </c>
      <c r="K148" s="301"/>
    </row>
    <row r="149" spans="2:11" ht="17.25" customHeight="1">
      <c r="B149" s="299"/>
      <c r="C149" s="304" t="s">
        <v>1549</v>
      </c>
      <c r="D149" s="304"/>
      <c r="E149" s="304"/>
      <c r="F149" s="305" t="s">
        <v>1550</v>
      </c>
      <c r="G149" s="306"/>
      <c r="H149" s="304"/>
      <c r="I149" s="304"/>
      <c r="J149" s="304" t="s">
        <v>1551</v>
      </c>
      <c r="K149" s="301"/>
    </row>
    <row r="150" spans="2:11" ht="5.25" customHeight="1">
      <c r="B150" s="310"/>
      <c r="C150" s="307"/>
      <c r="D150" s="307"/>
      <c r="E150" s="307"/>
      <c r="F150" s="307"/>
      <c r="G150" s="308"/>
      <c r="H150" s="307"/>
      <c r="I150" s="307"/>
      <c r="J150" s="307"/>
      <c r="K150" s="331"/>
    </row>
    <row r="151" spans="2:11" ht="15" customHeight="1">
      <c r="B151" s="310"/>
      <c r="C151" s="335" t="s">
        <v>1555</v>
      </c>
      <c r="D151" s="287"/>
      <c r="E151" s="287"/>
      <c r="F151" s="336" t="s">
        <v>1552</v>
      </c>
      <c r="G151" s="287"/>
      <c r="H151" s="335" t="s">
        <v>1592</v>
      </c>
      <c r="I151" s="335" t="s">
        <v>1554</v>
      </c>
      <c r="J151" s="335">
        <v>120</v>
      </c>
      <c r="K151" s="331"/>
    </row>
    <row r="152" spans="2:11" ht="15" customHeight="1">
      <c r="B152" s="310"/>
      <c r="C152" s="335" t="s">
        <v>1601</v>
      </c>
      <c r="D152" s="287"/>
      <c r="E152" s="287"/>
      <c r="F152" s="336" t="s">
        <v>1552</v>
      </c>
      <c r="G152" s="287"/>
      <c r="H152" s="335" t="s">
        <v>1612</v>
      </c>
      <c r="I152" s="335" t="s">
        <v>1554</v>
      </c>
      <c r="J152" s="335" t="s">
        <v>1603</v>
      </c>
      <c r="K152" s="331"/>
    </row>
    <row r="153" spans="2:11" ht="15" customHeight="1">
      <c r="B153" s="310"/>
      <c r="C153" s="335" t="s">
        <v>1500</v>
      </c>
      <c r="D153" s="287"/>
      <c r="E153" s="287"/>
      <c r="F153" s="336" t="s">
        <v>1552</v>
      </c>
      <c r="G153" s="287"/>
      <c r="H153" s="335" t="s">
        <v>1613</v>
      </c>
      <c r="I153" s="335" t="s">
        <v>1554</v>
      </c>
      <c r="J153" s="335" t="s">
        <v>1603</v>
      </c>
      <c r="K153" s="331"/>
    </row>
    <row r="154" spans="2:11" ht="15" customHeight="1">
      <c r="B154" s="310"/>
      <c r="C154" s="335" t="s">
        <v>1557</v>
      </c>
      <c r="D154" s="287"/>
      <c r="E154" s="287"/>
      <c r="F154" s="336" t="s">
        <v>1558</v>
      </c>
      <c r="G154" s="287"/>
      <c r="H154" s="335" t="s">
        <v>1592</v>
      </c>
      <c r="I154" s="335" t="s">
        <v>1554</v>
      </c>
      <c r="J154" s="335">
        <v>50</v>
      </c>
      <c r="K154" s="331"/>
    </row>
    <row r="155" spans="2:11" ht="15" customHeight="1">
      <c r="B155" s="310"/>
      <c r="C155" s="335" t="s">
        <v>1560</v>
      </c>
      <c r="D155" s="287"/>
      <c r="E155" s="287"/>
      <c r="F155" s="336" t="s">
        <v>1552</v>
      </c>
      <c r="G155" s="287"/>
      <c r="H155" s="335" t="s">
        <v>1592</v>
      </c>
      <c r="I155" s="335" t="s">
        <v>1562</v>
      </c>
      <c r="J155" s="335"/>
      <c r="K155" s="331"/>
    </row>
    <row r="156" spans="2:11" ht="15" customHeight="1">
      <c r="B156" s="310"/>
      <c r="C156" s="335" t="s">
        <v>1571</v>
      </c>
      <c r="D156" s="287"/>
      <c r="E156" s="287"/>
      <c r="F156" s="336" t="s">
        <v>1558</v>
      </c>
      <c r="G156" s="287"/>
      <c r="H156" s="335" t="s">
        <v>1592</v>
      </c>
      <c r="I156" s="335" t="s">
        <v>1554</v>
      </c>
      <c r="J156" s="335">
        <v>50</v>
      </c>
      <c r="K156" s="331"/>
    </row>
    <row r="157" spans="2:11" ht="15" customHeight="1">
      <c r="B157" s="310"/>
      <c r="C157" s="335" t="s">
        <v>1579</v>
      </c>
      <c r="D157" s="287"/>
      <c r="E157" s="287"/>
      <c r="F157" s="336" t="s">
        <v>1558</v>
      </c>
      <c r="G157" s="287"/>
      <c r="H157" s="335" t="s">
        <v>1592</v>
      </c>
      <c r="I157" s="335" t="s">
        <v>1554</v>
      </c>
      <c r="J157" s="335">
        <v>50</v>
      </c>
      <c r="K157" s="331"/>
    </row>
    <row r="158" spans="2:11" ht="15" customHeight="1">
      <c r="B158" s="310"/>
      <c r="C158" s="335" t="s">
        <v>1577</v>
      </c>
      <c r="D158" s="287"/>
      <c r="E158" s="287"/>
      <c r="F158" s="336" t="s">
        <v>1558</v>
      </c>
      <c r="G158" s="287"/>
      <c r="H158" s="335" t="s">
        <v>1592</v>
      </c>
      <c r="I158" s="335" t="s">
        <v>1554</v>
      </c>
      <c r="J158" s="335">
        <v>50</v>
      </c>
      <c r="K158" s="331"/>
    </row>
    <row r="159" spans="2:11" ht="15" customHeight="1">
      <c r="B159" s="310"/>
      <c r="C159" s="335" t="s">
        <v>100</v>
      </c>
      <c r="D159" s="287"/>
      <c r="E159" s="287"/>
      <c r="F159" s="336" t="s">
        <v>1552</v>
      </c>
      <c r="G159" s="287"/>
      <c r="H159" s="335" t="s">
        <v>1614</v>
      </c>
      <c r="I159" s="335" t="s">
        <v>1554</v>
      </c>
      <c r="J159" s="335" t="s">
        <v>1615</v>
      </c>
      <c r="K159" s="331"/>
    </row>
    <row r="160" spans="2:11" ht="15" customHeight="1">
      <c r="B160" s="310"/>
      <c r="C160" s="335" t="s">
        <v>1616</v>
      </c>
      <c r="D160" s="287"/>
      <c r="E160" s="287"/>
      <c r="F160" s="336" t="s">
        <v>1552</v>
      </c>
      <c r="G160" s="287"/>
      <c r="H160" s="335" t="s">
        <v>1617</v>
      </c>
      <c r="I160" s="335" t="s">
        <v>1587</v>
      </c>
      <c r="J160" s="335"/>
      <c r="K160" s="331"/>
    </row>
    <row r="161" spans="2:11" ht="15" customHeight="1">
      <c r="B161" s="337"/>
      <c r="C161" s="319"/>
      <c r="D161" s="319"/>
      <c r="E161" s="319"/>
      <c r="F161" s="319"/>
      <c r="G161" s="319"/>
      <c r="H161" s="319"/>
      <c r="I161" s="319"/>
      <c r="J161" s="319"/>
      <c r="K161" s="338"/>
    </row>
    <row r="162" spans="2:11" ht="18.75" customHeight="1">
      <c r="B162" s="284"/>
      <c r="C162" s="287"/>
      <c r="D162" s="287"/>
      <c r="E162" s="287"/>
      <c r="F162" s="309"/>
      <c r="G162" s="287"/>
      <c r="H162" s="287"/>
      <c r="I162" s="287"/>
      <c r="J162" s="287"/>
      <c r="K162" s="284"/>
    </row>
    <row r="163" spans="2:11" ht="18.75" customHeight="1">
      <c r="B163" s="295"/>
      <c r="C163" s="295"/>
      <c r="D163" s="295"/>
      <c r="E163" s="295"/>
      <c r="F163" s="295"/>
      <c r="G163" s="295"/>
      <c r="H163" s="295"/>
      <c r="I163" s="295"/>
      <c r="J163" s="295"/>
      <c r="K163" s="295"/>
    </row>
    <row r="164" spans="2:11" ht="7.5" customHeight="1">
      <c r="B164" s="274"/>
      <c r="C164" s="275"/>
      <c r="D164" s="275"/>
      <c r="E164" s="275"/>
      <c r="F164" s="275"/>
      <c r="G164" s="275"/>
      <c r="H164" s="275"/>
      <c r="I164" s="275"/>
      <c r="J164" s="275"/>
      <c r="K164" s="276"/>
    </row>
    <row r="165" spans="2:11" ht="45" customHeight="1">
      <c r="B165" s="277"/>
      <c r="C165" s="278" t="s">
        <v>1618</v>
      </c>
      <c r="D165" s="278"/>
      <c r="E165" s="278"/>
      <c r="F165" s="278"/>
      <c r="G165" s="278"/>
      <c r="H165" s="278"/>
      <c r="I165" s="278"/>
      <c r="J165" s="278"/>
      <c r="K165" s="279"/>
    </row>
    <row r="166" spans="2:11" ht="17.25" customHeight="1">
      <c r="B166" s="277"/>
      <c r="C166" s="302" t="s">
        <v>1546</v>
      </c>
      <c r="D166" s="302"/>
      <c r="E166" s="302"/>
      <c r="F166" s="302" t="s">
        <v>1547</v>
      </c>
      <c r="G166" s="339"/>
      <c r="H166" s="340" t="s">
        <v>53</v>
      </c>
      <c r="I166" s="340" t="s">
        <v>56</v>
      </c>
      <c r="J166" s="302" t="s">
        <v>1548</v>
      </c>
      <c r="K166" s="279"/>
    </row>
    <row r="167" spans="2:11" ht="17.25" customHeight="1">
      <c r="B167" s="280"/>
      <c r="C167" s="304" t="s">
        <v>1549</v>
      </c>
      <c r="D167" s="304"/>
      <c r="E167" s="304"/>
      <c r="F167" s="305" t="s">
        <v>1550</v>
      </c>
      <c r="G167" s="341"/>
      <c r="H167" s="342"/>
      <c r="I167" s="342"/>
      <c r="J167" s="304" t="s">
        <v>1551</v>
      </c>
      <c r="K167" s="282"/>
    </row>
    <row r="168" spans="2:11" ht="5.25" customHeight="1">
      <c r="B168" s="310"/>
      <c r="C168" s="307"/>
      <c r="D168" s="307"/>
      <c r="E168" s="307"/>
      <c r="F168" s="307"/>
      <c r="G168" s="308"/>
      <c r="H168" s="307"/>
      <c r="I168" s="307"/>
      <c r="J168" s="307"/>
      <c r="K168" s="331"/>
    </row>
    <row r="169" spans="2:11" ht="15" customHeight="1">
      <c r="B169" s="310"/>
      <c r="C169" s="287" t="s">
        <v>1555</v>
      </c>
      <c r="D169" s="287"/>
      <c r="E169" s="287"/>
      <c r="F169" s="309" t="s">
        <v>1552</v>
      </c>
      <c r="G169" s="287"/>
      <c r="H169" s="287" t="s">
        <v>1592</v>
      </c>
      <c r="I169" s="287" t="s">
        <v>1554</v>
      </c>
      <c r="J169" s="287">
        <v>120</v>
      </c>
      <c r="K169" s="331"/>
    </row>
    <row r="170" spans="2:11" ht="15" customHeight="1">
      <c r="B170" s="310"/>
      <c r="C170" s="287" t="s">
        <v>1601</v>
      </c>
      <c r="D170" s="287"/>
      <c r="E170" s="287"/>
      <c r="F170" s="309" t="s">
        <v>1552</v>
      </c>
      <c r="G170" s="287"/>
      <c r="H170" s="287" t="s">
        <v>1602</v>
      </c>
      <c r="I170" s="287" t="s">
        <v>1554</v>
      </c>
      <c r="J170" s="287" t="s">
        <v>1603</v>
      </c>
      <c r="K170" s="331"/>
    </row>
    <row r="171" spans="2:11" ht="15" customHeight="1">
      <c r="B171" s="310"/>
      <c r="C171" s="287" t="s">
        <v>1500</v>
      </c>
      <c r="D171" s="287"/>
      <c r="E171" s="287"/>
      <c r="F171" s="309" t="s">
        <v>1552</v>
      </c>
      <c r="G171" s="287"/>
      <c r="H171" s="287" t="s">
        <v>1619</v>
      </c>
      <c r="I171" s="287" t="s">
        <v>1554</v>
      </c>
      <c r="J171" s="287" t="s">
        <v>1603</v>
      </c>
      <c r="K171" s="331"/>
    </row>
    <row r="172" spans="2:11" ht="15" customHeight="1">
      <c r="B172" s="310"/>
      <c r="C172" s="287" t="s">
        <v>1557</v>
      </c>
      <c r="D172" s="287"/>
      <c r="E172" s="287"/>
      <c r="F172" s="309" t="s">
        <v>1558</v>
      </c>
      <c r="G172" s="287"/>
      <c r="H172" s="287" t="s">
        <v>1619</v>
      </c>
      <c r="I172" s="287" t="s">
        <v>1554</v>
      </c>
      <c r="J172" s="287">
        <v>50</v>
      </c>
      <c r="K172" s="331"/>
    </row>
    <row r="173" spans="2:11" ht="15" customHeight="1">
      <c r="B173" s="310"/>
      <c r="C173" s="287" t="s">
        <v>1560</v>
      </c>
      <c r="D173" s="287"/>
      <c r="E173" s="287"/>
      <c r="F173" s="309" t="s">
        <v>1552</v>
      </c>
      <c r="G173" s="287"/>
      <c r="H173" s="287" t="s">
        <v>1619</v>
      </c>
      <c r="I173" s="287" t="s">
        <v>1562</v>
      </c>
      <c r="J173" s="287"/>
      <c r="K173" s="331"/>
    </row>
    <row r="174" spans="2:11" ht="15" customHeight="1">
      <c r="B174" s="310"/>
      <c r="C174" s="287" t="s">
        <v>1571</v>
      </c>
      <c r="D174" s="287"/>
      <c r="E174" s="287"/>
      <c r="F174" s="309" t="s">
        <v>1558</v>
      </c>
      <c r="G174" s="287"/>
      <c r="H174" s="287" t="s">
        <v>1619</v>
      </c>
      <c r="I174" s="287" t="s">
        <v>1554</v>
      </c>
      <c r="J174" s="287">
        <v>50</v>
      </c>
      <c r="K174" s="331"/>
    </row>
    <row r="175" spans="2:11" ht="15" customHeight="1">
      <c r="B175" s="310"/>
      <c r="C175" s="287" t="s">
        <v>1579</v>
      </c>
      <c r="D175" s="287"/>
      <c r="E175" s="287"/>
      <c r="F175" s="309" t="s">
        <v>1558</v>
      </c>
      <c r="G175" s="287"/>
      <c r="H175" s="287" t="s">
        <v>1619</v>
      </c>
      <c r="I175" s="287" t="s">
        <v>1554</v>
      </c>
      <c r="J175" s="287">
        <v>50</v>
      </c>
      <c r="K175" s="331"/>
    </row>
    <row r="176" spans="2:11" ht="15" customHeight="1">
      <c r="B176" s="310"/>
      <c r="C176" s="287" t="s">
        <v>1577</v>
      </c>
      <c r="D176" s="287"/>
      <c r="E176" s="287"/>
      <c r="F176" s="309" t="s">
        <v>1558</v>
      </c>
      <c r="G176" s="287"/>
      <c r="H176" s="287" t="s">
        <v>1619</v>
      </c>
      <c r="I176" s="287" t="s">
        <v>1554</v>
      </c>
      <c r="J176" s="287">
        <v>50</v>
      </c>
      <c r="K176" s="331"/>
    </row>
    <row r="177" spans="2:11" ht="15" customHeight="1">
      <c r="B177" s="310"/>
      <c r="C177" s="287" t="s">
        <v>111</v>
      </c>
      <c r="D177" s="287"/>
      <c r="E177" s="287"/>
      <c r="F177" s="309" t="s">
        <v>1552</v>
      </c>
      <c r="G177" s="287"/>
      <c r="H177" s="287" t="s">
        <v>1620</v>
      </c>
      <c r="I177" s="287" t="s">
        <v>1621</v>
      </c>
      <c r="J177" s="287"/>
      <c r="K177" s="331"/>
    </row>
    <row r="178" spans="2:11" ht="15" customHeight="1">
      <c r="B178" s="310"/>
      <c r="C178" s="287" t="s">
        <v>56</v>
      </c>
      <c r="D178" s="287"/>
      <c r="E178" s="287"/>
      <c r="F178" s="309" t="s">
        <v>1552</v>
      </c>
      <c r="G178" s="287"/>
      <c r="H178" s="287" t="s">
        <v>1622</v>
      </c>
      <c r="I178" s="287" t="s">
        <v>1623</v>
      </c>
      <c r="J178" s="287">
        <v>1</v>
      </c>
      <c r="K178" s="331"/>
    </row>
    <row r="179" spans="2:11" ht="15" customHeight="1">
      <c r="B179" s="310"/>
      <c r="C179" s="287" t="s">
        <v>52</v>
      </c>
      <c r="D179" s="287"/>
      <c r="E179" s="287"/>
      <c r="F179" s="309" t="s">
        <v>1552</v>
      </c>
      <c r="G179" s="287"/>
      <c r="H179" s="287" t="s">
        <v>1624</v>
      </c>
      <c r="I179" s="287" t="s">
        <v>1554</v>
      </c>
      <c r="J179" s="287">
        <v>20</v>
      </c>
      <c r="K179" s="331"/>
    </row>
    <row r="180" spans="2:11" ht="15" customHeight="1">
      <c r="B180" s="310"/>
      <c r="C180" s="287" t="s">
        <v>53</v>
      </c>
      <c r="D180" s="287"/>
      <c r="E180" s="287"/>
      <c r="F180" s="309" t="s">
        <v>1552</v>
      </c>
      <c r="G180" s="287"/>
      <c r="H180" s="287" t="s">
        <v>1625</v>
      </c>
      <c r="I180" s="287" t="s">
        <v>1554</v>
      </c>
      <c r="J180" s="287">
        <v>255</v>
      </c>
      <c r="K180" s="331"/>
    </row>
    <row r="181" spans="2:11" ht="15" customHeight="1">
      <c r="B181" s="310"/>
      <c r="C181" s="287" t="s">
        <v>112</v>
      </c>
      <c r="D181" s="287"/>
      <c r="E181" s="287"/>
      <c r="F181" s="309" t="s">
        <v>1552</v>
      </c>
      <c r="G181" s="287"/>
      <c r="H181" s="287" t="s">
        <v>1516</v>
      </c>
      <c r="I181" s="287" t="s">
        <v>1554</v>
      </c>
      <c r="J181" s="287">
        <v>10</v>
      </c>
      <c r="K181" s="331"/>
    </row>
    <row r="182" spans="2:11" ht="15" customHeight="1">
      <c r="B182" s="310"/>
      <c r="C182" s="287" t="s">
        <v>113</v>
      </c>
      <c r="D182" s="287"/>
      <c r="E182" s="287"/>
      <c r="F182" s="309" t="s">
        <v>1552</v>
      </c>
      <c r="G182" s="287"/>
      <c r="H182" s="287" t="s">
        <v>1626</v>
      </c>
      <c r="I182" s="287" t="s">
        <v>1587</v>
      </c>
      <c r="J182" s="287"/>
      <c r="K182" s="331"/>
    </row>
    <row r="183" spans="2:11" ht="15" customHeight="1">
      <c r="B183" s="310"/>
      <c r="C183" s="287" t="s">
        <v>1627</v>
      </c>
      <c r="D183" s="287"/>
      <c r="E183" s="287"/>
      <c r="F183" s="309" t="s">
        <v>1552</v>
      </c>
      <c r="G183" s="287"/>
      <c r="H183" s="287" t="s">
        <v>1628</v>
      </c>
      <c r="I183" s="287" t="s">
        <v>1587</v>
      </c>
      <c r="J183" s="287"/>
      <c r="K183" s="331"/>
    </row>
    <row r="184" spans="2:11" ht="15" customHeight="1">
      <c r="B184" s="310"/>
      <c r="C184" s="287" t="s">
        <v>1616</v>
      </c>
      <c r="D184" s="287"/>
      <c r="E184" s="287"/>
      <c r="F184" s="309" t="s">
        <v>1552</v>
      </c>
      <c r="G184" s="287"/>
      <c r="H184" s="287" t="s">
        <v>1629</v>
      </c>
      <c r="I184" s="287" t="s">
        <v>1587</v>
      </c>
      <c r="J184" s="287"/>
      <c r="K184" s="331"/>
    </row>
    <row r="185" spans="2:11" ht="15" customHeight="1">
      <c r="B185" s="310"/>
      <c r="C185" s="287" t="s">
        <v>115</v>
      </c>
      <c r="D185" s="287"/>
      <c r="E185" s="287"/>
      <c r="F185" s="309" t="s">
        <v>1558</v>
      </c>
      <c r="G185" s="287"/>
      <c r="H185" s="287" t="s">
        <v>1630</v>
      </c>
      <c r="I185" s="287" t="s">
        <v>1554</v>
      </c>
      <c r="J185" s="287">
        <v>50</v>
      </c>
      <c r="K185" s="331"/>
    </row>
    <row r="186" spans="2:11" ht="15" customHeight="1">
      <c r="B186" s="310"/>
      <c r="C186" s="287" t="s">
        <v>1631</v>
      </c>
      <c r="D186" s="287"/>
      <c r="E186" s="287"/>
      <c r="F186" s="309" t="s">
        <v>1558</v>
      </c>
      <c r="G186" s="287"/>
      <c r="H186" s="287" t="s">
        <v>1632</v>
      </c>
      <c r="I186" s="287" t="s">
        <v>1633</v>
      </c>
      <c r="J186" s="287"/>
      <c r="K186" s="331"/>
    </row>
    <row r="187" spans="2:11" ht="15" customHeight="1">
      <c r="B187" s="310"/>
      <c r="C187" s="287" t="s">
        <v>1634</v>
      </c>
      <c r="D187" s="287"/>
      <c r="E187" s="287"/>
      <c r="F187" s="309" t="s">
        <v>1558</v>
      </c>
      <c r="G187" s="287"/>
      <c r="H187" s="287" t="s">
        <v>1635</v>
      </c>
      <c r="I187" s="287" t="s">
        <v>1633</v>
      </c>
      <c r="J187" s="287"/>
      <c r="K187" s="331"/>
    </row>
    <row r="188" spans="2:11" ht="15" customHeight="1">
      <c r="B188" s="310"/>
      <c r="C188" s="287" t="s">
        <v>1636</v>
      </c>
      <c r="D188" s="287"/>
      <c r="E188" s="287"/>
      <c r="F188" s="309" t="s">
        <v>1558</v>
      </c>
      <c r="G188" s="287"/>
      <c r="H188" s="287" t="s">
        <v>1637</v>
      </c>
      <c r="I188" s="287" t="s">
        <v>1633</v>
      </c>
      <c r="J188" s="287"/>
      <c r="K188" s="331"/>
    </row>
    <row r="189" spans="2:11" ht="15" customHeight="1">
      <c r="B189" s="310"/>
      <c r="C189" s="343" t="s">
        <v>1638</v>
      </c>
      <c r="D189" s="287"/>
      <c r="E189" s="287"/>
      <c r="F189" s="309" t="s">
        <v>1558</v>
      </c>
      <c r="G189" s="287"/>
      <c r="H189" s="287" t="s">
        <v>1639</v>
      </c>
      <c r="I189" s="287" t="s">
        <v>1640</v>
      </c>
      <c r="J189" s="344" t="s">
        <v>1641</v>
      </c>
      <c r="K189" s="331"/>
    </row>
    <row r="190" spans="2:11" ht="15" customHeight="1">
      <c r="B190" s="310"/>
      <c r="C190" s="294" t="s">
        <v>41</v>
      </c>
      <c r="D190" s="287"/>
      <c r="E190" s="287"/>
      <c r="F190" s="309" t="s">
        <v>1552</v>
      </c>
      <c r="G190" s="287"/>
      <c r="H190" s="284" t="s">
        <v>1642</v>
      </c>
      <c r="I190" s="287" t="s">
        <v>1643</v>
      </c>
      <c r="J190" s="287"/>
      <c r="K190" s="331"/>
    </row>
    <row r="191" spans="2:11" ht="15" customHeight="1">
      <c r="B191" s="310"/>
      <c r="C191" s="294" t="s">
        <v>1644</v>
      </c>
      <c r="D191" s="287"/>
      <c r="E191" s="287"/>
      <c r="F191" s="309" t="s">
        <v>1552</v>
      </c>
      <c r="G191" s="287"/>
      <c r="H191" s="287" t="s">
        <v>1645</v>
      </c>
      <c r="I191" s="287" t="s">
        <v>1587</v>
      </c>
      <c r="J191" s="287"/>
      <c r="K191" s="331"/>
    </row>
    <row r="192" spans="2:11" ht="15" customHeight="1">
      <c r="B192" s="310"/>
      <c r="C192" s="294" t="s">
        <v>1646</v>
      </c>
      <c r="D192" s="287"/>
      <c r="E192" s="287"/>
      <c r="F192" s="309" t="s">
        <v>1552</v>
      </c>
      <c r="G192" s="287"/>
      <c r="H192" s="287" t="s">
        <v>1647</v>
      </c>
      <c r="I192" s="287" t="s">
        <v>1587</v>
      </c>
      <c r="J192" s="287"/>
      <c r="K192" s="331"/>
    </row>
    <row r="193" spans="2:11" ht="15" customHeight="1">
      <c r="B193" s="310"/>
      <c r="C193" s="294" t="s">
        <v>1648</v>
      </c>
      <c r="D193" s="287"/>
      <c r="E193" s="287"/>
      <c r="F193" s="309" t="s">
        <v>1558</v>
      </c>
      <c r="G193" s="287"/>
      <c r="H193" s="287" t="s">
        <v>1649</v>
      </c>
      <c r="I193" s="287" t="s">
        <v>1587</v>
      </c>
      <c r="J193" s="287"/>
      <c r="K193" s="331"/>
    </row>
    <row r="194" spans="2:11" ht="15" customHeight="1">
      <c r="B194" s="337"/>
      <c r="C194" s="345"/>
      <c r="D194" s="319"/>
      <c r="E194" s="319"/>
      <c r="F194" s="319"/>
      <c r="G194" s="319"/>
      <c r="H194" s="319"/>
      <c r="I194" s="319"/>
      <c r="J194" s="319"/>
      <c r="K194" s="338"/>
    </row>
    <row r="195" spans="2:11" ht="18.75" customHeight="1">
      <c r="B195" s="284"/>
      <c r="C195" s="287"/>
      <c r="D195" s="287"/>
      <c r="E195" s="287"/>
      <c r="F195" s="309"/>
      <c r="G195" s="287"/>
      <c r="H195" s="287"/>
      <c r="I195" s="287"/>
      <c r="J195" s="287"/>
      <c r="K195" s="284"/>
    </row>
    <row r="196" spans="2:11" ht="18.75" customHeight="1">
      <c r="B196" s="284"/>
      <c r="C196" s="287"/>
      <c r="D196" s="287"/>
      <c r="E196" s="287"/>
      <c r="F196" s="309"/>
      <c r="G196" s="287"/>
      <c r="H196" s="287"/>
      <c r="I196" s="287"/>
      <c r="J196" s="287"/>
      <c r="K196" s="284"/>
    </row>
    <row r="197" spans="2:11" ht="18.75" customHeight="1">
      <c r="B197" s="295"/>
      <c r="C197" s="295"/>
      <c r="D197" s="295"/>
      <c r="E197" s="295"/>
      <c r="F197" s="295"/>
      <c r="G197" s="295"/>
      <c r="H197" s="295"/>
      <c r="I197" s="295"/>
      <c r="J197" s="295"/>
      <c r="K197" s="295"/>
    </row>
    <row r="198" spans="2:11" ht="13.5">
      <c r="B198" s="274"/>
      <c r="C198" s="275"/>
      <c r="D198" s="275"/>
      <c r="E198" s="275"/>
      <c r="F198" s="275"/>
      <c r="G198" s="275"/>
      <c r="H198" s="275"/>
      <c r="I198" s="275"/>
      <c r="J198" s="275"/>
      <c r="K198" s="276"/>
    </row>
    <row r="199" spans="2:11" ht="21">
      <c r="B199" s="277"/>
      <c r="C199" s="278" t="s">
        <v>1650</v>
      </c>
      <c r="D199" s="278"/>
      <c r="E199" s="278"/>
      <c r="F199" s="278"/>
      <c r="G199" s="278"/>
      <c r="H199" s="278"/>
      <c r="I199" s="278"/>
      <c r="J199" s="278"/>
      <c r="K199" s="279"/>
    </row>
    <row r="200" spans="2:11" ht="25.5" customHeight="1">
      <c r="B200" s="277"/>
      <c r="C200" s="346" t="s">
        <v>1651</v>
      </c>
      <c r="D200" s="346"/>
      <c r="E200" s="346"/>
      <c r="F200" s="346" t="s">
        <v>1652</v>
      </c>
      <c r="G200" s="347"/>
      <c r="H200" s="346" t="s">
        <v>1653</v>
      </c>
      <c r="I200" s="346"/>
      <c r="J200" s="346"/>
      <c r="K200" s="279"/>
    </row>
    <row r="201" spans="2:11" ht="5.25" customHeight="1">
      <c r="B201" s="310"/>
      <c r="C201" s="307"/>
      <c r="D201" s="307"/>
      <c r="E201" s="307"/>
      <c r="F201" s="307"/>
      <c r="G201" s="287"/>
      <c r="H201" s="307"/>
      <c r="I201" s="307"/>
      <c r="J201" s="307"/>
      <c r="K201" s="331"/>
    </row>
    <row r="202" spans="2:11" ht="15" customHeight="1">
      <c r="B202" s="310"/>
      <c r="C202" s="287" t="s">
        <v>1643</v>
      </c>
      <c r="D202" s="287"/>
      <c r="E202" s="287"/>
      <c r="F202" s="309" t="s">
        <v>42</v>
      </c>
      <c r="G202" s="287"/>
      <c r="H202" s="287" t="s">
        <v>1654</v>
      </c>
      <c r="I202" s="287"/>
      <c r="J202" s="287"/>
      <c r="K202" s="331"/>
    </row>
    <row r="203" spans="2:11" ht="15" customHeight="1">
      <c r="B203" s="310"/>
      <c r="C203" s="316"/>
      <c r="D203" s="287"/>
      <c r="E203" s="287"/>
      <c r="F203" s="309" t="s">
        <v>43</v>
      </c>
      <c r="G203" s="287"/>
      <c r="H203" s="287" t="s">
        <v>1655</v>
      </c>
      <c r="I203" s="287"/>
      <c r="J203" s="287"/>
      <c r="K203" s="331"/>
    </row>
    <row r="204" spans="2:11" ht="15" customHeight="1">
      <c r="B204" s="310"/>
      <c r="C204" s="316"/>
      <c r="D204" s="287"/>
      <c r="E204" s="287"/>
      <c r="F204" s="309" t="s">
        <v>46</v>
      </c>
      <c r="G204" s="287"/>
      <c r="H204" s="287" t="s">
        <v>1656</v>
      </c>
      <c r="I204" s="287"/>
      <c r="J204" s="287"/>
      <c r="K204" s="331"/>
    </row>
    <row r="205" spans="2:11" ht="15" customHeight="1">
      <c r="B205" s="310"/>
      <c r="C205" s="287"/>
      <c r="D205" s="287"/>
      <c r="E205" s="287"/>
      <c r="F205" s="309" t="s">
        <v>44</v>
      </c>
      <c r="G205" s="287"/>
      <c r="H205" s="287" t="s">
        <v>1657</v>
      </c>
      <c r="I205" s="287"/>
      <c r="J205" s="287"/>
      <c r="K205" s="331"/>
    </row>
    <row r="206" spans="2:11" ht="15" customHeight="1">
      <c r="B206" s="310"/>
      <c r="C206" s="287"/>
      <c r="D206" s="287"/>
      <c r="E206" s="287"/>
      <c r="F206" s="309" t="s">
        <v>45</v>
      </c>
      <c r="G206" s="287"/>
      <c r="H206" s="287" t="s">
        <v>1658</v>
      </c>
      <c r="I206" s="287"/>
      <c r="J206" s="287"/>
      <c r="K206" s="331"/>
    </row>
    <row r="207" spans="2:11" ht="15" customHeight="1">
      <c r="B207" s="310"/>
      <c r="C207" s="287"/>
      <c r="D207" s="287"/>
      <c r="E207" s="287"/>
      <c r="F207" s="309"/>
      <c r="G207" s="287"/>
      <c r="H207" s="287"/>
      <c r="I207" s="287"/>
      <c r="J207" s="287"/>
      <c r="K207" s="331"/>
    </row>
    <row r="208" spans="2:11" ht="15" customHeight="1">
      <c r="B208" s="310"/>
      <c r="C208" s="287" t="s">
        <v>1599</v>
      </c>
      <c r="D208" s="287"/>
      <c r="E208" s="287"/>
      <c r="F208" s="309" t="s">
        <v>77</v>
      </c>
      <c r="G208" s="287"/>
      <c r="H208" s="287" t="s">
        <v>1659</v>
      </c>
      <c r="I208" s="287"/>
      <c r="J208" s="287"/>
      <c r="K208" s="331"/>
    </row>
    <row r="209" spans="2:11" ht="15" customHeight="1">
      <c r="B209" s="310"/>
      <c r="C209" s="316"/>
      <c r="D209" s="287"/>
      <c r="E209" s="287"/>
      <c r="F209" s="309" t="s">
        <v>1495</v>
      </c>
      <c r="G209" s="287"/>
      <c r="H209" s="287" t="s">
        <v>1496</v>
      </c>
      <c r="I209" s="287"/>
      <c r="J209" s="287"/>
      <c r="K209" s="331"/>
    </row>
    <row r="210" spans="2:11" ht="15" customHeight="1">
      <c r="B210" s="310"/>
      <c r="C210" s="287"/>
      <c r="D210" s="287"/>
      <c r="E210" s="287"/>
      <c r="F210" s="309" t="s">
        <v>1493</v>
      </c>
      <c r="G210" s="287"/>
      <c r="H210" s="287" t="s">
        <v>1660</v>
      </c>
      <c r="I210" s="287"/>
      <c r="J210" s="287"/>
      <c r="K210" s="331"/>
    </row>
    <row r="211" spans="2:11" ht="15" customHeight="1">
      <c r="B211" s="348"/>
      <c r="C211" s="316"/>
      <c r="D211" s="316"/>
      <c r="E211" s="316"/>
      <c r="F211" s="309" t="s">
        <v>1497</v>
      </c>
      <c r="G211" s="294"/>
      <c r="H211" s="335" t="s">
        <v>76</v>
      </c>
      <c r="I211" s="335"/>
      <c r="J211" s="335"/>
      <c r="K211" s="349"/>
    </row>
    <row r="212" spans="2:11" ht="15" customHeight="1">
      <c r="B212" s="348"/>
      <c r="C212" s="316"/>
      <c r="D212" s="316"/>
      <c r="E212" s="316"/>
      <c r="F212" s="309" t="s">
        <v>1498</v>
      </c>
      <c r="G212" s="294"/>
      <c r="H212" s="335" t="s">
        <v>207</v>
      </c>
      <c r="I212" s="335"/>
      <c r="J212" s="335"/>
      <c r="K212" s="349"/>
    </row>
    <row r="213" spans="2:11" ht="15" customHeight="1">
      <c r="B213" s="348"/>
      <c r="C213" s="316"/>
      <c r="D213" s="316"/>
      <c r="E213" s="316"/>
      <c r="F213" s="350"/>
      <c r="G213" s="294"/>
      <c r="H213" s="351"/>
      <c r="I213" s="351"/>
      <c r="J213" s="351"/>
      <c r="K213" s="349"/>
    </row>
    <row r="214" spans="2:11" ht="15" customHeight="1">
      <c r="B214" s="348"/>
      <c r="C214" s="287" t="s">
        <v>1623</v>
      </c>
      <c r="D214" s="316"/>
      <c r="E214" s="316"/>
      <c r="F214" s="309">
        <v>1</v>
      </c>
      <c r="G214" s="294"/>
      <c r="H214" s="335" t="s">
        <v>1661</v>
      </c>
      <c r="I214" s="335"/>
      <c r="J214" s="335"/>
      <c r="K214" s="349"/>
    </row>
    <row r="215" spans="2:11" ht="15" customHeight="1">
      <c r="B215" s="348"/>
      <c r="C215" s="316"/>
      <c r="D215" s="316"/>
      <c r="E215" s="316"/>
      <c r="F215" s="309">
        <v>2</v>
      </c>
      <c r="G215" s="294"/>
      <c r="H215" s="335" t="s">
        <v>1662</v>
      </c>
      <c r="I215" s="335"/>
      <c r="J215" s="335"/>
      <c r="K215" s="349"/>
    </row>
    <row r="216" spans="2:11" ht="15" customHeight="1">
      <c r="B216" s="348"/>
      <c r="C216" s="316"/>
      <c r="D216" s="316"/>
      <c r="E216" s="316"/>
      <c r="F216" s="309">
        <v>3</v>
      </c>
      <c r="G216" s="294"/>
      <c r="H216" s="335" t="s">
        <v>1663</v>
      </c>
      <c r="I216" s="335"/>
      <c r="J216" s="335"/>
      <c r="K216" s="349"/>
    </row>
    <row r="217" spans="2:11" ht="15" customHeight="1">
      <c r="B217" s="348"/>
      <c r="C217" s="316"/>
      <c r="D217" s="316"/>
      <c r="E217" s="316"/>
      <c r="F217" s="309">
        <v>4</v>
      </c>
      <c r="G217" s="294"/>
      <c r="H217" s="335" t="s">
        <v>1664</v>
      </c>
      <c r="I217" s="335"/>
      <c r="J217" s="335"/>
      <c r="K217" s="349"/>
    </row>
    <row r="218" spans="2:11" ht="12.75" customHeight="1">
      <c r="B218" s="352"/>
      <c r="C218" s="353"/>
      <c r="D218" s="353"/>
      <c r="E218" s="353"/>
      <c r="F218" s="353"/>
      <c r="G218" s="353"/>
      <c r="H218" s="353"/>
      <c r="I218" s="353"/>
      <c r="J218" s="353"/>
      <c r="K218" s="354"/>
    </row>
  </sheetData>
  <sheetProtection formatCells="0" formatColumns="0" formatRows="0" insertColumns="0" insertRows="0" insertHyperlinks="0" deleteColumns="0" deleteRows="0" sort="0" autoFilter="0" pivotTables="0"/>
  <mergeCells count="77">
    <mergeCell ref="H217:J217"/>
    <mergeCell ref="H210:J210"/>
    <mergeCell ref="H205:J205"/>
    <mergeCell ref="H203:J203"/>
    <mergeCell ref="H214:J214"/>
    <mergeCell ref="H216:J216"/>
    <mergeCell ref="H215:J215"/>
    <mergeCell ref="H212:J212"/>
    <mergeCell ref="H211:J211"/>
    <mergeCell ref="H209:J209"/>
    <mergeCell ref="H200:J200"/>
    <mergeCell ref="C199:J199"/>
    <mergeCell ref="H208:J208"/>
    <mergeCell ref="H206:J206"/>
    <mergeCell ref="H204:J204"/>
    <mergeCell ref="H202:J202"/>
    <mergeCell ref="C165:J165"/>
    <mergeCell ref="C122:J122"/>
    <mergeCell ref="C147:J147"/>
    <mergeCell ref="C102:J102"/>
    <mergeCell ref="C75:J75"/>
    <mergeCell ref="D70:J70"/>
    <mergeCell ref="D68:J68"/>
    <mergeCell ref="D67:J67"/>
    <mergeCell ref="D69:J69"/>
    <mergeCell ref="D66:J66"/>
    <mergeCell ref="D61:J61"/>
    <mergeCell ref="D62:J62"/>
    <mergeCell ref="D65:J65"/>
    <mergeCell ref="D63:J63"/>
    <mergeCell ref="D60:J60"/>
    <mergeCell ref="D59:J59"/>
    <mergeCell ref="D58:J58"/>
    <mergeCell ref="D47:J47"/>
    <mergeCell ref="C52:J52"/>
    <mergeCell ref="C54:J54"/>
    <mergeCell ref="C55:J55"/>
    <mergeCell ref="C57:J57"/>
    <mergeCell ref="D51:J51"/>
    <mergeCell ref="E50:J50"/>
    <mergeCell ref="E49:J49"/>
    <mergeCell ref="E48:J48"/>
    <mergeCell ref="G45:J45"/>
    <mergeCell ref="G44:J44"/>
    <mergeCell ref="D35:J35"/>
    <mergeCell ref="G40:J40"/>
    <mergeCell ref="G41:J41"/>
    <mergeCell ref="G42:J42"/>
    <mergeCell ref="G43:J43"/>
    <mergeCell ref="G36:J36"/>
    <mergeCell ref="G37:J37"/>
    <mergeCell ref="G38:J38"/>
    <mergeCell ref="G39:J39"/>
    <mergeCell ref="D33:J33"/>
    <mergeCell ref="D34:J34"/>
    <mergeCell ref="D31:J31"/>
    <mergeCell ref="D30:J30"/>
    <mergeCell ref="D28:J28"/>
    <mergeCell ref="C25:J25"/>
    <mergeCell ref="D27:J27"/>
    <mergeCell ref="C26:J26"/>
    <mergeCell ref="F20:J20"/>
    <mergeCell ref="F23:J23"/>
    <mergeCell ref="F21:J21"/>
    <mergeCell ref="F22:J22"/>
    <mergeCell ref="D16:J16"/>
    <mergeCell ref="D17:J17"/>
    <mergeCell ref="F18:J18"/>
    <mergeCell ref="F19:J19"/>
    <mergeCell ref="D15:J15"/>
    <mergeCell ref="C3:J3"/>
    <mergeCell ref="C9:J9"/>
    <mergeCell ref="D11:J11"/>
    <mergeCell ref="D10:J10"/>
    <mergeCell ref="C4:J4"/>
    <mergeCell ref="C6:J6"/>
    <mergeCell ref="C7:J7"/>
  </mergeCells>
  <printOptions/>
  <pageMargins left="0.5902778" right="0.5902778" top="0.5902778" bottom="0.5902778" header="0" footer="0"/>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PC-IPPROJEKT\Petr</dc:creator>
  <cp:keywords/>
  <dc:description/>
  <cp:lastModifiedBy>PC-IPPROJEKT\Petr</cp:lastModifiedBy>
  <dcterms:created xsi:type="dcterms:W3CDTF">2019-07-19T07:48:12Z</dcterms:created>
  <dcterms:modified xsi:type="dcterms:W3CDTF">2019-07-19T07:48:19Z</dcterms:modified>
  <cp:category/>
  <cp:version/>
  <cp:contentType/>
  <cp:contentStatus/>
</cp:coreProperties>
</file>