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1907 - Výměna stoupaček ..." sheetId="2" r:id="rId2"/>
  </sheets>
  <definedNames>
    <definedName name="_xlnm.Print_Area" localSheetId="0">'Rekapitulace stavby'!$D$4:$AO$36,'Rekapitulace stavby'!$C$42:$AQ$56</definedName>
    <definedName name="_xlnm._FilterDatabase" localSheetId="1" hidden="1">'P1907 - Výměna stoupaček ...'!$C$89:$K$200</definedName>
    <definedName name="_xlnm.Print_Area" localSheetId="1">'P1907 - Výměna stoupaček ...'!$C$4:$J$37,'P1907 - Výměna stoupaček ...'!$C$79:$K$200</definedName>
    <definedName name="_xlnm.Print_Titles" localSheetId="0">'Rekapitulace stavby'!$52:$52</definedName>
    <definedName name="_xlnm.Print_Titles" localSheetId="1">'P1907 - Výměna stoupaček ...'!$89:$89</definedName>
  </definedNames>
  <calcPr fullCalcOnLoad="1"/>
</workbook>
</file>

<file path=xl/sharedStrings.xml><?xml version="1.0" encoding="utf-8"?>
<sst xmlns="http://schemas.openxmlformats.org/spreadsheetml/2006/main" count="1749" uniqueCount="530">
  <si>
    <t>Export Komplet</t>
  </si>
  <si>
    <t>VZ</t>
  </si>
  <si>
    <t>2.0</t>
  </si>
  <si>
    <t>ZAMOK</t>
  </si>
  <si>
    <t>False</t>
  </si>
  <si>
    <t>{9e5f6158-bd1a-4b16-bb21-75f495afcb99}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</si>
  <si>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</si>
  <si>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</si>
  <si>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</si>
  <si>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</si>
  <si>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</si>
  <si>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</si>
  <si>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</si>
  <si>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</si>
  <si>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</si>
  <si>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</si>
  <si>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</si>
  <si>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stoupaček vody a kanalizace</t>
  </si>
  <si>
    <t>KSO:</t>
  </si>
  <si>
    <t/>
  </si>
  <si>
    <t>CC-CZ:</t>
  </si>
  <si>
    <t>Místo:</t>
  </si>
  <si>
    <t>VOŠ a SPŠE, 1. učebnový pavilon</t>
  </si>
  <si>
    <t>Datum:</t>
  </si>
  <si>
    <t>11. 3. 2019</t>
  </si>
  <si>
    <t>Zadavatel:</t>
  </si>
  <si>
    <t>IČ:</t>
  </si>
  <si>
    <t>49774301</t>
  </si>
  <si>
    <t>VOŠ a SPŠE Plzeň</t>
  </si>
  <si>
    <t>DIČ:</t>
  </si>
  <si>
    <t>Uchazeč:</t>
  </si>
  <si>
    <t>Vyplň údaj</t>
  </si>
  <si>
    <t>Projektant:</t>
  </si>
  <si>
    <t>67891331</t>
  </si>
  <si>
    <t>PLANTEAM, Na Výsluní 630, 33021</t>
  </si>
  <si>
    <t>True</t>
  </si>
  <si>
    <t>Zpracovatel:</t>
  </si>
  <si>
    <t>Ing. Irena Potužáková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</si>
  <si>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</si>
  <si>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</si>
  <si>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</si>
  <si>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</si>
  <si>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</si>
  <si>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</si>
  <si>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</si>
  <si>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</si>
  <si>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</si>
  <si>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</si>
  <si>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</si>
  <si>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</si>
  <si>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</si>
  <si>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</si>
  <si>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</si>
  <si>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</si>
  <si>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</si>
  <si>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</si>
  <si>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</si>
  <si>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</si>
  <si>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</si>
  <si>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</si>
  <si>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</si>
  <si>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</si>
  <si>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</si>
  <si>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</si>
  <si>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</si>
  <si>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</si>
  <si>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</si>
  <si>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</si>
  <si>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</si>
  <si>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</si>
  <si>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</si>
  <si>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</si>
  <si>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</si>
  <si>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</si>
  <si>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</si>
  <si>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</si>
  <si>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</si>
  <si>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</si>
  <si>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</si>
  <si>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</si>
  <si>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</si>
  <si>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</si>
  <si>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</si>
  <si>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</si>
  <si>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</si>
  <si>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</si>
  <si>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</si>
  <si>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</si>
  <si>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</si>
  <si>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</si>
  <si>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</si>
  <si>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</si>
  <si>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</si>
  <si>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</si>
  <si>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</si>
  <si>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</si>
  <si>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</si>
  <si>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</si>
  <si>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</si>
  <si>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</si>
  <si>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</si>
  <si>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</si>
  <si>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</si>
  <si>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</si>
  <si>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</si>
  <si>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</si>
  <si>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</si>
  <si>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</si>
  <si>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</si>
  <si>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</si>
  <si>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</si>
  <si>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</si>
  <si>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</si>
  <si>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</si>
  <si>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</si>
  <si>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</si>
  <si>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</si>
  <si>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</si>
  <si>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</si>
  <si>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</si>
  <si>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</si>
  <si>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</si>
  <si>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</si>
  <si>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342272205</t>
  </si>
  <si>
    <t>Příčky z pórobetonových tvárnic hladkých na tenké maltové lože objemová hmotnost do 500 kg/m3, tloušťka příčky 50 mm</t>
  </si>
  <si>
    <t>m2</t>
  </si>
  <si>
    <t>CS ÚRS 2019 01</t>
  </si>
  <si>
    <t>4</t>
  </si>
  <si>
    <t>1543610652</t>
  </si>
  <si>
    <t>6</t>
  </si>
  <si>
    <t>Úpravy povrchů, podlahy a osazování výplní</t>
  </si>
  <si>
    <t>612131141</t>
  </si>
  <si>
    <t>Podkladní a spojovací vrstva vnitřních omítaných ploch penetrační hliněný nátěr nanášený ručně stěn</t>
  </si>
  <si>
    <t>-249647693</t>
  </si>
  <si>
    <t>612135001</t>
  </si>
  <si>
    <t>Vyrovnání nerovností podkladu vnitřních omítaných ploch maltou, tloušťky do 10 mm vápenocementovou stěn</t>
  </si>
  <si>
    <t>1851655954</t>
  </si>
  <si>
    <t>612142001</t>
  </si>
  <si>
    <t>Potažení vnitřních ploch pletivem v ploše nebo pruzích, na plném podkladu sklovláknitým vtlačením do tmelu stěn</t>
  </si>
  <si>
    <t>-360715653</t>
  </si>
  <si>
    <t>5</t>
  </si>
  <si>
    <t>612311131</t>
  </si>
  <si>
    <t>Potažení vnitřních ploch štukem tloušťky do 3 mm svislých konstrukcí stěn</t>
  </si>
  <si>
    <t>1476877903</t>
  </si>
  <si>
    <t>612321111</t>
  </si>
  <si>
    <t>Omítka vápenocementová vnitřních ploch nanášená ručně jednovrstvá, tloušťky do 10 mm hrubá zatřená svislých konstrukcí stěn</t>
  </si>
  <si>
    <t>542035671</t>
  </si>
  <si>
    <t>7</t>
  </si>
  <si>
    <t>612341121</t>
  </si>
  <si>
    <t>Omítka sádrová nebo vápenosádrová vnitřních ploch nanášená ručně jednovrstvá, tloušťky do 10 mm hladká svislých konstrukcí stěn</t>
  </si>
  <si>
    <t>711970311</t>
  </si>
  <si>
    <t>8</t>
  </si>
  <si>
    <t>631311125</t>
  </si>
  <si>
    <t>Mazanina z betonu prostého bez zvýšených nároků na prostředí tl. přes 80 do 120 mm tř. C 20/25</t>
  </si>
  <si>
    <t>m3</t>
  </si>
  <si>
    <t>-347184397</t>
  </si>
  <si>
    <t>9</t>
  </si>
  <si>
    <t>631362021</t>
  </si>
  <si>
    <t>Výztuž mazanin ze svařovaných sítí z drátů typu KARI</t>
  </si>
  <si>
    <t>t</t>
  </si>
  <si>
    <t>723203517</t>
  </si>
  <si>
    <t>Ostatní konstrukce a práce, bourání</t>
  </si>
  <si>
    <t>10</t>
  </si>
  <si>
    <t>9181R</t>
  </si>
  <si>
    <t>Vyčištění kanálu po demontáži potrubí</t>
  </si>
  <si>
    <t>-1253211151</t>
  </si>
  <si>
    <t>11</t>
  </si>
  <si>
    <t>949101111</t>
  </si>
  <si>
    <t>Lešení pomocné pracovní pro objekty pozemních staveb pro zatížení do 150 kg/m2, o výšce lešeňové podlahy do 1,9 m</t>
  </si>
  <si>
    <t>-279882046</t>
  </si>
  <si>
    <t>12</t>
  </si>
  <si>
    <t>962031132</t>
  </si>
  <si>
    <t>Bourání příček z cihel, tvárnic nebo příčkovek z cihel pálených, plných nebo dutých na maltu vápennou nebo vápenocementovou, tl. do 100 mm</t>
  </si>
  <si>
    <t>-1073244655</t>
  </si>
  <si>
    <t>13</t>
  </si>
  <si>
    <t>965042241</t>
  </si>
  <si>
    <t>Bourání mazanin betonových nebo z litého asfaltu tl. přes 100 mm, plochy přes 4 m2</t>
  </si>
  <si>
    <t>1096359674</t>
  </si>
  <si>
    <t>14</t>
  </si>
  <si>
    <t>969011121</t>
  </si>
  <si>
    <t>Vybourání vodovodního, plynového a pod. vedení DN do 52 mm</t>
  </si>
  <si>
    <t>m</t>
  </si>
  <si>
    <t>-637678024</t>
  </si>
  <si>
    <t>974032167</t>
  </si>
  <si>
    <t>Vysekání rýh ve stěnách nebo příčkách z dutých cihel, tvárnic, desek z dutých cihel nebo tvárnic do hl. 150 mm a šířky do 300 mm</t>
  </si>
  <si>
    <t>-1578606171</t>
  </si>
  <si>
    <t>16</t>
  </si>
  <si>
    <t>977312113</t>
  </si>
  <si>
    <t>Řezání stávajících betonových mazanin s vyztužením hloubky přes 100 do 150 mm</t>
  </si>
  <si>
    <t>88688481</t>
  </si>
  <si>
    <t>17</t>
  </si>
  <si>
    <t>978059541</t>
  </si>
  <si>
    <t>Odsekání obkladů stěn včetně otlučení podkladní omítky až na zdivo z obkládaček vnitřních, z jakýchkoliv materiálů, plochy přes 1 m2</t>
  </si>
  <si>
    <t>-716960953</t>
  </si>
  <si>
    <t>997</t>
  </si>
  <si>
    <t>Přesun sutě</t>
  </si>
  <si>
    <t>18</t>
  </si>
  <si>
    <t>997013215</t>
  </si>
  <si>
    <t>Vnitrostaveništní doprava suti a vybouraných hmot vodorovně do 50 m svisle ručně (nošením po schodech) pro budovy a haly výšky přes 15 do 18 m</t>
  </si>
  <si>
    <t>-388317150</t>
  </si>
  <si>
    <t>19</t>
  </si>
  <si>
    <t>997013501</t>
  </si>
  <si>
    <t>Odvoz suti a vybouraných hmot na skládku nebo meziskládku se složením, na vzdálenost do 1 km</t>
  </si>
  <si>
    <t>-1186705205</t>
  </si>
  <si>
    <t>20</t>
  </si>
  <si>
    <t>997013509</t>
  </si>
  <si>
    <t>Odvoz suti a vybouraných hmot na skládku nebo meziskládku se složením, na vzdálenost Příplatek k ceně za každý další i započatý 1 km přes 1 km</t>
  </si>
  <si>
    <t>-1948265367</t>
  </si>
  <si>
    <t>997013801</t>
  </si>
  <si>
    <t>Poplatek za uložení stavebního odpadu na skládce (skládkovné) z prostého betonu zatříděného do Katalogu odpadů pod kódem 170 101</t>
  </si>
  <si>
    <t>1728408725</t>
  </si>
  <si>
    <t>22</t>
  </si>
  <si>
    <t>997013803</t>
  </si>
  <si>
    <t>Poplatek za uložení stavebního odpadu na skládce (skládkovné) cihelného zatříděného do Katalogu odpadů pod kódem 170 102</t>
  </si>
  <si>
    <t>-1275243036</t>
  </si>
  <si>
    <t>23</t>
  </si>
  <si>
    <t>997013831</t>
  </si>
  <si>
    <t>Poplatek za uložení stavebního odpadu na skládce (skládkovné) směsného stavebního a demoličního zatříděného do Katalogu odpadů pod kódem 170 904</t>
  </si>
  <si>
    <t>615516067</t>
  </si>
  <si>
    <t>998</t>
  </si>
  <si>
    <t>Přesun hmot</t>
  </si>
  <si>
    <t>24</t>
  </si>
  <si>
    <t>998012023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</si>
  <si>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12 do 24 m</t>
  </si>
  <si>
    <t>1368494951</t>
  </si>
  <si>
    <t>PSV</t>
  </si>
  <si>
    <t>Práce a dodávky PSV</t>
  </si>
  <si>
    <t>711</t>
  </si>
  <si>
    <t>Izolace proti vodě, vlhkosti a plynům</t>
  </si>
  <si>
    <t>25</t>
  </si>
  <si>
    <t>711111001</t>
  </si>
  <si>
    <t>Provedení izolace proti zemní vlhkosti natěradly a tmely za studena na ploše vodorovné V nátěrem penetračním</t>
  </si>
  <si>
    <t>-305751557</t>
  </si>
  <si>
    <t>26</t>
  </si>
  <si>
    <t>711112001</t>
  </si>
  <si>
    <t>Provedení izolace proti zemní vlhkosti natěradly a tmely za studena na ploše svislé S nátěrem penetračním</t>
  </si>
  <si>
    <t>466395526</t>
  </si>
  <si>
    <t>27</t>
  </si>
  <si>
    <t>M</t>
  </si>
  <si>
    <t>11163150</t>
  </si>
  <si>
    <t>lak penetrační asfaltový</t>
  </si>
  <si>
    <t>32</t>
  </si>
  <si>
    <t>-549511</t>
  </si>
  <si>
    <t>28</t>
  </si>
  <si>
    <t>711413111</t>
  </si>
  <si>
    <t>Izolace proti povrchové a podpovrchové vodě natěradly a tmely za studena na ploše vodorovné V těsnicí hmotou dvousložkovou bitumenovou</t>
  </si>
  <si>
    <t>214278179</t>
  </si>
  <si>
    <t>29</t>
  </si>
  <si>
    <t>711413121</t>
  </si>
  <si>
    <t>Izolace proti povrchové a podpovrchové vodě natěradly a tmely za studena na ploše svislé S těsnicí hmotou dvousložkovou bitumenovou</t>
  </si>
  <si>
    <t>1151112853</t>
  </si>
  <si>
    <t>30</t>
  </si>
  <si>
    <t>998711103</t>
  </si>
  <si>
    <t>Přesun hmot pro izolace proti vodě, vlhkosti a plynům stanovený z hmotnosti přesunovaného materiálu vodorovná dopravní vzdálenost do 50 m v objektech výšky přes 12 do 60 m</t>
  </si>
  <si>
    <t>-1594633794</t>
  </si>
  <si>
    <t>713</t>
  </si>
  <si>
    <t>Izolace tepelné</t>
  </si>
  <si>
    <t>31</t>
  </si>
  <si>
    <t>713121111</t>
  </si>
  <si>
    <t>Montáž tepelné izolace podlah rohožemi, pásy, deskami, dílci, bloky (izolační materiál ve specifikaci) kladenými volně jednovrstvá</t>
  </si>
  <si>
    <t>-137771323</t>
  </si>
  <si>
    <t>28376372</t>
  </si>
  <si>
    <t>deska z polystyrénu XPS, hrana rovná, polo či pero drážka a hladký povrch tl 100mm</t>
  </si>
  <si>
    <t>-1213131201</t>
  </si>
  <si>
    <t>33</t>
  </si>
  <si>
    <t>713471211</t>
  </si>
  <si>
    <t>Montáž izolace tepelné potrubí, ohybů, přírub, armatur nebo tvarovek snímatelnými pouzdry s vrstvenou izolací s upevněním na suchý zip (izolační materiál ve specifikaci) potrubí</t>
  </si>
  <si>
    <t>-1076526931</t>
  </si>
  <si>
    <t>34</t>
  </si>
  <si>
    <t>63154423</t>
  </si>
  <si>
    <t>pouzdro izolační potrubní max. 400 °C 42/30 mm</t>
  </si>
  <si>
    <t>2134252836</t>
  </si>
  <si>
    <t>35</t>
  </si>
  <si>
    <t>63154422</t>
  </si>
  <si>
    <t>pouzdro izolační potrubní max. 400 °C 35/30 mm</t>
  </si>
  <si>
    <t>-1653565350</t>
  </si>
  <si>
    <t>36</t>
  </si>
  <si>
    <t>998713103</t>
  </si>
  <si>
    <t>Přesun hmot pro izolace tepelné stanovený z hmotnosti přesunovaného materiálu vodorovná dopravní vzdálenost do 50 m v objektech výšky přes 12 m do 24 m</t>
  </si>
  <si>
    <t>-824429513</t>
  </si>
  <si>
    <t>721</t>
  </si>
  <si>
    <t>Zdravotechnika - vnitřní kanalizace</t>
  </si>
  <si>
    <t>37</t>
  </si>
  <si>
    <t>721 181R</t>
  </si>
  <si>
    <t>Dopojení dešťových svodů na stávající vtoky vč. zrevidování</t>
  </si>
  <si>
    <t>ks</t>
  </si>
  <si>
    <t>-584465825</t>
  </si>
  <si>
    <t>38</t>
  </si>
  <si>
    <t>721 182R</t>
  </si>
  <si>
    <t>Demontáž a opětovná montáž stávajících větracích hlavic</t>
  </si>
  <si>
    <t>-1145647166</t>
  </si>
  <si>
    <t>39</t>
  </si>
  <si>
    <t>721 183R</t>
  </si>
  <si>
    <t>Kamerové zkoušky ležatého potrubí</t>
  </si>
  <si>
    <t>Kč</t>
  </si>
  <si>
    <t>-862117862</t>
  </si>
  <si>
    <t>40</t>
  </si>
  <si>
    <t>721140802</t>
  </si>
  <si>
    <t>Demontáž potrubí z litinových trub odpadních nebo dešťových do DN 100</t>
  </si>
  <si>
    <t>-1930482213</t>
  </si>
  <si>
    <t>41</t>
  </si>
  <si>
    <t>721174004</t>
  </si>
  <si>
    <t>Potrubí z plastových trub polypropylenové svodné (ležaté) DN 75</t>
  </si>
  <si>
    <t>-526577773</t>
  </si>
  <si>
    <t>42</t>
  </si>
  <si>
    <t>721174005</t>
  </si>
  <si>
    <t>Potrubí z plastových trub polypropylenové svodné (ležaté) DN 110</t>
  </si>
  <si>
    <t>448953420</t>
  </si>
  <si>
    <t>43</t>
  </si>
  <si>
    <t>721174024</t>
  </si>
  <si>
    <t>Potrubí z plastových trub polypropylenové odpadní (svislé) DN 75</t>
  </si>
  <si>
    <t>-72590348</t>
  </si>
  <si>
    <t>44</t>
  </si>
  <si>
    <t>721174043</t>
  </si>
  <si>
    <t>Potrubí z plastových trub polypropylenové připojovací DN 50</t>
  </si>
  <si>
    <t>-1584140606</t>
  </si>
  <si>
    <t>45</t>
  </si>
  <si>
    <t>721174055</t>
  </si>
  <si>
    <t>Potrubí z plastových trub polypropylenové dešťové DN 110</t>
  </si>
  <si>
    <t>969374505</t>
  </si>
  <si>
    <t>46</t>
  </si>
  <si>
    <t>721194105</t>
  </si>
  <si>
    <t>Vyměření přípojek na potrubí vyvedení a upevnění odpadních výpustek DN 50</t>
  </si>
  <si>
    <t>kus</t>
  </si>
  <si>
    <t>-2098014022</t>
  </si>
  <si>
    <t>47</t>
  </si>
  <si>
    <t>721290111</t>
  </si>
  <si>
    <t>Zkouška těsnosti kanalizace v objektech vodou do DN 125</t>
  </si>
  <si>
    <t>-1793659555</t>
  </si>
  <si>
    <t>48</t>
  </si>
  <si>
    <t>998721102</t>
  </si>
  <si>
    <t>Přesun hmot pro vnitřní kanalizace stanovený z hmotnosti přesunovaného materiálu vodorovná dopravní vzdálenost do 50 m v objektech výšky přes 6 do 12 m</t>
  </si>
  <si>
    <t>597235797</t>
  </si>
  <si>
    <t>722</t>
  </si>
  <si>
    <t>Zdravotechnika - vnitřní vodovod</t>
  </si>
  <si>
    <t>49</t>
  </si>
  <si>
    <t>722 185R</t>
  </si>
  <si>
    <t>D+M kulový pákový uzávěr D25</t>
  </si>
  <si>
    <t>-1522371903</t>
  </si>
  <si>
    <t>50</t>
  </si>
  <si>
    <t>722 186R</t>
  </si>
  <si>
    <t>D+M kulový pákový uzávěr D20</t>
  </si>
  <si>
    <t>-1946508911</t>
  </si>
  <si>
    <t>51</t>
  </si>
  <si>
    <t>722174024</t>
  </si>
  <si>
    <t>Potrubí z plastových trubek z polypropylenu (PPR) svařovaných polyfuzně PN 20 (SDR 6) D 32 x 5,4</t>
  </si>
  <si>
    <t>1229735297</t>
  </si>
  <si>
    <t>52</t>
  </si>
  <si>
    <t>722174025</t>
  </si>
  <si>
    <t>Potrubí z plastových trubek z polypropylenu (PPR) svařovaných polyfuzně PN 20 (SDR 6) D 40 x 6,7</t>
  </si>
  <si>
    <t>1664316249</t>
  </si>
  <si>
    <t>53</t>
  </si>
  <si>
    <t>28615602.OSM</t>
  </si>
  <si>
    <t>D+M HTRE čistící tvarovka DN 75</t>
  </si>
  <si>
    <t>1845730260</t>
  </si>
  <si>
    <t>54</t>
  </si>
  <si>
    <t>28615603.OSM</t>
  </si>
  <si>
    <t>D+M HTRE čistící tvarovka DN110</t>
  </si>
  <si>
    <t>-257457002</t>
  </si>
  <si>
    <t>55</t>
  </si>
  <si>
    <t>722174026</t>
  </si>
  <si>
    <t>Potrubí z plastových trubek z polypropylenu (PPR) svařovaných polyfuzně PN 20 (SDR 6) D 50 x 8,4</t>
  </si>
  <si>
    <t>-1845579439</t>
  </si>
  <si>
    <t>56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</si>
  <si>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</si>
  <si>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</si>
  <si>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1110403009</t>
  </si>
  <si>
    <t>57</t>
  </si>
  <si>
    <t>722290234</t>
  </si>
  <si>
    <t>Zkoušky, proplach a desinfekce vodovodního potrubí proplach a desinfekce vodovodního potrubí do DN 80</t>
  </si>
  <si>
    <t>357801343</t>
  </si>
  <si>
    <t>58</t>
  </si>
  <si>
    <t>998722102</t>
  </si>
  <si>
    <t>Přesun hmot pro vnitřní vodovod stanovený z hmotnosti přesunovaného materiálu vodorovná dopravní vzdálenost do 50 m v objektech výšky přes 6 do 12 m</t>
  </si>
  <si>
    <t>-1187369654</t>
  </si>
  <si>
    <t>725</t>
  </si>
  <si>
    <t>Zdravotechnika - zařizovací předměty</t>
  </si>
  <si>
    <t>59</t>
  </si>
  <si>
    <t>725210821</t>
  </si>
  <si>
    <t>Demontáž umyvadel bez výtokových armatur umyvadel</t>
  </si>
  <si>
    <t>soubor</t>
  </si>
  <si>
    <t>-694079358</t>
  </si>
  <si>
    <t>60</t>
  </si>
  <si>
    <t>725211617</t>
  </si>
  <si>
    <t>Umyvadla keramická bílá bez výtokových armatur připevněná na stěnu šrouby s krytem na sifon (polosloupem) 600 mm</t>
  </si>
  <si>
    <t>833168102</t>
  </si>
  <si>
    <t>61</t>
  </si>
  <si>
    <t>725820801</t>
  </si>
  <si>
    <t>Demontáž baterií nástěnných do G 3/4</t>
  </si>
  <si>
    <t>1734127283</t>
  </si>
  <si>
    <t>62</t>
  </si>
  <si>
    <t>725821312</t>
  </si>
  <si>
    <t>Baterie dřezové nástěnné pákové s otáčivým kulatým ústím a délkou ramínka 300 mm</t>
  </si>
  <si>
    <t>-751543927</t>
  </si>
  <si>
    <t>63</t>
  </si>
  <si>
    <t>725860811</t>
  </si>
  <si>
    <t>Demontáž zápachových uzávěrek pro zařizovací předměty jednoduchých</t>
  </si>
  <si>
    <t>620229152</t>
  </si>
  <si>
    <t>64</t>
  </si>
  <si>
    <t>725861102</t>
  </si>
  <si>
    <t>Zápachové uzávěrky zařizovacích předmětů pro umyvadla DN 40</t>
  </si>
  <si>
    <t>545745437</t>
  </si>
  <si>
    <t>65</t>
  </si>
  <si>
    <t>725980123</t>
  </si>
  <si>
    <t>Dvířka 30/30</t>
  </si>
  <si>
    <t>1829215669</t>
  </si>
  <si>
    <t>66</t>
  </si>
  <si>
    <t>998725103</t>
  </si>
  <si>
    <t>Přesun hmot pro zařizovací předměty stanovený z hmotnosti přesunovaného materiálu vodorovná dopravní vzdálenost do 50 m v objektech výšky přes 12 do 24 m</t>
  </si>
  <si>
    <t>1562263777</t>
  </si>
  <si>
    <t>771</t>
  </si>
  <si>
    <t>Podlahy z dlaždic</t>
  </si>
  <si>
    <t>67</t>
  </si>
  <si>
    <t>771161011</t>
  </si>
  <si>
    <t>Příprava podkladu před provedením dlažby montáž profilu dilatační spáry v rovině dlažby</t>
  </si>
  <si>
    <t>-1874215873</t>
  </si>
  <si>
    <t>68</t>
  </si>
  <si>
    <t>59054163</t>
  </si>
  <si>
    <t>profil dilatační s bočními díly z PVC/CPE tl 8mm</t>
  </si>
  <si>
    <t>-802009505</t>
  </si>
  <si>
    <t>69</t>
  </si>
  <si>
    <t>771473810</t>
  </si>
  <si>
    <t>Demontáž soklíků z dlaždic keramických lepených rovných</t>
  </si>
  <si>
    <t>-951472277</t>
  </si>
  <si>
    <t>70</t>
  </si>
  <si>
    <t>771474112</t>
  </si>
  <si>
    <t>Montáž soklů z dlaždic keramických lepených flexibilním lepidlem rovných, výšky přes 65 do 90 mm</t>
  </si>
  <si>
    <t>-2084413353</t>
  </si>
  <si>
    <t>71</t>
  </si>
  <si>
    <t>771574114</t>
  </si>
  <si>
    <t>Montáž podlah z dlaždic keramických lepených flexibilním lepidlem maloformátových hladkých přes 19 do 22 ks/m2</t>
  </si>
  <si>
    <t>-1816019582</t>
  </si>
  <si>
    <t>72</t>
  </si>
  <si>
    <t>771 181R</t>
  </si>
  <si>
    <t>Mrazuvzdorná dlažba s matným povrchem R9, A 300x300x9mm</t>
  </si>
  <si>
    <t>992878133</t>
  </si>
  <si>
    <t>73</t>
  </si>
  <si>
    <t>771591115</t>
  </si>
  <si>
    <t>Podlahy - dokončovací práce spárování silikonem</t>
  </si>
  <si>
    <t>381150997</t>
  </si>
  <si>
    <t>74</t>
  </si>
  <si>
    <t>776141112</t>
  </si>
  <si>
    <t>Příprava podkladu vyrovnání samonivelační stěrkou podlah min.pevnosti 20 MPa, tloušťky přes 3 do 5 mm</t>
  </si>
  <si>
    <t>-1847515951</t>
  </si>
  <si>
    <t>75</t>
  </si>
  <si>
    <t>998771103</t>
  </si>
  <si>
    <t>Přesun hmot pro podlahy z dlaždic stanovený z hmotnosti přesunovaného materiálu vodorovná dopravní vzdálenost do 50 m v objektech výšky přes 12 do 24 m</t>
  </si>
  <si>
    <t>906422937</t>
  </si>
  <si>
    <t>781</t>
  </si>
  <si>
    <t>Dokončovací práce - obklady</t>
  </si>
  <si>
    <t>76</t>
  </si>
  <si>
    <t>781121011</t>
  </si>
  <si>
    <t>Příprava podkladu před provedením obkladu nátěr penetrační na stěnu</t>
  </si>
  <si>
    <t>-626486856</t>
  </si>
  <si>
    <t>77</t>
  </si>
  <si>
    <t>781161021</t>
  </si>
  <si>
    <t>Příprava podkladu před provedením obkladu montáž profilu ukončujícího profilu rohového, vanového</t>
  </si>
  <si>
    <t>-1278695981</t>
  </si>
  <si>
    <t>78</t>
  </si>
  <si>
    <t>28342001</t>
  </si>
  <si>
    <t>lišta ukončovací pro obklady profilovaná v barvě</t>
  </si>
  <si>
    <t>1138472471</t>
  </si>
  <si>
    <t>79</t>
  </si>
  <si>
    <t>781474114</t>
  </si>
  <si>
    <t>Montáž obkladů vnitřních stěn z dlaždic keramických lepených flexibilním lepidlem maloformátových hladkých přes 19 do 22 ks/m2</t>
  </si>
  <si>
    <t>-92406760</t>
  </si>
  <si>
    <t>80</t>
  </si>
  <si>
    <t>59761040</t>
  </si>
  <si>
    <t>obklad keramický hladký přes 19 do 22ks/m2</t>
  </si>
  <si>
    <t>94111764</t>
  </si>
  <si>
    <t>81</t>
  </si>
  <si>
    <t>998781103</t>
  </si>
  <si>
    <t>Přesun hmot pro obklady keramické stanovený z hmotnosti přesunovaného materiálu vodorovná dopravní vzdálenost do 50 m v objektech výšky přes 12 do 24 m</t>
  </si>
  <si>
    <t>948976217</t>
  </si>
  <si>
    <t>783</t>
  </si>
  <si>
    <t>Dokončovací práce - nátěry</t>
  </si>
  <si>
    <t>82</t>
  </si>
  <si>
    <t>783000103</t>
  </si>
  <si>
    <t>Zakrývání konstrukcí včetně pozdějšího odkrytí podlah nebo vodorovných ploch položením fólie</t>
  </si>
  <si>
    <t>-60924574</t>
  </si>
  <si>
    <t>83</t>
  </si>
  <si>
    <t>58124844</t>
  </si>
  <si>
    <t>fólie pro malířské potřeby zakrývací tl 25µ 4x5m</t>
  </si>
  <si>
    <t>-108115869</t>
  </si>
  <si>
    <t>84</t>
  </si>
  <si>
    <t>783806801</t>
  </si>
  <si>
    <t>Odstranění nátěrů z omítek obroušením</t>
  </si>
  <si>
    <t>1583220202</t>
  </si>
  <si>
    <t>85</t>
  </si>
  <si>
    <t>783813131</t>
  </si>
  <si>
    <t>Penetrační nátěr omítek hladkých omítek hladkých, zrnitých tenkovrstvých nebo štukových stupně členitosti 1 a 2 syntetický</t>
  </si>
  <si>
    <t>-1324083074</t>
  </si>
  <si>
    <t>86</t>
  </si>
  <si>
    <t>783817121</t>
  </si>
  <si>
    <t>Krycí (ochranný ) nátěr omítek jednonásobný hladkých omítek hladkých, zrnitých tenkovrstvých nebo štukových stupně členitosti 1 a 2 syntetický</t>
  </si>
  <si>
    <t>455798653</t>
  </si>
  <si>
    <t>784</t>
  </si>
  <si>
    <t>Dokončovací práce - malby a tapety</t>
  </si>
  <si>
    <t>87</t>
  </si>
  <si>
    <t>784111011</t>
  </si>
  <si>
    <t>Obroušení podkladu omítky v místnostech výšky do 3,80 m</t>
  </si>
  <si>
    <t>929118774</t>
  </si>
  <si>
    <t>88</t>
  </si>
  <si>
    <t>784181121</t>
  </si>
  <si>
    <t>Penetrace podkladu jednonásobná hloubková v místnostech výšky do 3,80 m</t>
  </si>
  <si>
    <t>-1682400753</t>
  </si>
  <si>
    <t>89</t>
  </si>
  <si>
    <t>784211101</t>
  </si>
  <si>
    <t>Malby z malířských směsí otěruvzdorných za mokra dvojnásobné, bílé za mokra otěruvzdorné výborně v místnostech výšky do 3,80 m</t>
  </si>
  <si>
    <t>938775346</t>
  </si>
  <si>
    <t>VRN</t>
  </si>
  <si>
    <t>Vedlejší rozpočtové náklady</t>
  </si>
  <si>
    <t>90</t>
  </si>
  <si>
    <t>030001000</t>
  </si>
  <si>
    <t>Zařízení staveniště</t>
  </si>
  <si>
    <t>CS ÚRS 2018 01</t>
  </si>
  <si>
    <t>1024</t>
  </si>
  <si>
    <t>1037951226</t>
  </si>
  <si>
    <t>91</t>
  </si>
  <si>
    <t>045002000</t>
  </si>
  <si>
    <t>Kompletační a koordinační činnost</t>
  </si>
  <si>
    <t>1245916154</t>
  </si>
  <si>
    <t>92</t>
  </si>
  <si>
    <t>070001000</t>
  </si>
  <si>
    <t>Provozní vlivy- zabezpečení prostoru proti prašnosti v objektu</t>
  </si>
  <si>
    <t>1812017711</t>
  </si>
  <si>
    <t>93</t>
  </si>
  <si>
    <t>070001000.1</t>
  </si>
  <si>
    <t>Provozní vlivy- úklid všech prostor po bourání a výmalbě</t>
  </si>
  <si>
    <t>801581716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</si>
</sst>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2" xfId="0" applyNumberFormat="1" applyFont="1" applyBorder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/>
    </xf>
    <xf numFmtId="49" fontId="26" fillId="0" borderId="22" xfId="0" applyNumberFormat="1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167" fontId="26" fillId="0" borderId="22" xfId="0" applyNumberFormat="1" applyFont="1" applyBorder="1" applyAlignment="1" applyProtection="1">
      <alignment vertical="center"/>
      <protection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/>
    </xf>
    <xf numFmtId="0" fontId="26" fillId="0" borderId="3" xfId="0" applyFont="1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20</v>
      </c>
      <c r="AL7" s="17"/>
      <c r="AM7" s="17"/>
      <c r="AN7" s="22" t="s">
        <v>19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21</v>
      </c>
      <c r="E8" s="17"/>
      <c r="F8" s="17"/>
      <c r="G8" s="17"/>
      <c r="H8" s="17"/>
      <c r="I8" s="17"/>
      <c r="J8" s="17"/>
      <c r="K8" s="22" t="s">
        <v>22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23</v>
      </c>
      <c r="AL8" s="17"/>
      <c r="AM8" s="17"/>
      <c r="AN8" s="28" t="s">
        <v>24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26</v>
      </c>
      <c r="AL10" s="17"/>
      <c r="AM10" s="17"/>
      <c r="AN10" s="22" t="s">
        <v>27</v>
      </c>
      <c r="AO10" s="17"/>
      <c r="AP10" s="17"/>
      <c r="AQ10" s="17"/>
      <c r="AR10" s="15"/>
      <c r="BE10" s="26"/>
      <c r="BS10" s="12" t="s">
        <v>6</v>
      </c>
    </row>
    <row r="11" spans="2:71" ht="18.45" customHeight="1">
      <c r="B11" s="16"/>
      <c r="C11" s="17"/>
      <c r="D11" s="17"/>
      <c r="E11" s="22" t="s">
        <v>28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29</v>
      </c>
      <c r="AL11" s="17"/>
      <c r="AM11" s="17"/>
      <c r="AN11" s="22" t="s">
        <v>19</v>
      </c>
      <c r="AO11" s="17"/>
      <c r="AP11" s="17"/>
      <c r="AQ11" s="17"/>
      <c r="AR11" s="15"/>
      <c r="BE11" s="26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ht="12" customHeight="1">
      <c r="B13" s="16"/>
      <c r="C13" s="17"/>
      <c r="D13" s="27" t="s">
        <v>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26</v>
      </c>
      <c r="AL13" s="17"/>
      <c r="AM13" s="17"/>
      <c r="AN13" s="29" t="s">
        <v>31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31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29</v>
      </c>
      <c r="AL14" s="17"/>
      <c r="AM14" s="17"/>
      <c r="AN14" s="29" t="s">
        <v>31</v>
      </c>
      <c r="AO14" s="17"/>
      <c r="AP14" s="17"/>
      <c r="AQ14" s="17"/>
      <c r="AR14" s="15"/>
      <c r="BE14" s="26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26</v>
      </c>
      <c r="AL16" s="17"/>
      <c r="AM16" s="17"/>
      <c r="AN16" s="22" t="s">
        <v>33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34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29</v>
      </c>
      <c r="AL17" s="17"/>
      <c r="AM17" s="17"/>
      <c r="AN17" s="22" t="s">
        <v>19</v>
      </c>
      <c r="AO17" s="17"/>
      <c r="AP17" s="17"/>
      <c r="AQ17" s="17"/>
      <c r="AR17" s="15"/>
      <c r="BE17" s="26"/>
      <c r="BS17" s="12" t="s">
        <v>35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26</v>
      </c>
      <c r="AL19" s="17"/>
      <c r="AM19" s="17"/>
      <c r="AN19" s="22" t="s">
        <v>19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37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29</v>
      </c>
      <c r="AL20" s="17"/>
      <c r="AM20" s="17"/>
      <c r="AN20" s="22" t="s">
        <v>19</v>
      </c>
      <c r="AO20" s="17"/>
      <c r="AP20" s="17"/>
      <c r="AQ20" s="17"/>
      <c r="AR20" s="15"/>
      <c r="BE20" s="26"/>
      <c r="BS20" s="12" t="s">
        <v>4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45" customHeight="1">
      <c r="B23" s="16"/>
      <c r="C23" s="17"/>
      <c r="D23" s="17"/>
      <c r="E23" s="31" t="s">
        <v>39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41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42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43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44</v>
      </c>
      <c r="E29" s="41"/>
      <c r="F29" s="27" t="s">
        <v>45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46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47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48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44" s="2" customFormat="1" ht="14.4" customHeight="1" hidden="1">
      <c r="B33" s="40"/>
      <c r="C33" s="41"/>
      <c r="D33" s="41"/>
      <c r="E33" s="41"/>
      <c r="F33" s="27" t="s">
        <v>49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</row>
    <row r="35" spans="2:44" s="1" customFormat="1" ht="25.9" customHeight="1">
      <c r="B35" s="33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49" t="s">
        <v>52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53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P1907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Výměna stoupaček vody a kanalizace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VOŠ a SPŠE, 1. učebnový pavilon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62" t="str">
        <f>IF(AN8="","",AN8)</f>
        <v>11. 3. 2019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24.9" customHeight="1"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VOŠ a SPŠE Plzeň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32</v>
      </c>
      <c r="AJ49" s="34"/>
      <c r="AK49" s="34"/>
      <c r="AL49" s="34"/>
      <c r="AM49" s="63" t="str">
        <f>IF(E17="","",E17)</f>
        <v>PLANTEAM, Na Výsluní 630, 33021</v>
      </c>
      <c r="AN49" s="34"/>
      <c r="AO49" s="34"/>
      <c r="AP49" s="34"/>
      <c r="AQ49" s="34"/>
      <c r="AR49" s="38"/>
      <c r="AS49" s="64" t="s">
        <v>54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13.65" customHeight="1">
      <c r="B50" s="33"/>
      <c r="C50" s="27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36</v>
      </c>
      <c r="AJ50" s="34"/>
      <c r="AK50" s="34"/>
      <c r="AL50" s="34"/>
      <c r="AM50" s="63" t="str">
        <f>IF(E20="","",E20)</f>
        <v>Ing. Irena Potužáková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55</v>
      </c>
      <c r="D52" s="77"/>
      <c r="E52" s="77"/>
      <c r="F52" s="77"/>
      <c r="G52" s="77"/>
      <c r="H52" s="78"/>
      <c r="I52" s="79" t="s">
        <v>56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57</v>
      </c>
      <c r="AH52" s="77"/>
      <c r="AI52" s="77"/>
      <c r="AJ52" s="77"/>
      <c r="AK52" s="77"/>
      <c r="AL52" s="77"/>
      <c r="AM52" s="77"/>
      <c r="AN52" s="79" t="s">
        <v>58</v>
      </c>
      <c r="AO52" s="77"/>
      <c r="AP52" s="77"/>
      <c r="AQ52" s="81" t="s">
        <v>59</v>
      </c>
      <c r="AR52" s="38"/>
      <c r="AS52" s="82" t="s">
        <v>60</v>
      </c>
      <c r="AT52" s="83" t="s">
        <v>61</v>
      </c>
      <c r="AU52" s="83" t="s">
        <v>62</v>
      </c>
      <c r="AV52" s="83" t="s">
        <v>63</v>
      </c>
      <c r="AW52" s="83" t="s">
        <v>64</v>
      </c>
      <c r="AX52" s="83" t="s">
        <v>65</v>
      </c>
      <c r="AY52" s="83" t="s">
        <v>66</v>
      </c>
      <c r="AZ52" s="83" t="s">
        <v>67</v>
      </c>
      <c r="BA52" s="83" t="s">
        <v>68</v>
      </c>
      <c r="BB52" s="83" t="s">
        <v>69</v>
      </c>
      <c r="BC52" s="83" t="s">
        <v>70</v>
      </c>
      <c r="BD52" s="84" t="s">
        <v>71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5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7"/>
    </row>
    <row r="54" spans="2:90" s="4" customFormat="1" ht="32.4" customHeight="1">
      <c r="B54" s="88"/>
      <c r="C54" s="89" t="s">
        <v>72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>
        <f>ROUND(AG55,2)</f>
        <v>0</v>
      </c>
      <c r="AH54" s="91"/>
      <c r="AI54" s="91"/>
      <c r="AJ54" s="91"/>
      <c r="AK54" s="91"/>
      <c r="AL54" s="91"/>
      <c r="AM54" s="91"/>
      <c r="AN54" s="92">
        <f>SUM(AG54,AT54)</f>
        <v>0</v>
      </c>
      <c r="AO54" s="92"/>
      <c r="AP54" s="92"/>
      <c r="AQ54" s="93" t="s">
        <v>19</v>
      </c>
      <c r="AR54" s="94"/>
      <c r="AS54" s="95">
        <f>ROUND(AS55,2)</f>
        <v>0</v>
      </c>
      <c r="AT54" s="96">
        <f>ROUND(SUM(AV54:AW54),2)</f>
        <v>0</v>
      </c>
      <c r="AU54" s="97">
        <f>ROUND(AU55,5)</f>
        <v>0</v>
      </c>
      <c r="AV54" s="96">
        <f>ROUND(AZ54*L29,2)</f>
        <v>0</v>
      </c>
      <c r="AW54" s="96">
        <f>ROUND(BA54*L30,2)</f>
        <v>0</v>
      </c>
      <c r="AX54" s="96">
        <f>ROUND(BB54*L29,2)</f>
        <v>0</v>
      </c>
      <c r="AY54" s="96">
        <f>ROUND(BC54*L30,2)</f>
        <v>0</v>
      </c>
      <c r="AZ54" s="96">
        <f>ROUND(AZ55,2)</f>
        <v>0</v>
      </c>
      <c r="BA54" s="96">
        <f>ROUND(BA55,2)</f>
        <v>0</v>
      </c>
      <c r="BB54" s="96">
        <f>ROUND(BB55,2)</f>
        <v>0</v>
      </c>
      <c r="BC54" s="96">
        <f>ROUND(BC55,2)</f>
        <v>0</v>
      </c>
      <c r="BD54" s="98">
        <f>ROUND(BD55,2)</f>
        <v>0</v>
      </c>
      <c r="BS54" s="99" t="s">
        <v>73</v>
      </c>
      <c r="BT54" s="99" t="s">
        <v>74</v>
      </c>
      <c r="BV54" s="99" t="s">
        <v>75</v>
      </c>
      <c r="BW54" s="99" t="s">
        <v>5</v>
      </c>
      <c r="BX54" s="99" t="s">
        <v>76</v>
      </c>
      <c r="CL54" s="99" t="s">
        <v>19</v>
      </c>
    </row>
    <row r="55" spans="1:90" s="5" customFormat="1" ht="16.5" customHeight="1">
      <c r="A55" s="100" t="s">
        <v>77</v>
      </c>
      <c r="B55" s="101"/>
      <c r="C55" s="102"/>
      <c r="D55" s="103" t="s">
        <v>14</v>
      </c>
      <c r="E55" s="103"/>
      <c r="F55" s="103"/>
      <c r="G55" s="103"/>
      <c r="H55" s="103"/>
      <c r="I55" s="104"/>
      <c r="J55" s="103" t="s">
        <v>17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5">
        <f>'P1907 - Výměna stoupaček ...'!J28</f>
        <v>0</v>
      </c>
      <c r="AH55" s="104"/>
      <c r="AI55" s="104"/>
      <c r="AJ55" s="104"/>
      <c r="AK55" s="104"/>
      <c r="AL55" s="104"/>
      <c r="AM55" s="104"/>
      <c r="AN55" s="105">
        <f>SUM(AG55,AT55)</f>
        <v>0</v>
      </c>
      <c r="AO55" s="104"/>
      <c r="AP55" s="104"/>
      <c r="AQ55" s="106" t="s">
        <v>78</v>
      </c>
      <c r="AR55" s="107"/>
      <c r="AS55" s="108">
        <v>0</v>
      </c>
      <c r="AT55" s="109">
        <f>ROUND(SUM(AV55:AW55),2)</f>
        <v>0</v>
      </c>
      <c r="AU55" s="110">
        <f>'P1907 - Výměna stoupaček ...'!P90</f>
        <v>0</v>
      </c>
      <c r="AV55" s="109">
        <f>'P1907 - Výměna stoupaček ...'!J31</f>
        <v>0</v>
      </c>
      <c r="AW55" s="109">
        <f>'P1907 - Výměna stoupaček ...'!J32</f>
        <v>0</v>
      </c>
      <c r="AX55" s="109">
        <f>'P1907 - Výměna stoupaček ...'!J33</f>
        <v>0</v>
      </c>
      <c r="AY55" s="109">
        <f>'P1907 - Výměna stoupaček ...'!J34</f>
        <v>0</v>
      </c>
      <c r="AZ55" s="109">
        <f>'P1907 - Výměna stoupaček ...'!F31</f>
        <v>0</v>
      </c>
      <c r="BA55" s="109">
        <f>'P1907 - Výměna stoupaček ...'!F32</f>
        <v>0</v>
      </c>
      <c r="BB55" s="109">
        <f>'P1907 - Výměna stoupaček ...'!F33</f>
        <v>0</v>
      </c>
      <c r="BC55" s="109">
        <f>'P1907 - Výměna stoupaček ...'!F34</f>
        <v>0</v>
      </c>
      <c r="BD55" s="111">
        <f>'P1907 - Výměna stoupaček ...'!F35</f>
        <v>0</v>
      </c>
      <c r="BT55" s="112" t="s">
        <v>79</v>
      </c>
      <c r="BU55" s="112" t="s">
        <v>80</v>
      </c>
      <c r="BV55" s="112" t="s">
        <v>75</v>
      </c>
      <c r="BW55" s="112" t="s">
        <v>5</v>
      </c>
      <c r="BX55" s="112" t="s">
        <v>76</v>
      </c>
      <c r="CL55" s="112" t="s">
        <v>19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pans="2:44" s="1" customFormat="1" ht="6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P1907 - Výměna stoupaček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5</v>
      </c>
    </row>
    <row r="3" spans="2:46" ht="6.95" customHeight="1">
      <c r="B3" s="114"/>
      <c r="C3" s="115"/>
      <c r="D3" s="115"/>
      <c r="E3" s="115"/>
      <c r="F3" s="115"/>
      <c r="G3" s="115"/>
      <c r="H3" s="115"/>
      <c r="I3" s="116"/>
      <c r="J3" s="115"/>
      <c r="K3" s="115"/>
      <c r="L3" s="15"/>
      <c r="AT3" s="12" t="s">
        <v>81</v>
      </c>
    </row>
    <row r="4" spans="2:46" ht="24.95" customHeight="1">
      <c r="B4" s="15"/>
      <c r="D4" s="117" t="s">
        <v>82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s="1" customFormat="1" ht="12" customHeight="1">
      <c r="B6" s="38"/>
      <c r="D6" s="118" t="s">
        <v>16</v>
      </c>
      <c r="I6" s="119"/>
      <c r="L6" s="38"/>
    </row>
    <row r="7" spans="2:12" s="1" customFormat="1" ht="36.95" customHeight="1">
      <c r="B7" s="38"/>
      <c r="E7" s="120" t="s">
        <v>17</v>
      </c>
      <c r="F7" s="1"/>
      <c r="G7" s="1"/>
      <c r="H7" s="1"/>
      <c r="I7" s="119"/>
      <c r="L7" s="38"/>
    </row>
    <row r="8" spans="2:12" s="1" customFormat="1" ht="12">
      <c r="B8" s="38"/>
      <c r="I8" s="119"/>
      <c r="L8" s="38"/>
    </row>
    <row r="9" spans="2:12" s="1" customFormat="1" ht="12" customHeight="1">
      <c r="B9" s="38"/>
      <c r="D9" s="118" t="s">
        <v>18</v>
      </c>
      <c r="F9" s="12" t="s">
        <v>19</v>
      </c>
      <c r="I9" s="121" t="s">
        <v>20</v>
      </c>
      <c r="J9" s="12" t="s">
        <v>19</v>
      </c>
      <c r="L9" s="38"/>
    </row>
    <row r="10" spans="2:12" s="1" customFormat="1" ht="12" customHeight="1">
      <c r="B10" s="38"/>
      <c r="D10" s="118" t="s">
        <v>21</v>
      </c>
      <c r="F10" s="12" t="s">
        <v>22</v>
      </c>
      <c r="I10" s="121" t="s">
        <v>23</v>
      </c>
      <c r="J10" s="122" t="str">
        <f>'Rekapitulace stavby'!AN8</f>
        <v>11. 3. 2019</v>
      </c>
      <c r="L10" s="38"/>
    </row>
    <row r="11" spans="2:12" s="1" customFormat="1" ht="10.8" customHeight="1">
      <c r="B11" s="38"/>
      <c r="I11" s="119"/>
      <c r="L11" s="38"/>
    </row>
    <row r="12" spans="2:12" s="1" customFormat="1" ht="12" customHeight="1">
      <c r="B12" s="38"/>
      <c r="D12" s="118" t="s">
        <v>25</v>
      </c>
      <c r="I12" s="121" t="s">
        <v>26</v>
      </c>
      <c r="J12" s="12" t="s">
        <v>27</v>
      </c>
      <c r="L12" s="38"/>
    </row>
    <row r="13" spans="2:12" s="1" customFormat="1" ht="18" customHeight="1">
      <c r="B13" s="38"/>
      <c r="E13" s="12" t="s">
        <v>28</v>
      </c>
      <c r="I13" s="121" t="s">
        <v>29</v>
      </c>
      <c r="J13" s="12" t="s">
        <v>19</v>
      </c>
      <c r="L13" s="38"/>
    </row>
    <row r="14" spans="2:12" s="1" customFormat="1" ht="6.95" customHeight="1">
      <c r="B14" s="38"/>
      <c r="I14" s="119"/>
      <c r="L14" s="38"/>
    </row>
    <row r="15" spans="2:12" s="1" customFormat="1" ht="12" customHeight="1">
      <c r="B15" s="38"/>
      <c r="D15" s="118" t="s">
        <v>30</v>
      </c>
      <c r="I15" s="121" t="s">
        <v>26</v>
      </c>
      <c r="J15" s="28" t="str">
        <f>'Rekapitulace stavby'!AN13</f>
        <v>Vyplň údaj</v>
      </c>
      <c r="L15" s="38"/>
    </row>
    <row r="16" spans="2:12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1" t="s">
        <v>29</v>
      </c>
      <c r="J16" s="28" t="str">
        <f>'Rekapitulace stavby'!AN14</f>
        <v>Vyplň údaj</v>
      </c>
      <c r="L16" s="38"/>
    </row>
    <row r="17" spans="2:12" s="1" customFormat="1" ht="6.95" customHeight="1">
      <c r="B17" s="38"/>
      <c r="I17" s="119"/>
      <c r="L17" s="38"/>
    </row>
    <row r="18" spans="2:12" s="1" customFormat="1" ht="12" customHeight="1">
      <c r="B18" s="38"/>
      <c r="D18" s="118" t="s">
        <v>32</v>
      </c>
      <c r="I18" s="121" t="s">
        <v>26</v>
      </c>
      <c r="J18" s="12" t="s">
        <v>33</v>
      </c>
      <c r="L18" s="38"/>
    </row>
    <row r="19" spans="2:12" s="1" customFormat="1" ht="18" customHeight="1">
      <c r="B19" s="38"/>
      <c r="E19" s="12" t="s">
        <v>34</v>
      </c>
      <c r="I19" s="121" t="s">
        <v>29</v>
      </c>
      <c r="J19" s="12" t="s">
        <v>19</v>
      </c>
      <c r="L19" s="38"/>
    </row>
    <row r="20" spans="2:12" s="1" customFormat="1" ht="6.95" customHeight="1">
      <c r="B20" s="38"/>
      <c r="I20" s="119"/>
      <c r="L20" s="38"/>
    </row>
    <row r="21" spans="2:12" s="1" customFormat="1" ht="12" customHeight="1">
      <c r="B21" s="38"/>
      <c r="D21" s="118" t="s">
        <v>36</v>
      </c>
      <c r="I21" s="121" t="s">
        <v>26</v>
      </c>
      <c r="J21" s="12" t="s">
        <v>19</v>
      </c>
      <c r="L21" s="38"/>
    </row>
    <row r="22" spans="2:12" s="1" customFormat="1" ht="18" customHeight="1">
      <c r="B22" s="38"/>
      <c r="E22" s="12" t="s">
        <v>37</v>
      </c>
      <c r="I22" s="121" t="s">
        <v>29</v>
      </c>
      <c r="J22" s="12" t="s">
        <v>19</v>
      </c>
      <c r="L22" s="38"/>
    </row>
    <row r="23" spans="2:12" s="1" customFormat="1" ht="6.95" customHeight="1">
      <c r="B23" s="38"/>
      <c r="I23" s="119"/>
      <c r="L23" s="38"/>
    </row>
    <row r="24" spans="2:12" s="1" customFormat="1" ht="12" customHeight="1">
      <c r="B24" s="38"/>
      <c r="D24" s="118" t="s">
        <v>38</v>
      </c>
      <c r="I24" s="119"/>
      <c r="L24" s="38"/>
    </row>
    <row r="25" spans="2:12" s="6" customFormat="1" ht="45" customHeight="1">
      <c r="B25" s="123"/>
      <c r="E25" s="124" t="s">
        <v>39</v>
      </c>
      <c r="F25" s="124"/>
      <c r="G25" s="124"/>
      <c r="H25" s="124"/>
      <c r="I25" s="125"/>
      <c r="L25" s="123"/>
    </row>
    <row r="26" spans="2:12" s="1" customFormat="1" ht="6.95" customHeight="1">
      <c r="B26" s="38"/>
      <c r="I26" s="119"/>
      <c r="L26" s="38"/>
    </row>
    <row r="27" spans="2:12" s="1" customFormat="1" ht="6.95" customHeight="1">
      <c r="B27" s="38"/>
      <c r="D27" s="66"/>
      <c r="E27" s="66"/>
      <c r="F27" s="66"/>
      <c r="G27" s="66"/>
      <c r="H27" s="66"/>
      <c r="I27" s="126"/>
      <c r="J27" s="66"/>
      <c r="K27" s="66"/>
      <c r="L27" s="38"/>
    </row>
    <row r="28" spans="2:12" s="1" customFormat="1" ht="25.4" customHeight="1">
      <c r="B28" s="38"/>
      <c r="D28" s="127" t="s">
        <v>40</v>
      </c>
      <c r="I28" s="119"/>
      <c r="J28" s="128">
        <f>ROUND(J90,2)</f>
        <v>0</v>
      </c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26"/>
      <c r="J29" s="66"/>
      <c r="K29" s="66"/>
      <c r="L29" s="38"/>
    </row>
    <row r="30" spans="2:12" s="1" customFormat="1" ht="14.4" customHeight="1">
      <c r="B30" s="38"/>
      <c r="F30" s="129" t="s">
        <v>42</v>
      </c>
      <c r="I30" s="130" t="s">
        <v>41</v>
      </c>
      <c r="J30" s="129" t="s">
        <v>43</v>
      </c>
      <c r="L30" s="38"/>
    </row>
    <row r="31" spans="2:12" s="1" customFormat="1" ht="14.4" customHeight="1">
      <c r="B31" s="38"/>
      <c r="D31" s="118" t="s">
        <v>44</v>
      </c>
      <c r="E31" s="118" t="s">
        <v>45</v>
      </c>
      <c r="F31" s="131">
        <f>ROUND((SUM(BE90:BE200)),2)</f>
        <v>0</v>
      </c>
      <c r="I31" s="132">
        <v>0.21</v>
      </c>
      <c r="J31" s="131">
        <f>ROUND(((SUM(BE90:BE200))*I31),2)</f>
        <v>0</v>
      </c>
      <c r="L31" s="38"/>
    </row>
    <row r="32" spans="2:12" s="1" customFormat="1" ht="14.4" customHeight="1">
      <c r="B32" s="38"/>
      <c r="E32" s="118" t="s">
        <v>46</v>
      </c>
      <c r="F32" s="131">
        <f>ROUND((SUM(BF90:BF200)),2)</f>
        <v>0</v>
      </c>
      <c r="I32" s="132">
        <v>0.15</v>
      </c>
      <c r="J32" s="131">
        <f>ROUND(((SUM(BF90:BF200))*I32),2)</f>
        <v>0</v>
      </c>
      <c r="L32" s="38"/>
    </row>
    <row r="33" spans="2:12" s="1" customFormat="1" ht="14.4" customHeight="1" hidden="1">
      <c r="B33" s="38"/>
      <c r="E33" s="118" t="s">
        <v>47</v>
      </c>
      <c r="F33" s="131">
        <f>ROUND((SUM(BG90:BG200)),2)</f>
        <v>0</v>
      </c>
      <c r="I33" s="132">
        <v>0.21</v>
      </c>
      <c r="J33" s="131">
        <f>0</f>
        <v>0</v>
      </c>
      <c r="L33" s="38"/>
    </row>
    <row r="34" spans="2:12" s="1" customFormat="1" ht="14.4" customHeight="1" hidden="1">
      <c r="B34" s="38"/>
      <c r="E34" s="118" t="s">
        <v>48</v>
      </c>
      <c r="F34" s="131">
        <f>ROUND((SUM(BH90:BH200)),2)</f>
        <v>0</v>
      </c>
      <c r="I34" s="132">
        <v>0.15</v>
      </c>
      <c r="J34" s="131">
        <f>0</f>
        <v>0</v>
      </c>
      <c r="L34" s="38"/>
    </row>
    <row r="35" spans="2:12" s="1" customFormat="1" ht="14.4" customHeight="1" hidden="1">
      <c r="B35" s="38"/>
      <c r="E35" s="118" t="s">
        <v>49</v>
      </c>
      <c r="F35" s="131">
        <f>ROUND((SUM(BI90:BI200)),2)</f>
        <v>0</v>
      </c>
      <c r="I35" s="132">
        <v>0</v>
      </c>
      <c r="J35" s="131">
        <f>0</f>
        <v>0</v>
      </c>
      <c r="L35" s="38"/>
    </row>
    <row r="36" spans="2:12" s="1" customFormat="1" ht="6.95" customHeight="1">
      <c r="B36" s="38"/>
      <c r="I36" s="119"/>
      <c r="L36" s="38"/>
    </row>
    <row r="37" spans="2:12" s="1" customFormat="1" ht="25.4" customHeight="1">
      <c r="B37" s="38"/>
      <c r="C37" s="133"/>
      <c r="D37" s="134" t="s">
        <v>50</v>
      </c>
      <c r="E37" s="135"/>
      <c r="F37" s="135"/>
      <c r="G37" s="136" t="s">
        <v>51</v>
      </c>
      <c r="H37" s="137" t="s">
        <v>52</v>
      </c>
      <c r="I37" s="138"/>
      <c r="J37" s="139">
        <f>SUM(J28:J35)</f>
        <v>0</v>
      </c>
      <c r="K37" s="140"/>
      <c r="L37" s="38"/>
    </row>
    <row r="38" spans="2:12" s="1" customFormat="1" ht="14.4" customHeight="1">
      <c r="B38" s="141"/>
      <c r="C38" s="142"/>
      <c r="D38" s="142"/>
      <c r="E38" s="142"/>
      <c r="F38" s="142"/>
      <c r="G38" s="142"/>
      <c r="H38" s="142"/>
      <c r="I38" s="143"/>
      <c r="J38" s="142"/>
      <c r="K38" s="142"/>
      <c r="L38" s="38"/>
    </row>
    <row r="42" spans="2:12" s="1" customFormat="1" ht="6.95" customHeight="1" hidden="1"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38"/>
    </row>
    <row r="43" spans="2:12" s="1" customFormat="1" ht="24.95" customHeight="1" hidden="1">
      <c r="B43" s="33"/>
      <c r="C43" s="18" t="s">
        <v>83</v>
      </c>
      <c r="D43" s="34"/>
      <c r="E43" s="34"/>
      <c r="F43" s="34"/>
      <c r="G43" s="34"/>
      <c r="H43" s="34"/>
      <c r="I43" s="119"/>
      <c r="J43" s="34"/>
      <c r="K43" s="34"/>
      <c r="L43" s="38"/>
    </row>
    <row r="44" spans="2:12" s="1" customFormat="1" ht="6.95" customHeight="1" hidden="1">
      <c r="B44" s="33"/>
      <c r="C44" s="34"/>
      <c r="D44" s="34"/>
      <c r="E44" s="34"/>
      <c r="F44" s="34"/>
      <c r="G44" s="34"/>
      <c r="H44" s="34"/>
      <c r="I44" s="119"/>
      <c r="J44" s="34"/>
      <c r="K44" s="34"/>
      <c r="L44" s="38"/>
    </row>
    <row r="45" spans="2:12" s="1" customFormat="1" ht="12" customHeight="1" hidden="1">
      <c r="B45" s="33"/>
      <c r="C45" s="27" t="s">
        <v>16</v>
      </c>
      <c r="D45" s="34"/>
      <c r="E45" s="34"/>
      <c r="F45" s="34"/>
      <c r="G45" s="34"/>
      <c r="H45" s="34"/>
      <c r="I45" s="119"/>
      <c r="J45" s="34"/>
      <c r="K45" s="34"/>
      <c r="L45" s="38"/>
    </row>
    <row r="46" spans="2:12" s="1" customFormat="1" ht="16.5" customHeight="1" hidden="1">
      <c r="B46" s="33"/>
      <c r="C46" s="34"/>
      <c r="D46" s="34"/>
      <c r="E46" s="59" t="str">
        <f>E7</f>
        <v>Výměna stoupaček vody a kanalizace</v>
      </c>
      <c r="F46" s="34"/>
      <c r="G46" s="34"/>
      <c r="H46" s="34"/>
      <c r="I46" s="119"/>
      <c r="J46" s="34"/>
      <c r="K46" s="34"/>
      <c r="L46" s="38"/>
    </row>
    <row r="47" spans="2:12" s="1" customFormat="1" ht="6.95" customHeight="1" hidden="1">
      <c r="B47" s="33"/>
      <c r="C47" s="34"/>
      <c r="D47" s="34"/>
      <c r="E47" s="34"/>
      <c r="F47" s="34"/>
      <c r="G47" s="34"/>
      <c r="H47" s="34"/>
      <c r="I47" s="119"/>
      <c r="J47" s="34"/>
      <c r="K47" s="34"/>
      <c r="L47" s="38"/>
    </row>
    <row r="48" spans="2:12" s="1" customFormat="1" ht="12" customHeight="1" hidden="1">
      <c r="B48" s="33"/>
      <c r="C48" s="27" t="s">
        <v>21</v>
      </c>
      <c r="D48" s="34"/>
      <c r="E48" s="34"/>
      <c r="F48" s="22" t="str">
        <f>F10</f>
        <v>VOŠ a SPŠE, 1. učebnový pavilon</v>
      </c>
      <c r="G48" s="34"/>
      <c r="H48" s="34"/>
      <c r="I48" s="121" t="s">
        <v>23</v>
      </c>
      <c r="J48" s="62" t="str">
        <f>IF(J10="","",J10)</f>
        <v>11. 3. 2019</v>
      </c>
      <c r="K48" s="34"/>
      <c r="L48" s="38"/>
    </row>
    <row r="49" spans="2:12" s="1" customFormat="1" ht="6.95" customHeight="1" hidden="1">
      <c r="B49" s="33"/>
      <c r="C49" s="34"/>
      <c r="D49" s="34"/>
      <c r="E49" s="34"/>
      <c r="F49" s="34"/>
      <c r="G49" s="34"/>
      <c r="H49" s="34"/>
      <c r="I49" s="119"/>
      <c r="J49" s="34"/>
      <c r="K49" s="34"/>
      <c r="L49" s="38"/>
    </row>
    <row r="50" spans="2:12" s="1" customFormat="1" ht="24.9" customHeight="1" hidden="1">
      <c r="B50" s="33"/>
      <c r="C50" s="27" t="s">
        <v>25</v>
      </c>
      <c r="D50" s="34"/>
      <c r="E50" s="34"/>
      <c r="F50" s="22" t="str">
        <f>E13</f>
        <v>VOŠ a SPŠE Plzeň</v>
      </c>
      <c r="G50" s="34"/>
      <c r="H50" s="34"/>
      <c r="I50" s="121" t="s">
        <v>32</v>
      </c>
      <c r="J50" s="31" t="str">
        <f>E19</f>
        <v>PLANTEAM, Na Výsluní 630, 33021</v>
      </c>
      <c r="K50" s="34"/>
      <c r="L50" s="38"/>
    </row>
    <row r="51" spans="2:12" s="1" customFormat="1" ht="13.65" customHeight="1" hidden="1">
      <c r="B51" s="33"/>
      <c r="C51" s="27" t="s">
        <v>30</v>
      </c>
      <c r="D51" s="34"/>
      <c r="E51" s="34"/>
      <c r="F51" s="22" t="str">
        <f>IF(E16="","",E16)</f>
        <v>Vyplň údaj</v>
      </c>
      <c r="G51" s="34"/>
      <c r="H51" s="34"/>
      <c r="I51" s="121" t="s">
        <v>36</v>
      </c>
      <c r="J51" s="31" t="str">
        <f>E22</f>
        <v>Ing. Irena Potužáková</v>
      </c>
      <c r="K51" s="34"/>
      <c r="L51" s="38"/>
    </row>
    <row r="52" spans="2:12" s="1" customFormat="1" ht="10.3" customHeight="1" hidden="1">
      <c r="B52" s="33"/>
      <c r="C52" s="34"/>
      <c r="D52" s="34"/>
      <c r="E52" s="34"/>
      <c r="F52" s="34"/>
      <c r="G52" s="34"/>
      <c r="H52" s="34"/>
      <c r="I52" s="119"/>
      <c r="J52" s="34"/>
      <c r="K52" s="34"/>
      <c r="L52" s="38"/>
    </row>
    <row r="53" spans="2:12" s="1" customFormat="1" ht="29.25" customHeight="1" hidden="1">
      <c r="B53" s="33"/>
      <c r="C53" s="147" t="s">
        <v>84</v>
      </c>
      <c r="D53" s="148"/>
      <c r="E53" s="148"/>
      <c r="F53" s="148"/>
      <c r="G53" s="148"/>
      <c r="H53" s="148"/>
      <c r="I53" s="149"/>
      <c r="J53" s="150" t="s">
        <v>85</v>
      </c>
      <c r="K53" s="148"/>
      <c r="L53" s="38"/>
    </row>
    <row r="54" spans="2:12" s="1" customFormat="1" ht="10.3" customHeight="1" hidden="1">
      <c r="B54" s="33"/>
      <c r="C54" s="34"/>
      <c r="D54" s="34"/>
      <c r="E54" s="34"/>
      <c r="F54" s="34"/>
      <c r="G54" s="34"/>
      <c r="H54" s="34"/>
      <c r="I54" s="119"/>
      <c r="J54" s="34"/>
      <c r="K54" s="34"/>
      <c r="L54" s="38"/>
    </row>
    <row r="55" spans="2:47" s="1" customFormat="1" ht="22.8" customHeight="1" hidden="1">
      <c r="B55" s="33"/>
      <c r="C55" s="151" t="s">
        <v>72</v>
      </c>
      <c r="D55" s="34"/>
      <c r="E55" s="34"/>
      <c r="F55" s="34"/>
      <c r="G55" s="34"/>
      <c r="H55" s="34"/>
      <c r="I55" s="119"/>
      <c r="J55" s="92">
        <f>J90</f>
        <v>0</v>
      </c>
      <c r="K55" s="34"/>
      <c r="L55" s="38"/>
      <c r="AU55" s="12" t="s">
        <v>86</v>
      </c>
    </row>
    <row r="56" spans="2:12" s="7" customFormat="1" ht="24.95" customHeight="1" hidden="1">
      <c r="B56" s="152"/>
      <c r="C56" s="153"/>
      <c r="D56" s="154" t="s">
        <v>87</v>
      </c>
      <c r="E56" s="155"/>
      <c r="F56" s="155"/>
      <c r="G56" s="155"/>
      <c r="H56" s="155"/>
      <c r="I56" s="156"/>
      <c r="J56" s="157">
        <f>J91</f>
        <v>0</v>
      </c>
      <c r="K56" s="153"/>
      <c r="L56" s="158"/>
    </row>
    <row r="57" spans="2:12" s="8" customFormat="1" ht="19.9" customHeight="1" hidden="1">
      <c r="B57" s="159"/>
      <c r="C57" s="160"/>
      <c r="D57" s="161" t="s">
        <v>88</v>
      </c>
      <c r="E57" s="162"/>
      <c r="F57" s="162"/>
      <c r="G57" s="162"/>
      <c r="H57" s="162"/>
      <c r="I57" s="163"/>
      <c r="J57" s="164">
        <f>J92</f>
        <v>0</v>
      </c>
      <c r="K57" s="160"/>
      <c r="L57" s="165"/>
    </row>
    <row r="58" spans="2:12" s="8" customFormat="1" ht="19.9" customHeight="1" hidden="1">
      <c r="B58" s="159"/>
      <c r="C58" s="160"/>
      <c r="D58" s="161" t="s">
        <v>89</v>
      </c>
      <c r="E58" s="162"/>
      <c r="F58" s="162"/>
      <c r="G58" s="162"/>
      <c r="H58" s="162"/>
      <c r="I58" s="163"/>
      <c r="J58" s="164">
        <f>J94</f>
        <v>0</v>
      </c>
      <c r="K58" s="160"/>
      <c r="L58" s="165"/>
    </row>
    <row r="59" spans="2:12" s="8" customFormat="1" ht="19.9" customHeight="1" hidden="1">
      <c r="B59" s="159"/>
      <c r="C59" s="160"/>
      <c r="D59" s="161" t="s">
        <v>90</v>
      </c>
      <c r="E59" s="162"/>
      <c r="F59" s="162"/>
      <c r="G59" s="162"/>
      <c r="H59" s="162"/>
      <c r="I59" s="163"/>
      <c r="J59" s="164">
        <f>J103</f>
        <v>0</v>
      </c>
      <c r="K59" s="160"/>
      <c r="L59" s="165"/>
    </row>
    <row r="60" spans="2:12" s="8" customFormat="1" ht="19.9" customHeight="1" hidden="1">
      <c r="B60" s="159"/>
      <c r="C60" s="160"/>
      <c r="D60" s="161" t="s">
        <v>91</v>
      </c>
      <c r="E60" s="162"/>
      <c r="F60" s="162"/>
      <c r="G60" s="162"/>
      <c r="H60" s="162"/>
      <c r="I60" s="163"/>
      <c r="J60" s="164">
        <f>J112</f>
        <v>0</v>
      </c>
      <c r="K60" s="160"/>
      <c r="L60" s="165"/>
    </row>
    <row r="61" spans="2:12" s="8" customFormat="1" ht="19.9" customHeight="1" hidden="1">
      <c r="B61" s="159"/>
      <c r="C61" s="160"/>
      <c r="D61" s="161" t="s">
        <v>92</v>
      </c>
      <c r="E61" s="162"/>
      <c r="F61" s="162"/>
      <c r="G61" s="162"/>
      <c r="H61" s="162"/>
      <c r="I61" s="163"/>
      <c r="J61" s="164">
        <f>J119</f>
        <v>0</v>
      </c>
      <c r="K61" s="160"/>
      <c r="L61" s="165"/>
    </row>
    <row r="62" spans="2:12" s="7" customFormat="1" ht="24.95" customHeight="1" hidden="1">
      <c r="B62" s="152"/>
      <c r="C62" s="153"/>
      <c r="D62" s="154" t="s">
        <v>93</v>
      </c>
      <c r="E62" s="155"/>
      <c r="F62" s="155"/>
      <c r="G62" s="155"/>
      <c r="H62" s="155"/>
      <c r="I62" s="156"/>
      <c r="J62" s="157">
        <f>J121</f>
        <v>0</v>
      </c>
      <c r="K62" s="153"/>
      <c r="L62" s="158"/>
    </row>
    <row r="63" spans="2:12" s="8" customFormat="1" ht="19.9" customHeight="1" hidden="1">
      <c r="B63" s="159"/>
      <c r="C63" s="160"/>
      <c r="D63" s="161" t="s">
        <v>94</v>
      </c>
      <c r="E63" s="162"/>
      <c r="F63" s="162"/>
      <c r="G63" s="162"/>
      <c r="H63" s="162"/>
      <c r="I63" s="163"/>
      <c r="J63" s="164">
        <f>J122</f>
        <v>0</v>
      </c>
      <c r="K63" s="160"/>
      <c r="L63" s="165"/>
    </row>
    <row r="64" spans="2:12" s="8" customFormat="1" ht="19.9" customHeight="1" hidden="1">
      <c r="B64" s="159"/>
      <c r="C64" s="160"/>
      <c r="D64" s="161" t="s">
        <v>95</v>
      </c>
      <c r="E64" s="162"/>
      <c r="F64" s="162"/>
      <c r="G64" s="162"/>
      <c r="H64" s="162"/>
      <c r="I64" s="163"/>
      <c r="J64" s="164">
        <f>J129</f>
        <v>0</v>
      </c>
      <c r="K64" s="160"/>
      <c r="L64" s="165"/>
    </row>
    <row r="65" spans="2:12" s="8" customFormat="1" ht="19.9" customHeight="1" hidden="1">
      <c r="B65" s="159"/>
      <c r="C65" s="160"/>
      <c r="D65" s="161" t="s">
        <v>96</v>
      </c>
      <c r="E65" s="162"/>
      <c r="F65" s="162"/>
      <c r="G65" s="162"/>
      <c r="H65" s="162"/>
      <c r="I65" s="163"/>
      <c r="J65" s="164">
        <f>J136</f>
        <v>0</v>
      </c>
      <c r="K65" s="160"/>
      <c r="L65" s="165"/>
    </row>
    <row r="66" spans="2:12" s="8" customFormat="1" ht="19.9" customHeight="1" hidden="1">
      <c r="B66" s="159"/>
      <c r="C66" s="160"/>
      <c r="D66" s="161" t="s">
        <v>97</v>
      </c>
      <c r="E66" s="162"/>
      <c r="F66" s="162"/>
      <c r="G66" s="162"/>
      <c r="H66" s="162"/>
      <c r="I66" s="163"/>
      <c r="J66" s="164">
        <f>J149</f>
        <v>0</v>
      </c>
      <c r="K66" s="160"/>
      <c r="L66" s="165"/>
    </row>
    <row r="67" spans="2:12" s="8" customFormat="1" ht="19.9" customHeight="1" hidden="1">
      <c r="B67" s="159"/>
      <c r="C67" s="160"/>
      <c r="D67" s="161" t="s">
        <v>98</v>
      </c>
      <c r="E67" s="162"/>
      <c r="F67" s="162"/>
      <c r="G67" s="162"/>
      <c r="H67" s="162"/>
      <c r="I67" s="163"/>
      <c r="J67" s="164">
        <f>J160</f>
        <v>0</v>
      </c>
      <c r="K67" s="160"/>
      <c r="L67" s="165"/>
    </row>
    <row r="68" spans="2:12" s="8" customFormat="1" ht="19.9" customHeight="1" hidden="1">
      <c r="B68" s="159"/>
      <c r="C68" s="160"/>
      <c r="D68" s="161" t="s">
        <v>99</v>
      </c>
      <c r="E68" s="162"/>
      <c r="F68" s="162"/>
      <c r="G68" s="162"/>
      <c r="H68" s="162"/>
      <c r="I68" s="163"/>
      <c r="J68" s="164">
        <f>J169</f>
        <v>0</v>
      </c>
      <c r="K68" s="160"/>
      <c r="L68" s="165"/>
    </row>
    <row r="69" spans="2:12" s="8" customFormat="1" ht="19.9" customHeight="1" hidden="1">
      <c r="B69" s="159"/>
      <c r="C69" s="160"/>
      <c r="D69" s="161" t="s">
        <v>100</v>
      </c>
      <c r="E69" s="162"/>
      <c r="F69" s="162"/>
      <c r="G69" s="162"/>
      <c r="H69" s="162"/>
      <c r="I69" s="163"/>
      <c r="J69" s="164">
        <f>J179</f>
        <v>0</v>
      </c>
      <c r="K69" s="160"/>
      <c r="L69" s="165"/>
    </row>
    <row r="70" spans="2:12" s="8" customFormat="1" ht="19.9" customHeight="1" hidden="1">
      <c r="B70" s="159"/>
      <c r="C70" s="160"/>
      <c r="D70" s="161" t="s">
        <v>101</v>
      </c>
      <c r="E70" s="162"/>
      <c r="F70" s="162"/>
      <c r="G70" s="162"/>
      <c r="H70" s="162"/>
      <c r="I70" s="163"/>
      <c r="J70" s="164">
        <f>J186</f>
        <v>0</v>
      </c>
      <c r="K70" s="160"/>
      <c r="L70" s="165"/>
    </row>
    <row r="71" spans="2:12" s="8" customFormat="1" ht="19.9" customHeight="1" hidden="1">
      <c r="B71" s="159"/>
      <c r="C71" s="160"/>
      <c r="D71" s="161" t="s">
        <v>102</v>
      </c>
      <c r="E71" s="162"/>
      <c r="F71" s="162"/>
      <c r="G71" s="162"/>
      <c r="H71" s="162"/>
      <c r="I71" s="163"/>
      <c r="J71" s="164">
        <f>J192</f>
        <v>0</v>
      </c>
      <c r="K71" s="160"/>
      <c r="L71" s="165"/>
    </row>
    <row r="72" spans="2:12" s="7" customFormat="1" ht="24.95" customHeight="1" hidden="1">
      <c r="B72" s="152"/>
      <c r="C72" s="153"/>
      <c r="D72" s="154" t="s">
        <v>103</v>
      </c>
      <c r="E72" s="155"/>
      <c r="F72" s="155"/>
      <c r="G72" s="155"/>
      <c r="H72" s="155"/>
      <c r="I72" s="156"/>
      <c r="J72" s="157">
        <f>J196</f>
        <v>0</v>
      </c>
      <c r="K72" s="153"/>
      <c r="L72" s="158"/>
    </row>
    <row r="73" spans="2:12" s="1" customFormat="1" ht="21.8" customHeight="1" hidden="1">
      <c r="B73" s="33"/>
      <c r="C73" s="34"/>
      <c r="D73" s="34"/>
      <c r="E73" s="34"/>
      <c r="F73" s="34"/>
      <c r="G73" s="34"/>
      <c r="H73" s="34"/>
      <c r="I73" s="119"/>
      <c r="J73" s="34"/>
      <c r="K73" s="34"/>
      <c r="L73" s="38"/>
    </row>
    <row r="74" spans="2:12" s="1" customFormat="1" ht="6.95" customHeight="1" hidden="1">
      <c r="B74" s="52"/>
      <c r="C74" s="53"/>
      <c r="D74" s="53"/>
      <c r="E74" s="53"/>
      <c r="F74" s="53"/>
      <c r="G74" s="53"/>
      <c r="H74" s="53"/>
      <c r="I74" s="143"/>
      <c r="J74" s="53"/>
      <c r="K74" s="53"/>
      <c r="L74" s="38"/>
    </row>
    <row r="75" ht="12" hidden="1"/>
    <row r="76" ht="12" hidden="1"/>
    <row r="77" ht="12" hidden="1"/>
    <row r="78" spans="2:12" s="1" customFormat="1" ht="6.95" customHeight="1">
      <c r="B78" s="54"/>
      <c r="C78" s="55"/>
      <c r="D78" s="55"/>
      <c r="E78" s="55"/>
      <c r="F78" s="55"/>
      <c r="G78" s="55"/>
      <c r="H78" s="55"/>
      <c r="I78" s="146"/>
      <c r="J78" s="55"/>
      <c r="K78" s="55"/>
      <c r="L78" s="38"/>
    </row>
    <row r="79" spans="2:12" s="1" customFormat="1" ht="24.95" customHeight="1">
      <c r="B79" s="33"/>
      <c r="C79" s="18" t="s">
        <v>104</v>
      </c>
      <c r="D79" s="34"/>
      <c r="E79" s="34"/>
      <c r="F79" s="34"/>
      <c r="G79" s="34"/>
      <c r="H79" s="34"/>
      <c r="I79" s="119"/>
      <c r="J79" s="34"/>
      <c r="K79" s="34"/>
      <c r="L79" s="38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9"/>
      <c r="J80" s="34"/>
      <c r="K80" s="34"/>
      <c r="L80" s="38"/>
    </row>
    <row r="81" spans="2:12" s="1" customFormat="1" ht="12" customHeight="1">
      <c r="B81" s="33"/>
      <c r="C81" s="27" t="s">
        <v>16</v>
      </c>
      <c r="D81" s="34"/>
      <c r="E81" s="34"/>
      <c r="F81" s="34"/>
      <c r="G81" s="34"/>
      <c r="H81" s="34"/>
      <c r="I81" s="119"/>
      <c r="J81" s="34"/>
      <c r="K81" s="34"/>
      <c r="L81" s="38"/>
    </row>
    <row r="82" spans="2:12" s="1" customFormat="1" ht="16.5" customHeight="1">
      <c r="B82" s="33"/>
      <c r="C82" s="34"/>
      <c r="D82" s="34"/>
      <c r="E82" s="59" t="str">
        <f>E7</f>
        <v>Výměna stoupaček vody a kanalizace</v>
      </c>
      <c r="F82" s="34"/>
      <c r="G82" s="34"/>
      <c r="H82" s="34"/>
      <c r="I82" s="119"/>
      <c r="J82" s="34"/>
      <c r="K82" s="34"/>
      <c r="L82" s="38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9"/>
      <c r="J83" s="34"/>
      <c r="K83" s="34"/>
      <c r="L83" s="38"/>
    </row>
    <row r="84" spans="2:12" s="1" customFormat="1" ht="12" customHeight="1">
      <c r="B84" s="33"/>
      <c r="C84" s="27" t="s">
        <v>21</v>
      </c>
      <c r="D84" s="34"/>
      <c r="E84" s="34"/>
      <c r="F84" s="22" t="str">
        <f>F10</f>
        <v>VOŠ a SPŠE, 1. učebnový pavilon</v>
      </c>
      <c r="G84" s="34"/>
      <c r="H84" s="34"/>
      <c r="I84" s="121" t="s">
        <v>23</v>
      </c>
      <c r="J84" s="62" t="str">
        <f>IF(J10="","",J10)</f>
        <v>11. 3. 2019</v>
      </c>
      <c r="K84" s="34"/>
      <c r="L84" s="38"/>
    </row>
    <row r="85" spans="2:12" s="1" customFormat="1" ht="6.95" customHeight="1">
      <c r="B85" s="33"/>
      <c r="C85" s="34"/>
      <c r="D85" s="34"/>
      <c r="E85" s="34"/>
      <c r="F85" s="34"/>
      <c r="G85" s="34"/>
      <c r="H85" s="34"/>
      <c r="I85" s="119"/>
      <c r="J85" s="34"/>
      <c r="K85" s="34"/>
      <c r="L85" s="38"/>
    </row>
    <row r="86" spans="2:12" s="1" customFormat="1" ht="24.9" customHeight="1">
      <c r="B86" s="33"/>
      <c r="C86" s="27" t="s">
        <v>25</v>
      </c>
      <c r="D86" s="34"/>
      <c r="E86" s="34"/>
      <c r="F86" s="22" t="str">
        <f>E13</f>
        <v>VOŠ a SPŠE Plzeň</v>
      </c>
      <c r="G86" s="34"/>
      <c r="H86" s="34"/>
      <c r="I86" s="121" t="s">
        <v>32</v>
      </c>
      <c r="J86" s="31" t="str">
        <f>E19</f>
        <v>PLANTEAM, Na Výsluní 630, 33021</v>
      </c>
      <c r="K86" s="34"/>
      <c r="L86" s="38"/>
    </row>
    <row r="87" spans="2:12" s="1" customFormat="1" ht="13.65" customHeight="1">
      <c r="B87" s="33"/>
      <c r="C87" s="27" t="s">
        <v>30</v>
      </c>
      <c r="D87" s="34"/>
      <c r="E87" s="34"/>
      <c r="F87" s="22" t="str">
        <f>IF(E16="","",E16)</f>
        <v>Vyplň údaj</v>
      </c>
      <c r="G87" s="34"/>
      <c r="H87" s="34"/>
      <c r="I87" s="121" t="s">
        <v>36</v>
      </c>
      <c r="J87" s="31" t="str">
        <f>E22</f>
        <v>Ing. Irena Potužáková</v>
      </c>
      <c r="K87" s="34"/>
      <c r="L87" s="38"/>
    </row>
    <row r="88" spans="2:12" s="1" customFormat="1" ht="10.3" customHeight="1">
      <c r="B88" s="33"/>
      <c r="C88" s="34"/>
      <c r="D88" s="34"/>
      <c r="E88" s="34"/>
      <c r="F88" s="34"/>
      <c r="G88" s="34"/>
      <c r="H88" s="34"/>
      <c r="I88" s="119"/>
      <c r="J88" s="34"/>
      <c r="K88" s="34"/>
      <c r="L88" s="38"/>
    </row>
    <row r="89" spans="2:20" s="9" customFormat="1" ht="29.25" customHeight="1">
      <c r="B89" s="166"/>
      <c r="C89" s="167" t="s">
        <v>105</v>
      </c>
      <c r="D89" s="168" t="s">
        <v>59</v>
      </c>
      <c r="E89" s="168" t="s">
        <v>55</v>
      </c>
      <c r="F89" s="168" t="s">
        <v>56</v>
      </c>
      <c r="G89" s="168" t="s">
        <v>106</v>
      </c>
      <c r="H89" s="168" t="s">
        <v>107</v>
      </c>
      <c r="I89" s="169" t="s">
        <v>108</v>
      </c>
      <c r="J89" s="168" t="s">
        <v>85</v>
      </c>
      <c r="K89" s="170" t="s">
        <v>109</v>
      </c>
      <c r="L89" s="171"/>
      <c r="M89" s="82" t="s">
        <v>19</v>
      </c>
      <c r="N89" s="83" t="s">
        <v>44</v>
      </c>
      <c r="O89" s="83" t="s">
        <v>110</v>
      </c>
      <c r="P89" s="83" t="s">
        <v>111</v>
      </c>
      <c r="Q89" s="83" t="s">
        <v>112</v>
      </c>
      <c r="R89" s="83" t="s">
        <v>113</v>
      </c>
      <c r="S89" s="83" t="s">
        <v>114</v>
      </c>
      <c r="T89" s="84" t="s">
        <v>115</v>
      </c>
    </row>
    <row r="90" spans="2:63" s="1" customFormat="1" ht="22.8" customHeight="1">
      <c r="B90" s="33"/>
      <c r="C90" s="89" t="s">
        <v>116</v>
      </c>
      <c r="D90" s="34"/>
      <c r="E90" s="34"/>
      <c r="F90" s="34"/>
      <c r="G90" s="34"/>
      <c r="H90" s="34"/>
      <c r="I90" s="119"/>
      <c r="J90" s="172">
        <f>BK90</f>
        <v>0</v>
      </c>
      <c r="K90" s="34"/>
      <c r="L90" s="38"/>
      <c r="M90" s="85"/>
      <c r="N90" s="86"/>
      <c r="O90" s="86"/>
      <c r="P90" s="173">
        <f>P91+P121+P196</f>
        <v>0</v>
      </c>
      <c r="Q90" s="86"/>
      <c r="R90" s="173">
        <f>R91+R121+R196</f>
        <v>38.673526519999996</v>
      </c>
      <c r="S90" s="86"/>
      <c r="T90" s="174">
        <f>T91+T121+T196</f>
        <v>54.80759</v>
      </c>
      <c r="AT90" s="12" t="s">
        <v>73</v>
      </c>
      <c r="AU90" s="12" t="s">
        <v>86</v>
      </c>
      <c r="BK90" s="175">
        <f>BK91+BK121+BK196</f>
        <v>0</v>
      </c>
    </row>
    <row r="91" spans="2:63" s="10" customFormat="1" ht="25.9" customHeight="1">
      <c r="B91" s="176"/>
      <c r="C91" s="177"/>
      <c r="D91" s="178" t="s">
        <v>73</v>
      </c>
      <c r="E91" s="179" t="s">
        <v>117</v>
      </c>
      <c r="F91" s="179" t="s">
        <v>118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P92+P94+P103+P112+P119</f>
        <v>0</v>
      </c>
      <c r="Q91" s="184"/>
      <c r="R91" s="185">
        <f>R92+R94+R103+R112+R119</f>
        <v>27.481178519999997</v>
      </c>
      <c r="S91" s="184"/>
      <c r="T91" s="186">
        <f>T92+T94+T103+T112+T119</f>
        <v>49.232</v>
      </c>
      <c r="AR91" s="187" t="s">
        <v>79</v>
      </c>
      <c r="AT91" s="188" t="s">
        <v>73</v>
      </c>
      <c r="AU91" s="188" t="s">
        <v>74</v>
      </c>
      <c r="AY91" s="187" t="s">
        <v>119</v>
      </c>
      <c r="BK91" s="189">
        <f>BK92+BK94+BK103+BK112+BK119</f>
        <v>0</v>
      </c>
    </row>
    <row r="92" spans="2:63" s="10" customFormat="1" ht="22.8" customHeight="1">
      <c r="B92" s="176"/>
      <c r="C92" s="177"/>
      <c r="D92" s="178" t="s">
        <v>73</v>
      </c>
      <c r="E92" s="190" t="s">
        <v>120</v>
      </c>
      <c r="F92" s="190" t="s">
        <v>121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P93</f>
        <v>0</v>
      </c>
      <c r="Q92" s="184"/>
      <c r="R92" s="185">
        <f>R93</f>
        <v>6.52556</v>
      </c>
      <c r="S92" s="184"/>
      <c r="T92" s="186">
        <f>T93</f>
        <v>0</v>
      </c>
      <c r="AR92" s="187" t="s">
        <v>79</v>
      </c>
      <c r="AT92" s="188" t="s">
        <v>73</v>
      </c>
      <c r="AU92" s="188" t="s">
        <v>79</v>
      </c>
      <c r="AY92" s="187" t="s">
        <v>119</v>
      </c>
      <c r="BK92" s="189">
        <f>BK93</f>
        <v>0</v>
      </c>
    </row>
    <row r="93" spans="2:65" s="1" customFormat="1" ht="16.5" customHeight="1">
      <c r="B93" s="33"/>
      <c r="C93" s="192" t="s">
        <v>79</v>
      </c>
      <c r="D93" s="192" t="s">
        <v>122</v>
      </c>
      <c r="E93" s="193" t="s">
        <v>123</v>
      </c>
      <c r="F93" s="194" t="s">
        <v>124</v>
      </c>
      <c r="G93" s="195" t="s">
        <v>125</v>
      </c>
      <c r="H93" s="196">
        <v>164</v>
      </c>
      <c r="I93" s="197"/>
      <c r="J93" s="198">
        <f>ROUND(I93*H93,2)</f>
        <v>0</v>
      </c>
      <c r="K93" s="194" t="s">
        <v>126</v>
      </c>
      <c r="L93" s="38"/>
      <c r="M93" s="199" t="s">
        <v>19</v>
      </c>
      <c r="N93" s="200" t="s">
        <v>45</v>
      </c>
      <c r="O93" s="74"/>
      <c r="P93" s="201">
        <f>O93*H93</f>
        <v>0</v>
      </c>
      <c r="Q93" s="201">
        <v>0.03979</v>
      </c>
      <c r="R93" s="201">
        <f>Q93*H93</f>
        <v>6.52556</v>
      </c>
      <c r="S93" s="201">
        <v>0</v>
      </c>
      <c r="T93" s="202">
        <f>S93*H93</f>
        <v>0</v>
      </c>
      <c r="AR93" s="12" t="s">
        <v>127</v>
      </c>
      <c r="AT93" s="12" t="s">
        <v>122</v>
      </c>
      <c r="AU93" s="12" t="s">
        <v>81</v>
      </c>
      <c r="AY93" s="12" t="s">
        <v>119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2" t="s">
        <v>79</v>
      </c>
      <c r="BK93" s="203">
        <f>ROUND(I93*H93,2)</f>
        <v>0</v>
      </c>
      <c r="BL93" s="12" t="s">
        <v>127</v>
      </c>
      <c r="BM93" s="12" t="s">
        <v>128</v>
      </c>
    </row>
    <row r="94" spans="2:63" s="10" customFormat="1" ht="22.8" customHeight="1">
      <c r="B94" s="176"/>
      <c r="C94" s="177"/>
      <c r="D94" s="178" t="s">
        <v>73</v>
      </c>
      <c r="E94" s="190" t="s">
        <v>129</v>
      </c>
      <c r="F94" s="190" t="s">
        <v>130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SUM(P95:P102)</f>
        <v>0</v>
      </c>
      <c r="Q94" s="184"/>
      <c r="R94" s="185">
        <f>SUM(R95:R102)</f>
        <v>20.89711852</v>
      </c>
      <c r="S94" s="184"/>
      <c r="T94" s="186">
        <f>SUM(T95:T102)</f>
        <v>0</v>
      </c>
      <c r="AR94" s="187" t="s">
        <v>79</v>
      </c>
      <c r="AT94" s="188" t="s">
        <v>73</v>
      </c>
      <c r="AU94" s="188" t="s">
        <v>79</v>
      </c>
      <c r="AY94" s="187" t="s">
        <v>119</v>
      </c>
      <c r="BK94" s="189">
        <f>SUM(BK95:BK102)</f>
        <v>0</v>
      </c>
    </row>
    <row r="95" spans="2:65" s="1" customFormat="1" ht="16.5" customHeight="1">
      <c r="B95" s="33"/>
      <c r="C95" s="192" t="s">
        <v>81</v>
      </c>
      <c r="D95" s="192" t="s">
        <v>122</v>
      </c>
      <c r="E95" s="193" t="s">
        <v>131</v>
      </c>
      <c r="F95" s="194" t="s">
        <v>132</v>
      </c>
      <c r="G95" s="195" t="s">
        <v>125</v>
      </c>
      <c r="H95" s="196">
        <v>311.696</v>
      </c>
      <c r="I95" s="197"/>
      <c r="J95" s="198">
        <f>ROUND(I95*H95,2)</f>
        <v>0</v>
      </c>
      <c r="K95" s="194" t="s">
        <v>126</v>
      </c>
      <c r="L95" s="38"/>
      <c r="M95" s="199" t="s">
        <v>19</v>
      </c>
      <c r="N95" s="200" t="s">
        <v>45</v>
      </c>
      <c r="O95" s="74"/>
      <c r="P95" s="201">
        <f>O95*H95</f>
        <v>0</v>
      </c>
      <c r="Q95" s="201">
        <v>0.002</v>
      </c>
      <c r="R95" s="201">
        <f>Q95*H95</f>
        <v>0.6233920000000001</v>
      </c>
      <c r="S95" s="201">
        <v>0</v>
      </c>
      <c r="T95" s="202">
        <f>S95*H95</f>
        <v>0</v>
      </c>
      <c r="AR95" s="12" t="s">
        <v>127</v>
      </c>
      <c r="AT95" s="12" t="s">
        <v>122</v>
      </c>
      <c r="AU95" s="12" t="s">
        <v>81</v>
      </c>
      <c r="AY95" s="12" t="s">
        <v>119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2" t="s">
        <v>79</v>
      </c>
      <c r="BK95" s="203">
        <f>ROUND(I95*H95,2)</f>
        <v>0</v>
      </c>
      <c r="BL95" s="12" t="s">
        <v>127</v>
      </c>
      <c r="BM95" s="12" t="s">
        <v>133</v>
      </c>
    </row>
    <row r="96" spans="2:65" s="1" customFormat="1" ht="16.5" customHeight="1">
      <c r="B96" s="33"/>
      <c r="C96" s="192" t="s">
        <v>120</v>
      </c>
      <c r="D96" s="192" t="s">
        <v>122</v>
      </c>
      <c r="E96" s="193" t="s">
        <v>134</v>
      </c>
      <c r="F96" s="194" t="s">
        <v>135</v>
      </c>
      <c r="G96" s="195" t="s">
        <v>125</v>
      </c>
      <c r="H96" s="196">
        <v>105.468</v>
      </c>
      <c r="I96" s="197"/>
      <c r="J96" s="198">
        <f>ROUND(I96*H96,2)</f>
        <v>0</v>
      </c>
      <c r="K96" s="194" t="s">
        <v>126</v>
      </c>
      <c r="L96" s="38"/>
      <c r="M96" s="199" t="s">
        <v>19</v>
      </c>
      <c r="N96" s="200" t="s">
        <v>45</v>
      </c>
      <c r="O96" s="74"/>
      <c r="P96" s="201">
        <f>O96*H96</f>
        <v>0</v>
      </c>
      <c r="Q96" s="201">
        <v>0.02048</v>
      </c>
      <c r="R96" s="201">
        <f>Q96*H96</f>
        <v>2.1599846400000002</v>
      </c>
      <c r="S96" s="201">
        <v>0</v>
      </c>
      <c r="T96" s="202">
        <f>S96*H96</f>
        <v>0</v>
      </c>
      <c r="AR96" s="12" t="s">
        <v>127</v>
      </c>
      <c r="AT96" s="12" t="s">
        <v>122</v>
      </c>
      <c r="AU96" s="12" t="s">
        <v>81</v>
      </c>
      <c r="AY96" s="12" t="s">
        <v>119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2" t="s">
        <v>79</v>
      </c>
      <c r="BK96" s="203">
        <f>ROUND(I96*H96,2)</f>
        <v>0</v>
      </c>
      <c r="BL96" s="12" t="s">
        <v>127</v>
      </c>
      <c r="BM96" s="12" t="s">
        <v>136</v>
      </c>
    </row>
    <row r="97" spans="2:65" s="1" customFormat="1" ht="16.5" customHeight="1">
      <c r="B97" s="33"/>
      <c r="C97" s="192" t="s">
        <v>127</v>
      </c>
      <c r="D97" s="192" t="s">
        <v>122</v>
      </c>
      <c r="E97" s="193" t="s">
        <v>137</v>
      </c>
      <c r="F97" s="194" t="s">
        <v>138</v>
      </c>
      <c r="G97" s="195" t="s">
        <v>125</v>
      </c>
      <c r="H97" s="196">
        <v>180.4</v>
      </c>
      <c r="I97" s="197"/>
      <c r="J97" s="198">
        <f>ROUND(I97*H97,2)</f>
        <v>0</v>
      </c>
      <c r="K97" s="194" t="s">
        <v>126</v>
      </c>
      <c r="L97" s="38"/>
      <c r="M97" s="199" t="s">
        <v>19</v>
      </c>
      <c r="N97" s="200" t="s">
        <v>45</v>
      </c>
      <c r="O97" s="74"/>
      <c r="P97" s="201">
        <f>O97*H97</f>
        <v>0</v>
      </c>
      <c r="Q97" s="201">
        <v>0.00438</v>
      </c>
      <c r="R97" s="201">
        <f>Q97*H97</f>
        <v>0.7901520000000001</v>
      </c>
      <c r="S97" s="201">
        <v>0</v>
      </c>
      <c r="T97" s="202">
        <f>S97*H97</f>
        <v>0</v>
      </c>
      <c r="AR97" s="12" t="s">
        <v>127</v>
      </c>
      <c r="AT97" s="12" t="s">
        <v>122</v>
      </c>
      <c r="AU97" s="12" t="s">
        <v>81</v>
      </c>
      <c r="AY97" s="12" t="s">
        <v>119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2" t="s">
        <v>79</v>
      </c>
      <c r="BK97" s="203">
        <f>ROUND(I97*H97,2)</f>
        <v>0</v>
      </c>
      <c r="BL97" s="12" t="s">
        <v>127</v>
      </c>
      <c r="BM97" s="12" t="s">
        <v>139</v>
      </c>
    </row>
    <row r="98" spans="2:65" s="1" customFormat="1" ht="16.5" customHeight="1">
      <c r="B98" s="33"/>
      <c r="C98" s="192" t="s">
        <v>140</v>
      </c>
      <c r="D98" s="192" t="s">
        <v>122</v>
      </c>
      <c r="E98" s="193" t="s">
        <v>141</v>
      </c>
      <c r="F98" s="194" t="s">
        <v>142</v>
      </c>
      <c r="G98" s="195" t="s">
        <v>125</v>
      </c>
      <c r="H98" s="196">
        <v>208.736</v>
      </c>
      <c r="I98" s="197"/>
      <c r="J98" s="198">
        <f>ROUND(I98*H98,2)</f>
        <v>0</v>
      </c>
      <c r="K98" s="194" t="s">
        <v>126</v>
      </c>
      <c r="L98" s="38"/>
      <c r="M98" s="199" t="s">
        <v>19</v>
      </c>
      <c r="N98" s="200" t="s">
        <v>45</v>
      </c>
      <c r="O98" s="74"/>
      <c r="P98" s="201">
        <f>O98*H98</f>
        <v>0</v>
      </c>
      <c r="Q98" s="201">
        <v>0.003</v>
      </c>
      <c r="R98" s="201">
        <f>Q98*H98</f>
        <v>0.626208</v>
      </c>
      <c r="S98" s="201">
        <v>0</v>
      </c>
      <c r="T98" s="202">
        <f>S98*H98</f>
        <v>0</v>
      </c>
      <c r="AR98" s="12" t="s">
        <v>127</v>
      </c>
      <c r="AT98" s="12" t="s">
        <v>122</v>
      </c>
      <c r="AU98" s="12" t="s">
        <v>81</v>
      </c>
      <c r="AY98" s="12" t="s">
        <v>119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2" t="s">
        <v>79</v>
      </c>
      <c r="BK98" s="203">
        <f>ROUND(I98*H98,2)</f>
        <v>0</v>
      </c>
      <c r="BL98" s="12" t="s">
        <v>127</v>
      </c>
      <c r="BM98" s="12" t="s">
        <v>143</v>
      </c>
    </row>
    <row r="99" spans="2:65" s="1" customFormat="1" ht="22.5" customHeight="1">
      <c r="B99" s="33"/>
      <c r="C99" s="192" t="s">
        <v>129</v>
      </c>
      <c r="D99" s="192" t="s">
        <v>122</v>
      </c>
      <c r="E99" s="193" t="s">
        <v>144</v>
      </c>
      <c r="F99" s="194" t="s">
        <v>145</v>
      </c>
      <c r="G99" s="195" t="s">
        <v>125</v>
      </c>
      <c r="H99" s="196">
        <v>102.96</v>
      </c>
      <c r="I99" s="197"/>
      <c r="J99" s="198">
        <f>ROUND(I99*H99,2)</f>
        <v>0</v>
      </c>
      <c r="K99" s="194" t="s">
        <v>126</v>
      </c>
      <c r="L99" s="38"/>
      <c r="M99" s="199" t="s">
        <v>19</v>
      </c>
      <c r="N99" s="200" t="s">
        <v>45</v>
      </c>
      <c r="O99" s="74"/>
      <c r="P99" s="201">
        <f>O99*H99</f>
        <v>0</v>
      </c>
      <c r="Q99" s="201">
        <v>0.01575</v>
      </c>
      <c r="R99" s="201">
        <f>Q99*H99</f>
        <v>1.6216199999999998</v>
      </c>
      <c r="S99" s="201">
        <v>0</v>
      </c>
      <c r="T99" s="202">
        <f>S99*H99</f>
        <v>0</v>
      </c>
      <c r="AR99" s="12" t="s">
        <v>127</v>
      </c>
      <c r="AT99" s="12" t="s">
        <v>122</v>
      </c>
      <c r="AU99" s="12" t="s">
        <v>81</v>
      </c>
      <c r="AY99" s="12" t="s">
        <v>119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2" t="s">
        <v>79</v>
      </c>
      <c r="BK99" s="203">
        <f>ROUND(I99*H99,2)</f>
        <v>0</v>
      </c>
      <c r="BL99" s="12" t="s">
        <v>127</v>
      </c>
      <c r="BM99" s="12" t="s">
        <v>146</v>
      </c>
    </row>
    <row r="100" spans="2:65" s="1" customFormat="1" ht="22.5" customHeight="1">
      <c r="B100" s="33"/>
      <c r="C100" s="192" t="s">
        <v>147</v>
      </c>
      <c r="D100" s="192" t="s">
        <v>122</v>
      </c>
      <c r="E100" s="193" t="s">
        <v>148</v>
      </c>
      <c r="F100" s="194" t="s">
        <v>149</v>
      </c>
      <c r="G100" s="195" t="s">
        <v>125</v>
      </c>
      <c r="H100" s="196">
        <v>180.4</v>
      </c>
      <c r="I100" s="197"/>
      <c r="J100" s="198">
        <f>ROUND(I100*H100,2)</f>
        <v>0</v>
      </c>
      <c r="K100" s="194" t="s">
        <v>126</v>
      </c>
      <c r="L100" s="38"/>
      <c r="M100" s="199" t="s">
        <v>19</v>
      </c>
      <c r="N100" s="200" t="s">
        <v>45</v>
      </c>
      <c r="O100" s="74"/>
      <c r="P100" s="201">
        <f>O100*H100</f>
        <v>0</v>
      </c>
      <c r="Q100" s="201">
        <v>0.01103</v>
      </c>
      <c r="R100" s="201">
        <f>Q100*H100</f>
        <v>1.9898120000000001</v>
      </c>
      <c r="S100" s="201">
        <v>0</v>
      </c>
      <c r="T100" s="202">
        <f>S100*H100</f>
        <v>0</v>
      </c>
      <c r="AR100" s="12" t="s">
        <v>127</v>
      </c>
      <c r="AT100" s="12" t="s">
        <v>122</v>
      </c>
      <c r="AU100" s="12" t="s">
        <v>81</v>
      </c>
      <c r="AY100" s="12" t="s">
        <v>119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2" t="s">
        <v>79</v>
      </c>
      <c r="BK100" s="203">
        <f>ROUND(I100*H100,2)</f>
        <v>0</v>
      </c>
      <c r="BL100" s="12" t="s">
        <v>127</v>
      </c>
      <c r="BM100" s="12" t="s">
        <v>150</v>
      </c>
    </row>
    <row r="101" spans="2:65" s="1" customFormat="1" ht="16.5" customHeight="1">
      <c r="B101" s="33"/>
      <c r="C101" s="192" t="s">
        <v>151</v>
      </c>
      <c r="D101" s="192" t="s">
        <v>122</v>
      </c>
      <c r="E101" s="193" t="s">
        <v>152</v>
      </c>
      <c r="F101" s="194" t="s">
        <v>153</v>
      </c>
      <c r="G101" s="195" t="s">
        <v>154</v>
      </c>
      <c r="H101" s="196">
        <v>5.25</v>
      </c>
      <c r="I101" s="197"/>
      <c r="J101" s="198">
        <f>ROUND(I101*H101,2)</f>
        <v>0</v>
      </c>
      <c r="K101" s="194" t="s">
        <v>126</v>
      </c>
      <c r="L101" s="38"/>
      <c r="M101" s="199" t="s">
        <v>19</v>
      </c>
      <c r="N101" s="200" t="s">
        <v>45</v>
      </c>
      <c r="O101" s="74"/>
      <c r="P101" s="201">
        <f>O101*H101</f>
        <v>0</v>
      </c>
      <c r="Q101" s="201">
        <v>2.45329</v>
      </c>
      <c r="R101" s="201">
        <f>Q101*H101</f>
        <v>12.8797725</v>
      </c>
      <c r="S101" s="201">
        <v>0</v>
      </c>
      <c r="T101" s="202">
        <f>S101*H101</f>
        <v>0</v>
      </c>
      <c r="AR101" s="12" t="s">
        <v>127</v>
      </c>
      <c r="AT101" s="12" t="s">
        <v>122</v>
      </c>
      <c r="AU101" s="12" t="s">
        <v>81</v>
      </c>
      <c r="AY101" s="12" t="s">
        <v>119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2" t="s">
        <v>79</v>
      </c>
      <c r="BK101" s="203">
        <f>ROUND(I101*H101,2)</f>
        <v>0</v>
      </c>
      <c r="BL101" s="12" t="s">
        <v>127</v>
      </c>
      <c r="BM101" s="12" t="s">
        <v>155</v>
      </c>
    </row>
    <row r="102" spans="2:65" s="1" customFormat="1" ht="16.5" customHeight="1">
      <c r="B102" s="33"/>
      <c r="C102" s="192" t="s">
        <v>156</v>
      </c>
      <c r="D102" s="192" t="s">
        <v>122</v>
      </c>
      <c r="E102" s="193" t="s">
        <v>157</v>
      </c>
      <c r="F102" s="194" t="s">
        <v>158</v>
      </c>
      <c r="G102" s="195" t="s">
        <v>159</v>
      </c>
      <c r="H102" s="196">
        <v>0.194</v>
      </c>
      <c r="I102" s="197"/>
      <c r="J102" s="198">
        <f>ROUND(I102*H102,2)</f>
        <v>0</v>
      </c>
      <c r="K102" s="194" t="s">
        <v>126</v>
      </c>
      <c r="L102" s="38"/>
      <c r="M102" s="199" t="s">
        <v>19</v>
      </c>
      <c r="N102" s="200" t="s">
        <v>45</v>
      </c>
      <c r="O102" s="74"/>
      <c r="P102" s="201">
        <f>O102*H102</f>
        <v>0</v>
      </c>
      <c r="Q102" s="201">
        <v>1.06277</v>
      </c>
      <c r="R102" s="201">
        <f>Q102*H102</f>
        <v>0.20617738</v>
      </c>
      <c r="S102" s="201">
        <v>0</v>
      </c>
      <c r="T102" s="202">
        <f>S102*H102</f>
        <v>0</v>
      </c>
      <c r="AR102" s="12" t="s">
        <v>127</v>
      </c>
      <c r="AT102" s="12" t="s">
        <v>122</v>
      </c>
      <c r="AU102" s="12" t="s">
        <v>81</v>
      </c>
      <c r="AY102" s="12" t="s">
        <v>119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2" t="s">
        <v>79</v>
      </c>
      <c r="BK102" s="203">
        <f>ROUND(I102*H102,2)</f>
        <v>0</v>
      </c>
      <c r="BL102" s="12" t="s">
        <v>127</v>
      </c>
      <c r="BM102" s="12" t="s">
        <v>160</v>
      </c>
    </row>
    <row r="103" spans="2:63" s="10" customFormat="1" ht="22.8" customHeight="1">
      <c r="B103" s="176"/>
      <c r="C103" s="177"/>
      <c r="D103" s="178" t="s">
        <v>73</v>
      </c>
      <c r="E103" s="190" t="s">
        <v>156</v>
      </c>
      <c r="F103" s="190" t="s">
        <v>161</v>
      </c>
      <c r="G103" s="177"/>
      <c r="H103" s="177"/>
      <c r="I103" s="180"/>
      <c r="J103" s="191">
        <f>BK103</f>
        <v>0</v>
      </c>
      <c r="K103" s="177"/>
      <c r="L103" s="182"/>
      <c r="M103" s="183"/>
      <c r="N103" s="184"/>
      <c r="O103" s="184"/>
      <c r="P103" s="185">
        <f>SUM(P104:P111)</f>
        <v>0</v>
      </c>
      <c r="Q103" s="184"/>
      <c r="R103" s="185">
        <f>SUM(R104:R111)</f>
        <v>0.058499999999999996</v>
      </c>
      <c r="S103" s="184"/>
      <c r="T103" s="186">
        <f>SUM(T104:T111)</f>
        <v>49.232</v>
      </c>
      <c r="AR103" s="187" t="s">
        <v>79</v>
      </c>
      <c r="AT103" s="188" t="s">
        <v>73</v>
      </c>
      <c r="AU103" s="188" t="s">
        <v>79</v>
      </c>
      <c r="AY103" s="187" t="s">
        <v>119</v>
      </c>
      <c r="BK103" s="189">
        <f>SUM(BK104:BK111)</f>
        <v>0</v>
      </c>
    </row>
    <row r="104" spans="2:65" s="1" customFormat="1" ht="16.5" customHeight="1">
      <c r="B104" s="33"/>
      <c r="C104" s="192" t="s">
        <v>162</v>
      </c>
      <c r="D104" s="192" t="s">
        <v>122</v>
      </c>
      <c r="E104" s="193" t="s">
        <v>163</v>
      </c>
      <c r="F104" s="194" t="s">
        <v>164</v>
      </c>
      <c r="G104" s="195" t="s">
        <v>125</v>
      </c>
      <c r="H104" s="196">
        <v>61</v>
      </c>
      <c r="I104" s="197"/>
      <c r="J104" s="198">
        <f>ROUND(I104*H104,2)</f>
        <v>0</v>
      </c>
      <c r="K104" s="194" t="s">
        <v>19</v>
      </c>
      <c r="L104" s="38"/>
      <c r="M104" s="199" t="s">
        <v>19</v>
      </c>
      <c r="N104" s="200" t="s">
        <v>45</v>
      </c>
      <c r="O104" s="74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2" t="s">
        <v>127</v>
      </c>
      <c r="AT104" s="12" t="s">
        <v>122</v>
      </c>
      <c r="AU104" s="12" t="s">
        <v>81</v>
      </c>
      <c r="AY104" s="12" t="s">
        <v>119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2" t="s">
        <v>79</v>
      </c>
      <c r="BK104" s="203">
        <f>ROUND(I104*H104,2)</f>
        <v>0</v>
      </c>
      <c r="BL104" s="12" t="s">
        <v>127</v>
      </c>
      <c r="BM104" s="12" t="s">
        <v>165</v>
      </c>
    </row>
    <row r="105" spans="2:65" s="1" customFormat="1" ht="16.5" customHeight="1">
      <c r="B105" s="33"/>
      <c r="C105" s="192" t="s">
        <v>166</v>
      </c>
      <c r="D105" s="192" t="s">
        <v>122</v>
      </c>
      <c r="E105" s="193" t="s">
        <v>167</v>
      </c>
      <c r="F105" s="194" t="s">
        <v>168</v>
      </c>
      <c r="G105" s="195" t="s">
        <v>125</v>
      </c>
      <c r="H105" s="196">
        <v>450</v>
      </c>
      <c r="I105" s="197"/>
      <c r="J105" s="198">
        <f>ROUND(I105*H105,2)</f>
        <v>0</v>
      </c>
      <c r="K105" s="194" t="s">
        <v>126</v>
      </c>
      <c r="L105" s="38"/>
      <c r="M105" s="199" t="s">
        <v>19</v>
      </c>
      <c r="N105" s="200" t="s">
        <v>45</v>
      </c>
      <c r="O105" s="74"/>
      <c r="P105" s="201">
        <f>O105*H105</f>
        <v>0</v>
      </c>
      <c r="Q105" s="201">
        <v>0.00013</v>
      </c>
      <c r="R105" s="201">
        <f>Q105*H105</f>
        <v>0.058499999999999996</v>
      </c>
      <c r="S105" s="201">
        <v>0</v>
      </c>
      <c r="T105" s="202">
        <f>S105*H105</f>
        <v>0</v>
      </c>
      <c r="AR105" s="12" t="s">
        <v>127</v>
      </c>
      <c r="AT105" s="12" t="s">
        <v>122</v>
      </c>
      <c r="AU105" s="12" t="s">
        <v>81</v>
      </c>
      <c r="AY105" s="12" t="s">
        <v>119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2" t="s">
        <v>79</v>
      </c>
      <c r="BK105" s="203">
        <f>ROUND(I105*H105,2)</f>
        <v>0</v>
      </c>
      <c r="BL105" s="12" t="s">
        <v>127</v>
      </c>
      <c r="BM105" s="12" t="s">
        <v>169</v>
      </c>
    </row>
    <row r="106" spans="2:65" s="1" customFormat="1" ht="22.5" customHeight="1">
      <c r="B106" s="33"/>
      <c r="C106" s="192" t="s">
        <v>170</v>
      </c>
      <c r="D106" s="192" t="s">
        <v>122</v>
      </c>
      <c r="E106" s="193" t="s">
        <v>171</v>
      </c>
      <c r="F106" s="194" t="s">
        <v>172</v>
      </c>
      <c r="G106" s="195" t="s">
        <v>125</v>
      </c>
      <c r="H106" s="196">
        <v>161.76</v>
      </c>
      <c r="I106" s="197"/>
      <c r="J106" s="198">
        <f>ROUND(I106*H106,2)</f>
        <v>0</v>
      </c>
      <c r="K106" s="194" t="s">
        <v>126</v>
      </c>
      <c r="L106" s="38"/>
      <c r="M106" s="199" t="s">
        <v>19</v>
      </c>
      <c r="N106" s="200" t="s">
        <v>45</v>
      </c>
      <c r="O106" s="74"/>
      <c r="P106" s="201">
        <f>O106*H106</f>
        <v>0</v>
      </c>
      <c r="Q106" s="201">
        <v>0</v>
      </c>
      <c r="R106" s="201">
        <f>Q106*H106</f>
        <v>0</v>
      </c>
      <c r="S106" s="201">
        <v>0.131</v>
      </c>
      <c r="T106" s="202">
        <f>S106*H106</f>
        <v>21.19056</v>
      </c>
      <c r="AR106" s="12" t="s">
        <v>127</v>
      </c>
      <c r="AT106" s="12" t="s">
        <v>122</v>
      </c>
      <c r="AU106" s="12" t="s">
        <v>81</v>
      </c>
      <c r="AY106" s="12" t="s">
        <v>119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2" t="s">
        <v>79</v>
      </c>
      <c r="BK106" s="203">
        <f>ROUND(I106*H106,2)</f>
        <v>0</v>
      </c>
      <c r="BL106" s="12" t="s">
        <v>127</v>
      </c>
      <c r="BM106" s="12" t="s">
        <v>173</v>
      </c>
    </row>
    <row r="107" spans="2:65" s="1" customFormat="1" ht="16.5" customHeight="1">
      <c r="B107" s="33"/>
      <c r="C107" s="192" t="s">
        <v>174</v>
      </c>
      <c r="D107" s="192" t="s">
        <v>122</v>
      </c>
      <c r="E107" s="193" t="s">
        <v>175</v>
      </c>
      <c r="F107" s="194" t="s">
        <v>176</v>
      </c>
      <c r="G107" s="195" t="s">
        <v>154</v>
      </c>
      <c r="H107" s="196">
        <v>4.32</v>
      </c>
      <c r="I107" s="197"/>
      <c r="J107" s="198">
        <f>ROUND(I107*H107,2)</f>
        <v>0</v>
      </c>
      <c r="K107" s="194" t="s">
        <v>126</v>
      </c>
      <c r="L107" s="38"/>
      <c r="M107" s="199" t="s">
        <v>19</v>
      </c>
      <c r="N107" s="200" t="s">
        <v>45</v>
      </c>
      <c r="O107" s="74"/>
      <c r="P107" s="201">
        <f>O107*H107</f>
        <v>0</v>
      </c>
      <c r="Q107" s="201">
        <v>0</v>
      </c>
      <c r="R107" s="201">
        <f>Q107*H107</f>
        <v>0</v>
      </c>
      <c r="S107" s="201">
        <v>2.2</v>
      </c>
      <c r="T107" s="202">
        <f>S107*H107</f>
        <v>9.504000000000001</v>
      </c>
      <c r="AR107" s="12" t="s">
        <v>127</v>
      </c>
      <c r="AT107" s="12" t="s">
        <v>122</v>
      </c>
      <c r="AU107" s="12" t="s">
        <v>81</v>
      </c>
      <c r="AY107" s="12" t="s">
        <v>119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2" t="s">
        <v>79</v>
      </c>
      <c r="BK107" s="203">
        <f>ROUND(I107*H107,2)</f>
        <v>0</v>
      </c>
      <c r="BL107" s="12" t="s">
        <v>127</v>
      </c>
      <c r="BM107" s="12" t="s">
        <v>177</v>
      </c>
    </row>
    <row r="108" spans="2:65" s="1" customFormat="1" ht="16.5" customHeight="1">
      <c r="B108" s="33"/>
      <c r="C108" s="192" t="s">
        <v>178</v>
      </c>
      <c r="D108" s="192" t="s">
        <v>122</v>
      </c>
      <c r="E108" s="193" t="s">
        <v>179</v>
      </c>
      <c r="F108" s="194" t="s">
        <v>180</v>
      </c>
      <c r="G108" s="195" t="s">
        <v>181</v>
      </c>
      <c r="H108" s="196">
        <v>723.5</v>
      </c>
      <c r="I108" s="197"/>
      <c r="J108" s="198">
        <f>ROUND(I108*H108,2)</f>
        <v>0</v>
      </c>
      <c r="K108" s="194" t="s">
        <v>126</v>
      </c>
      <c r="L108" s="38"/>
      <c r="M108" s="199" t="s">
        <v>19</v>
      </c>
      <c r="N108" s="200" t="s">
        <v>45</v>
      </c>
      <c r="O108" s="74"/>
      <c r="P108" s="201">
        <f>O108*H108</f>
        <v>0</v>
      </c>
      <c r="Q108" s="201">
        <v>0</v>
      </c>
      <c r="R108" s="201">
        <f>Q108*H108</f>
        <v>0</v>
      </c>
      <c r="S108" s="201">
        <v>0.013</v>
      </c>
      <c r="T108" s="202">
        <f>S108*H108</f>
        <v>9.4055</v>
      </c>
      <c r="AR108" s="12" t="s">
        <v>127</v>
      </c>
      <c r="AT108" s="12" t="s">
        <v>122</v>
      </c>
      <c r="AU108" s="12" t="s">
        <v>81</v>
      </c>
      <c r="AY108" s="12" t="s">
        <v>119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2" t="s">
        <v>79</v>
      </c>
      <c r="BK108" s="203">
        <f>ROUND(I108*H108,2)</f>
        <v>0</v>
      </c>
      <c r="BL108" s="12" t="s">
        <v>127</v>
      </c>
      <c r="BM108" s="12" t="s">
        <v>182</v>
      </c>
    </row>
    <row r="109" spans="2:65" s="1" customFormat="1" ht="22.5" customHeight="1">
      <c r="B109" s="33"/>
      <c r="C109" s="192" t="s">
        <v>8</v>
      </c>
      <c r="D109" s="192" t="s">
        <v>122</v>
      </c>
      <c r="E109" s="193" t="s">
        <v>183</v>
      </c>
      <c r="F109" s="194" t="s">
        <v>184</v>
      </c>
      <c r="G109" s="195" t="s">
        <v>181</v>
      </c>
      <c r="H109" s="196">
        <v>60.3</v>
      </c>
      <c r="I109" s="197"/>
      <c r="J109" s="198">
        <f>ROUND(I109*H109,2)</f>
        <v>0</v>
      </c>
      <c r="K109" s="194" t="s">
        <v>126</v>
      </c>
      <c r="L109" s="38"/>
      <c r="M109" s="199" t="s">
        <v>19</v>
      </c>
      <c r="N109" s="200" t="s">
        <v>45</v>
      </c>
      <c r="O109" s="74"/>
      <c r="P109" s="201">
        <f>O109*H109</f>
        <v>0</v>
      </c>
      <c r="Q109" s="201">
        <v>0</v>
      </c>
      <c r="R109" s="201">
        <f>Q109*H109</f>
        <v>0</v>
      </c>
      <c r="S109" s="201">
        <v>0.067</v>
      </c>
      <c r="T109" s="202">
        <f>S109*H109</f>
        <v>4.0401</v>
      </c>
      <c r="AR109" s="12" t="s">
        <v>127</v>
      </c>
      <c r="AT109" s="12" t="s">
        <v>122</v>
      </c>
      <c r="AU109" s="12" t="s">
        <v>81</v>
      </c>
      <c r="AY109" s="12" t="s">
        <v>119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2" t="s">
        <v>79</v>
      </c>
      <c r="BK109" s="203">
        <f>ROUND(I109*H109,2)</f>
        <v>0</v>
      </c>
      <c r="BL109" s="12" t="s">
        <v>127</v>
      </c>
      <c r="BM109" s="12" t="s">
        <v>185</v>
      </c>
    </row>
    <row r="110" spans="2:65" s="1" customFormat="1" ht="16.5" customHeight="1">
      <c r="B110" s="33"/>
      <c r="C110" s="192" t="s">
        <v>186</v>
      </c>
      <c r="D110" s="192" t="s">
        <v>122</v>
      </c>
      <c r="E110" s="193" t="s">
        <v>187</v>
      </c>
      <c r="F110" s="194" t="s">
        <v>188</v>
      </c>
      <c r="G110" s="195" t="s">
        <v>181</v>
      </c>
      <c r="H110" s="196">
        <v>120</v>
      </c>
      <c r="I110" s="197"/>
      <c r="J110" s="198">
        <f>ROUND(I110*H110,2)</f>
        <v>0</v>
      </c>
      <c r="K110" s="194" t="s">
        <v>126</v>
      </c>
      <c r="L110" s="38"/>
      <c r="M110" s="199" t="s">
        <v>19</v>
      </c>
      <c r="N110" s="200" t="s">
        <v>45</v>
      </c>
      <c r="O110" s="74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2" t="s">
        <v>127</v>
      </c>
      <c r="AT110" s="12" t="s">
        <v>122</v>
      </c>
      <c r="AU110" s="12" t="s">
        <v>81</v>
      </c>
      <c r="AY110" s="12" t="s">
        <v>119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2" t="s">
        <v>79</v>
      </c>
      <c r="BK110" s="203">
        <f>ROUND(I110*H110,2)</f>
        <v>0</v>
      </c>
      <c r="BL110" s="12" t="s">
        <v>127</v>
      </c>
      <c r="BM110" s="12" t="s">
        <v>189</v>
      </c>
    </row>
    <row r="111" spans="2:65" s="1" customFormat="1" ht="22.5" customHeight="1">
      <c r="B111" s="33"/>
      <c r="C111" s="192" t="s">
        <v>190</v>
      </c>
      <c r="D111" s="192" t="s">
        <v>122</v>
      </c>
      <c r="E111" s="193" t="s">
        <v>191</v>
      </c>
      <c r="F111" s="194" t="s">
        <v>192</v>
      </c>
      <c r="G111" s="195" t="s">
        <v>125</v>
      </c>
      <c r="H111" s="196">
        <v>74.88</v>
      </c>
      <c r="I111" s="197"/>
      <c r="J111" s="198">
        <f>ROUND(I111*H111,2)</f>
        <v>0</v>
      </c>
      <c r="K111" s="194" t="s">
        <v>126</v>
      </c>
      <c r="L111" s="38"/>
      <c r="M111" s="199" t="s">
        <v>19</v>
      </c>
      <c r="N111" s="200" t="s">
        <v>45</v>
      </c>
      <c r="O111" s="74"/>
      <c r="P111" s="201">
        <f>O111*H111</f>
        <v>0</v>
      </c>
      <c r="Q111" s="201">
        <v>0</v>
      </c>
      <c r="R111" s="201">
        <f>Q111*H111</f>
        <v>0</v>
      </c>
      <c r="S111" s="201">
        <v>0.068</v>
      </c>
      <c r="T111" s="202">
        <f>S111*H111</f>
        <v>5.09184</v>
      </c>
      <c r="AR111" s="12" t="s">
        <v>127</v>
      </c>
      <c r="AT111" s="12" t="s">
        <v>122</v>
      </c>
      <c r="AU111" s="12" t="s">
        <v>81</v>
      </c>
      <c r="AY111" s="12" t="s">
        <v>119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2" t="s">
        <v>79</v>
      </c>
      <c r="BK111" s="203">
        <f>ROUND(I111*H111,2)</f>
        <v>0</v>
      </c>
      <c r="BL111" s="12" t="s">
        <v>127</v>
      </c>
      <c r="BM111" s="12" t="s">
        <v>193</v>
      </c>
    </row>
    <row r="112" spans="2:63" s="10" customFormat="1" ht="22.8" customHeight="1">
      <c r="B112" s="176"/>
      <c r="C112" s="177"/>
      <c r="D112" s="178" t="s">
        <v>73</v>
      </c>
      <c r="E112" s="190" t="s">
        <v>194</v>
      </c>
      <c r="F112" s="190" t="s">
        <v>195</v>
      </c>
      <c r="G112" s="177"/>
      <c r="H112" s="177"/>
      <c r="I112" s="180"/>
      <c r="J112" s="191">
        <f>BK112</f>
        <v>0</v>
      </c>
      <c r="K112" s="177"/>
      <c r="L112" s="182"/>
      <c r="M112" s="183"/>
      <c r="N112" s="184"/>
      <c r="O112" s="184"/>
      <c r="P112" s="185">
        <f>SUM(P113:P118)</f>
        <v>0</v>
      </c>
      <c r="Q112" s="184"/>
      <c r="R112" s="185">
        <f>SUM(R113:R118)</f>
        <v>0</v>
      </c>
      <c r="S112" s="184"/>
      <c r="T112" s="186">
        <f>SUM(T113:T118)</f>
        <v>0</v>
      </c>
      <c r="AR112" s="187" t="s">
        <v>79</v>
      </c>
      <c r="AT112" s="188" t="s">
        <v>73</v>
      </c>
      <c r="AU112" s="188" t="s">
        <v>79</v>
      </c>
      <c r="AY112" s="187" t="s">
        <v>119</v>
      </c>
      <c r="BK112" s="189">
        <f>SUM(BK113:BK118)</f>
        <v>0</v>
      </c>
    </row>
    <row r="113" spans="2:65" s="1" customFormat="1" ht="22.5" customHeight="1">
      <c r="B113" s="33"/>
      <c r="C113" s="192" t="s">
        <v>196</v>
      </c>
      <c r="D113" s="192" t="s">
        <v>122</v>
      </c>
      <c r="E113" s="193" t="s">
        <v>197</v>
      </c>
      <c r="F113" s="194" t="s">
        <v>198</v>
      </c>
      <c r="G113" s="195" t="s">
        <v>159</v>
      </c>
      <c r="H113" s="196">
        <v>54.808</v>
      </c>
      <c r="I113" s="197"/>
      <c r="J113" s="198">
        <f>ROUND(I113*H113,2)</f>
        <v>0</v>
      </c>
      <c r="K113" s="194" t="s">
        <v>126</v>
      </c>
      <c r="L113" s="38"/>
      <c r="M113" s="199" t="s">
        <v>19</v>
      </c>
      <c r="N113" s="200" t="s">
        <v>45</v>
      </c>
      <c r="O113" s="74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2" t="s">
        <v>127</v>
      </c>
      <c r="AT113" s="12" t="s">
        <v>122</v>
      </c>
      <c r="AU113" s="12" t="s">
        <v>81</v>
      </c>
      <c r="AY113" s="12" t="s">
        <v>119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2" t="s">
        <v>79</v>
      </c>
      <c r="BK113" s="203">
        <f>ROUND(I113*H113,2)</f>
        <v>0</v>
      </c>
      <c r="BL113" s="12" t="s">
        <v>127</v>
      </c>
      <c r="BM113" s="12" t="s">
        <v>199</v>
      </c>
    </row>
    <row r="114" spans="2:65" s="1" customFormat="1" ht="16.5" customHeight="1">
      <c r="B114" s="33"/>
      <c r="C114" s="192" t="s">
        <v>200</v>
      </c>
      <c r="D114" s="192" t="s">
        <v>122</v>
      </c>
      <c r="E114" s="193" t="s">
        <v>201</v>
      </c>
      <c r="F114" s="194" t="s">
        <v>202</v>
      </c>
      <c r="G114" s="195" t="s">
        <v>159</v>
      </c>
      <c r="H114" s="196">
        <v>54.808</v>
      </c>
      <c r="I114" s="197"/>
      <c r="J114" s="198">
        <f>ROUND(I114*H114,2)</f>
        <v>0</v>
      </c>
      <c r="K114" s="194" t="s">
        <v>126</v>
      </c>
      <c r="L114" s="38"/>
      <c r="M114" s="199" t="s">
        <v>19</v>
      </c>
      <c r="N114" s="200" t="s">
        <v>45</v>
      </c>
      <c r="O114" s="74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12" t="s">
        <v>127</v>
      </c>
      <c r="AT114" s="12" t="s">
        <v>122</v>
      </c>
      <c r="AU114" s="12" t="s">
        <v>81</v>
      </c>
      <c r="AY114" s="12" t="s">
        <v>119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2" t="s">
        <v>79</v>
      </c>
      <c r="BK114" s="203">
        <f>ROUND(I114*H114,2)</f>
        <v>0</v>
      </c>
      <c r="BL114" s="12" t="s">
        <v>127</v>
      </c>
      <c r="BM114" s="12" t="s">
        <v>203</v>
      </c>
    </row>
    <row r="115" spans="2:65" s="1" customFormat="1" ht="22.5" customHeight="1">
      <c r="B115" s="33"/>
      <c r="C115" s="192" t="s">
        <v>204</v>
      </c>
      <c r="D115" s="192" t="s">
        <v>122</v>
      </c>
      <c r="E115" s="193" t="s">
        <v>205</v>
      </c>
      <c r="F115" s="194" t="s">
        <v>206</v>
      </c>
      <c r="G115" s="195" t="s">
        <v>159</v>
      </c>
      <c r="H115" s="196">
        <v>822.12</v>
      </c>
      <c r="I115" s="197"/>
      <c r="J115" s="198">
        <f>ROUND(I115*H115,2)</f>
        <v>0</v>
      </c>
      <c r="K115" s="194" t="s">
        <v>126</v>
      </c>
      <c r="L115" s="38"/>
      <c r="M115" s="199" t="s">
        <v>19</v>
      </c>
      <c r="N115" s="200" t="s">
        <v>45</v>
      </c>
      <c r="O115" s="74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2" t="s">
        <v>127</v>
      </c>
      <c r="AT115" s="12" t="s">
        <v>122</v>
      </c>
      <c r="AU115" s="12" t="s">
        <v>81</v>
      </c>
      <c r="AY115" s="12" t="s">
        <v>119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2" t="s">
        <v>79</v>
      </c>
      <c r="BK115" s="203">
        <f>ROUND(I115*H115,2)</f>
        <v>0</v>
      </c>
      <c r="BL115" s="12" t="s">
        <v>127</v>
      </c>
      <c r="BM115" s="12" t="s">
        <v>207</v>
      </c>
    </row>
    <row r="116" spans="2:65" s="1" customFormat="1" ht="22.5" customHeight="1">
      <c r="B116" s="33"/>
      <c r="C116" s="192" t="s">
        <v>7</v>
      </c>
      <c r="D116" s="192" t="s">
        <v>122</v>
      </c>
      <c r="E116" s="193" t="s">
        <v>208</v>
      </c>
      <c r="F116" s="194" t="s">
        <v>209</v>
      </c>
      <c r="G116" s="195" t="s">
        <v>159</v>
      </c>
      <c r="H116" s="196">
        <v>9.504</v>
      </c>
      <c r="I116" s="197"/>
      <c r="J116" s="198">
        <f>ROUND(I116*H116,2)</f>
        <v>0</v>
      </c>
      <c r="K116" s="194" t="s">
        <v>126</v>
      </c>
      <c r="L116" s="38"/>
      <c r="M116" s="199" t="s">
        <v>19</v>
      </c>
      <c r="N116" s="200" t="s">
        <v>45</v>
      </c>
      <c r="O116" s="74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2" t="s">
        <v>127</v>
      </c>
      <c r="AT116" s="12" t="s">
        <v>122</v>
      </c>
      <c r="AU116" s="12" t="s">
        <v>81</v>
      </c>
      <c r="AY116" s="12" t="s">
        <v>119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2" t="s">
        <v>79</v>
      </c>
      <c r="BK116" s="203">
        <f>ROUND(I116*H116,2)</f>
        <v>0</v>
      </c>
      <c r="BL116" s="12" t="s">
        <v>127</v>
      </c>
      <c r="BM116" s="12" t="s">
        <v>210</v>
      </c>
    </row>
    <row r="117" spans="2:65" s="1" customFormat="1" ht="22.5" customHeight="1">
      <c r="B117" s="33"/>
      <c r="C117" s="192" t="s">
        <v>211</v>
      </c>
      <c r="D117" s="192" t="s">
        <v>122</v>
      </c>
      <c r="E117" s="193" t="s">
        <v>212</v>
      </c>
      <c r="F117" s="194" t="s">
        <v>213</v>
      </c>
      <c r="G117" s="195" t="s">
        <v>159</v>
      </c>
      <c r="H117" s="196">
        <v>25.231</v>
      </c>
      <c r="I117" s="197"/>
      <c r="J117" s="198">
        <f>ROUND(I117*H117,2)</f>
        <v>0</v>
      </c>
      <c r="K117" s="194" t="s">
        <v>126</v>
      </c>
      <c r="L117" s="38"/>
      <c r="M117" s="199" t="s">
        <v>19</v>
      </c>
      <c r="N117" s="200" t="s">
        <v>45</v>
      </c>
      <c r="O117" s="74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12" t="s">
        <v>127</v>
      </c>
      <c r="AT117" s="12" t="s">
        <v>122</v>
      </c>
      <c r="AU117" s="12" t="s">
        <v>81</v>
      </c>
      <c r="AY117" s="12" t="s">
        <v>119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2" t="s">
        <v>79</v>
      </c>
      <c r="BK117" s="203">
        <f>ROUND(I117*H117,2)</f>
        <v>0</v>
      </c>
      <c r="BL117" s="12" t="s">
        <v>127</v>
      </c>
      <c r="BM117" s="12" t="s">
        <v>214</v>
      </c>
    </row>
    <row r="118" spans="2:65" s="1" customFormat="1" ht="22.5" customHeight="1">
      <c r="B118" s="33"/>
      <c r="C118" s="192" t="s">
        <v>215</v>
      </c>
      <c r="D118" s="192" t="s">
        <v>122</v>
      </c>
      <c r="E118" s="193" t="s">
        <v>216</v>
      </c>
      <c r="F118" s="194" t="s">
        <v>217</v>
      </c>
      <c r="G118" s="195" t="s">
        <v>159</v>
      </c>
      <c r="H118" s="196">
        <v>19.76</v>
      </c>
      <c r="I118" s="197"/>
      <c r="J118" s="198">
        <f>ROUND(I118*H118,2)</f>
        <v>0</v>
      </c>
      <c r="K118" s="194" t="s">
        <v>126</v>
      </c>
      <c r="L118" s="38"/>
      <c r="M118" s="199" t="s">
        <v>19</v>
      </c>
      <c r="N118" s="200" t="s">
        <v>45</v>
      </c>
      <c r="O118" s="74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2" t="s">
        <v>127</v>
      </c>
      <c r="AT118" s="12" t="s">
        <v>122</v>
      </c>
      <c r="AU118" s="12" t="s">
        <v>81</v>
      </c>
      <c r="AY118" s="12" t="s">
        <v>119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2" t="s">
        <v>79</v>
      </c>
      <c r="BK118" s="203">
        <f>ROUND(I118*H118,2)</f>
        <v>0</v>
      </c>
      <c r="BL118" s="12" t="s">
        <v>127</v>
      </c>
      <c r="BM118" s="12" t="s">
        <v>218</v>
      </c>
    </row>
    <row r="119" spans="2:63" s="10" customFormat="1" ht="22.8" customHeight="1">
      <c r="B119" s="176"/>
      <c r="C119" s="177"/>
      <c r="D119" s="178" t="s">
        <v>73</v>
      </c>
      <c r="E119" s="190" t="s">
        <v>219</v>
      </c>
      <c r="F119" s="190" t="s">
        <v>220</v>
      </c>
      <c r="G119" s="177"/>
      <c r="H119" s="177"/>
      <c r="I119" s="180"/>
      <c r="J119" s="19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</v>
      </c>
      <c r="S119" s="184"/>
      <c r="T119" s="186">
        <f>T120</f>
        <v>0</v>
      </c>
      <c r="AR119" s="187" t="s">
        <v>79</v>
      </c>
      <c r="AT119" s="188" t="s">
        <v>73</v>
      </c>
      <c r="AU119" s="188" t="s">
        <v>79</v>
      </c>
      <c r="AY119" s="187" t="s">
        <v>119</v>
      </c>
      <c r="BK119" s="189">
        <f>BK120</f>
        <v>0</v>
      </c>
    </row>
    <row r="120" spans="2:65" s="1" customFormat="1" ht="33.75" customHeight="1">
      <c r="B120" s="33"/>
      <c r="C120" s="192" t="s">
        <v>221</v>
      </c>
      <c r="D120" s="192" t="s">
        <v>122</v>
      </c>
      <c r="E120" s="193" t="s">
        <v>222</v>
      </c>
      <c r="F120" s="194" t="s">
        <v>223</v>
      </c>
      <c r="G120" s="195" t="s">
        <v>159</v>
      </c>
      <c r="H120" s="196">
        <v>27.481</v>
      </c>
      <c r="I120" s="197"/>
      <c r="J120" s="198">
        <f>ROUND(I120*H120,2)</f>
        <v>0</v>
      </c>
      <c r="K120" s="194" t="s">
        <v>126</v>
      </c>
      <c r="L120" s="38"/>
      <c r="M120" s="199" t="s">
        <v>19</v>
      </c>
      <c r="N120" s="200" t="s">
        <v>45</v>
      </c>
      <c r="O120" s="74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2" t="s">
        <v>127</v>
      </c>
      <c r="AT120" s="12" t="s">
        <v>122</v>
      </c>
      <c r="AU120" s="12" t="s">
        <v>81</v>
      </c>
      <c r="AY120" s="12" t="s">
        <v>119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2" t="s">
        <v>79</v>
      </c>
      <c r="BK120" s="203">
        <f>ROUND(I120*H120,2)</f>
        <v>0</v>
      </c>
      <c r="BL120" s="12" t="s">
        <v>127</v>
      </c>
      <c r="BM120" s="12" t="s">
        <v>224</v>
      </c>
    </row>
    <row r="121" spans="2:63" s="10" customFormat="1" ht="25.9" customHeight="1">
      <c r="B121" s="176"/>
      <c r="C121" s="177"/>
      <c r="D121" s="178" t="s">
        <v>73</v>
      </c>
      <c r="E121" s="179" t="s">
        <v>225</v>
      </c>
      <c r="F121" s="179" t="s">
        <v>226</v>
      </c>
      <c r="G121" s="177"/>
      <c r="H121" s="177"/>
      <c r="I121" s="180"/>
      <c r="J121" s="181">
        <f>BK121</f>
        <v>0</v>
      </c>
      <c r="K121" s="177"/>
      <c r="L121" s="182"/>
      <c r="M121" s="183"/>
      <c r="N121" s="184"/>
      <c r="O121" s="184"/>
      <c r="P121" s="185">
        <f>P122+P129+P136+P149+P160+P169+P179+P186+P192</f>
        <v>0</v>
      </c>
      <c r="Q121" s="184"/>
      <c r="R121" s="185">
        <f>R122+R129+R136+R149+R160+R169+R179+R186+R192</f>
        <v>11.192348</v>
      </c>
      <c r="S121" s="184"/>
      <c r="T121" s="186">
        <f>T122+T129+T136+T149+T160+T169+T179+T186+T192</f>
        <v>5.57559</v>
      </c>
      <c r="AR121" s="187" t="s">
        <v>81</v>
      </c>
      <c r="AT121" s="188" t="s">
        <v>73</v>
      </c>
      <c r="AU121" s="188" t="s">
        <v>74</v>
      </c>
      <c r="AY121" s="187" t="s">
        <v>119</v>
      </c>
      <c r="BK121" s="189">
        <f>BK122+BK129+BK136+BK149+BK160+BK169+BK179+BK186+BK192</f>
        <v>0</v>
      </c>
    </row>
    <row r="122" spans="2:63" s="10" customFormat="1" ht="22.8" customHeight="1">
      <c r="B122" s="176"/>
      <c r="C122" s="177"/>
      <c r="D122" s="178" t="s">
        <v>73</v>
      </c>
      <c r="E122" s="190" t="s">
        <v>227</v>
      </c>
      <c r="F122" s="190" t="s">
        <v>228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SUM(P123:P128)</f>
        <v>0</v>
      </c>
      <c r="Q122" s="184"/>
      <c r="R122" s="185">
        <f>SUM(R123:R128)</f>
        <v>0.5686199999999999</v>
      </c>
      <c r="S122" s="184"/>
      <c r="T122" s="186">
        <f>SUM(T123:T128)</f>
        <v>0</v>
      </c>
      <c r="AR122" s="187" t="s">
        <v>81</v>
      </c>
      <c r="AT122" s="188" t="s">
        <v>73</v>
      </c>
      <c r="AU122" s="188" t="s">
        <v>79</v>
      </c>
      <c r="AY122" s="187" t="s">
        <v>119</v>
      </c>
      <c r="BK122" s="189">
        <f>SUM(BK123:BK128)</f>
        <v>0</v>
      </c>
    </row>
    <row r="123" spans="2:65" s="1" customFormat="1" ht="16.5" customHeight="1">
      <c r="B123" s="33"/>
      <c r="C123" s="192" t="s">
        <v>229</v>
      </c>
      <c r="D123" s="192" t="s">
        <v>122</v>
      </c>
      <c r="E123" s="193" t="s">
        <v>230</v>
      </c>
      <c r="F123" s="194" t="s">
        <v>231</v>
      </c>
      <c r="G123" s="195" t="s">
        <v>125</v>
      </c>
      <c r="H123" s="196">
        <v>36</v>
      </c>
      <c r="I123" s="197"/>
      <c r="J123" s="198">
        <f>ROUND(I123*H123,2)</f>
        <v>0</v>
      </c>
      <c r="K123" s="194" t="s">
        <v>126</v>
      </c>
      <c r="L123" s="38"/>
      <c r="M123" s="199" t="s">
        <v>19</v>
      </c>
      <c r="N123" s="200" t="s">
        <v>45</v>
      </c>
      <c r="O123" s="74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2" t="s">
        <v>186</v>
      </c>
      <c r="AT123" s="12" t="s">
        <v>122</v>
      </c>
      <c r="AU123" s="12" t="s">
        <v>81</v>
      </c>
      <c r="AY123" s="12" t="s">
        <v>119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2" t="s">
        <v>79</v>
      </c>
      <c r="BK123" s="203">
        <f>ROUND(I123*H123,2)</f>
        <v>0</v>
      </c>
      <c r="BL123" s="12" t="s">
        <v>186</v>
      </c>
      <c r="BM123" s="12" t="s">
        <v>232</v>
      </c>
    </row>
    <row r="124" spans="2:65" s="1" customFormat="1" ht="16.5" customHeight="1">
      <c r="B124" s="33"/>
      <c r="C124" s="192" t="s">
        <v>233</v>
      </c>
      <c r="D124" s="192" t="s">
        <v>122</v>
      </c>
      <c r="E124" s="193" t="s">
        <v>234</v>
      </c>
      <c r="F124" s="194" t="s">
        <v>235</v>
      </c>
      <c r="G124" s="195" t="s">
        <v>125</v>
      </c>
      <c r="H124" s="196">
        <v>54</v>
      </c>
      <c r="I124" s="197"/>
      <c r="J124" s="198">
        <f>ROUND(I124*H124,2)</f>
        <v>0</v>
      </c>
      <c r="K124" s="194" t="s">
        <v>126</v>
      </c>
      <c r="L124" s="38"/>
      <c r="M124" s="199" t="s">
        <v>19</v>
      </c>
      <c r="N124" s="200" t="s">
        <v>45</v>
      </c>
      <c r="O124" s="74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2" t="s">
        <v>186</v>
      </c>
      <c r="AT124" s="12" t="s">
        <v>122</v>
      </c>
      <c r="AU124" s="12" t="s">
        <v>81</v>
      </c>
      <c r="AY124" s="12" t="s">
        <v>119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2" t="s">
        <v>79</v>
      </c>
      <c r="BK124" s="203">
        <f>ROUND(I124*H124,2)</f>
        <v>0</v>
      </c>
      <c r="BL124" s="12" t="s">
        <v>186</v>
      </c>
      <c r="BM124" s="12" t="s">
        <v>236</v>
      </c>
    </row>
    <row r="125" spans="2:65" s="1" customFormat="1" ht="16.5" customHeight="1">
      <c r="B125" s="33"/>
      <c r="C125" s="204" t="s">
        <v>237</v>
      </c>
      <c r="D125" s="204" t="s">
        <v>238</v>
      </c>
      <c r="E125" s="205" t="s">
        <v>239</v>
      </c>
      <c r="F125" s="206" t="s">
        <v>240</v>
      </c>
      <c r="G125" s="207" t="s">
        <v>159</v>
      </c>
      <c r="H125" s="208">
        <v>0.027</v>
      </c>
      <c r="I125" s="209"/>
      <c r="J125" s="210">
        <f>ROUND(I125*H125,2)</f>
        <v>0</v>
      </c>
      <c r="K125" s="206" t="s">
        <v>126</v>
      </c>
      <c r="L125" s="211"/>
      <c r="M125" s="212" t="s">
        <v>19</v>
      </c>
      <c r="N125" s="213" t="s">
        <v>45</v>
      </c>
      <c r="O125" s="74"/>
      <c r="P125" s="201">
        <f>O125*H125</f>
        <v>0</v>
      </c>
      <c r="Q125" s="201">
        <v>1</v>
      </c>
      <c r="R125" s="201">
        <f>Q125*H125</f>
        <v>0.027</v>
      </c>
      <c r="S125" s="201">
        <v>0</v>
      </c>
      <c r="T125" s="202">
        <f>S125*H125</f>
        <v>0</v>
      </c>
      <c r="AR125" s="12" t="s">
        <v>241</v>
      </c>
      <c r="AT125" s="12" t="s">
        <v>238</v>
      </c>
      <c r="AU125" s="12" t="s">
        <v>81</v>
      </c>
      <c r="AY125" s="12" t="s">
        <v>119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2" t="s">
        <v>79</v>
      </c>
      <c r="BK125" s="203">
        <f>ROUND(I125*H125,2)</f>
        <v>0</v>
      </c>
      <c r="BL125" s="12" t="s">
        <v>186</v>
      </c>
      <c r="BM125" s="12" t="s">
        <v>242</v>
      </c>
    </row>
    <row r="126" spans="2:65" s="1" customFormat="1" ht="22.5" customHeight="1">
      <c r="B126" s="33"/>
      <c r="C126" s="192" t="s">
        <v>243</v>
      </c>
      <c r="D126" s="192" t="s">
        <v>122</v>
      </c>
      <c r="E126" s="193" t="s">
        <v>244</v>
      </c>
      <c r="F126" s="194" t="s">
        <v>245</v>
      </c>
      <c r="G126" s="195" t="s">
        <v>125</v>
      </c>
      <c r="H126" s="196">
        <v>36</v>
      </c>
      <c r="I126" s="197"/>
      <c r="J126" s="198">
        <f>ROUND(I126*H126,2)</f>
        <v>0</v>
      </c>
      <c r="K126" s="194" t="s">
        <v>126</v>
      </c>
      <c r="L126" s="38"/>
      <c r="M126" s="199" t="s">
        <v>19</v>
      </c>
      <c r="N126" s="200" t="s">
        <v>45</v>
      </c>
      <c r="O126" s="74"/>
      <c r="P126" s="201">
        <f>O126*H126</f>
        <v>0</v>
      </c>
      <c r="Q126" s="201">
        <v>0.006</v>
      </c>
      <c r="R126" s="201">
        <f>Q126*H126</f>
        <v>0.216</v>
      </c>
      <c r="S126" s="201">
        <v>0</v>
      </c>
      <c r="T126" s="202">
        <f>S126*H126</f>
        <v>0</v>
      </c>
      <c r="AR126" s="12" t="s">
        <v>186</v>
      </c>
      <c r="AT126" s="12" t="s">
        <v>122</v>
      </c>
      <c r="AU126" s="12" t="s">
        <v>81</v>
      </c>
      <c r="AY126" s="12" t="s">
        <v>119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2" t="s">
        <v>79</v>
      </c>
      <c r="BK126" s="203">
        <f>ROUND(I126*H126,2)</f>
        <v>0</v>
      </c>
      <c r="BL126" s="12" t="s">
        <v>186</v>
      </c>
      <c r="BM126" s="12" t="s">
        <v>246</v>
      </c>
    </row>
    <row r="127" spans="2:65" s="1" customFormat="1" ht="22.5" customHeight="1">
      <c r="B127" s="33"/>
      <c r="C127" s="192" t="s">
        <v>247</v>
      </c>
      <c r="D127" s="192" t="s">
        <v>122</v>
      </c>
      <c r="E127" s="193" t="s">
        <v>248</v>
      </c>
      <c r="F127" s="194" t="s">
        <v>249</v>
      </c>
      <c r="G127" s="195" t="s">
        <v>125</v>
      </c>
      <c r="H127" s="196">
        <v>54</v>
      </c>
      <c r="I127" s="197"/>
      <c r="J127" s="198">
        <f>ROUND(I127*H127,2)</f>
        <v>0</v>
      </c>
      <c r="K127" s="194" t="s">
        <v>126</v>
      </c>
      <c r="L127" s="38"/>
      <c r="M127" s="199" t="s">
        <v>19</v>
      </c>
      <c r="N127" s="200" t="s">
        <v>45</v>
      </c>
      <c r="O127" s="74"/>
      <c r="P127" s="201">
        <f>O127*H127</f>
        <v>0</v>
      </c>
      <c r="Q127" s="201">
        <v>0.00603</v>
      </c>
      <c r="R127" s="201">
        <f>Q127*H127</f>
        <v>0.32561999999999997</v>
      </c>
      <c r="S127" s="201">
        <v>0</v>
      </c>
      <c r="T127" s="202">
        <f>S127*H127</f>
        <v>0</v>
      </c>
      <c r="AR127" s="12" t="s">
        <v>186</v>
      </c>
      <c r="AT127" s="12" t="s">
        <v>122</v>
      </c>
      <c r="AU127" s="12" t="s">
        <v>81</v>
      </c>
      <c r="AY127" s="12" t="s">
        <v>119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2" t="s">
        <v>79</v>
      </c>
      <c r="BK127" s="203">
        <f>ROUND(I127*H127,2)</f>
        <v>0</v>
      </c>
      <c r="BL127" s="12" t="s">
        <v>186</v>
      </c>
      <c r="BM127" s="12" t="s">
        <v>250</v>
      </c>
    </row>
    <row r="128" spans="2:65" s="1" customFormat="1" ht="22.5" customHeight="1">
      <c r="B128" s="33"/>
      <c r="C128" s="192" t="s">
        <v>251</v>
      </c>
      <c r="D128" s="192" t="s">
        <v>122</v>
      </c>
      <c r="E128" s="193" t="s">
        <v>252</v>
      </c>
      <c r="F128" s="194" t="s">
        <v>253</v>
      </c>
      <c r="G128" s="195" t="s">
        <v>159</v>
      </c>
      <c r="H128" s="196">
        <v>0.569</v>
      </c>
      <c r="I128" s="197"/>
      <c r="J128" s="198">
        <f>ROUND(I128*H128,2)</f>
        <v>0</v>
      </c>
      <c r="K128" s="194" t="s">
        <v>126</v>
      </c>
      <c r="L128" s="38"/>
      <c r="M128" s="199" t="s">
        <v>19</v>
      </c>
      <c r="N128" s="200" t="s">
        <v>45</v>
      </c>
      <c r="O128" s="74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2" t="s">
        <v>186</v>
      </c>
      <c r="AT128" s="12" t="s">
        <v>122</v>
      </c>
      <c r="AU128" s="12" t="s">
        <v>81</v>
      </c>
      <c r="AY128" s="12" t="s">
        <v>119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2" t="s">
        <v>79</v>
      </c>
      <c r="BK128" s="203">
        <f>ROUND(I128*H128,2)</f>
        <v>0</v>
      </c>
      <c r="BL128" s="12" t="s">
        <v>186</v>
      </c>
      <c r="BM128" s="12" t="s">
        <v>254</v>
      </c>
    </row>
    <row r="129" spans="2:63" s="10" customFormat="1" ht="22.8" customHeight="1">
      <c r="B129" s="176"/>
      <c r="C129" s="177"/>
      <c r="D129" s="178" t="s">
        <v>73</v>
      </c>
      <c r="E129" s="190" t="s">
        <v>255</v>
      </c>
      <c r="F129" s="190" t="s">
        <v>256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SUM(P130:P135)</f>
        <v>0</v>
      </c>
      <c r="Q129" s="184"/>
      <c r="R129" s="185">
        <f>SUM(R130:R135)</f>
        <v>0.357108</v>
      </c>
      <c r="S129" s="184"/>
      <c r="T129" s="186">
        <f>SUM(T130:T135)</f>
        <v>0</v>
      </c>
      <c r="AR129" s="187" t="s">
        <v>81</v>
      </c>
      <c r="AT129" s="188" t="s">
        <v>73</v>
      </c>
      <c r="AU129" s="188" t="s">
        <v>79</v>
      </c>
      <c r="AY129" s="187" t="s">
        <v>119</v>
      </c>
      <c r="BK129" s="189">
        <f>SUM(BK130:BK135)</f>
        <v>0</v>
      </c>
    </row>
    <row r="130" spans="2:65" s="1" customFormat="1" ht="22.5" customHeight="1">
      <c r="B130" s="33"/>
      <c r="C130" s="192" t="s">
        <v>257</v>
      </c>
      <c r="D130" s="192" t="s">
        <v>122</v>
      </c>
      <c r="E130" s="193" t="s">
        <v>258</v>
      </c>
      <c r="F130" s="194" t="s">
        <v>259</v>
      </c>
      <c r="G130" s="195" t="s">
        <v>125</v>
      </c>
      <c r="H130" s="196">
        <v>54</v>
      </c>
      <c r="I130" s="197"/>
      <c r="J130" s="198">
        <f>ROUND(I130*H130,2)</f>
        <v>0</v>
      </c>
      <c r="K130" s="194" t="s">
        <v>126</v>
      </c>
      <c r="L130" s="38"/>
      <c r="M130" s="199" t="s">
        <v>19</v>
      </c>
      <c r="N130" s="200" t="s">
        <v>45</v>
      </c>
      <c r="O130" s="74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2" t="s">
        <v>186</v>
      </c>
      <c r="AT130" s="12" t="s">
        <v>122</v>
      </c>
      <c r="AU130" s="12" t="s">
        <v>81</v>
      </c>
      <c r="AY130" s="12" t="s">
        <v>119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2" t="s">
        <v>79</v>
      </c>
      <c r="BK130" s="203">
        <f>ROUND(I130*H130,2)</f>
        <v>0</v>
      </c>
      <c r="BL130" s="12" t="s">
        <v>186</v>
      </c>
      <c r="BM130" s="12" t="s">
        <v>260</v>
      </c>
    </row>
    <row r="131" spans="2:65" s="1" customFormat="1" ht="16.5" customHeight="1">
      <c r="B131" s="33"/>
      <c r="C131" s="204" t="s">
        <v>241</v>
      </c>
      <c r="D131" s="204" t="s">
        <v>238</v>
      </c>
      <c r="E131" s="205" t="s">
        <v>261</v>
      </c>
      <c r="F131" s="206" t="s">
        <v>262</v>
      </c>
      <c r="G131" s="207" t="s">
        <v>125</v>
      </c>
      <c r="H131" s="208">
        <v>55.08</v>
      </c>
      <c r="I131" s="209"/>
      <c r="J131" s="210">
        <f>ROUND(I131*H131,2)</f>
        <v>0</v>
      </c>
      <c r="K131" s="206" t="s">
        <v>126</v>
      </c>
      <c r="L131" s="211"/>
      <c r="M131" s="212" t="s">
        <v>19</v>
      </c>
      <c r="N131" s="213" t="s">
        <v>45</v>
      </c>
      <c r="O131" s="74"/>
      <c r="P131" s="201">
        <f>O131*H131</f>
        <v>0</v>
      </c>
      <c r="Q131" s="201">
        <v>0.003</v>
      </c>
      <c r="R131" s="201">
        <f>Q131*H131</f>
        <v>0.16524</v>
      </c>
      <c r="S131" s="201">
        <v>0</v>
      </c>
      <c r="T131" s="202">
        <f>S131*H131</f>
        <v>0</v>
      </c>
      <c r="AR131" s="12" t="s">
        <v>241</v>
      </c>
      <c r="AT131" s="12" t="s">
        <v>238</v>
      </c>
      <c r="AU131" s="12" t="s">
        <v>81</v>
      </c>
      <c r="AY131" s="12" t="s">
        <v>119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2" t="s">
        <v>79</v>
      </c>
      <c r="BK131" s="203">
        <f>ROUND(I131*H131,2)</f>
        <v>0</v>
      </c>
      <c r="BL131" s="12" t="s">
        <v>186</v>
      </c>
      <c r="BM131" s="12" t="s">
        <v>263</v>
      </c>
    </row>
    <row r="132" spans="2:65" s="1" customFormat="1" ht="22.5" customHeight="1">
      <c r="B132" s="33"/>
      <c r="C132" s="192" t="s">
        <v>264</v>
      </c>
      <c r="D132" s="192" t="s">
        <v>122</v>
      </c>
      <c r="E132" s="193" t="s">
        <v>265</v>
      </c>
      <c r="F132" s="194" t="s">
        <v>266</v>
      </c>
      <c r="G132" s="195" t="s">
        <v>181</v>
      </c>
      <c r="H132" s="196">
        <v>425.4</v>
      </c>
      <c r="I132" s="197"/>
      <c r="J132" s="198">
        <f>ROUND(I132*H132,2)</f>
        <v>0</v>
      </c>
      <c r="K132" s="194" t="s">
        <v>126</v>
      </c>
      <c r="L132" s="38"/>
      <c r="M132" s="199" t="s">
        <v>19</v>
      </c>
      <c r="N132" s="200" t="s">
        <v>45</v>
      </c>
      <c r="O132" s="74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2" t="s">
        <v>186</v>
      </c>
      <c r="AT132" s="12" t="s">
        <v>122</v>
      </c>
      <c r="AU132" s="12" t="s">
        <v>81</v>
      </c>
      <c r="AY132" s="12" t="s">
        <v>119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2" t="s">
        <v>79</v>
      </c>
      <c r="BK132" s="203">
        <f>ROUND(I132*H132,2)</f>
        <v>0</v>
      </c>
      <c r="BL132" s="12" t="s">
        <v>186</v>
      </c>
      <c r="BM132" s="12" t="s">
        <v>267</v>
      </c>
    </row>
    <row r="133" spans="2:65" s="1" customFormat="1" ht="16.5" customHeight="1">
      <c r="B133" s="33"/>
      <c r="C133" s="204" t="s">
        <v>268</v>
      </c>
      <c r="D133" s="204" t="s">
        <v>238</v>
      </c>
      <c r="E133" s="205" t="s">
        <v>269</v>
      </c>
      <c r="F133" s="206" t="s">
        <v>270</v>
      </c>
      <c r="G133" s="207" t="s">
        <v>181</v>
      </c>
      <c r="H133" s="208">
        <v>220</v>
      </c>
      <c r="I133" s="209"/>
      <c r="J133" s="210">
        <f>ROUND(I133*H133,2)</f>
        <v>0</v>
      </c>
      <c r="K133" s="206" t="s">
        <v>126</v>
      </c>
      <c r="L133" s="211"/>
      <c r="M133" s="212" t="s">
        <v>19</v>
      </c>
      <c r="N133" s="213" t="s">
        <v>45</v>
      </c>
      <c r="O133" s="74"/>
      <c r="P133" s="201">
        <f>O133*H133</f>
        <v>0</v>
      </c>
      <c r="Q133" s="201">
        <v>0.00048</v>
      </c>
      <c r="R133" s="201">
        <f>Q133*H133</f>
        <v>0.1056</v>
      </c>
      <c r="S133" s="201">
        <v>0</v>
      </c>
      <c r="T133" s="202">
        <f>S133*H133</f>
        <v>0</v>
      </c>
      <c r="AR133" s="12" t="s">
        <v>241</v>
      </c>
      <c r="AT133" s="12" t="s">
        <v>238</v>
      </c>
      <c r="AU133" s="12" t="s">
        <v>81</v>
      </c>
      <c r="AY133" s="12" t="s">
        <v>119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2" t="s">
        <v>79</v>
      </c>
      <c r="BK133" s="203">
        <f>ROUND(I133*H133,2)</f>
        <v>0</v>
      </c>
      <c r="BL133" s="12" t="s">
        <v>186</v>
      </c>
      <c r="BM133" s="12" t="s">
        <v>271</v>
      </c>
    </row>
    <row r="134" spans="2:65" s="1" customFormat="1" ht="16.5" customHeight="1">
      <c r="B134" s="33"/>
      <c r="C134" s="204" t="s">
        <v>272</v>
      </c>
      <c r="D134" s="204" t="s">
        <v>238</v>
      </c>
      <c r="E134" s="205" t="s">
        <v>273</v>
      </c>
      <c r="F134" s="206" t="s">
        <v>274</v>
      </c>
      <c r="G134" s="207" t="s">
        <v>181</v>
      </c>
      <c r="H134" s="208">
        <v>205.4</v>
      </c>
      <c r="I134" s="209"/>
      <c r="J134" s="210">
        <f>ROUND(I134*H134,2)</f>
        <v>0</v>
      </c>
      <c r="K134" s="206" t="s">
        <v>126</v>
      </c>
      <c r="L134" s="211"/>
      <c r="M134" s="212" t="s">
        <v>19</v>
      </c>
      <c r="N134" s="213" t="s">
        <v>45</v>
      </c>
      <c r="O134" s="74"/>
      <c r="P134" s="201">
        <f>O134*H134</f>
        <v>0</v>
      </c>
      <c r="Q134" s="201">
        <v>0.00042</v>
      </c>
      <c r="R134" s="201">
        <f>Q134*H134</f>
        <v>0.08626800000000001</v>
      </c>
      <c r="S134" s="201">
        <v>0</v>
      </c>
      <c r="T134" s="202">
        <f>S134*H134</f>
        <v>0</v>
      </c>
      <c r="AR134" s="12" t="s">
        <v>241</v>
      </c>
      <c r="AT134" s="12" t="s">
        <v>238</v>
      </c>
      <c r="AU134" s="12" t="s">
        <v>81</v>
      </c>
      <c r="AY134" s="12" t="s">
        <v>119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2" t="s">
        <v>79</v>
      </c>
      <c r="BK134" s="203">
        <f>ROUND(I134*H134,2)</f>
        <v>0</v>
      </c>
      <c r="BL134" s="12" t="s">
        <v>186</v>
      </c>
      <c r="BM134" s="12" t="s">
        <v>275</v>
      </c>
    </row>
    <row r="135" spans="2:65" s="1" customFormat="1" ht="22.5" customHeight="1">
      <c r="B135" s="33"/>
      <c r="C135" s="192" t="s">
        <v>276</v>
      </c>
      <c r="D135" s="192" t="s">
        <v>122</v>
      </c>
      <c r="E135" s="193" t="s">
        <v>277</v>
      </c>
      <c r="F135" s="194" t="s">
        <v>278</v>
      </c>
      <c r="G135" s="195" t="s">
        <v>159</v>
      </c>
      <c r="H135" s="196">
        <v>0.357</v>
      </c>
      <c r="I135" s="197"/>
      <c r="J135" s="198">
        <f>ROUND(I135*H135,2)</f>
        <v>0</v>
      </c>
      <c r="K135" s="194" t="s">
        <v>126</v>
      </c>
      <c r="L135" s="38"/>
      <c r="M135" s="199" t="s">
        <v>19</v>
      </c>
      <c r="N135" s="200" t="s">
        <v>45</v>
      </c>
      <c r="O135" s="74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2" t="s">
        <v>186</v>
      </c>
      <c r="AT135" s="12" t="s">
        <v>122</v>
      </c>
      <c r="AU135" s="12" t="s">
        <v>81</v>
      </c>
      <c r="AY135" s="12" t="s">
        <v>119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2" t="s">
        <v>79</v>
      </c>
      <c r="BK135" s="203">
        <f>ROUND(I135*H135,2)</f>
        <v>0</v>
      </c>
      <c r="BL135" s="12" t="s">
        <v>186</v>
      </c>
      <c r="BM135" s="12" t="s">
        <v>279</v>
      </c>
    </row>
    <row r="136" spans="2:63" s="10" customFormat="1" ht="22.8" customHeight="1">
      <c r="B136" s="176"/>
      <c r="C136" s="177"/>
      <c r="D136" s="178" t="s">
        <v>73</v>
      </c>
      <c r="E136" s="190" t="s">
        <v>280</v>
      </c>
      <c r="F136" s="190" t="s">
        <v>281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SUM(P137:P148)</f>
        <v>0</v>
      </c>
      <c r="Q136" s="184"/>
      <c r="R136" s="185">
        <f>SUM(R137:R148)</f>
        <v>0.26174</v>
      </c>
      <c r="S136" s="184"/>
      <c r="T136" s="186">
        <f>SUM(T137:T148)</f>
        <v>4.40886</v>
      </c>
      <c r="AR136" s="187" t="s">
        <v>81</v>
      </c>
      <c r="AT136" s="188" t="s">
        <v>73</v>
      </c>
      <c r="AU136" s="188" t="s">
        <v>79</v>
      </c>
      <c r="AY136" s="187" t="s">
        <v>119</v>
      </c>
      <c r="BK136" s="189">
        <f>SUM(BK137:BK148)</f>
        <v>0</v>
      </c>
    </row>
    <row r="137" spans="2:65" s="1" customFormat="1" ht="16.5" customHeight="1">
      <c r="B137" s="33"/>
      <c r="C137" s="192" t="s">
        <v>282</v>
      </c>
      <c r="D137" s="192" t="s">
        <v>122</v>
      </c>
      <c r="E137" s="193" t="s">
        <v>283</v>
      </c>
      <c r="F137" s="194" t="s">
        <v>284</v>
      </c>
      <c r="G137" s="195" t="s">
        <v>285</v>
      </c>
      <c r="H137" s="196">
        <v>5</v>
      </c>
      <c r="I137" s="197"/>
      <c r="J137" s="198">
        <f>ROUND(I137*H137,2)</f>
        <v>0</v>
      </c>
      <c r="K137" s="194" t="s">
        <v>19</v>
      </c>
      <c r="L137" s="38"/>
      <c r="M137" s="199" t="s">
        <v>19</v>
      </c>
      <c r="N137" s="200" t="s">
        <v>45</v>
      </c>
      <c r="O137" s="74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2" t="s">
        <v>186</v>
      </c>
      <c r="AT137" s="12" t="s">
        <v>122</v>
      </c>
      <c r="AU137" s="12" t="s">
        <v>81</v>
      </c>
      <c r="AY137" s="12" t="s">
        <v>119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2" t="s">
        <v>79</v>
      </c>
      <c r="BK137" s="203">
        <f>ROUND(I137*H137,2)</f>
        <v>0</v>
      </c>
      <c r="BL137" s="12" t="s">
        <v>186</v>
      </c>
      <c r="BM137" s="12" t="s">
        <v>286</v>
      </c>
    </row>
    <row r="138" spans="2:65" s="1" customFormat="1" ht="16.5" customHeight="1">
      <c r="B138" s="33"/>
      <c r="C138" s="192" t="s">
        <v>287</v>
      </c>
      <c r="D138" s="192" t="s">
        <v>122</v>
      </c>
      <c r="E138" s="193" t="s">
        <v>288</v>
      </c>
      <c r="F138" s="194" t="s">
        <v>289</v>
      </c>
      <c r="G138" s="195" t="s">
        <v>285</v>
      </c>
      <c r="H138" s="196">
        <v>9</v>
      </c>
      <c r="I138" s="197"/>
      <c r="J138" s="198">
        <f>ROUND(I138*H138,2)</f>
        <v>0</v>
      </c>
      <c r="K138" s="194" t="s">
        <v>19</v>
      </c>
      <c r="L138" s="38"/>
      <c r="M138" s="199" t="s">
        <v>19</v>
      </c>
      <c r="N138" s="200" t="s">
        <v>45</v>
      </c>
      <c r="O138" s="74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2" t="s">
        <v>186</v>
      </c>
      <c r="AT138" s="12" t="s">
        <v>122</v>
      </c>
      <c r="AU138" s="12" t="s">
        <v>81</v>
      </c>
      <c r="AY138" s="12" t="s">
        <v>119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2" t="s">
        <v>79</v>
      </c>
      <c r="BK138" s="203">
        <f>ROUND(I138*H138,2)</f>
        <v>0</v>
      </c>
      <c r="BL138" s="12" t="s">
        <v>186</v>
      </c>
      <c r="BM138" s="12" t="s">
        <v>290</v>
      </c>
    </row>
    <row r="139" spans="2:65" s="1" customFormat="1" ht="16.5" customHeight="1">
      <c r="B139" s="33"/>
      <c r="C139" s="192" t="s">
        <v>291</v>
      </c>
      <c r="D139" s="192" t="s">
        <v>122</v>
      </c>
      <c r="E139" s="193" t="s">
        <v>292</v>
      </c>
      <c r="F139" s="194" t="s">
        <v>293</v>
      </c>
      <c r="G139" s="195" t="s">
        <v>294</v>
      </c>
      <c r="H139" s="196">
        <v>1</v>
      </c>
      <c r="I139" s="197"/>
      <c r="J139" s="198">
        <f>ROUND(I139*H139,2)</f>
        <v>0</v>
      </c>
      <c r="K139" s="194" t="s">
        <v>19</v>
      </c>
      <c r="L139" s="38"/>
      <c r="M139" s="199" t="s">
        <v>19</v>
      </c>
      <c r="N139" s="200" t="s">
        <v>45</v>
      </c>
      <c r="O139" s="74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12" t="s">
        <v>186</v>
      </c>
      <c r="AT139" s="12" t="s">
        <v>122</v>
      </c>
      <c r="AU139" s="12" t="s">
        <v>81</v>
      </c>
      <c r="AY139" s="12" t="s">
        <v>119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2" t="s">
        <v>79</v>
      </c>
      <c r="BK139" s="203">
        <f>ROUND(I139*H139,2)</f>
        <v>0</v>
      </c>
      <c r="BL139" s="12" t="s">
        <v>186</v>
      </c>
      <c r="BM139" s="12" t="s">
        <v>295</v>
      </c>
    </row>
    <row r="140" spans="2:65" s="1" customFormat="1" ht="16.5" customHeight="1">
      <c r="B140" s="33"/>
      <c r="C140" s="192" t="s">
        <v>296</v>
      </c>
      <c r="D140" s="192" t="s">
        <v>122</v>
      </c>
      <c r="E140" s="193" t="s">
        <v>297</v>
      </c>
      <c r="F140" s="194" t="s">
        <v>298</v>
      </c>
      <c r="G140" s="195" t="s">
        <v>181</v>
      </c>
      <c r="H140" s="196">
        <v>295.5</v>
      </c>
      <c r="I140" s="197"/>
      <c r="J140" s="198">
        <f>ROUND(I140*H140,2)</f>
        <v>0</v>
      </c>
      <c r="K140" s="194" t="s">
        <v>126</v>
      </c>
      <c r="L140" s="38"/>
      <c r="M140" s="199" t="s">
        <v>19</v>
      </c>
      <c r="N140" s="200" t="s">
        <v>45</v>
      </c>
      <c r="O140" s="74"/>
      <c r="P140" s="201">
        <f>O140*H140</f>
        <v>0</v>
      </c>
      <c r="Q140" s="201">
        <v>0</v>
      </c>
      <c r="R140" s="201">
        <f>Q140*H140</f>
        <v>0</v>
      </c>
      <c r="S140" s="201">
        <v>0.01492</v>
      </c>
      <c r="T140" s="202">
        <f>S140*H140</f>
        <v>4.40886</v>
      </c>
      <c r="AR140" s="12" t="s">
        <v>186</v>
      </c>
      <c r="AT140" s="12" t="s">
        <v>122</v>
      </c>
      <c r="AU140" s="12" t="s">
        <v>81</v>
      </c>
      <c r="AY140" s="12" t="s">
        <v>119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2" t="s">
        <v>79</v>
      </c>
      <c r="BK140" s="203">
        <f>ROUND(I140*H140,2)</f>
        <v>0</v>
      </c>
      <c r="BL140" s="12" t="s">
        <v>186</v>
      </c>
      <c r="BM140" s="12" t="s">
        <v>299</v>
      </c>
    </row>
    <row r="141" spans="2:65" s="1" customFormat="1" ht="16.5" customHeight="1">
      <c r="B141" s="33"/>
      <c r="C141" s="192" t="s">
        <v>300</v>
      </c>
      <c r="D141" s="192" t="s">
        <v>122</v>
      </c>
      <c r="E141" s="193" t="s">
        <v>301</v>
      </c>
      <c r="F141" s="194" t="s">
        <v>302</v>
      </c>
      <c r="G141" s="195" t="s">
        <v>181</v>
      </c>
      <c r="H141" s="196">
        <v>9</v>
      </c>
      <c r="I141" s="197"/>
      <c r="J141" s="198">
        <f>ROUND(I141*H141,2)</f>
        <v>0</v>
      </c>
      <c r="K141" s="194" t="s">
        <v>126</v>
      </c>
      <c r="L141" s="38"/>
      <c r="M141" s="199" t="s">
        <v>19</v>
      </c>
      <c r="N141" s="200" t="s">
        <v>45</v>
      </c>
      <c r="O141" s="74"/>
      <c r="P141" s="201">
        <f>O141*H141</f>
        <v>0</v>
      </c>
      <c r="Q141" s="201">
        <v>0.00056</v>
      </c>
      <c r="R141" s="201">
        <f>Q141*H141</f>
        <v>0.005039999999999999</v>
      </c>
      <c r="S141" s="201">
        <v>0</v>
      </c>
      <c r="T141" s="202">
        <f>S141*H141</f>
        <v>0</v>
      </c>
      <c r="AR141" s="12" t="s">
        <v>186</v>
      </c>
      <c r="AT141" s="12" t="s">
        <v>122</v>
      </c>
      <c r="AU141" s="12" t="s">
        <v>81</v>
      </c>
      <c r="AY141" s="12" t="s">
        <v>119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2" t="s">
        <v>79</v>
      </c>
      <c r="BK141" s="203">
        <f>ROUND(I141*H141,2)</f>
        <v>0</v>
      </c>
      <c r="BL141" s="12" t="s">
        <v>186</v>
      </c>
      <c r="BM141" s="12" t="s">
        <v>303</v>
      </c>
    </row>
    <row r="142" spans="2:65" s="1" customFormat="1" ht="16.5" customHeight="1">
      <c r="B142" s="33"/>
      <c r="C142" s="192" t="s">
        <v>304</v>
      </c>
      <c r="D142" s="192" t="s">
        <v>122</v>
      </c>
      <c r="E142" s="193" t="s">
        <v>305</v>
      </c>
      <c r="F142" s="194" t="s">
        <v>306</v>
      </c>
      <c r="G142" s="195" t="s">
        <v>181</v>
      </c>
      <c r="H142" s="196">
        <v>15.5</v>
      </c>
      <c r="I142" s="197"/>
      <c r="J142" s="198">
        <f>ROUND(I142*H142,2)</f>
        <v>0</v>
      </c>
      <c r="K142" s="194" t="s">
        <v>126</v>
      </c>
      <c r="L142" s="38"/>
      <c r="M142" s="199" t="s">
        <v>19</v>
      </c>
      <c r="N142" s="200" t="s">
        <v>45</v>
      </c>
      <c r="O142" s="74"/>
      <c r="P142" s="201">
        <f>O142*H142</f>
        <v>0</v>
      </c>
      <c r="Q142" s="201">
        <v>0.0011</v>
      </c>
      <c r="R142" s="201">
        <f>Q142*H142</f>
        <v>0.017050000000000003</v>
      </c>
      <c r="S142" s="201">
        <v>0</v>
      </c>
      <c r="T142" s="202">
        <f>S142*H142</f>
        <v>0</v>
      </c>
      <c r="AR142" s="12" t="s">
        <v>186</v>
      </c>
      <c r="AT142" s="12" t="s">
        <v>122</v>
      </c>
      <c r="AU142" s="12" t="s">
        <v>81</v>
      </c>
      <c r="AY142" s="12" t="s">
        <v>119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2" t="s">
        <v>79</v>
      </c>
      <c r="BK142" s="203">
        <f>ROUND(I142*H142,2)</f>
        <v>0</v>
      </c>
      <c r="BL142" s="12" t="s">
        <v>186</v>
      </c>
      <c r="BM142" s="12" t="s">
        <v>307</v>
      </c>
    </row>
    <row r="143" spans="2:65" s="1" customFormat="1" ht="16.5" customHeight="1">
      <c r="B143" s="33"/>
      <c r="C143" s="192" t="s">
        <v>308</v>
      </c>
      <c r="D143" s="192" t="s">
        <v>122</v>
      </c>
      <c r="E143" s="193" t="s">
        <v>309</v>
      </c>
      <c r="F143" s="194" t="s">
        <v>310</v>
      </c>
      <c r="G143" s="195" t="s">
        <v>181</v>
      </c>
      <c r="H143" s="196">
        <v>171</v>
      </c>
      <c r="I143" s="197"/>
      <c r="J143" s="198">
        <f>ROUND(I143*H143,2)</f>
        <v>0</v>
      </c>
      <c r="K143" s="194" t="s">
        <v>126</v>
      </c>
      <c r="L143" s="38"/>
      <c r="M143" s="199" t="s">
        <v>19</v>
      </c>
      <c r="N143" s="200" t="s">
        <v>45</v>
      </c>
      <c r="O143" s="74"/>
      <c r="P143" s="201">
        <f>O143*H143</f>
        <v>0</v>
      </c>
      <c r="Q143" s="201">
        <v>0.00059</v>
      </c>
      <c r="R143" s="201">
        <f>Q143*H143</f>
        <v>0.10089000000000001</v>
      </c>
      <c r="S143" s="201">
        <v>0</v>
      </c>
      <c r="T143" s="202">
        <f>S143*H143</f>
        <v>0</v>
      </c>
      <c r="AR143" s="12" t="s">
        <v>186</v>
      </c>
      <c r="AT143" s="12" t="s">
        <v>122</v>
      </c>
      <c r="AU143" s="12" t="s">
        <v>81</v>
      </c>
      <c r="AY143" s="12" t="s">
        <v>119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2" t="s">
        <v>79</v>
      </c>
      <c r="BK143" s="203">
        <f>ROUND(I143*H143,2)</f>
        <v>0</v>
      </c>
      <c r="BL143" s="12" t="s">
        <v>186</v>
      </c>
      <c r="BM143" s="12" t="s">
        <v>311</v>
      </c>
    </row>
    <row r="144" spans="2:65" s="1" customFormat="1" ht="16.5" customHeight="1">
      <c r="B144" s="33"/>
      <c r="C144" s="192" t="s">
        <v>312</v>
      </c>
      <c r="D144" s="192" t="s">
        <v>122</v>
      </c>
      <c r="E144" s="193" t="s">
        <v>313</v>
      </c>
      <c r="F144" s="194" t="s">
        <v>314</v>
      </c>
      <c r="G144" s="195" t="s">
        <v>181</v>
      </c>
      <c r="H144" s="196">
        <v>73.6</v>
      </c>
      <c r="I144" s="197"/>
      <c r="J144" s="198">
        <f>ROUND(I144*H144,2)</f>
        <v>0</v>
      </c>
      <c r="K144" s="194" t="s">
        <v>126</v>
      </c>
      <c r="L144" s="38"/>
      <c r="M144" s="199" t="s">
        <v>19</v>
      </c>
      <c r="N144" s="200" t="s">
        <v>45</v>
      </c>
      <c r="O144" s="74"/>
      <c r="P144" s="201">
        <f>O144*H144</f>
        <v>0</v>
      </c>
      <c r="Q144" s="201">
        <v>0.00035</v>
      </c>
      <c r="R144" s="201">
        <f>Q144*H144</f>
        <v>0.025759999999999998</v>
      </c>
      <c r="S144" s="201">
        <v>0</v>
      </c>
      <c r="T144" s="202">
        <f>S144*H144</f>
        <v>0</v>
      </c>
      <c r="AR144" s="12" t="s">
        <v>186</v>
      </c>
      <c r="AT144" s="12" t="s">
        <v>122</v>
      </c>
      <c r="AU144" s="12" t="s">
        <v>81</v>
      </c>
      <c r="AY144" s="12" t="s">
        <v>119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2" t="s">
        <v>79</v>
      </c>
      <c r="BK144" s="203">
        <f>ROUND(I144*H144,2)</f>
        <v>0</v>
      </c>
      <c r="BL144" s="12" t="s">
        <v>186</v>
      </c>
      <c r="BM144" s="12" t="s">
        <v>315</v>
      </c>
    </row>
    <row r="145" spans="2:65" s="1" customFormat="1" ht="16.5" customHeight="1">
      <c r="B145" s="33"/>
      <c r="C145" s="192" t="s">
        <v>316</v>
      </c>
      <c r="D145" s="192" t="s">
        <v>122</v>
      </c>
      <c r="E145" s="193" t="s">
        <v>317</v>
      </c>
      <c r="F145" s="194" t="s">
        <v>318</v>
      </c>
      <c r="G145" s="195" t="s">
        <v>181</v>
      </c>
      <c r="H145" s="196">
        <v>100</v>
      </c>
      <c r="I145" s="197"/>
      <c r="J145" s="198">
        <f>ROUND(I145*H145,2)</f>
        <v>0</v>
      </c>
      <c r="K145" s="194" t="s">
        <v>126</v>
      </c>
      <c r="L145" s="38"/>
      <c r="M145" s="199" t="s">
        <v>19</v>
      </c>
      <c r="N145" s="200" t="s">
        <v>45</v>
      </c>
      <c r="O145" s="74"/>
      <c r="P145" s="201">
        <f>O145*H145</f>
        <v>0</v>
      </c>
      <c r="Q145" s="201">
        <v>0.00113</v>
      </c>
      <c r="R145" s="201">
        <f>Q145*H145</f>
        <v>0.11299999999999999</v>
      </c>
      <c r="S145" s="201">
        <v>0</v>
      </c>
      <c r="T145" s="202">
        <f>S145*H145</f>
        <v>0</v>
      </c>
      <c r="AR145" s="12" t="s">
        <v>186</v>
      </c>
      <c r="AT145" s="12" t="s">
        <v>122</v>
      </c>
      <c r="AU145" s="12" t="s">
        <v>81</v>
      </c>
      <c r="AY145" s="12" t="s">
        <v>119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2" t="s">
        <v>79</v>
      </c>
      <c r="BK145" s="203">
        <f>ROUND(I145*H145,2)</f>
        <v>0</v>
      </c>
      <c r="BL145" s="12" t="s">
        <v>186</v>
      </c>
      <c r="BM145" s="12" t="s">
        <v>319</v>
      </c>
    </row>
    <row r="146" spans="2:65" s="1" customFormat="1" ht="16.5" customHeight="1">
      <c r="B146" s="33"/>
      <c r="C146" s="192" t="s">
        <v>320</v>
      </c>
      <c r="D146" s="192" t="s">
        <v>122</v>
      </c>
      <c r="E146" s="193" t="s">
        <v>321</v>
      </c>
      <c r="F146" s="194" t="s">
        <v>322</v>
      </c>
      <c r="G146" s="195" t="s">
        <v>323</v>
      </c>
      <c r="H146" s="196">
        <v>39</v>
      </c>
      <c r="I146" s="197"/>
      <c r="J146" s="198">
        <f>ROUND(I146*H146,2)</f>
        <v>0</v>
      </c>
      <c r="K146" s="194" t="s">
        <v>126</v>
      </c>
      <c r="L146" s="38"/>
      <c r="M146" s="199" t="s">
        <v>19</v>
      </c>
      <c r="N146" s="200" t="s">
        <v>45</v>
      </c>
      <c r="O146" s="74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12" t="s">
        <v>186</v>
      </c>
      <c r="AT146" s="12" t="s">
        <v>122</v>
      </c>
      <c r="AU146" s="12" t="s">
        <v>81</v>
      </c>
      <c r="AY146" s="12" t="s">
        <v>119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2" t="s">
        <v>79</v>
      </c>
      <c r="BK146" s="203">
        <f>ROUND(I146*H146,2)</f>
        <v>0</v>
      </c>
      <c r="BL146" s="12" t="s">
        <v>186</v>
      </c>
      <c r="BM146" s="12" t="s">
        <v>324</v>
      </c>
    </row>
    <row r="147" spans="2:65" s="1" customFormat="1" ht="16.5" customHeight="1">
      <c r="B147" s="33"/>
      <c r="C147" s="192" t="s">
        <v>325</v>
      </c>
      <c r="D147" s="192" t="s">
        <v>122</v>
      </c>
      <c r="E147" s="193" t="s">
        <v>326</v>
      </c>
      <c r="F147" s="194" t="s">
        <v>327</v>
      </c>
      <c r="G147" s="195" t="s">
        <v>181</v>
      </c>
      <c r="H147" s="196">
        <v>369.1</v>
      </c>
      <c r="I147" s="197"/>
      <c r="J147" s="198">
        <f>ROUND(I147*H147,2)</f>
        <v>0</v>
      </c>
      <c r="K147" s="194" t="s">
        <v>126</v>
      </c>
      <c r="L147" s="38"/>
      <c r="M147" s="199" t="s">
        <v>19</v>
      </c>
      <c r="N147" s="200" t="s">
        <v>45</v>
      </c>
      <c r="O147" s="74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12" t="s">
        <v>186</v>
      </c>
      <c r="AT147" s="12" t="s">
        <v>122</v>
      </c>
      <c r="AU147" s="12" t="s">
        <v>81</v>
      </c>
      <c r="AY147" s="12" t="s">
        <v>119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2" t="s">
        <v>79</v>
      </c>
      <c r="BK147" s="203">
        <f>ROUND(I147*H147,2)</f>
        <v>0</v>
      </c>
      <c r="BL147" s="12" t="s">
        <v>186</v>
      </c>
      <c r="BM147" s="12" t="s">
        <v>328</v>
      </c>
    </row>
    <row r="148" spans="2:65" s="1" customFormat="1" ht="22.5" customHeight="1">
      <c r="B148" s="33"/>
      <c r="C148" s="192" t="s">
        <v>329</v>
      </c>
      <c r="D148" s="192" t="s">
        <v>122</v>
      </c>
      <c r="E148" s="193" t="s">
        <v>330</v>
      </c>
      <c r="F148" s="194" t="s">
        <v>331</v>
      </c>
      <c r="G148" s="195" t="s">
        <v>159</v>
      </c>
      <c r="H148" s="196">
        <v>0.262</v>
      </c>
      <c r="I148" s="197"/>
      <c r="J148" s="198">
        <f>ROUND(I148*H148,2)</f>
        <v>0</v>
      </c>
      <c r="K148" s="194" t="s">
        <v>126</v>
      </c>
      <c r="L148" s="38"/>
      <c r="M148" s="199" t="s">
        <v>19</v>
      </c>
      <c r="N148" s="200" t="s">
        <v>45</v>
      </c>
      <c r="O148" s="74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12" t="s">
        <v>186</v>
      </c>
      <c r="AT148" s="12" t="s">
        <v>122</v>
      </c>
      <c r="AU148" s="12" t="s">
        <v>81</v>
      </c>
      <c r="AY148" s="12" t="s">
        <v>119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2" t="s">
        <v>79</v>
      </c>
      <c r="BK148" s="203">
        <f>ROUND(I148*H148,2)</f>
        <v>0</v>
      </c>
      <c r="BL148" s="12" t="s">
        <v>186</v>
      </c>
      <c r="BM148" s="12" t="s">
        <v>332</v>
      </c>
    </row>
    <row r="149" spans="2:63" s="10" customFormat="1" ht="22.8" customHeight="1">
      <c r="B149" s="176"/>
      <c r="C149" s="177"/>
      <c r="D149" s="178" t="s">
        <v>73</v>
      </c>
      <c r="E149" s="190" t="s">
        <v>333</v>
      </c>
      <c r="F149" s="190" t="s">
        <v>334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SUM(P150:P159)</f>
        <v>0</v>
      </c>
      <c r="Q149" s="184"/>
      <c r="R149" s="185">
        <f>SUM(R150:R159)</f>
        <v>1.4698690000000003</v>
      </c>
      <c r="S149" s="184"/>
      <c r="T149" s="186">
        <f>SUM(T150:T159)</f>
        <v>0</v>
      </c>
      <c r="AR149" s="187" t="s">
        <v>81</v>
      </c>
      <c r="AT149" s="188" t="s">
        <v>73</v>
      </c>
      <c r="AU149" s="188" t="s">
        <v>79</v>
      </c>
      <c r="AY149" s="187" t="s">
        <v>119</v>
      </c>
      <c r="BK149" s="189">
        <f>SUM(BK150:BK159)</f>
        <v>0</v>
      </c>
    </row>
    <row r="150" spans="2:65" s="1" customFormat="1" ht="16.5" customHeight="1">
      <c r="B150" s="33"/>
      <c r="C150" s="192" t="s">
        <v>335</v>
      </c>
      <c r="D150" s="192" t="s">
        <v>122</v>
      </c>
      <c r="E150" s="193" t="s">
        <v>336</v>
      </c>
      <c r="F150" s="194" t="s">
        <v>337</v>
      </c>
      <c r="G150" s="195" t="s">
        <v>285</v>
      </c>
      <c r="H150" s="196">
        <v>14</v>
      </c>
      <c r="I150" s="197"/>
      <c r="J150" s="198">
        <f>ROUND(I150*H150,2)</f>
        <v>0</v>
      </c>
      <c r="K150" s="194" t="s">
        <v>19</v>
      </c>
      <c r="L150" s="38"/>
      <c r="M150" s="199" t="s">
        <v>19</v>
      </c>
      <c r="N150" s="200" t="s">
        <v>45</v>
      </c>
      <c r="O150" s="74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2" t="s">
        <v>186</v>
      </c>
      <c r="AT150" s="12" t="s">
        <v>122</v>
      </c>
      <c r="AU150" s="12" t="s">
        <v>81</v>
      </c>
      <c r="AY150" s="12" t="s">
        <v>119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2" t="s">
        <v>79</v>
      </c>
      <c r="BK150" s="203">
        <f>ROUND(I150*H150,2)</f>
        <v>0</v>
      </c>
      <c r="BL150" s="12" t="s">
        <v>186</v>
      </c>
      <c r="BM150" s="12" t="s">
        <v>338</v>
      </c>
    </row>
    <row r="151" spans="2:65" s="1" customFormat="1" ht="16.5" customHeight="1">
      <c r="B151" s="33"/>
      <c r="C151" s="192" t="s">
        <v>339</v>
      </c>
      <c r="D151" s="192" t="s">
        <v>122</v>
      </c>
      <c r="E151" s="193" t="s">
        <v>340</v>
      </c>
      <c r="F151" s="194" t="s">
        <v>341</v>
      </c>
      <c r="G151" s="195" t="s">
        <v>285</v>
      </c>
      <c r="H151" s="196">
        <v>9</v>
      </c>
      <c r="I151" s="197"/>
      <c r="J151" s="198">
        <f>ROUND(I151*H151,2)</f>
        <v>0</v>
      </c>
      <c r="K151" s="194" t="s">
        <v>19</v>
      </c>
      <c r="L151" s="38"/>
      <c r="M151" s="199" t="s">
        <v>19</v>
      </c>
      <c r="N151" s="200" t="s">
        <v>45</v>
      </c>
      <c r="O151" s="74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2" t="s">
        <v>186</v>
      </c>
      <c r="AT151" s="12" t="s">
        <v>122</v>
      </c>
      <c r="AU151" s="12" t="s">
        <v>81</v>
      </c>
      <c r="AY151" s="12" t="s">
        <v>119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2" t="s">
        <v>79</v>
      </c>
      <c r="BK151" s="203">
        <f>ROUND(I151*H151,2)</f>
        <v>0</v>
      </c>
      <c r="BL151" s="12" t="s">
        <v>186</v>
      </c>
      <c r="BM151" s="12" t="s">
        <v>342</v>
      </c>
    </row>
    <row r="152" spans="2:65" s="1" customFormat="1" ht="16.5" customHeight="1">
      <c r="B152" s="33"/>
      <c r="C152" s="192" t="s">
        <v>343</v>
      </c>
      <c r="D152" s="192" t="s">
        <v>122</v>
      </c>
      <c r="E152" s="193" t="s">
        <v>344</v>
      </c>
      <c r="F152" s="194" t="s">
        <v>345</v>
      </c>
      <c r="G152" s="195" t="s">
        <v>181</v>
      </c>
      <c r="H152" s="196">
        <v>359.5</v>
      </c>
      <c r="I152" s="197"/>
      <c r="J152" s="198">
        <f>ROUND(I152*H152,2)</f>
        <v>0</v>
      </c>
      <c r="K152" s="194" t="s">
        <v>126</v>
      </c>
      <c r="L152" s="38"/>
      <c r="M152" s="199" t="s">
        <v>19</v>
      </c>
      <c r="N152" s="200" t="s">
        <v>45</v>
      </c>
      <c r="O152" s="74"/>
      <c r="P152" s="201">
        <f>O152*H152</f>
        <v>0</v>
      </c>
      <c r="Q152" s="201">
        <v>0.00125</v>
      </c>
      <c r="R152" s="201">
        <f>Q152*H152</f>
        <v>0.449375</v>
      </c>
      <c r="S152" s="201">
        <v>0</v>
      </c>
      <c r="T152" s="202">
        <f>S152*H152</f>
        <v>0</v>
      </c>
      <c r="AR152" s="12" t="s">
        <v>186</v>
      </c>
      <c r="AT152" s="12" t="s">
        <v>122</v>
      </c>
      <c r="AU152" s="12" t="s">
        <v>81</v>
      </c>
      <c r="AY152" s="12" t="s">
        <v>119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2" t="s">
        <v>79</v>
      </c>
      <c r="BK152" s="203">
        <f>ROUND(I152*H152,2)</f>
        <v>0</v>
      </c>
      <c r="BL152" s="12" t="s">
        <v>186</v>
      </c>
      <c r="BM152" s="12" t="s">
        <v>346</v>
      </c>
    </row>
    <row r="153" spans="2:65" s="1" customFormat="1" ht="16.5" customHeight="1">
      <c r="B153" s="33"/>
      <c r="C153" s="192" t="s">
        <v>347</v>
      </c>
      <c r="D153" s="192" t="s">
        <v>122</v>
      </c>
      <c r="E153" s="193" t="s">
        <v>348</v>
      </c>
      <c r="F153" s="194" t="s">
        <v>349</v>
      </c>
      <c r="G153" s="195" t="s">
        <v>181</v>
      </c>
      <c r="H153" s="196">
        <v>364</v>
      </c>
      <c r="I153" s="197"/>
      <c r="J153" s="198">
        <f>ROUND(I153*H153,2)</f>
        <v>0</v>
      </c>
      <c r="K153" s="194" t="s">
        <v>126</v>
      </c>
      <c r="L153" s="38"/>
      <c r="M153" s="199" t="s">
        <v>19</v>
      </c>
      <c r="N153" s="200" t="s">
        <v>45</v>
      </c>
      <c r="O153" s="74"/>
      <c r="P153" s="201">
        <f>O153*H153</f>
        <v>0</v>
      </c>
      <c r="Q153" s="201">
        <v>0.00256</v>
      </c>
      <c r="R153" s="201">
        <f>Q153*H153</f>
        <v>0.9318400000000001</v>
      </c>
      <c r="S153" s="201">
        <v>0</v>
      </c>
      <c r="T153" s="202">
        <f>S153*H153</f>
        <v>0</v>
      </c>
      <c r="AR153" s="12" t="s">
        <v>186</v>
      </c>
      <c r="AT153" s="12" t="s">
        <v>122</v>
      </c>
      <c r="AU153" s="12" t="s">
        <v>81</v>
      </c>
      <c r="AY153" s="12" t="s">
        <v>119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2" t="s">
        <v>79</v>
      </c>
      <c r="BK153" s="203">
        <f>ROUND(I153*H153,2)</f>
        <v>0</v>
      </c>
      <c r="BL153" s="12" t="s">
        <v>186</v>
      </c>
      <c r="BM153" s="12" t="s">
        <v>350</v>
      </c>
    </row>
    <row r="154" spans="2:65" s="1" customFormat="1" ht="16.5" customHeight="1">
      <c r="B154" s="33"/>
      <c r="C154" s="192" t="s">
        <v>351</v>
      </c>
      <c r="D154" s="192" t="s">
        <v>122</v>
      </c>
      <c r="E154" s="193" t="s">
        <v>352</v>
      </c>
      <c r="F154" s="194" t="s">
        <v>353</v>
      </c>
      <c r="G154" s="195" t="s">
        <v>323</v>
      </c>
      <c r="H154" s="196">
        <v>45</v>
      </c>
      <c r="I154" s="197"/>
      <c r="J154" s="198">
        <f>ROUND(I154*H154,2)</f>
        <v>0</v>
      </c>
      <c r="K154" s="194" t="s">
        <v>19</v>
      </c>
      <c r="L154" s="38"/>
      <c r="M154" s="199" t="s">
        <v>19</v>
      </c>
      <c r="N154" s="200" t="s">
        <v>45</v>
      </c>
      <c r="O154" s="74"/>
      <c r="P154" s="201">
        <f>O154*H154</f>
        <v>0</v>
      </c>
      <c r="Q154" s="201">
        <v>0.00014</v>
      </c>
      <c r="R154" s="201">
        <f>Q154*H154</f>
        <v>0.006299999999999999</v>
      </c>
      <c r="S154" s="201">
        <v>0</v>
      </c>
      <c r="T154" s="202">
        <f>S154*H154</f>
        <v>0</v>
      </c>
      <c r="AR154" s="12" t="s">
        <v>186</v>
      </c>
      <c r="AT154" s="12" t="s">
        <v>122</v>
      </c>
      <c r="AU154" s="12" t="s">
        <v>81</v>
      </c>
      <c r="AY154" s="12" t="s">
        <v>119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2" t="s">
        <v>79</v>
      </c>
      <c r="BK154" s="203">
        <f>ROUND(I154*H154,2)</f>
        <v>0</v>
      </c>
      <c r="BL154" s="12" t="s">
        <v>186</v>
      </c>
      <c r="BM154" s="12" t="s">
        <v>354</v>
      </c>
    </row>
    <row r="155" spans="2:65" s="1" customFormat="1" ht="16.5" customHeight="1">
      <c r="B155" s="33"/>
      <c r="C155" s="192" t="s">
        <v>355</v>
      </c>
      <c r="D155" s="192" t="s">
        <v>122</v>
      </c>
      <c r="E155" s="193" t="s">
        <v>356</v>
      </c>
      <c r="F155" s="194" t="s">
        <v>357</v>
      </c>
      <c r="G155" s="195" t="s">
        <v>323</v>
      </c>
      <c r="H155" s="196">
        <v>25</v>
      </c>
      <c r="I155" s="197"/>
      <c r="J155" s="198">
        <f>ROUND(I155*H155,2)</f>
        <v>0</v>
      </c>
      <c r="K155" s="194" t="s">
        <v>19</v>
      </c>
      <c r="L155" s="38"/>
      <c r="M155" s="199" t="s">
        <v>19</v>
      </c>
      <c r="N155" s="200" t="s">
        <v>45</v>
      </c>
      <c r="O155" s="74"/>
      <c r="P155" s="201">
        <f>O155*H155</f>
        <v>0</v>
      </c>
      <c r="Q155" s="201">
        <v>0.00033</v>
      </c>
      <c r="R155" s="201">
        <f>Q155*H155</f>
        <v>0.00825</v>
      </c>
      <c r="S155" s="201">
        <v>0</v>
      </c>
      <c r="T155" s="202">
        <f>S155*H155</f>
        <v>0</v>
      </c>
      <c r="AR155" s="12" t="s">
        <v>186</v>
      </c>
      <c r="AT155" s="12" t="s">
        <v>122</v>
      </c>
      <c r="AU155" s="12" t="s">
        <v>81</v>
      </c>
      <c r="AY155" s="12" t="s">
        <v>119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2" t="s">
        <v>79</v>
      </c>
      <c r="BK155" s="203">
        <f>ROUND(I155*H155,2)</f>
        <v>0</v>
      </c>
      <c r="BL155" s="12" t="s">
        <v>186</v>
      </c>
      <c r="BM155" s="12" t="s">
        <v>358</v>
      </c>
    </row>
    <row r="156" spans="2:65" s="1" customFormat="1" ht="16.5" customHeight="1">
      <c r="B156" s="33"/>
      <c r="C156" s="192" t="s">
        <v>359</v>
      </c>
      <c r="D156" s="192" t="s">
        <v>122</v>
      </c>
      <c r="E156" s="193" t="s">
        <v>360</v>
      </c>
      <c r="F156" s="194" t="s">
        <v>361</v>
      </c>
      <c r="G156" s="195" t="s">
        <v>181</v>
      </c>
      <c r="H156" s="196">
        <v>11</v>
      </c>
      <c r="I156" s="197"/>
      <c r="J156" s="198">
        <f>ROUND(I156*H156,2)</f>
        <v>0</v>
      </c>
      <c r="K156" s="194" t="s">
        <v>126</v>
      </c>
      <c r="L156" s="38"/>
      <c r="M156" s="199" t="s">
        <v>19</v>
      </c>
      <c r="N156" s="200" t="s">
        <v>45</v>
      </c>
      <c r="O156" s="74"/>
      <c r="P156" s="201">
        <f>O156*H156</f>
        <v>0</v>
      </c>
      <c r="Q156" s="201">
        <v>0.00364</v>
      </c>
      <c r="R156" s="201">
        <f>Q156*H156</f>
        <v>0.04004</v>
      </c>
      <c r="S156" s="201">
        <v>0</v>
      </c>
      <c r="T156" s="202">
        <f>S156*H156</f>
        <v>0</v>
      </c>
      <c r="AR156" s="12" t="s">
        <v>186</v>
      </c>
      <c r="AT156" s="12" t="s">
        <v>122</v>
      </c>
      <c r="AU156" s="12" t="s">
        <v>81</v>
      </c>
      <c r="AY156" s="12" t="s">
        <v>119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2" t="s">
        <v>79</v>
      </c>
      <c r="BK156" s="203">
        <f>ROUND(I156*H156,2)</f>
        <v>0</v>
      </c>
      <c r="BL156" s="12" t="s">
        <v>186</v>
      </c>
      <c r="BM156" s="12" t="s">
        <v>362</v>
      </c>
    </row>
    <row r="157" spans="2:65" s="1" customFormat="1" ht="22.5" customHeight="1">
      <c r="B157" s="33"/>
      <c r="C157" s="192" t="s">
        <v>363</v>
      </c>
      <c r="D157" s="192" t="s">
        <v>122</v>
      </c>
      <c r="E157" s="193" t="s">
        <v>364</v>
      </c>
      <c r="F157" s="194" t="s">
        <v>365</v>
      </c>
      <c r="G157" s="195" t="s">
        <v>181</v>
      </c>
      <c r="H157" s="196">
        <v>298.1</v>
      </c>
      <c r="I157" s="197"/>
      <c r="J157" s="198">
        <f>ROUND(I157*H157,2)</f>
        <v>0</v>
      </c>
      <c r="K157" s="194" t="s">
        <v>126</v>
      </c>
      <c r="L157" s="38"/>
      <c r="M157" s="199" t="s">
        <v>19</v>
      </c>
      <c r="N157" s="200" t="s">
        <v>45</v>
      </c>
      <c r="O157" s="74"/>
      <c r="P157" s="201">
        <f>O157*H157</f>
        <v>0</v>
      </c>
      <c r="Q157" s="201">
        <v>9E-05</v>
      </c>
      <c r="R157" s="201">
        <f>Q157*H157</f>
        <v>0.026829000000000002</v>
      </c>
      <c r="S157" s="201">
        <v>0</v>
      </c>
      <c r="T157" s="202">
        <f>S157*H157</f>
        <v>0</v>
      </c>
      <c r="AR157" s="12" t="s">
        <v>186</v>
      </c>
      <c r="AT157" s="12" t="s">
        <v>122</v>
      </c>
      <c r="AU157" s="12" t="s">
        <v>81</v>
      </c>
      <c r="AY157" s="12" t="s">
        <v>119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2" t="s">
        <v>79</v>
      </c>
      <c r="BK157" s="203">
        <f>ROUND(I157*H157,2)</f>
        <v>0</v>
      </c>
      <c r="BL157" s="12" t="s">
        <v>186</v>
      </c>
      <c r="BM157" s="12" t="s">
        <v>366</v>
      </c>
    </row>
    <row r="158" spans="2:65" s="1" customFormat="1" ht="16.5" customHeight="1">
      <c r="B158" s="33"/>
      <c r="C158" s="192" t="s">
        <v>367</v>
      </c>
      <c r="D158" s="192" t="s">
        <v>122</v>
      </c>
      <c r="E158" s="193" t="s">
        <v>368</v>
      </c>
      <c r="F158" s="194" t="s">
        <v>369</v>
      </c>
      <c r="G158" s="195" t="s">
        <v>181</v>
      </c>
      <c r="H158" s="196">
        <v>723.5</v>
      </c>
      <c r="I158" s="197"/>
      <c r="J158" s="198">
        <f>ROUND(I158*H158,2)</f>
        <v>0</v>
      </c>
      <c r="K158" s="194" t="s">
        <v>126</v>
      </c>
      <c r="L158" s="38"/>
      <c r="M158" s="199" t="s">
        <v>19</v>
      </c>
      <c r="N158" s="200" t="s">
        <v>45</v>
      </c>
      <c r="O158" s="74"/>
      <c r="P158" s="201">
        <f>O158*H158</f>
        <v>0</v>
      </c>
      <c r="Q158" s="201">
        <v>1E-05</v>
      </c>
      <c r="R158" s="201">
        <f>Q158*H158</f>
        <v>0.007235000000000001</v>
      </c>
      <c r="S158" s="201">
        <v>0</v>
      </c>
      <c r="T158" s="202">
        <f>S158*H158</f>
        <v>0</v>
      </c>
      <c r="AR158" s="12" t="s">
        <v>186</v>
      </c>
      <c r="AT158" s="12" t="s">
        <v>122</v>
      </c>
      <c r="AU158" s="12" t="s">
        <v>81</v>
      </c>
      <c r="AY158" s="12" t="s">
        <v>119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2" t="s">
        <v>79</v>
      </c>
      <c r="BK158" s="203">
        <f>ROUND(I158*H158,2)</f>
        <v>0</v>
      </c>
      <c r="BL158" s="12" t="s">
        <v>186</v>
      </c>
      <c r="BM158" s="12" t="s">
        <v>370</v>
      </c>
    </row>
    <row r="159" spans="2:65" s="1" customFormat="1" ht="22.5" customHeight="1">
      <c r="B159" s="33"/>
      <c r="C159" s="192" t="s">
        <v>371</v>
      </c>
      <c r="D159" s="192" t="s">
        <v>122</v>
      </c>
      <c r="E159" s="193" t="s">
        <v>372</v>
      </c>
      <c r="F159" s="194" t="s">
        <v>373</v>
      </c>
      <c r="G159" s="195" t="s">
        <v>159</v>
      </c>
      <c r="H159" s="196">
        <v>1.47</v>
      </c>
      <c r="I159" s="197"/>
      <c r="J159" s="198">
        <f>ROUND(I159*H159,2)</f>
        <v>0</v>
      </c>
      <c r="K159" s="194" t="s">
        <v>126</v>
      </c>
      <c r="L159" s="38"/>
      <c r="M159" s="199" t="s">
        <v>19</v>
      </c>
      <c r="N159" s="200" t="s">
        <v>45</v>
      </c>
      <c r="O159" s="74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12" t="s">
        <v>186</v>
      </c>
      <c r="AT159" s="12" t="s">
        <v>122</v>
      </c>
      <c r="AU159" s="12" t="s">
        <v>81</v>
      </c>
      <c r="AY159" s="12" t="s">
        <v>119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2" t="s">
        <v>79</v>
      </c>
      <c r="BK159" s="203">
        <f>ROUND(I159*H159,2)</f>
        <v>0</v>
      </c>
      <c r="BL159" s="12" t="s">
        <v>186</v>
      </c>
      <c r="BM159" s="12" t="s">
        <v>374</v>
      </c>
    </row>
    <row r="160" spans="2:63" s="10" customFormat="1" ht="22.8" customHeight="1">
      <c r="B160" s="176"/>
      <c r="C160" s="177"/>
      <c r="D160" s="178" t="s">
        <v>73</v>
      </c>
      <c r="E160" s="190" t="s">
        <v>375</v>
      </c>
      <c r="F160" s="190" t="s">
        <v>376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SUM(P161:P168)</f>
        <v>0</v>
      </c>
      <c r="Q160" s="184"/>
      <c r="R160" s="185">
        <f>SUM(R161:R168)</f>
        <v>0.9216000000000001</v>
      </c>
      <c r="S160" s="184"/>
      <c r="T160" s="186">
        <f>SUM(T161:T168)</f>
        <v>0.8529300000000001</v>
      </c>
      <c r="AR160" s="187" t="s">
        <v>81</v>
      </c>
      <c r="AT160" s="188" t="s">
        <v>73</v>
      </c>
      <c r="AU160" s="188" t="s">
        <v>79</v>
      </c>
      <c r="AY160" s="187" t="s">
        <v>119</v>
      </c>
      <c r="BK160" s="189">
        <f>SUM(BK161:BK168)</f>
        <v>0</v>
      </c>
    </row>
    <row r="161" spans="2:65" s="1" customFormat="1" ht="16.5" customHeight="1">
      <c r="B161" s="33"/>
      <c r="C161" s="192" t="s">
        <v>377</v>
      </c>
      <c r="D161" s="192" t="s">
        <v>122</v>
      </c>
      <c r="E161" s="193" t="s">
        <v>378</v>
      </c>
      <c r="F161" s="194" t="s">
        <v>379</v>
      </c>
      <c r="G161" s="195" t="s">
        <v>380</v>
      </c>
      <c r="H161" s="196">
        <v>39</v>
      </c>
      <c r="I161" s="197"/>
      <c r="J161" s="198">
        <f>ROUND(I161*H161,2)</f>
        <v>0</v>
      </c>
      <c r="K161" s="194" t="s">
        <v>126</v>
      </c>
      <c r="L161" s="38"/>
      <c r="M161" s="199" t="s">
        <v>19</v>
      </c>
      <c r="N161" s="200" t="s">
        <v>45</v>
      </c>
      <c r="O161" s="74"/>
      <c r="P161" s="201">
        <f>O161*H161</f>
        <v>0</v>
      </c>
      <c r="Q161" s="201">
        <v>0</v>
      </c>
      <c r="R161" s="201">
        <f>Q161*H161</f>
        <v>0</v>
      </c>
      <c r="S161" s="201">
        <v>0.01946</v>
      </c>
      <c r="T161" s="202">
        <f>S161*H161</f>
        <v>0.7589400000000001</v>
      </c>
      <c r="AR161" s="12" t="s">
        <v>186</v>
      </c>
      <c r="AT161" s="12" t="s">
        <v>122</v>
      </c>
      <c r="AU161" s="12" t="s">
        <v>81</v>
      </c>
      <c r="AY161" s="12" t="s">
        <v>119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2" t="s">
        <v>79</v>
      </c>
      <c r="BK161" s="203">
        <f>ROUND(I161*H161,2)</f>
        <v>0</v>
      </c>
      <c r="BL161" s="12" t="s">
        <v>186</v>
      </c>
      <c r="BM161" s="12" t="s">
        <v>381</v>
      </c>
    </row>
    <row r="162" spans="2:65" s="1" customFormat="1" ht="16.5" customHeight="1">
      <c r="B162" s="33"/>
      <c r="C162" s="192" t="s">
        <v>382</v>
      </c>
      <c r="D162" s="192" t="s">
        <v>122</v>
      </c>
      <c r="E162" s="193" t="s">
        <v>383</v>
      </c>
      <c r="F162" s="194" t="s">
        <v>384</v>
      </c>
      <c r="G162" s="195" t="s">
        <v>380</v>
      </c>
      <c r="H162" s="196">
        <v>39</v>
      </c>
      <c r="I162" s="197"/>
      <c r="J162" s="198">
        <f>ROUND(I162*H162,2)</f>
        <v>0</v>
      </c>
      <c r="K162" s="194" t="s">
        <v>126</v>
      </c>
      <c r="L162" s="38"/>
      <c r="M162" s="199" t="s">
        <v>19</v>
      </c>
      <c r="N162" s="200" t="s">
        <v>45</v>
      </c>
      <c r="O162" s="74"/>
      <c r="P162" s="201">
        <f>O162*H162</f>
        <v>0</v>
      </c>
      <c r="Q162" s="201">
        <v>0.02125</v>
      </c>
      <c r="R162" s="201">
        <f>Q162*H162</f>
        <v>0.8287500000000001</v>
      </c>
      <c r="S162" s="201">
        <v>0</v>
      </c>
      <c r="T162" s="202">
        <f>S162*H162</f>
        <v>0</v>
      </c>
      <c r="AR162" s="12" t="s">
        <v>186</v>
      </c>
      <c r="AT162" s="12" t="s">
        <v>122</v>
      </c>
      <c r="AU162" s="12" t="s">
        <v>81</v>
      </c>
      <c r="AY162" s="12" t="s">
        <v>119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2" t="s">
        <v>79</v>
      </c>
      <c r="BK162" s="203">
        <f>ROUND(I162*H162,2)</f>
        <v>0</v>
      </c>
      <c r="BL162" s="12" t="s">
        <v>186</v>
      </c>
      <c r="BM162" s="12" t="s">
        <v>385</v>
      </c>
    </row>
    <row r="163" spans="2:65" s="1" customFormat="1" ht="16.5" customHeight="1">
      <c r="B163" s="33"/>
      <c r="C163" s="192" t="s">
        <v>386</v>
      </c>
      <c r="D163" s="192" t="s">
        <v>122</v>
      </c>
      <c r="E163" s="193" t="s">
        <v>387</v>
      </c>
      <c r="F163" s="194" t="s">
        <v>388</v>
      </c>
      <c r="G163" s="195" t="s">
        <v>380</v>
      </c>
      <c r="H163" s="196">
        <v>39</v>
      </c>
      <c r="I163" s="197"/>
      <c r="J163" s="198">
        <f>ROUND(I163*H163,2)</f>
        <v>0</v>
      </c>
      <c r="K163" s="194" t="s">
        <v>126</v>
      </c>
      <c r="L163" s="38"/>
      <c r="M163" s="199" t="s">
        <v>19</v>
      </c>
      <c r="N163" s="200" t="s">
        <v>45</v>
      </c>
      <c r="O163" s="74"/>
      <c r="P163" s="201">
        <f>O163*H163</f>
        <v>0</v>
      </c>
      <c r="Q163" s="201">
        <v>0</v>
      </c>
      <c r="R163" s="201">
        <f>Q163*H163</f>
        <v>0</v>
      </c>
      <c r="S163" s="201">
        <v>0.00156</v>
      </c>
      <c r="T163" s="202">
        <f>S163*H163</f>
        <v>0.06084</v>
      </c>
      <c r="AR163" s="12" t="s">
        <v>186</v>
      </c>
      <c r="AT163" s="12" t="s">
        <v>122</v>
      </c>
      <c r="AU163" s="12" t="s">
        <v>81</v>
      </c>
      <c r="AY163" s="12" t="s">
        <v>119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2" t="s">
        <v>79</v>
      </c>
      <c r="BK163" s="203">
        <f>ROUND(I163*H163,2)</f>
        <v>0</v>
      </c>
      <c r="BL163" s="12" t="s">
        <v>186</v>
      </c>
      <c r="BM163" s="12" t="s">
        <v>389</v>
      </c>
    </row>
    <row r="164" spans="2:65" s="1" customFormat="1" ht="16.5" customHeight="1">
      <c r="B164" s="33"/>
      <c r="C164" s="192" t="s">
        <v>390</v>
      </c>
      <c r="D164" s="192" t="s">
        <v>122</v>
      </c>
      <c r="E164" s="193" t="s">
        <v>391</v>
      </c>
      <c r="F164" s="194" t="s">
        <v>392</v>
      </c>
      <c r="G164" s="195" t="s">
        <v>380</v>
      </c>
      <c r="H164" s="196">
        <v>39</v>
      </c>
      <c r="I164" s="197"/>
      <c r="J164" s="198">
        <f>ROUND(I164*H164,2)</f>
        <v>0</v>
      </c>
      <c r="K164" s="194" t="s">
        <v>126</v>
      </c>
      <c r="L164" s="38"/>
      <c r="M164" s="199" t="s">
        <v>19</v>
      </c>
      <c r="N164" s="200" t="s">
        <v>45</v>
      </c>
      <c r="O164" s="74"/>
      <c r="P164" s="201">
        <f>O164*H164</f>
        <v>0</v>
      </c>
      <c r="Q164" s="201">
        <v>0.00196</v>
      </c>
      <c r="R164" s="201">
        <f>Q164*H164</f>
        <v>0.07644</v>
      </c>
      <c r="S164" s="201">
        <v>0</v>
      </c>
      <c r="T164" s="202">
        <f>S164*H164</f>
        <v>0</v>
      </c>
      <c r="AR164" s="12" t="s">
        <v>186</v>
      </c>
      <c r="AT164" s="12" t="s">
        <v>122</v>
      </c>
      <c r="AU164" s="12" t="s">
        <v>81</v>
      </c>
      <c r="AY164" s="12" t="s">
        <v>119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2" t="s">
        <v>79</v>
      </c>
      <c r="BK164" s="203">
        <f>ROUND(I164*H164,2)</f>
        <v>0</v>
      </c>
      <c r="BL164" s="12" t="s">
        <v>186</v>
      </c>
      <c r="BM164" s="12" t="s">
        <v>393</v>
      </c>
    </row>
    <row r="165" spans="2:65" s="1" customFormat="1" ht="16.5" customHeight="1">
      <c r="B165" s="33"/>
      <c r="C165" s="192" t="s">
        <v>394</v>
      </c>
      <c r="D165" s="192" t="s">
        <v>122</v>
      </c>
      <c r="E165" s="193" t="s">
        <v>395</v>
      </c>
      <c r="F165" s="194" t="s">
        <v>396</v>
      </c>
      <c r="G165" s="195" t="s">
        <v>323</v>
      </c>
      <c r="H165" s="196">
        <v>39</v>
      </c>
      <c r="I165" s="197"/>
      <c r="J165" s="198">
        <f>ROUND(I165*H165,2)</f>
        <v>0</v>
      </c>
      <c r="K165" s="194" t="s">
        <v>126</v>
      </c>
      <c r="L165" s="38"/>
      <c r="M165" s="199" t="s">
        <v>19</v>
      </c>
      <c r="N165" s="200" t="s">
        <v>45</v>
      </c>
      <c r="O165" s="74"/>
      <c r="P165" s="201">
        <f>O165*H165</f>
        <v>0</v>
      </c>
      <c r="Q165" s="201">
        <v>0</v>
      </c>
      <c r="R165" s="201">
        <f>Q165*H165</f>
        <v>0</v>
      </c>
      <c r="S165" s="201">
        <v>0.00085</v>
      </c>
      <c r="T165" s="202">
        <f>S165*H165</f>
        <v>0.03315</v>
      </c>
      <c r="AR165" s="12" t="s">
        <v>186</v>
      </c>
      <c r="AT165" s="12" t="s">
        <v>122</v>
      </c>
      <c r="AU165" s="12" t="s">
        <v>81</v>
      </c>
      <c r="AY165" s="12" t="s">
        <v>119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2" t="s">
        <v>79</v>
      </c>
      <c r="BK165" s="203">
        <f>ROUND(I165*H165,2)</f>
        <v>0</v>
      </c>
      <c r="BL165" s="12" t="s">
        <v>186</v>
      </c>
      <c r="BM165" s="12" t="s">
        <v>397</v>
      </c>
    </row>
    <row r="166" spans="2:65" s="1" customFormat="1" ht="16.5" customHeight="1">
      <c r="B166" s="33"/>
      <c r="C166" s="192" t="s">
        <v>398</v>
      </c>
      <c r="D166" s="192" t="s">
        <v>122</v>
      </c>
      <c r="E166" s="193" t="s">
        <v>399</v>
      </c>
      <c r="F166" s="194" t="s">
        <v>400</v>
      </c>
      <c r="G166" s="195" t="s">
        <v>323</v>
      </c>
      <c r="H166" s="196">
        <v>39</v>
      </c>
      <c r="I166" s="197"/>
      <c r="J166" s="198">
        <f>ROUND(I166*H166,2)</f>
        <v>0</v>
      </c>
      <c r="K166" s="194" t="s">
        <v>126</v>
      </c>
      <c r="L166" s="38"/>
      <c r="M166" s="199" t="s">
        <v>19</v>
      </c>
      <c r="N166" s="200" t="s">
        <v>45</v>
      </c>
      <c r="O166" s="74"/>
      <c r="P166" s="201">
        <f>O166*H166</f>
        <v>0</v>
      </c>
      <c r="Q166" s="201">
        <v>0.00023</v>
      </c>
      <c r="R166" s="201">
        <f>Q166*H166</f>
        <v>0.00897</v>
      </c>
      <c r="S166" s="201">
        <v>0</v>
      </c>
      <c r="T166" s="202">
        <f>S166*H166</f>
        <v>0</v>
      </c>
      <c r="AR166" s="12" t="s">
        <v>186</v>
      </c>
      <c r="AT166" s="12" t="s">
        <v>122</v>
      </c>
      <c r="AU166" s="12" t="s">
        <v>81</v>
      </c>
      <c r="AY166" s="12" t="s">
        <v>119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2" t="s">
        <v>79</v>
      </c>
      <c r="BK166" s="203">
        <f>ROUND(I166*H166,2)</f>
        <v>0</v>
      </c>
      <c r="BL166" s="12" t="s">
        <v>186</v>
      </c>
      <c r="BM166" s="12" t="s">
        <v>401</v>
      </c>
    </row>
    <row r="167" spans="2:65" s="1" customFormat="1" ht="16.5" customHeight="1">
      <c r="B167" s="33"/>
      <c r="C167" s="192" t="s">
        <v>402</v>
      </c>
      <c r="D167" s="192" t="s">
        <v>122</v>
      </c>
      <c r="E167" s="193" t="s">
        <v>403</v>
      </c>
      <c r="F167" s="194" t="s">
        <v>404</v>
      </c>
      <c r="G167" s="195" t="s">
        <v>323</v>
      </c>
      <c r="H167" s="196">
        <v>24</v>
      </c>
      <c r="I167" s="197"/>
      <c r="J167" s="198">
        <f>ROUND(I167*H167,2)</f>
        <v>0</v>
      </c>
      <c r="K167" s="194" t="s">
        <v>126</v>
      </c>
      <c r="L167" s="38"/>
      <c r="M167" s="199" t="s">
        <v>19</v>
      </c>
      <c r="N167" s="200" t="s">
        <v>45</v>
      </c>
      <c r="O167" s="74"/>
      <c r="P167" s="201">
        <f>O167*H167</f>
        <v>0</v>
      </c>
      <c r="Q167" s="201">
        <v>0.00031</v>
      </c>
      <c r="R167" s="201">
        <f>Q167*H167</f>
        <v>0.00744</v>
      </c>
      <c r="S167" s="201">
        <v>0</v>
      </c>
      <c r="T167" s="202">
        <f>S167*H167</f>
        <v>0</v>
      </c>
      <c r="AR167" s="12" t="s">
        <v>186</v>
      </c>
      <c r="AT167" s="12" t="s">
        <v>122</v>
      </c>
      <c r="AU167" s="12" t="s">
        <v>81</v>
      </c>
      <c r="AY167" s="12" t="s">
        <v>119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2" t="s">
        <v>79</v>
      </c>
      <c r="BK167" s="203">
        <f>ROUND(I167*H167,2)</f>
        <v>0</v>
      </c>
      <c r="BL167" s="12" t="s">
        <v>186</v>
      </c>
      <c r="BM167" s="12" t="s">
        <v>405</v>
      </c>
    </row>
    <row r="168" spans="2:65" s="1" customFormat="1" ht="22.5" customHeight="1">
      <c r="B168" s="33"/>
      <c r="C168" s="192" t="s">
        <v>406</v>
      </c>
      <c r="D168" s="192" t="s">
        <v>122</v>
      </c>
      <c r="E168" s="193" t="s">
        <v>407</v>
      </c>
      <c r="F168" s="194" t="s">
        <v>408</v>
      </c>
      <c r="G168" s="195" t="s">
        <v>159</v>
      </c>
      <c r="H168" s="196">
        <v>0.922</v>
      </c>
      <c r="I168" s="197"/>
      <c r="J168" s="198">
        <f>ROUND(I168*H168,2)</f>
        <v>0</v>
      </c>
      <c r="K168" s="194" t="s">
        <v>126</v>
      </c>
      <c r="L168" s="38"/>
      <c r="M168" s="199" t="s">
        <v>19</v>
      </c>
      <c r="N168" s="200" t="s">
        <v>45</v>
      </c>
      <c r="O168" s="74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12" t="s">
        <v>186</v>
      </c>
      <c r="AT168" s="12" t="s">
        <v>122</v>
      </c>
      <c r="AU168" s="12" t="s">
        <v>81</v>
      </c>
      <c r="AY168" s="12" t="s">
        <v>119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2" t="s">
        <v>79</v>
      </c>
      <c r="BK168" s="203">
        <f>ROUND(I168*H168,2)</f>
        <v>0</v>
      </c>
      <c r="BL168" s="12" t="s">
        <v>186</v>
      </c>
      <c r="BM168" s="12" t="s">
        <v>409</v>
      </c>
    </row>
    <row r="169" spans="2:63" s="10" customFormat="1" ht="22.8" customHeight="1">
      <c r="B169" s="176"/>
      <c r="C169" s="177"/>
      <c r="D169" s="178" t="s">
        <v>73</v>
      </c>
      <c r="E169" s="190" t="s">
        <v>410</v>
      </c>
      <c r="F169" s="190" t="s">
        <v>411</v>
      </c>
      <c r="G169" s="177"/>
      <c r="H169" s="177"/>
      <c r="I169" s="180"/>
      <c r="J169" s="191">
        <f>BK169</f>
        <v>0</v>
      </c>
      <c r="K169" s="177"/>
      <c r="L169" s="182"/>
      <c r="M169" s="183"/>
      <c r="N169" s="184"/>
      <c r="O169" s="184"/>
      <c r="P169" s="185">
        <f>SUM(P170:P178)</f>
        <v>0</v>
      </c>
      <c r="Q169" s="184"/>
      <c r="R169" s="185">
        <f>SUM(R170:R178)</f>
        <v>5.26478</v>
      </c>
      <c r="S169" s="184"/>
      <c r="T169" s="186">
        <f>SUM(T170:T178)</f>
        <v>0.19499999999999998</v>
      </c>
      <c r="AR169" s="187" t="s">
        <v>81</v>
      </c>
      <c r="AT169" s="188" t="s">
        <v>73</v>
      </c>
      <c r="AU169" s="188" t="s">
        <v>79</v>
      </c>
      <c r="AY169" s="187" t="s">
        <v>119</v>
      </c>
      <c r="BK169" s="189">
        <f>SUM(BK170:BK178)</f>
        <v>0</v>
      </c>
    </row>
    <row r="170" spans="2:65" s="1" customFormat="1" ht="16.5" customHeight="1">
      <c r="B170" s="33"/>
      <c r="C170" s="192" t="s">
        <v>412</v>
      </c>
      <c r="D170" s="192" t="s">
        <v>122</v>
      </c>
      <c r="E170" s="193" t="s">
        <v>413</v>
      </c>
      <c r="F170" s="194" t="s">
        <v>414</v>
      </c>
      <c r="G170" s="195" t="s">
        <v>181</v>
      </c>
      <c r="H170" s="196">
        <v>6</v>
      </c>
      <c r="I170" s="197"/>
      <c r="J170" s="198">
        <f>ROUND(I170*H170,2)</f>
        <v>0</v>
      </c>
      <c r="K170" s="194" t="s">
        <v>126</v>
      </c>
      <c r="L170" s="38"/>
      <c r="M170" s="199" t="s">
        <v>19</v>
      </c>
      <c r="N170" s="200" t="s">
        <v>45</v>
      </c>
      <c r="O170" s="74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12" t="s">
        <v>186</v>
      </c>
      <c r="AT170" s="12" t="s">
        <v>122</v>
      </c>
      <c r="AU170" s="12" t="s">
        <v>81</v>
      </c>
      <c r="AY170" s="12" t="s">
        <v>119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2" t="s">
        <v>79</v>
      </c>
      <c r="BK170" s="203">
        <f>ROUND(I170*H170,2)</f>
        <v>0</v>
      </c>
      <c r="BL170" s="12" t="s">
        <v>186</v>
      </c>
      <c r="BM170" s="12" t="s">
        <v>415</v>
      </c>
    </row>
    <row r="171" spans="2:65" s="1" customFormat="1" ht="16.5" customHeight="1">
      <c r="B171" s="33"/>
      <c r="C171" s="204" t="s">
        <v>416</v>
      </c>
      <c r="D171" s="204" t="s">
        <v>238</v>
      </c>
      <c r="E171" s="205" t="s">
        <v>417</v>
      </c>
      <c r="F171" s="206" t="s">
        <v>418</v>
      </c>
      <c r="G171" s="207" t="s">
        <v>181</v>
      </c>
      <c r="H171" s="208">
        <v>6.6</v>
      </c>
      <c r="I171" s="209"/>
      <c r="J171" s="210">
        <f>ROUND(I171*H171,2)</f>
        <v>0</v>
      </c>
      <c r="K171" s="206" t="s">
        <v>126</v>
      </c>
      <c r="L171" s="211"/>
      <c r="M171" s="212" t="s">
        <v>19</v>
      </c>
      <c r="N171" s="213" t="s">
        <v>45</v>
      </c>
      <c r="O171" s="74"/>
      <c r="P171" s="201">
        <f>O171*H171</f>
        <v>0</v>
      </c>
      <c r="Q171" s="201">
        <v>5E-05</v>
      </c>
      <c r="R171" s="201">
        <f>Q171*H171</f>
        <v>0.00033</v>
      </c>
      <c r="S171" s="201">
        <v>0</v>
      </c>
      <c r="T171" s="202">
        <f>S171*H171</f>
        <v>0</v>
      </c>
      <c r="AR171" s="12" t="s">
        <v>241</v>
      </c>
      <c r="AT171" s="12" t="s">
        <v>238</v>
      </c>
      <c r="AU171" s="12" t="s">
        <v>81</v>
      </c>
      <c r="AY171" s="12" t="s">
        <v>119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2" t="s">
        <v>79</v>
      </c>
      <c r="BK171" s="203">
        <f>ROUND(I171*H171,2)</f>
        <v>0</v>
      </c>
      <c r="BL171" s="12" t="s">
        <v>186</v>
      </c>
      <c r="BM171" s="12" t="s">
        <v>419</v>
      </c>
    </row>
    <row r="172" spans="2:65" s="1" customFormat="1" ht="16.5" customHeight="1">
      <c r="B172" s="33"/>
      <c r="C172" s="192" t="s">
        <v>420</v>
      </c>
      <c r="D172" s="192" t="s">
        <v>122</v>
      </c>
      <c r="E172" s="193" t="s">
        <v>421</v>
      </c>
      <c r="F172" s="194" t="s">
        <v>422</v>
      </c>
      <c r="G172" s="195" t="s">
        <v>181</v>
      </c>
      <c r="H172" s="196">
        <v>60</v>
      </c>
      <c r="I172" s="197"/>
      <c r="J172" s="198">
        <f>ROUND(I172*H172,2)</f>
        <v>0</v>
      </c>
      <c r="K172" s="194" t="s">
        <v>126</v>
      </c>
      <c r="L172" s="38"/>
      <c r="M172" s="199" t="s">
        <v>19</v>
      </c>
      <c r="N172" s="200" t="s">
        <v>45</v>
      </c>
      <c r="O172" s="74"/>
      <c r="P172" s="201">
        <f>O172*H172</f>
        <v>0</v>
      </c>
      <c r="Q172" s="201">
        <v>0</v>
      </c>
      <c r="R172" s="201">
        <f>Q172*H172</f>
        <v>0</v>
      </c>
      <c r="S172" s="201">
        <v>0.00325</v>
      </c>
      <c r="T172" s="202">
        <f>S172*H172</f>
        <v>0.19499999999999998</v>
      </c>
      <c r="AR172" s="12" t="s">
        <v>186</v>
      </c>
      <c r="AT172" s="12" t="s">
        <v>122</v>
      </c>
      <c r="AU172" s="12" t="s">
        <v>81</v>
      </c>
      <c r="AY172" s="12" t="s">
        <v>119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2" t="s">
        <v>79</v>
      </c>
      <c r="BK172" s="203">
        <f>ROUND(I172*H172,2)</f>
        <v>0</v>
      </c>
      <c r="BL172" s="12" t="s">
        <v>186</v>
      </c>
      <c r="BM172" s="12" t="s">
        <v>423</v>
      </c>
    </row>
    <row r="173" spans="2:65" s="1" customFormat="1" ht="16.5" customHeight="1">
      <c r="B173" s="33"/>
      <c r="C173" s="192" t="s">
        <v>424</v>
      </c>
      <c r="D173" s="192" t="s">
        <v>122</v>
      </c>
      <c r="E173" s="193" t="s">
        <v>425</v>
      </c>
      <c r="F173" s="194" t="s">
        <v>426</v>
      </c>
      <c r="G173" s="195" t="s">
        <v>181</v>
      </c>
      <c r="H173" s="196">
        <v>145</v>
      </c>
      <c r="I173" s="197"/>
      <c r="J173" s="198">
        <f>ROUND(I173*H173,2)</f>
        <v>0</v>
      </c>
      <c r="K173" s="194" t="s">
        <v>126</v>
      </c>
      <c r="L173" s="38"/>
      <c r="M173" s="199" t="s">
        <v>19</v>
      </c>
      <c r="N173" s="200" t="s">
        <v>45</v>
      </c>
      <c r="O173" s="74"/>
      <c r="P173" s="201">
        <f>O173*H173</f>
        <v>0</v>
      </c>
      <c r="Q173" s="201">
        <v>0.00043</v>
      </c>
      <c r="R173" s="201">
        <f>Q173*H173</f>
        <v>0.062349999999999996</v>
      </c>
      <c r="S173" s="201">
        <v>0</v>
      </c>
      <c r="T173" s="202">
        <f>S173*H173</f>
        <v>0</v>
      </c>
      <c r="AR173" s="12" t="s">
        <v>186</v>
      </c>
      <c r="AT173" s="12" t="s">
        <v>122</v>
      </c>
      <c r="AU173" s="12" t="s">
        <v>81</v>
      </c>
      <c r="AY173" s="12" t="s">
        <v>119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2" t="s">
        <v>79</v>
      </c>
      <c r="BK173" s="203">
        <f>ROUND(I173*H173,2)</f>
        <v>0</v>
      </c>
      <c r="BL173" s="12" t="s">
        <v>186</v>
      </c>
      <c r="BM173" s="12" t="s">
        <v>427</v>
      </c>
    </row>
    <row r="174" spans="2:65" s="1" customFormat="1" ht="16.5" customHeight="1">
      <c r="B174" s="33"/>
      <c r="C174" s="192" t="s">
        <v>428</v>
      </c>
      <c r="D174" s="192" t="s">
        <v>122</v>
      </c>
      <c r="E174" s="193" t="s">
        <v>429</v>
      </c>
      <c r="F174" s="194" t="s">
        <v>430</v>
      </c>
      <c r="G174" s="195" t="s">
        <v>125</v>
      </c>
      <c r="H174" s="196">
        <v>165</v>
      </c>
      <c r="I174" s="197"/>
      <c r="J174" s="198">
        <f>ROUND(I174*H174,2)</f>
        <v>0</v>
      </c>
      <c r="K174" s="194" t="s">
        <v>126</v>
      </c>
      <c r="L174" s="38"/>
      <c r="M174" s="199" t="s">
        <v>19</v>
      </c>
      <c r="N174" s="200" t="s">
        <v>45</v>
      </c>
      <c r="O174" s="74"/>
      <c r="P174" s="201">
        <f>O174*H174</f>
        <v>0</v>
      </c>
      <c r="Q174" s="201">
        <v>0.0058</v>
      </c>
      <c r="R174" s="201">
        <f>Q174*H174</f>
        <v>0.957</v>
      </c>
      <c r="S174" s="201">
        <v>0</v>
      </c>
      <c r="T174" s="202">
        <f>S174*H174</f>
        <v>0</v>
      </c>
      <c r="AR174" s="12" t="s">
        <v>186</v>
      </c>
      <c r="AT174" s="12" t="s">
        <v>122</v>
      </c>
      <c r="AU174" s="12" t="s">
        <v>81</v>
      </c>
      <c r="AY174" s="12" t="s">
        <v>119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2" t="s">
        <v>79</v>
      </c>
      <c r="BK174" s="203">
        <f>ROUND(I174*H174,2)</f>
        <v>0</v>
      </c>
      <c r="BL174" s="12" t="s">
        <v>186</v>
      </c>
      <c r="BM174" s="12" t="s">
        <v>431</v>
      </c>
    </row>
    <row r="175" spans="2:65" s="1" customFormat="1" ht="16.5" customHeight="1">
      <c r="B175" s="33"/>
      <c r="C175" s="204" t="s">
        <v>432</v>
      </c>
      <c r="D175" s="204" t="s">
        <v>238</v>
      </c>
      <c r="E175" s="205" t="s">
        <v>433</v>
      </c>
      <c r="F175" s="206" t="s">
        <v>434</v>
      </c>
      <c r="G175" s="207" t="s">
        <v>125</v>
      </c>
      <c r="H175" s="208">
        <v>183.425</v>
      </c>
      <c r="I175" s="209"/>
      <c r="J175" s="210">
        <f>ROUND(I175*H175,2)</f>
        <v>0</v>
      </c>
      <c r="K175" s="206" t="s">
        <v>19</v>
      </c>
      <c r="L175" s="211"/>
      <c r="M175" s="212" t="s">
        <v>19</v>
      </c>
      <c r="N175" s="213" t="s">
        <v>45</v>
      </c>
      <c r="O175" s="74"/>
      <c r="P175" s="201">
        <f>O175*H175</f>
        <v>0</v>
      </c>
      <c r="Q175" s="201">
        <v>0.02</v>
      </c>
      <c r="R175" s="201">
        <f>Q175*H175</f>
        <v>3.6685000000000003</v>
      </c>
      <c r="S175" s="201">
        <v>0</v>
      </c>
      <c r="T175" s="202">
        <f>S175*H175</f>
        <v>0</v>
      </c>
      <c r="AR175" s="12" t="s">
        <v>241</v>
      </c>
      <c r="AT175" s="12" t="s">
        <v>238</v>
      </c>
      <c r="AU175" s="12" t="s">
        <v>81</v>
      </c>
      <c r="AY175" s="12" t="s">
        <v>119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2" t="s">
        <v>79</v>
      </c>
      <c r="BK175" s="203">
        <f>ROUND(I175*H175,2)</f>
        <v>0</v>
      </c>
      <c r="BL175" s="12" t="s">
        <v>186</v>
      </c>
      <c r="BM175" s="12" t="s">
        <v>435</v>
      </c>
    </row>
    <row r="176" spans="2:65" s="1" customFormat="1" ht="16.5" customHeight="1">
      <c r="B176" s="33"/>
      <c r="C176" s="192" t="s">
        <v>436</v>
      </c>
      <c r="D176" s="192" t="s">
        <v>122</v>
      </c>
      <c r="E176" s="193" t="s">
        <v>437</v>
      </c>
      <c r="F176" s="194" t="s">
        <v>438</v>
      </c>
      <c r="G176" s="195" t="s">
        <v>181</v>
      </c>
      <c r="H176" s="196">
        <v>270</v>
      </c>
      <c r="I176" s="197"/>
      <c r="J176" s="198">
        <f>ROUND(I176*H176,2)</f>
        <v>0</v>
      </c>
      <c r="K176" s="194" t="s">
        <v>126</v>
      </c>
      <c r="L176" s="38"/>
      <c r="M176" s="199" t="s">
        <v>19</v>
      </c>
      <c r="N176" s="200" t="s">
        <v>45</v>
      </c>
      <c r="O176" s="74"/>
      <c r="P176" s="201">
        <f>O176*H176</f>
        <v>0</v>
      </c>
      <c r="Q176" s="201">
        <v>3E-05</v>
      </c>
      <c r="R176" s="201">
        <f>Q176*H176</f>
        <v>0.0081</v>
      </c>
      <c r="S176" s="201">
        <v>0</v>
      </c>
      <c r="T176" s="202">
        <f>S176*H176</f>
        <v>0</v>
      </c>
      <c r="AR176" s="12" t="s">
        <v>186</v>
      </c>
      <c r="AT176" s="12" t="s">
        <v>122</v>
      </c>
      <c r="AU176" s="12" t="s">
        <v>81</v>
      </c>
      <c r="AY176" s="12" t="s">
        <v>119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2" t="s">
        <v>79</v>
      </c>
      <c r="BK176" s="203">
        <f>ROUND(I176*H176,2)</f>
        <v>0</v>
      </c>
      <c r="BL176" s="12" t="s">
        <v>186</v>
      </c>
      <c r="BM176" s="12" t="s">
        <v>439</v>
      </c>
    </row>
    <row r="177" spans="2:65" s="1" customFormat="1" ht="16.5" customHeight="1">
      <c r="B177" s="33"/>
      <c r="C177" s="192" t="s">
        <v>440</v>
      </c>
      <c r="D177" s="192" t="s">
        <v>122</v>
      </c>
      <c r="E177" s="193" t="s">
        <v>441</v>
      </c>
      <c r="F177" s="194" t="s">
        <v>442</v>
      </c>
      <c r="G177" s="195" t="s">
        <v>125</v>
      </c>
      <c r="H177" s="196">
        <v>75</v>
      </c>
      <c r="I177" s="197"/>
      <c r="J177" s="198">
        <f>ROUND(I177*H177,2)</f>
        <v>0</v>
      </c>
      <c r="K177" s="194" t="s">
        <v>126</v>
      </c>
      <c r="L177" s="38"/>
      <c r="M177" s="199" t="s">
        <v>19</v>
      </c>
      <c r="N177" s="200" t="s">
        <v>45</v>
      </c>
      <c r="O177" s="74"/>
      <c r="P177" s="201">
        <f>O177*H177</f>
        <v>0</v>
      </c>
      <c r="Q177" s="201">
        <v>0.00758</v>
      </c>
      <c r="R177" s="201">
        <f>Q177*H177</f>
        <v>0.5685</v>
      </c>
      <c r="S177" s="201">
        <v>0</v>
      </c>
      <c r="T177" s="202">
        <f>S177*H177</f>
        <v>0</v>
      </c>
      <c r="AR177" s="12" t="s">
        <v>186</v>
      </c>
      <c r="AT177" s="12" t="s">
        <v>122</v>
      </c>
      <c r="AU177" s="12" t="s">
        <v>81</v>
      </c>
      <c r="AY177" s="12" t="s">
        <v>119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2" t="s">
        <v>79</v>
      </c>
      <c r="BK177" s="203">
        <f>ROUND(I177*H177,2)</f>
        <v>0</v>
      </c>
      <c r="BL177" s="12" t="s">
        <v>186</v>
      </c>
      <c r="BM177" s="12" t="s">
        <v>443</v>
      </c>
    </row>
    <row r="178" spans="2:65" s="1" customFormat="1" ht="22.5" customHeight="1">
      <c r="B178" s="33"/>
      <c r="C178" s="192" t="s">
        <v>444</v>
      </c>
      <c r="D178" s="192" t="s">
        <v>122</v>
      </c>
      <c r="E178" s="193" t="s">
        <v>445</v>
      </c>
      <c r="F178" s="194" t="s">
        <v>446</v>
      </c>
      <c r="G178" s="195" t="s">
        <v>159</v>
      </c>
      <c r="H178" s="196">
        <v>5.265</v>
      </c>
      <c r="I178" s="197"/>
      <c r="J178" s="198">
        <f>ROUND(I178*H178,2)</f>
        <v>0</v>
      </c>
      <c r="K178" s="194" t="s">
        <v>126</v>
      </c>
      <c r="L178" s="38"/>
      <c r="M178" s="199" t="s">
        <v>19</v>
      </c>
      <c r="N178" s="200" t="s">
        <v>45</v>
      </c>
      <c r="O178" s="74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12" t="s">
        <v>186</v>
      </c>
      <c r="AT178" s="12" t="s">
        <v>122</v>
      </c>
      <c r="AU178" s="12" t="s">
        <v>81</v>
      </c>
      <c r="AY178" s="12" t="s">
        <v>119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2" t="s">
        <v>79</v>
      </c>
      <c r="BK178" s="203">
        <f>ROUND(I178*H178,2)</f>
        <v>0</v>
      </c>
      <c r="BL178" s="12" t="s">
        <v>186</v>
      </c>
      <c r="BM178" s="12" t="s">
        <v>447</v>
      </c>
    </row>
    <row r="179" spans="2:63" s="10" customFormat="1" ht="22.8" customHeight="1">
      <c r="B179" s="176"/>
      <c r="C179" s="177"/>
      <c r="D179" s="178" t="s">
        <v>73</v>
      </c>
      <c r="E179" s="190" t="s">
        <v>448</v>
      </c>
      <c r="F179" s="190" t="s">
        <v>449</v>
      </c>
      <c r="G179" s="177"/>
      <c r="H179" s="177"/>
      <c r="I179" s="180"/>
      <c r="J179" s="191">
        <f>BK179</f>
        <v>0</v>
      </c>
      <c r="K179" s="177"/>
      <c r="L179" s="182"/>
      <c r="M179" s="183"/>
      <c r="N179" s="184"/>
      <c r="O179" s="184"/>
      <c r="P179" s="185">
        <f>SUM(P180:P185)</f>
        <v>0</v>
      </c>
      <c r="Q179" s="184"/>
      <c r="R179" s="185">
        <f>SUM(R180:R185)</f>
        <v>1.899261</v>
      </c>
      <c r="S179" s="184"/>
      <c r="T179" s="186">
        <f>SUM(T180:T185)</f>
        <v>0</v>
      </c>
      <c r="AR179" s="187" t="s">
        <v>81</v>
      </c>
      <c r="AT179" s="188" t="s">
        <v>73</v>
      </c>
      <c r="AU179" s="188" t="s">
        <v>79</v>
      </c>
      <c r="AY179" s="187" t="s">
        <v>119</v>
      </c>
      <c r="BK179" s="189">
        <f>SUM(BK180:BK185)</f>
        <v>0</v>
      </c>
    </row>
    <row r="180" spans="2:65" s="1" customFormat="1" ht="16.5" customHeight="1">
      <c r="B180" s="33"/>
      <c r="C180" s="192" t="s">
        <v>450</v>
      </c>
      <c r="D180" s="192" t="s">
        <v>122</v>
      </c>
      <c r="E180" s="193" t="s">
        <v>451</v>
      </c>
      <c r="F180" s="194" t="s">
        <v>452</v>
      </c>
      <c r="G180" s="195" t="s">
        <v>125</v>
      </c>
      <c r="H180" s="196">
        <v>93.6</v>
      </c>
      <c r="I180" s="197"/>
      <c r="J180" s="198">
        <f>ROUND(I180*H180,2)</f>
        <v>0</v>
      </c>
      <c r="K180" s="194" t="s">
        <v>126</v>
      </c>
      <c r="L180" s="38"/>
      <c r="M180" s="199" t="s">
        <v>19</v>
      </c>
      <c r="N180" s="200" t="s">
        <v>45</v>
      </c>
      <c r="O180" s="74"/>
      <c r="P180" s="201">
        <f>O180*H180</f>
        <v>0</v>
      </c>
      <c r="Q180" s="201">
        <v>0.0003</v>
      </c>
      <c r="R180" s="201">
        <f>Q180*H180</f>
        <v>0.028079999999999997</v>
      </c>
      <c r="S180" s="201">
        <v>0</v>
      </c>
      <c r="T180" s="202">
        <f>S180*H180</f>
        <v>0</v>
      </c>
      <c r="AR180" s="12" t="s">
        <v>186</v>
      </c>
      <c r="AT180" s="12" t="s">
        <v>122</v>
      </c>
      <c r="AU180" s="12" t="s">
        <v>81</v>
      </c>
      <c r="AY180" s="12" t="s">
        <v>119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2" t="s">
        <v>79</v>
      </c>
      <c r="BK180" s="203">
        <f>ROUND(I180*H180,2)</f>
        <v>0</v>
      </c>
      <c r="BL180" s="12" t="s">
        <v>186</v>
      </c>
      <c r="BM180" s="12" t="s">
        <v>453</v>
      </c>
    </row>
    <row r="181" spans="2:65" s="1" customFormat="1" ht="16.5" customHeight="1">
      <c r="B181" s="33"/>
      <c r="C181" s="192" t="s">
        <v>454</v>
      </c>
      <c r="D181" s="192" t="s">
        <v>122</v>
      </c>
      <c r="E181" s="193" t="s">
        <v>455</v>
      </c>
      <c r="F181" s="194" t="s">
        <v>456</v>
      </c>
      <c r="G181" s="195" t="s">
        <v>181</v>
      </c>
      <c r="H181" s="196">
        <v>292.5</v>
      </c>
      <c r="I181" s="197"/>
      <c r="J181" s="198">
        <f>ROUND(I181*H181,2)</f>
        <v>0</v>
      </c>
      <c r="K181" s="194" t="s">
        <v>126</v>
      </c>
      <c r="L181" s="38"/>
      <c r="M181" s="199" t="s">
        <v>19</v>
      </c>
      <c r="N181" s="200" t="s">
        <v>45</v>
      </c>
      <c r="O181" s="74"/>
      <c r="P181" s="201">
        <f>O181*H181</f>
        <v>0</v>
      </c>
      <c r="Q181" s="201">
        <v>0.0002</v>
      </c>
      <c r="R181" s="201">
        <f>Q181*H181</f>
        <v>0.0585</v>
      </c>
      <c r="S181" s="201">
        <v>0</v>
      </c>
      <c r="T181" s="202">
        <f>S181*H181</f>
        <v>0</v>
      </c>
      <c r="AR181" s="12" t="s">
        <v>186</v>
      </c>
      <c r="AT181" s="12" t="s">
        <v>122</v>
      </c>
      <c r="AU181" s="12" t="s">
        <v>81</v>
      </c>
      <c r="AY181" s="12" t="s">
        <v>119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2" t="s">
        <v>79</v>
      </c>
      <c r="BK181" s="203">
        <f>ROUND(I181*H181,2)</f>
        <v>0</v>
      </c>
      <c r="BL181" s="12" t="s">
        <v>186</v>
      </c>
      <c r="BM181" s="12" t="s">
        <v>457</v>
      </c>
    </row>
    <row r="182" spans="2:65" s="1" customFormat="1" ht="16.5" customHeight="1">
      <c r="B182" s="33"/>
      <c r="C182" s="204" t="s">
        <v>458</v>
      </c>
      <c r="D182" s="204" t="s">
        <v>238</v>
      </c>
      <c r="E182" s="205" t="s">
        <v>459</v>
      </c>
      <c r="F182" s="206" t="s">
        <v>460</v>
      </c>
      <c r="G182" s="207" t="s">
        <v>181</v>
      </c>
      <c r="H182" s="208">
        <v>321.75</v>
      </c>
      <c r="I182" s="209"/>
      <c r="J182" s="210">
        <f>ROUND(I182*H182,2)</f>
        <v>0</v>
      </c>
      <c r="K182" s="206" t="s">
        <v>126</v>
      </c>
      <c r="L182" s="211"/>
      <c r="M182" s="212" t="s">
        <v>19</v>
      </c>
      <c r="N182" s="213" t="s">
        <v>45</v>
      </c>
      <c r="O182" s="74"/>
      <c r="P182" s="201">
        <f>O182*H182</f>
        <v>0</v>
      </c>
      <c r="Q182" s="201">
        <v>6E-05</v>
      </c>
      <c r="R182" s="201">
        <f>Q182*H182</f>
        <v>0.019305</v>
      </c>
      <c r="S182" s="201">
        <v>0</v>
      </c>
      <c r="T182" s="202">
        <f>S182*H182</f>
        <v>0</v>
      </c>
      <c r="AR182" s="12" t="s">
        <v>241</v>
      </c>
      <c r="AT182" s="12" t="s">
        <v>238</v>
      </c>
      <c r="AU182" s="12" t="s">
        <v>81</v>
      </c>
      <c r="AY182" s="12" t="s">
        <v>119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2" t="s">
        <v>79</v>
      </c>
      <c r="BK182" s="203">
        <f>ROUND(I182*H182,2)</f>
        <v>0</v>
      </c>
      <c r="BL182" s="12" t="s">
        <v>186</v>
      </c>
      <c r="BM182" s="12" t="s">
        <v>461</v>
      </c>
    </row>
    <row r="183" spans="2:65" s="1" customFormat="1" ht="22.5" customHeight="1">
      <c r="B183" s="33"/>
      <c r="C183" s="192" t="s">
        <v>462</v>
      </c>
      <c r="D183" s="192" t="s">
        <v>122</v>
      </c>
      <c r="E183" s="193" t="s">
        <v>463</v>
      </c>
      <c r="F183" s="194" t="s">
        <v>464</v>
      </c>
      <c r="G183" s="195" t="s">
        <v>125</v>
      </c>
      <c r="H183" s="196">
        <v>93.6</v>
      </c>
      <c r="I183" s="197"/>
      <c r="J183" s="198">
        <f>ROUND(I183*H183,2)</f>
        <v>0</v>
      </c>
      <c r="K183" s="194" t="s">
        <v>126</v>
      </c>
      <c r="L183" s="38"/>
      <c r="M183" s="199" t="s">
        <v>19</v>
      </c>
      <c r="N183" s="200" t="s">
        <v>45</v>
      </c>
      <c r="O183" s="74"/>
      <c r="P183" s="201">
        <f>O183*H183</f>
        <v>0</v>
      </c>
      <c r="Q183" s="201">
        <v>0.0053</v>
      </c>
      <c r="R183" s="201">
        <f>Q183*H183</f>
        <v>0.49607999999999997</v>
      </c>
      <c r="S183" s="201">
        <v>0</v>
      </c>
      <c r="T183" s="202">
        <f>S183*H183</f>
        <v>0</v>
      </c>
      <c r="AR183" s="12" t="s">
        <v>186</v>
      </c>
      <c r="AT183" s="12" t="s">
        <v>122</v>
      </c>
      <c r="AU183" s="12" t="s">
        <v>81</v>
      </c>
      <c r="AY183" s="12" t="s">
        <v>119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2" t="s">
        <v>79</v>
      </c>
      <c r="BK183" s="203">
        <f>ROUND(I183*H183,2)</f>
        <v>0</v>
      </c>
      <c r="BL183" s="12" t="s">
        <v>186</v>
      </c>
      <c r="BM183" s="12" t="s">
        <v>465</v>
      </c>
    </row>
    <row r="184" spans="2:65" s="1" customFormat="1" ht="16.5" customHeight="1">
      <c r="B184" s="33"/>
      <c r="C184" s="204" t="s">
        <v>466</v>
      </c>
      <c r="D184" s="204" t="s">
        <v>238</v>
      </c>
      <c r="E184" s="205" t="s">
        <v>467</v>
      </c>
      <c r="F184" s="206" t="s">
        <v>468</v>
      </c>
      <c r="G184" s="207" t="s">
        <v>125</v>
      </c>
      <c r="H184" s="208">
        <v>102.96</v>
      </c>
      <c r="I184" s="209"/>
      <c r="J184" s="210">
        <f>ROUND(I184*H184,2)</f>
        <v>0</v>
      </c>
      <c r="K184" s="206" t="s">
        <v>126</v>
      </c>
      <c r="L184" s="211"/>
      <c r="M184" s="212" t="s">
        <v>19</v>
      </c>
      <c r="N184" s="213" t="s">
        <v>45</v>
      </c>
      <c r="O184" s="74"/>
      <c r="P184" s="201">
        <f>O184*H184</f>
        <v>0</v>
      </c>
      <c r="Q184" s="201">
        <v>0.0126</v>
      </c>
      <c r="R184" s="201">
        <f>Q184*H184</f>
        <v>1.297296</v>
      </c>
      <c r="S184" s="201">
        <v>0</v>
      </c>
      <c r="T184" s="202">
        <f>S184*H184</f>
        <v>0</v>
      </c>
      <c r="AR184" s="12" t="s">
        <v>241</v>
      </c>
      <c r="AT184" s="12" t="s">
        <v>238</v>
      </c>
      <c r="AU184" s="12" t="s">
        <v>81</v>
      </c>
      <c r="AY184" s="12" t="s">
        <v>119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2" t="s">
        <v>79</v>
      </c>
      <c r="BK184" s="203">
        <f>ROUND(I184*H184,2)</f>
        <v>0</v>
      </c>
      <c r="BL184" s="12" t="s">
        <v>186</v>
      </c>
      <c r="BM184" s="12" t="s">
        <v>469</v>
      </c>
    </row>
    <row r="185" spans="2:65" s="1" customFormat="1" ht="22.5" customHeight="1">
      <c r="B185" s="33"/>
      <c r="C185" s="192" t="s">
        <v>470</v>
      </c>
      <c r="D185" s="192" t="s">
        <v>122</v>
      </c>
      <c r="E185" s="193" t="s">
        <v>471</v>
      </c>
      <c r="F185" s="194" t="s">
        <v>472</v>
      </c>
      <c r="G185" s="195" t="s">
        <v>159</v>
      </c>
      <c r="H185" s="196">
        <v>1.899</v>
      </c>
      <c r="I185" s="197"/>
      <c r="J185" s="198">
        <f>ROUND(I185*H185,2)</f>
        <v>0</v>
      </c>
      <c r="K185" s="194" t="s">
        <v>126</v>
      </c>
      <c r="L185" s="38"/>
      <c r="M185" s="199" t="s">
        <v>19</v>
      </c>
      <c r="N185" s="200" t="s">
        <v>45</v>
      </c>
      <c r="O185" s="74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12" t="s">
        <v>186</v>
      </c>
      <c r="AT185" s="12" t="s">
        <v>122</v>
      </c>
      <c r="AU185" s="12" t="s">
        <v>81</v>
      </c>
      <c r="AY185" s="12" t="s">
        <v>119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2" t="s">
        <v>79</v>
      </c>
      <c r="BK185" s="203">
        <f>ROUND(I185*H185,2)</f>
        <v>0</v>
      </c>
      <c r="BL185" s="12" t="s">
        <v>186</v>
      </c>
      <c r="BM185" s="12" t="s">
        <v>473</v>
      </c>
    </row>
    <row r="186" spans="2:63" s="10" customFormat="1" ht="22.8" customHeight="1">
      <c r="B186" s="176"/>
      <c r="C186" s="177"/>
      <c r="D186" s="178" t="s">
        <v>73</v>
      </c>
      <c r="E186" s="190" t="s">
        <v>474</v>
      </c>
      <c r="F186" s="190" t="s">
        <v>475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SUM(P187:P191)</f>
        <v>0</v>
      </c>
      <c r="Q186" s="184"/>
      <c r="R186" s="185">
        <f>SUM(R187:R191)</f>
        <v>0.08505</v>
      </c>
      <c r="S186" s="184"/>
      <c r="T186" s="186">
        <f>SUM(T187:T191)</f>
        <v>0</v>
      </c>
      <c r="AR186" s="187" t="s">
        <v>81</v>
      </c>
      <c r="AT186" s="188" t="s">
        <v>73</v>
      </c>
      <c r="AU186" s="188" t="s">
        <v>79</v>
      </c>
      <c r="AY186" s="187" t="s">
        <v>119</v>
      </c>
      <c r="BK186" s="189">
        <f>SUM(BK187:BK191)</f>
        <v>0</v>
      </c>
    </row>
    <row r="187" spans="2:65" s="1" customFormat="1" ht="16.5" customHeight="1">
      <c r="B187" s="33"/>
      <c r="C187" s="192" t="s">
        <v>476</v>
      </c>
      <c r="D187" s="192" t="s">
        <v>122</v>
      </c>
      <c r="E187" s="193" t="s">
        <v>477</v>
      </c>
      <c r="F187" s="194" t="s">
        <v>478</v>
      </c>
      <c r="G187" s="195" t="s">
        <v>125</v>
      </c>
      <c r="H187" s="196">
        <v>850</v>
      </c>
      <c r="I187" s="197"/>
      <c r="J187" s="198">
        <f>ROUND(I187*H187,2)</f>
        <v>0</v>
      </c>
      <c r="K187" s="194" t="s">
        <v>126</v>
      </c>
      <c r="L187" s="38"/>
      <c r="M187" s="199" t="s">
        <v>19</v>
      </c>
      <c r="N187" s="200" t="s">
        <v>45</v>
      </c>
      <c r="O187" s="74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12" t="s">
        <v>186</v>
      </c>
      <c r="AT187" s="12" t="s">
        <v>122</v>
      </c>
      <c r="AU187" s="12" t="s">
        <v>81</v>
      </c>
      <c r="AY187" s="12" t="s">
        <v>119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2" t="s">
        <v>79</v>
      </c>
      <c r="BK187" s="203">
        <f>ROUND(I187*H187,2)</f>
        <v>0</v>
      </c>
      <c r="BL187" s="12" t="s">
        <v>186</v>
      </c>
      <c r="BM187" s="12" t="s">
        <v>479</v>
      </c>
    </row>
    <row r="188" spans="2:65" s="1" customFormat="1" ht="16.5" customHeight="1">
      <c r="B188" s="33"/>
      <c r="C188" s="204" t="s">
        <v>480</v>
      </c>
      <c r="D188" s="204" t="s">
        <v>238</v>
      </c>
      <c r="E188" s="205" t="s">
        <v>481</v>
      </c>
      <c r="F188" s="206" t="s">
        <v>482</v>
      </c>
      <c r="G188" s="207" t="s">
        <v>125</v>
      </c>
      <c r="H188" s="208">
        <v>892.5</v>
      </c>
      <c r="I188" s="209"/>
      <c r="J188" s="210">
        <f>ROUND(I188*H188,2)</f>
        <v>0</v>
      </c>
      <c r="K188" s="206" t="s">
        <v>126</v>
      </c>
      <c r="L188" s="211"/>
      <c r="M188" s="212" t="s">
        <v>19</v>
      </c>
      <c r="N188" s="213" t="s">
        <v>45</v>
      </c>
      <c r="O188" s="74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12" t="s">
        <v>241</v>
      </c>
      <c r="AT188" s="12" t="s">
        <v>238</v>
      </c>
      <c r="AU188" s="12" t="s">
        <v>81</v>
      </c>
      <c r="AY188" s="12" t="s">
        <v>119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2" t="s">
        <v>79</v>
      </c>
      <c r="BK188" s="203">
        <f>ROUND(I188*H188,2)</f>
        <v>0</v>
      </c>
      <c r="BL188" s="12" t="s">
        <v>186</v>
      </c>
      <c r="BM188" s="12" t="s">
        <v>483</v>
      </c>
    </row>
    <row r="189" spans="2:65" s="1" customFormat="1" ht="16.5" customHeight="1">
      <c r="B189" s="33"/>
      <c r="C189" s="192" t="s">
        <v>484</v>
      </c>
      <c r="D189" s="192" t="s">
        <v>122</v>
      </c>
      <c r="E189" s="193" t="s">
        <v>485</v>
      </c>
      <c r="F189" s="194" t="s">
        <v>486</v>
      </c>
      <c r="G189" s="195" t="s">
        <v>125</v>
      </c>
      <c r="H189" s="196">
        <v>202.5</v>
      </c>
      <c r="I189" s="197"/>
      <c r="J189" s="198">
        <f>ROUND(I189*H189,2)</f>
        <v>0</v>
      </c>
      <c r="K189" s="194" t="s">
        <v>126</v>
      </c>
      <c r="L189" s="38"/>
      <c r="M189" s="199" t="s">
        <v>19</v>
      </c>
      <c r="N189" s="200" t="s">
        <v>45</v>
      </c>
      <c r="O189" s="74"/>
      <c r="P189" s="201">
        <f>O189*H189</f>
        <v>0</v>
      </c>
      <c r="Q189" s="201">
        <v>1E-05</v>
      </c>
      <c r="R189" s="201">
        <f>Q189*H189</f>
        <v>0.0020250000000000003</v>
      </c>
      <c r="S189" s="201">
        <v>0</v>
      </c>
      <c r="T189" s="202">
        <f>S189*H189</f>
        <v>0</v>
      </c>
      <c r="AR189" s="12" t="s">
        <v>186</v>
      </c>
      <c r="AT189" s="12" t="s">
        <v>122</v>
      </c>
      <c r="AU189" s="12" t="s">
        <v>81</v>
      </c>
      <c r="AY189" s="12" t="s">
        <v>119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2" t="s">
        <v>79</v>
      </c>
      <c r="BK189" s="203">
        <f>ROUND(I189*H189,2)</f>
        <v>0</v>
      </c>
      <c r="BL189" s="12" t="s">
        <v>186</v>
      </c>
      <c r="BM189" s="12" t="s">
        <v>487</v>
      </c>
    </row>
    <row r="190" spans="2:65" s="1" customFormat="1" ht="16.5" customHeight="1">
      <c r="B190" s="33"/>
      <c r="C190" s="192" t="s">
        <v>488</v>
      </c>
      <c r="D190" s="192" t="s">
        <v>122</v>
      </c>
      <c r="E190" s="193" t="s">
        <v>489</v>
      </c>
      <c r="F190" s="194" t="s">
        <v>490</v>
      </c>
      <c r="G190" s="195" t="s">
        <v>125</v>
      </c>
      <c r="H190" s="196">
        <v>202.5</v>
      </c>
      <c r="I190" s="197"/>
      <c r="J190" s="198">
        <f>ROUND(I190*H190,2)</f>
        <v>0</v>
      </c>
      <c r="K190" s="194" t="s">
        <v>126</v>
      </c>
      <c r="L190" s="38"/>
      <c r="M190" s="199" t="s">
        <v>19</v>
      </c>
      <c r="N190" s="200" t="s">
        <v>45</v>
      </c>
      <c r="O190" s="74"/>
      <c r="P190" s="201">
        <f>O190*H190</f>
        <v>0</v>
      </c>
      <c r="Q190" s="201">
        <v>0.0002</v>
      </c>
      <c r="R190" s="201">
        <f>Q190*H190</f>
        <v>0.0405</v>
      </c>
      <c r="S190" s="201">
        <v>0</v>
      </c>
      <c r="T190" s="202">
        <f>S190*H190</f>
        <v>0</v>
      </c>
      <c r="AR190" s="12" t="s">
        <v>186</v>
      </c>
      <c r="AT190" s="12" t="s">
        <v>122</v>
      </c>
      <c r="AU190" s="12" t="s">
        <v>81</v>
      </c>
      <c r="AY190" s="12" t="s">
        <v>119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2" t="s">
        <v>79</v>
      </c>
      <c r="BK190" s="203">
        <f>ROUND(I190*H190,2)</f>
        <v>0</v>
      </c>
      <c r="BL190" s="12" t="s">
        <v>186</v>
      </c>
      <c r="BM190" s="12" t="s">
        <v>491</v>
      </c>
    </row>
    <row r="191" spans="2:65" s="1" customFormat="1" ht="22.5" customHeight="1">
      <c r="B191" s="33"/>
      <c r="C191" s="192" t="s">
        <v>492</v>
      </c>
      <c r="D191" s="192" t="s">
        <v>122</v>
      </c>
      <c r="E191" s="193" t="s">
        <v>493</v>
      </c>
      <c r="F191" s="194" t="s">
        <v>494</v>
      </c>
      <c r="G191" s="195" t="s">
        <v>125</v>
      </c>
      <c r="H191" s="196">
        <v>202.5</v>
      </c>
      <c r="I191" s="197"/>
      <c r="J191" s="198">
        <f>ROUND(I191*H191,2)</f>
        <v>0</v>
      </c>
      <c r="K191" s="194" t="s">
        <v>126</v>
      </c>
      <c r="L191" s="38"/>
      <c r="M191" s="199" t="s">
        <v>19</v>
      </c>
      <c r="N191" s="200" t="s">
        <v>45</v>
      </c>
      <c r="O191" s="74"/>
      <c r="P191" s="201">
        <f>O191*H191</f>
        <v>0</v>
      </c>
      <c r="Q191" s="201">
        <v>0.00021</v>
      </c>
      <c r="R191" s="201">
        <f>Q191*H191</f>
        <v>0.042525</v>
      </c>
      <c r="S191" s="201">
        <v>0</v>
      </c>
      <c r="T191" s="202">
        <f>S191*H191</f>
        <v>0</v>
      </c>
      <c r="AR191" s="12" t="s">
        <v>186</v>
      </c>
      <c r="AT191" s="12" t="s">
        <v>122</v>
      </c>
      <c r="AU191" s="12" t="s">
        <v>81</v>
      </c>
      <c r="AY191" s="12" t="s">
        <v>119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2" t="s">
        <v>79</v>
      </c>
      <c r="BK191" s="203">
        <f>ROUND(I191*H191,2)</f>
        <v>0</v>
      </c>
      <c r="BL191" s="12" t="s">
        <v>186</v>
      </c>
      <c r="BM191" s="12" t="s">
        <v>495</v>
      </c>
    </row>
    <row r="192" spans="2:63" s="10" customFormat="1" ht="22.8" customHeight="1">
      <c r="B192" s="176"/>
      <c r="C192" s="177"/>
      <c r="D192" s="178" t="s">
        <v>73</v>
      </c>
      <c r="E192" s="190" t="s">
        <v>496</v>
      </c>
      <c r="F192" s="190" t="s">
        <v>497</v>
      </c>
      <c r="G192" s="177"/>
      <c r="H192" s="177"/>
      <c r="I192" s="180"/>
      <c r="J192" s="191">
        <f>BK192</f>
        <v>0</v>
      </c>
      <c r="K192" s="177"/>
      <c r="L192" s="182"/>
      <c r="M192" s="183"/>
      <c r="N192" s="184"/>
      <c r="O192" s="184"/>
      <c r="P192" s="185">
        <f>SUM(P193:P195)</f>
        <v>0</v>
      </c>
      <c r="Q192" s="184"/>
      <c r="R192" s="185">
        <f>SUM(R193:R195)</f>
        <v>0.36432</v>
      </c>
      <c r="S192" s="184"/>
      <c r="T192" s="186">
        <f>SUM(T193:T195)</f>
        <v>0.11879999999999999</v>
      </c>
      <c r="AR192" s="187" t="s">
        <v>81</v>
      </c>
      <c r="AT192" s="188" t="s">
        <v>73</v>
      </c>
      <c r="AU192" s="188" t="s">
        <v>79</v>
      </c>
      <c r="AY192" s="187" t="s">
        <v>119</v>
      </c>
      <c r="BK192" s="189">
        <f>SUM(BK193:BK195)</f>
        <v>0</v>
      </c>
    </row>
    <row r="193" spans="2:65" s="1" customFormat="1" ht="16.5" customHeight="1">
      <c r="B193" s="33"/>
      <c r="C193" s="192" t="s">
        <v>498</v>
      </c>
      <c r="D193" s="192" t="s">
        <v>122</v>
      </c>
      <c r="E193" s="193" t="s">
        <v>499</v>
      </c>
      <c r="F193" s="194" t="s">
        <v>500</v>
      </c>
      <c r="G193" s="195" t="s">
        <v>125</v>
      </c>
      <c r="H193" s="196">
        <v>792</v>
      </c>
      <c r="I193" s="197"/>
      <c r="J193" s="198">
        <f>ROUND(I193*H193,2)</f>
        <v>0</v>
      </c>
      <c r="K193" s="194" t="s">
        <v>126</v>
      </c>
      <c r="L193" s="38"/>
      <c r="M193" s="199" t="s">
        <v>19</v>
      </c>
      <c r="N193" s="200" t="s">
        <v>45</v>
      </c>
      <c r="O193" s="74"/>
      <c r="P193" s="201">
        <f>O193*H193</f>
        <v>0</v>
      </c>
      <c r="Q193" s="201">
        <v>0</v>
      </c>
      <c r="R193" s="201">
        <f>Q193*H193</f>
        <v>0</v>
      </c>
      <c r="S193" s="201">
        <v>0.00015</v>
      </c>
      <c r="T193" s="202">
        <f>S193*H193</f>
        <v>0.11879999999999999</v>
      </c>
      <c r="AR193" s="12" t="s">
        <v>186</v>
      </c>
      <c r="AT193" s="12" t="s">
        <v>122</v>
      </c>
      <c r="AU193" s="12" t="s">
        <v>81</v>
      </c>
      <c r="AY193" s="12" t="s">
        <v>119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2" t="s">
        <v>79</v>
      </c>
      <c r="BK193" s="203">
        <f>ROUND(I193*H193,2)</f>
        <v>0</v>
      </c>
      <c r="BL193" s="12" t="s">
        <v>186</v>
      </c>
      <c r="BM193" s="12" t="s">
        <v>501</v>
      </c>
    </row>
    <row r="194" spans="2:65" s="1" customFormat="1" ht="16.5" customHeight="1">
      <c r="B194" s="33"/>
      <c r="C194" s="192" t="s">
        <v>502</v>
      </c>
      <c r="D194" s="192" t="s">
        <v>122</v>
      </c>
      <c r="E194" s="193" t="s">
        <v>503</v>
      </c>
      <c r="F194" s="194" t="s">
        <v>504</v>
      </c>
      <c r="G194" s="195" t="s">
        <v>125</v>
      </c>
      <c r="H194" s="196">
        <v>792</v>
      </c>
      <c r="I194" s="197"/>
      <c r="J194" s="198">
        <f>ROUND(I194*H194,2)</f>
        <v>0</v>
      </c>
      <c r="K194" s="194" t="s">
        <v>126</v>
      </c>
      <c r="L194" s="38"/>
      <c r="M194" s="199" t="s">
        <v>19</v>
      </c>
      <c r="N194" s="200" t="s">
        <v>45</v>
      </c>
      <c r="O194" s="74"/>
      <c r="P194" s="201">
        <f>O194*H194</f>
        <v>0</v>
      </c>
      <c r="Q194" s="201">
        <v>0.0002</v>
      </c>
      <c r="R194" s="201">
        <f>Q194*H194</f>
        <v>0.1584</v>
      </c>
      <c r="S194" s="201">
        <v>0</v>
      </c>
      <c r="T194" s="202">
        <f>S194*H194</f>
        <v>0</v>
      </c>
      <c r="AR194" s="12" t="s">
        <v>186</v>
      </c>
      <c r="AT194" s="12" t="s">
        <v>122</v>
      </c>
      <c r="AU194" s="12" t="s">
        <v>81</v>
      </c>
      <c r="AY194" s="12" t="s">
        <v>119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2" t="s">
        <v>79</v>
      </c>
      <c r="BK194" s="203">
        <f>ROUND(I194*H194,2)</f>
        <v>0</v>
      </c>
      <c r="BL194" s="12" t="s">
        <v>186</v>
      </c>
      <c r="BM194" s="12" t="s">
        <v>505</v>
      </c>
    </row>
    <row r="195" spans="2:65" s="1" customFormat="1" ht="22.5" customHeight="1">
      <c r="B195" s="33"/>
      <c r="C195" s="192" t="s">
        <v>506</v>
      </c>
      <c r="D195" s="192" t="s">
        <v>122</v>
      </c>
      <c r="E195" s="193" t="s">
        <v>507</v>
      </c>
      <c r="F195" s="194" t="s">
        <v>508</v>
      </c>
      <c r="G195" s="195" t="s">
        <v>125</v>
      </c>
      <c r="H195" s="196">
        <v>792</v>
      </c>
      <c r="I195" s="197"/>
      <c r="J195" s="198">
        <f>ROUND(I195*H195,2)</f>
        <v>0</v>
      </c>
      <c r="K195" s="194" t="s">
        <v>126</v>
      </c>
      <c r="L195" s="38"/>
      <c r="M195" s="199" t="s">
        <v>19</v>
      </c>
      <c r="N195" s="200" t="s">
        <v>45</v>
      </c>
      <c r="O195" s="74"/>
      <c r="P195" s="201">
        <f>O195*H195</f>
        <v>0</v>
      </c>
      <c r="Q195" s="201">
        <v>0.00026</v>
      </c>
      <c r="R195" s="201">
        <f>Q195*H195</f>
        <v>0.20592</v>
      </c>
      <c r="S195" s="201">
        <v>0</v>
      </c>
      <c r="T195" s="202">
        <f>S195*H195</f>
        <v>0</v>
      </c>
      <c r="AR195" s="12" t="s">
        <v>186</v>
      </c>
      <c r="AT195" s="12" t="s">
        <v>122</v>
      </c>
      <c r="AU195" s="12" t="s">
        <v>81</v>
      </c>
      <c r="AY195" s="12" t="s">
        <v>119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2" t="s">
        <v>79</v>
      </c>
      <c r="BK195" s="203">
        <f>ROUND(I195*H195,2)</f>
        <v>0</v>
      </c>
      <c r="BL195" s="12" t="s">
        <v>186</v>
      </c>
      <c r="BM195" s="12" t="s">
        <v>509</v>
      </c>
    </row>
    <row r="196" spans="2:63" s="10" customFormat="1" ht="25.9" customHeight="1">
      <c r="B196" s="176"/>
      <c r="C196" s="177"/>
      <c r="D196" s="178" t="s">
        <v>73</v>
      </c>
      <c r="E196" s="179" t="s">
        <v>510</v>
      </c>
      <c r="F196" s="179" t="s">
        <v>511</v>
      </c>
      <c r="G196" s="177"/>
      <c r="H196" s="177"/>
      <c r="I196" s="180"/>
      <c r="J196" s="181">
        <f>BK196</f>
        <v>0</v>
      </c>
      <c r="K196" s="177"/>
      <c r="L196" s="182"/>
      <c r="M196" s="183"/>
      <c r="N196" s="184"/>
      <c r="O196" s="184"/>
      <c r="P196" s="185">
        <f>SUM(P197:P200)</f>
        <v>0</v>
      </c>
      <c r="Q196" s="184"/>
      <c r="R196" s="185">
        <f>SUM(R197:R200)</f>
        <v>0</v>
      </c>
      <c r="S196" s="184"/>
      <c r="T196" s="186">
        <f>SUM(T197:T200)</f>
        <v>0</v>
      </c>
      <c r="AR196" s="187" t="s">
        <v>140</v>
      </c>
      <c r="AT196" s="188" t="s">
        <v>73</v>
      </c>
      <c r="AU196" s="188" t="s">
        <v>74</v>
      </c>
      <c r="AY196" s="187" t="s">
        <v>119</v>
      </c>
      <c r="BK196" s="189">
        <f>SUM(BK197:BK200)</f>
        <v>0</v>
      </c>
    </row>
    <row r="197" spans="2:65" s="1" customFormat="1" ht="16.5" customHeight="1">
      <c r="B197" s="33"/>
      <c r="C197" s="192" t="s">
        <v>512</v>
      </c>
      <c r="D197" s="192" t="s">
        <v>122</v>
      </c>
      <c r="E197" s="193" t="s">
        <v>513</v>
      </c>
      <c r="F197" s="194" t="s">
        <v>514</v>
      </c>
      <c r="G197" s="195" t="s">
        <v>294</v>
      </c>
      <c r="H197" s="196">
        <v>1</v>
      </c>
      <c r="I197" s="197"/>
      <c r="J197" s="198">
        <f>ROUND(I197*H197,2)</f>
        <v>0</v>
      </c>
      <c r="K197" s="194" t="s">
        <v>515</v>
      </c>
      <c r="L197" s="38"/>
      <c r="M197" s="199" t="s">
        <v>19</v>
      </c>
      <c r="N197" s="200" t="s">
        <v>45</v>
      </c>
      <c r="O197" s="74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12" t="s">
        <v>516</v>
      </c>
      <c r="AT197" s="12" t="s">
        <v>122</v>
      </c>
      <c r="AU197" s="12" t="s">
        <v>79</v>
      </c>
      <c r="AY197" s="12" t="s">
        <v>119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2" t="s">
        <v>79</v>
      </c>
      <c r="BK197" s="203">
        <f>ROUND(I197*H197,2)</f>
        <v>0</v>
      </c>
      <c r="BL197" s="12" t="s">
        <v>516</v>
      </c>
      <c r="BM197" s="12" t="s">
        <v>517</v>
      </c>
    </row>
    <row r="198" spans="2:65" s="1" customFormat="1" ht="16.5" customHeight="1">
      <c r="B198" s="33"/>
      <c r="C198" s="192" t="s">
        <v>518</v>
      </c>
      <c r="D198" s="192" t="s">
        <v>122</v>
      </c>
      <c r="E198" s="193" t="s">
        <v>519</v>
      </c>
      <c r="F198" s="194" t="s">
        <v>520</v>
      </c>
      <c r="G198" s="195" t="s">
        <v>294</v>
      </c>
      <c r="H198" s="196">
        <v>1</v>
      </c>
      <c r="I198" s="197"/>
      <c r="J198" s="198">
        <f>ROUND(I198*H198,2)</f>
        <v>0</v>
      </c>
      <c r="K198" s="194" t="s">
        <v>515</v>
      </c>
      <c r="L198" s="38"/>
      <c r="M198" s="199" t="s">
        <v>19</v>
      </c>
      <c r="N198" s="200" t="s">
        <v>45</v>
      </c>
      <c r="O198" s="74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12" t="s">
        <v>516</v>
      </c>
      <c r="AT198" s="12" t="s">
        <v>122</v>
      </c>
      <c r="AU198" s="12" t="s">
        <v>79</v>
      </c>
      <c r="AY198" s="12" t="s">
        <v>119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2" t="s">
        <v>79</v>
      </c>
      <c r="BK198" s="203">
        <f>ROUND(I198*H198,2)</f>
        <v>0</v>
      </c>
      <c r="BL198" s="12" t="s">
        <v>516</v>
      </c>
      <c r="BM198" s="12" t="s">
        <v>521</v>
      </c>
    </row>
    <row r="199" spans="2:65" s="1" customFormat="1" ht="16.5" customHeight="1">
      <c r="B199" s="33"/>
      <c r="C199" s="192" t="s">
        <v>522</v>
      </c>
      <c r="D199" s="192" t="s">
        <v>122</v>
      </c>
      <c r="E199" s="193" t="s">
        <v>523</v>
      </c>
      <c r="F199" s="194" t="s">
        <v>524</v>
      </c>
      <c r="G199" s="195" t="s">
        <v>294</v>
      </c>
      <c r="H199" s="196">
        <v>1</v>
      </c>
      <c r="I199" s="197"/>
      <c r="J199" s="198">
        <f>ROUND(I199*H199,2)</f>
        <v>0</v>
      </c>
      <c r="K199" s="194" t="s">
        <v>515</v>
      </c>
      <c r="L199" s="38"/>
      <c r="M199" s="199" t="s">
        <v>19</v>
      </c>
      <c r="N199" s="200" t="s">
        <v>45</v>
      </c>
      <c r="O199" s="74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12" t="s">
        <v>516</v>
      </c>
      <c r="AT199" s="12" t="s">
        <v>122</v>
      </c>
      <c r="AU199" s="12" t="s">
        <v>79</v>
      </c>
      <c r="AY199" s="12" t="s">
        <v>119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2" t="s">
        <v>79</v>
      </c>
      <c r="BK199" s="203">
        <f>ROUND(I199*H199,2)</f>
        <v>0</v>
      </c>
      <c r="BL199" s="12" t="s">
        <v>516</v>
      </c>
      <c r="BM199" s="12" t="s">
        <v>525</v>
      </c>
    </row>
    <row r="200" spans="2:65" s="1" customFormat="1" ht="16.5" customHeight="1">
      <c r="B200" s="33"/>
      <c r="C200" s="192" t="s">
        <v>526</v>
      </c>
      <c r="D200" s="192" t="s">
        <v>122</v>
      </c>
      <c r="E200" s="193" t="s">
        <v>527</v>
      </c>
      <c r="F200" s="194" t="s">
        <v>528</v>
      </c>
      <c r="G200" s="195" t="s">
        <v>294</v>
      </c>
      <c r="H200" s="196">
        <v>1</v>
      </c>
      <c r="I200" s="197"/>
      <c r="J200" s="198">
        <f>ROUND(I200*H200,2)</f>
        <v>0</v>
      </c>
      <c r="K200" s="194" t="s">
        <v>19</v>
      </c>
      <c r="L200" s="38"/>
      <c r="M200" s="214" t="s">
        <v>19</v>
      </c>
      <c r="N200" s="215" t="s">
        <v>45</v>
      </c>
      <c r="O200" s="216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2" t="s">
        <v>516</v>
      </c>
      <c r="AT200" s="12" t="s">
        <v>122</v>
      </c>
      <c r="AU200" s="12" t="s">
        <v>79</v>
      </c>
      <c r="AY200" s="12" t="s">
        <v>119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2" t="s">
        <v>79</v>
      </c>
      <c r="BK200" s="203">
        <f>ROUND(I200*H200,2)</f>
        <v>0</v>
      </c>
      <c r="BL200" s="12" t="s">
        <v>516</v>
      </c>
      <c r="BM200" s="12" t="s">
        <v>529</v>
      </c>
    </row>
    <row r="201" spans="2:12" s="1" customFormat="1" ht="6.95" customHeight="1">
      <c r="B201" s="52"/>
      <c r="C201" s="53"/>
      <c r="D201" s="53"/>
      <c r="E201" s="53"/>
      <c r="F201" s="53"/>
      <c r="G201" s="53"/>
      <c r="H201" s="53"/>
      <c r="I201" s="143"/>
      <c r="J201" s="53"/>
      <c r="K201" s="53"/>
      <c r="L201" s="38"/>
    </row>
  </sheetData>
  <sheetProtection password="CC35" sheet="1" objects="1" scenarios="1" formatColumns="0" formatRows="0" autoFilter="0"/>
  <autoFilter ref="C89:K200"/>
  <mergeCells count="6">
    <mergeCell ref="E7:H7"/>
    <mergeCell ref="E16:H16"/>
    <mergeCell ref="E25:H25"/>
    <mergeCell ref="E46:H46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DESKTOP-CL8LJMA\User</cp:lastModifiedBy>
  <dcterms:created xsi:type="dcterms:W3CDTF">2019-03-14T18:09:20Z</dcterms:created>
  <dcterms:modified xsi:type="dcterms:W3CDTF">2019-03-14T18:09:22Z</dcterms:modified>
  <cp:category/>
  <cp:version/>
  <cp:contentType/>
  <cp:contentStatus/>
</cp:coreProperties>
</file>