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01.1 - KOMUNIKACE - siln..." sheetId="2" r:id="rId2"/>
    <sheet name="101.2 - MÍSTNÍ KOMUNIKACE..." sheetId="3" r:id="rId3"/>
    <sheet name="401 - PŘELOŽKA vedení CETIN" sheetId="4" r:id="rId4"/>
    <sheet name="VRN - Vedlejší a ostatní ..." sheetId="5" r:id="rId5"/>
    <sheet name="Pokyny pro vyplnění" sheetId="6" r:id="rId6"/>
  </sheets>
  <definedNames>
    <definedName name="_xlnm.Print_Area" localSheetId="0">'Rekapitulace stavby'!$D$4:$AO$36,'Rekapitulace stavby'!$C$42:$AQ$59</definedName>
    <definedName name="_xlnm._FilterDatabase" localSheetId="1" hidden="1">'101.1 - KOMUNIKACE - siln...'!$C$86:$K$278</definedName>
    <definedName name="_xlnm.Print_Area" localSheetId="1">'101.1 - KOMUNIKACE - siln...'!$C$4:$J$39,'101.1 - KOMUNIKACE - siln...'!$C$45:$J$68,'101.1 - KOMUNIKACE - siln...'!$C$74:$K$278</definedName>
    <definedName name="_xlnm._FilterDatabase" localSheetId="2" hidden="1">'101.2 - MÍSTNÍ KOMUNIKACE...'!$C$85:$K$220</definedName>
    <definedName name="_xlnm.Print_Area" localSheetId="2">'101.2 - MÍSTNÍ KOMUNIKACE...'!$C$4:$J$39,'101.2 - MÍSTNÍ KOMUNIKACE...'!$C$45:$J$67,'101.2 - MÍSTNÍ KOMUNIKACE...'!$C$73:$K$220</definedName>
    <definedName name="_xlnm._FilterDatabase" localSheetId="3" hidden="1">'401 - PŘELOŽKA vedení CETIN'!$C$79:$K$83</definedName>
    <definedName name="_xlnm.Print_Area" localSheetId="3">'401 - PŘELOŽKA vedení CETIN'!$C$4:$J$39,'401 - PŘELOŽKA vedení CETIN'!$C$45:$J$61,'401 - PŘELOŽKA vedení CETIN'!$C$67:$K$83</definedName>
    <definedName name="_xlnm._FilterDatabase" localSheetId="4" hidden="1">'VRN - Vedlejší a ostatní ...'!$C$85:$K$118</definedName>
    <definedName name="_xlnm.Print_Area" localSheetId="4">'VRN - Vedlejší a ostatní ...'!$C$4:$J$39,'VRN - Vedlejší a ostatní ...'!$C$45:$J$67,'VRN - Vedlejší a ostatní ...'!$C$73:$K$118</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1">'101.1 - KOMUNIKACE - siln...'!$86:$86</definedName>
    <definedName name="_xlnm.Print_Titles" localSheetId="2">'101.2 - MÍSTNÍ KOMUNIKACE...'!$85:$85</definedName>
    <definedName name="_xlnm.Print_Titles" localSheetId="3">'401 - PŘELOŽKA vedení CETIN'!$79:$79</definedName>
    <definedName name="_xlnm.Print_Titles" localSheetId="4">'VRN - Vedlejší a ostatní ...'!$85:$85</definedName>
  </definedNames>
  <calcPr fullCalcOnLoad="1"/>
</workbook>
</file>

<file path=xl/sharedStrings.xml><?xml version="1.0" encoding="utf-8"?>
<sst xmlns="http://schemas.openxmlformats.org/spreadsheetml/2006/main" count="4501" uniqueCount="959">
  <si>
    <t>Export Komplet</t>
  </si>
  <si>
    <t>VZ</t>
  </si>
  <si>
    <t>2.0</t>
  </si>
  <si>
    <t>ZAMOK</t>
  </si>
  <si>
    <t>False</t>
  </si>
  <si>
    <t>{2b56be31-ffd7-46ce-a570-b297acea1c2a}</t>
  </si>
  <si>
    <t>0,01</t>
  </si>
  <si>
    <t>21</t>
  </si>
  <si>
    <t>15</t>
  </si>
  <si>
    <t>REKAPITULACE STAVBY</t>
  </si>
  <si>
    <t>v ---  níže se nacházejí doplnkové a pomocné údaje k sestavám  --- v</t>
  </si>
  <si>
    <t>Návod na vyplnění</t>
  </si>
  <si>
    <t>0,001</t>
  </si>
  <si>
    <t>Kód:</t>
  </si>
  <si>
    <t>BRA</t>
  </si>
  <si>
    <t>Měnit lze pouze buňky se žlutým podbarvením!
1) v Rekapitulaci stavby vyplňte údaje o Uchazeči (přenesou se do ostatních sestav i v jiných listech)
2) na vybraných listech vyplňte v sestavě Soupis prací ceny u položek</t>
  </si>
  <si>
    <t>Stavba:</t>
  </si>
  <si>
    <t>II/233  Břasy - Stupno</t>
  </si>
  <si>
    <t>KSO:</t>
  </si>
  <si>
    <t/>
  </si>
  <si>
    <t>CC-CZ:</t>
  </si>
  <si>
    <t>Místo:</t>
  </si>
  <si>
    <t xml:space="preserve"> </t>
  </si>
  <si>
    <t>Datum:</t>
  </si>
  <si>
    <t>6. 12. 2018</t>
  </si>
  <si>
    <t>Zadavatel:</t>
  </si>
  <si>
    <t>IČ:</t>
  </si>
  <si>
    <t>SÚSPK + Obec Břasy</t>
  </si>
  <si>
    <t>DIČ:</t>
  </si>
  <si>
    <t>Uchazeč:</t>
  </si>
  <si>
    <t>Vyplň údaj</t>
  </si>
  <si>
    <t>Projektant:</t>
  </si>
  <si>
    <t>True</t>
  </si>
  <si>
    <t>Zpracovatel:</t>
  </si>
  <si>
    <t>Zítek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</si>
  <si>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</si>
  <si>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</si>
  <si>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</si>
  <si>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</si>
  <si>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</si>
  <si>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</si>
  <si>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</si>
  <si>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</si>
  <si>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</si>
  <si>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</si>
  <si>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</si>
  <si>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</si>
  <si>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</si>
  <si>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</si>
  <si>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</si>
  <si>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</si>
  <si>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</si>
  <si>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</si>
  <si>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</si>
  <si>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</si>
  <si>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</si>
  <si>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</si>
  <si>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</si>
  <si>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</si>
  <si>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</si>
  <si>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</si>
  <si>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</si>
  <si>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</si>
  <si>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</si>
  <si>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</si>
  <si>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</si>
  <si>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</si>
  <si>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</si>
  <si>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</si>
  <si>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</si>
  <si>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</si>
  <si>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</si>
  <si>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</si>
  <si>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</si>
  <si>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</si>
  <si>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</si>
  <si>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101.1</t>
  </si>
  <si>
    <t>KOMUNIKACE - silnice II/233</t>
  </si>
  <si>
    <t>STA</t>
  </si>
  <si>
    <t>1</t>
  </si>
  <si>
    <t>{47487de7-3d46-4755-848d-4ec5eeaec872}</t>
  </si>
  <si>
    <t>2</t>
  </si>
  <si>
    <t>101.2</t>
  </si>
  <si>
    <t>MÍSTNÍ KOMUNIKACE, CHODNÍKY</t>
  </si>
  <si>
    <t>{2e318a97-db85-47e5-97c9-aa5ee439cbef}</t>
  </si>
  <si>
    <t>401</t>
  </si>
  <si>
    <t>PŘELOŽKA vedení CETIN</t>
  </si>
  <si>
    <t>{3adc4d24-3729-4014-970c-4cbf9af58b62}</t>
  </si>
  <si>
    <t>VRN</t>
  </si>
  <si>
    <t>Vedlejší a ostatní náklady</t>
  </si>
  <si>
    <t>{1d4362df-d00f-43d4-b78b-8496f485346f}</t>
  </si>
  <si>
    <t>KRYCÍ LIST SOUPISU PRACÍ</t>
  </si>
  <si>
    <t>Objekt:</t>
  </si>
  <si>
    <t>101.1 - KOMUNIKACE - silnice II/233</t>
  </si>
  <si>
    <t>SÚSPK</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</si>
  <si>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</si>
  <si>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</si>
  <si>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</si>
  <si>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</si>
  <si>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</si>
  <si>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</si>
  <si>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</si>
  <si>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</si>
  <si>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</si>
  <si>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</si>
  <si>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</si>
  <si>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</si>
  <si>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</si>
  <si>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</si>
  <si>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</si>
  <si>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</si>
  <si>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</si>
  <si>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</si>
  <si>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</si>
  <si>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</si>
  <si>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</si>
  <si>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</si>
  <si>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</si>
  <si>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</si>
  <si>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</si>
  <si>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</si>
  <si>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</si>
  <si>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</si>
  <si>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</si>
  <si>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</si>
  <si>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113107143</t>
  </si>
  <si>
    <t>Odstranění podkladů nebo krytů ručně s přemístěním hmot na skládku na vzdálenost do 3 m nebo s naložením na dopravní prostředek živičných, o tl. vrstvy přes 100 do 150 mm</t>
  </si>
  <si>
    <t>m2</t>
  </si>
  <si>
    <t>CS ÚRS 2018 01</t>
  </si>
  <si>
    <t>4</t>
  </si>
  <si>
    <t>-1183357849</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</si>
  <si>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</si>
  <si>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</si>
  <si>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t>
  </si>
  <si>
    <t>Poznámka k položce:
nutné ruční odstranění (vybourání) živičného krytu kolem překážek, po frézování</t>
  </si>
  <si>
    <t>113154363</t>
  </si>
  <si>
    <t>Frézování živičného podkladu nebo krytu s naložením na dopravní prostředek plochy přes 1 000 do 10 000 m2 s překážkami v trase pruhu šířky přes 1 m do 2 m, tloušťky vrstvy 50 mm</t>
  </si>
  <si>
    <t>-935831984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</si>
  <si>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</si>
  <si>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plocha určena graficky v AutoCadu
- frézovaná drť odprodána zhotoviteli, část použita na zpevnění krajnic</t>
  </si>
  <si>
    <t>3</t>
  </si>
  <si>
    <t>113154364</t>
  </si>
  <si>
    <t>Frézování živičného podkladu nebo krytu s naložením na dopravní prostředek plochy přes 1 000 do 10 000 m2 s překážkami v trase pruhu šířky přes 1 m do 2 m, tloušťky vrstvy 100 mm</t>
  </si>
  <si>
    <t>-642996309</t>
  </si>
  <si>
    <t>113202111</t>
  </si>
  <si>
    <t>Vytrhání obrub s vybouráním lože, s přemístěním hmot na skládku na vzdálenost do 3 m nebo s naložením na dopravní prostředek z krajníků nebo obrubníků stojatých</t>
  </si>
  <si>
    <t>m</t>
  </si>
  <si>
    <t>745409787</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</si>
  <si>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</si>
  <si>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5</t>
  </si>
  <si>
    <t>122202201</t>
  </si>
  <si>
    <t>Odkopávky a prokopávky nezapažené pro silnice s přemístěním výkopku v příčných profilech na vzdálenost do 15 m nebo s naložením na dopravní prostředek v hornině tř. 3 do 100 m3</t>
  </si>
  <si>
    <t>m3</t>
  </si>
  <si>
    <t>-1981593611</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</si>
  <si>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</si>
  <si>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VV</t>
  </si>
  <si>
    <t>rozšíření v oblouku</t>
  </si>
  <si>
    <t>(123+62*0,5)*0,6</t>
  </si>
  <si>
    <t>rozšíření křižovatky</t>
  </si>
  <si>
    <t>(35+52*0,5)*0,6</t>
  </si>
  <si>
    <t>Součet</t>
  </si>
  <si>
    <t>6</t>
  </si>
  <si>
    <t>132201201</t>
  </si>
  <si>
    <t>Hloubení zapažených i nezapažených rýh šířky přes 600 do 2 000 mm s urovnáním dna do předepsaného profilu a spádu v hornině tř. 3 do 100 m3</t>
  </si>
  <si>
    <t>83447214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</si>
  <si>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</si>
  <si>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2*0,8*1,5</t>
  </si>
  <si>
    <t>7</t>
  </si>
  <si>
    <t>162401101</t>
  </si>
  <si>
    <t>Vodorovné přemístění výkopku nebo sypaniny po suchu na obvyklém dopravním prostředku, bez naložení výkopku, avšak se složením bez rozhrnutí z horniny tř. 1 až 4 na vzdálenost přes 1 000 do 1 500 m</t>
  </si>
  <si>
    <t>1110950290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</si>
  <si>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</si>
  <si>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8</t>
  </si>
  <si>
    <t>162701110R</t>
  </si>
  <si>
    <t>Vodorovné přemístění výkopku nebo sypaniny po suchu na obvyklém dopravním prostředku, bez naložení výkopku, avšak se složením bez rozhrnutí z horniny tř. 1 až 4 na skládku do vzdálenosti dle možností zhotovitele se složením</t>
  </si>
  <si>
    <t>2063449740</t>
  </si>
  <si>
    <t>129+2,4-81,600</t>
  </si>
  <si>
    <t>9</t>
  </si>
  <si>
    <t>167101101</t>
  </si>
  <si>
    <t>Nakládání, skládání a překládání neulehlého výkopku nebo sypaniny nakládání, množství do 100 m3, z hornin tř. 1 až 4</t>
  </si>
  <si>
    <t>1723930271</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</si>
  <si>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</si>
  <si>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10</t>
  </si>
  <si>
    <t>171201211</t>
  </si>
  <si>
    <t>Poplatek za uložení stavebního odpadu na skládce (skládkovné) zeminy a kameniva zatříděného do Katalogu odpadů pod kódem 170 504</t>
  </si>
  <si>
    <t>t</t>
  </si>
  <si>
    <t>1002746301</t>
  </si>
  <si>
    <t xml:space="preserve">Poznámka k souboru cen:
1. Ceny uvedené v souboru cen lze po dohodě upravit podle místních podmínek.
</t>
  </si>
  <si>
    <t>49,8*1,7</t>
  </si>
  <si>
    <t>11</t>
  </si>
  <si>
    <t>174101101</t>
  </si>
  <si>
    <t>Zásyp sypaninou z jakékoliv horniny s uložením výkopku ve vrstvách se zhutněním jam, šachet, rýh nebo kolem objektů v těchto vykopávkách</t>
  </si>
  <si>
    <t>1680126244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</si>
  <si>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</si>
  <si>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2*0,8*0,95</t>
  </si>
  <si>
    <t>12</t>
  </si>
  <si>
    <t>M</t>
  </si>
  <si>
    <t>58344200</t>
  </si>
  <si>
    <t>štěrkodrť frakce 0/63 třída C</t>
  </si>
  <si>
    <t>177363900</t>
  </si>
  <si>
    <t>1,520*1,8</t>
  </si>
  <si>
    <t>13</t>
  </si>
  <si>
    <t>175151101</t>
  </si>
  <si>
    <t>Obsypání potrubí strojně sypaninou z vhodných hornin tř. 1 až 4 nebo materiálem připraveným podél výkopu ve vzdálenosti do 3 m od jeho kraje, pro jakoukoliv hloubku výkopu a míru zhutnění bez prohození sypaniny</t>
  </si>
  <si>
    <t>-709009984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</si>
  <si>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</si>
  <si>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2*0,8*0,45</t>
  </si>
  <si>
    <t>14</t>
  </si>
  <si>
    <t>58337331</t>
  </si>
  <si>
    <t>štěrkopísek frakce 0/22</t>
  </si>
  <si>
    <t>765202983</t>
  </si>
  <si>
    <t>0,720*1,8</t>
  </si>
  <si>
    <t>181301101</t>
  </si>
  <si>
    <t>Rozprostření a urovnání ornice v rovině nebo ve svahu sklonu do 1:5 při souvislé ploše do 500 m2, tl. vrstvy do 100 mm</t>
  </si>
  <si>
    <t>-1454186434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</si>
  <si>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</si>
  <si>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16</t>
  </si>
  <si>
    <t>103111001</t>
  </si>
  <si>
    <t>Ornice, kompletní dodávka vhodné zeminy pro založení trávníku</t>
  </si>
  <si>
    <t>-800596598</t>
  </si>
  <si>
    <t>(595+48)*0,1</t>
  </si>
  <si>
    <t>17</t>
  </si>
  <si>
    <t>181411131</t>
  </si>
  <si>
    <t>Založení trávníku na půdě předem připravené plochy do 1000 m2 výsevem včetně utažení parkového v rovině nebo na svahu do 1:5</t>
  </si>
  <si>
    <t>-1253172609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</si>
  <si>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</si>
  <si>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t>
  </si>
  <si>
    <t>181411132</t>
  </si>
  <si>
    <t>Založení trávníku na půdě předem připravené plochy do 1000 m2 výsevem včetně utažení parkového na svahu přes 1:5 do 1:2</t>
  </si>
  <si>
    <t>1181085560</t>
  </si>
  <si>
    <t>19</t>
  </si>
  <si>
    <t>00572410</t>
  </si>
  <si>
    <t>osivo směs travní parková</t>
  </si>
  <si>
    <t>kg</t>
  </si>
  <si>
    <t>2071380334</t>
  </si>
  <si>
    <t>595,000+48</t>
  </si>
  <si>
    <t>643*0,025 'Přepočtené koeficientem množství</t>
  </si>
  <si>
    <t>20</t>
  </si>
  <si>
    <t>181951102</t>
  </si>
  <si>
    <t>Úprava pláně vyrovnáním výškových rozdílů v hornině tř. 1 až 4 se zhutněním</t>
  </si>
  <si>
    <t>750197869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</si>
  <si>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</si>
  <si>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123+62*0,5</t>
  </si>
  <si>
    <t>35+52*0,5</t>
  </si>
  <si>
    <t>999100100R</t>
  </si>
  <si>
    <t>Výměna nevhodné podložní zeminy (odkop zeminy, odvoz, skládkovné, dovoz vhodného materiálu, pokládka se zhutněním)</t>
  </si>
  <si>
    <t>40922237</t>
  </si>
  <si>
    <t>Poznámka k položce:
(v případě nevyhovující statické zatěž. zkoušky zemní pláně)
Provedení z vhodné kamenito-písčito-štěrkovité sypaniny (např. drcené kamenivo frakce 0-125/250 mm)
ukládané a hutněné ve dvou vrstvách. Posledních cca 5 cm aktivní zóny doporučujeme realizovat
ze ŠD frakce 0/32  mm pro dosažení požadované rovinatosti zemní pláně.</t>
  </si>
  <si>
    <t>123*0,5</t>
  </si>
  <si>
    <t>22</t>
  </si>
  <si>
    <t>182201101</t>
  </si>
  <si>
    <t>Svahování trvalých svahů do projektovaných profilů s potřebným přemístěním výkopku při svahování násypů v jakékoliv hornině</t>
  </si>
  <si>
    <t>1026356876</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</si>
  <si>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</si>
  <si>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23</t>
  </si>
  <si>
    <t>182301121</t>
  </si>
  <si>
    <t>Rozprostření a urovnání ornice ve svahu sklonu přes 1:5 při souvislé ploše do 500 m2, tl. vrstvy do 100 mm</t>
  </si>
  <si>
    <t>258860477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</si>
  <si>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</si>
  <si>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Vodorovné konstrukce</t>
  </si>
  <si>
    <t>24</t>
  </si>
  <si>
    <t>451573111</t>
  </si>
  <si>
    <t>Lože pod potrubí, stoky a drobné objekty v otevřeném výkopu z písku a štěrkopísku do 63 mm</t>
  </si>
  <si>
    <t>-100645383</t>
  </si>
  <si>
    <t xml:space="preserve">Poznámka k souboru cen:
1. Ceny -1111 a -1192 lze použít i pro zřízení sběrných vrstev nad drenážními trubkami.
2. V cenách -5111 a -1192 jsou započteny i náklady na prohození výkopku získaného při zemních pracích.
</t>
  </si>
  <si>
    <t>25</t>
  </si>
  <si>
    <t>452311121</t>
  </si>
  <si>
    <t>Podkladní a zajišťovací konstrukce z betonu prostého v otevřeném výkopu desky pod potrubí, stoky a drobné objekty z betonu tř. C 8/10</t>
  </si>
  <si>
    <t>166704232</t>
  </si>
  <si>
    <t xml:space="preserve">Poznámka k souboru cen:
1. Ceny -1121 až -1181 a -1192 lze použít i pro ochrannou vrstvu pod železobetonové konstrukce.
2. Ceny -2121 až -2181 a -2192 jsou určeny pro jakékoliv úkosy sedel.
</t>
  </si>
  <si>
    <t>2*0,6*0,6*0,1</t>
  </si>
  <si>
    <t>Komunikace pozemní</t>
  </si>
  <si>
    <t>26</t>
  </si>
  <si>
    <t>564851111</t>
  </si>
  <si>
    <t>Podklad ze štěrkodrti ŠD s rozprostřením a zhutněním, po zhutnění tl. 150 mm</t>
  </si>
  <si>
    <t>756985510</t>
  </si>
  <si>
    <t>rozšíření oblouku</t>
  </si>
  <si>
    <t>123+62*0,4</t>
  </si>
  <si>
    <t>oprava případných poškozených míst podkladní vrstvy stáv. vozovky - 10%</t>
  </si>
  <si>
    <t>0,1*8100</t>
  </si>
  <si>
    <t>27</t>
  </si>
  <si>
    <t>564861111</t>
  </si>
  <si>
    <t>Podklad ze štěrkodrti ŠD s rozprostřením a zhutněním, po zhutnění tl. 200 mm</t>
  </si>
  <si>
    <t>-1167674944</t>
  </si>
  <si>
    <t>28</t>
  </si>
  <si>
    <t>565146111</t>
  </si>
  <si>
    <t>Asfaltový beton vrstva podkladní ACP 22 (obalované kamenivo hrubozrnné - OKH) s rozprostřením a zhutněním v pruhu šířky do 3 m, po zhutnění tl. 60 mm</t>
  </si>
  <si>
    <t>327074650</t>
  </si>
  <si>
    <t xml:space="preserve">Poznámka k souboru cen:
1. ČSN EN 13108-1 připouští pro ACP 22 pouze tl. 60 až 100 mm.
</t>
  </si>
  <si>
    <t>29</t>
  </si>
  <si>
    <t>565166121</t>
  </si>
  <si>
    <t>Asfaltový beton vrstva podkladní ACP 22 (obalované kamenivo hrubozrnné - OKH) s rozprostřením a zhutněním v pruhu šířky přes 3 m, po zhutnění tl. 80 mm</t>
  </si>
  <si>
    <t>-1370650364</t>
  </si>
  <si>
    <t>30</t>
  </si>
  <si>
    <t>567132115</t>
  </si>
  <si>
    <t>Podklad ze směsi stmelené cementem SC bez dilatačních spár, s rozprostřením a zhutněním SC C 8/10 (KSC I), po zhutnění tl. 200 mm</t>
  </si>
  <si>
    <t>1765203140</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</si>
  <si>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</si>
  <si>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31</t>
  </si>
  <si>
    <t>569903311</t>
  </si>
  <si>
    <t>Zřízení zemních krajnic z hornin jakékoliv třídy se zhutněním</t>
  </si>
  <si>
    <t>59362310</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</si>
  <si>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</si>
  <si>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0,3*(85+37+75+75)</t>
  </si>
  <si>
    <t>32</t>
  </si>
  <si>
    <t>569931132</t>
  </si>
  <si>
    <t>Zpevnění krajnic nebo komunikací pro pěší s rozprostřením a zhutněním, po zhutnění asfaltovým recyklátem tl. 100 mm</t>
  </si>
  <si>
    <t>-1312296371</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</si>
  <si>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</si>
  <si>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Poznámka k položce:
použití odfrézované živičné drtě</t>
  </si>
  <si>
    <t>33</t>
  </si>
  <si>
    <t>573211107</t>
  </si>
  <si>
    <t>Postřik spojovací PS bez posypu kamenivem z asfaltu silničního, v množství 0,30 kg/m2</t>
  </si>
  <si>
    <t>271795911</t>
  </si>
  <si>
    <t>34</t>
  </si>
  <si>
    <t>577144121</t>
  </si>
  <si>
    <t>Asfaltový beton vrstva obrusná ACO 11 (ABS) s rozprostřením a se zhutněním z nemodifikovaného asfaltu v pruhu šířky přes 3 m tř. I, po zhutnění tl. 50 mm</t>
  </si>
  <si>
    <t>1782725453</t>
  </si>
  <si>
    <t xml:space="preserve">Poznámka k souboru cen:
1. ČSN EN 13108-1 připouští pro ACO 11 pouze tl. 35 až 50 mm.
</t>
  </si>
  <si>
    <t>35</t>
  </si>
  <si>
    <t>591241111</t>
  </si>
  <si>
    <t>Kladení dlažby z kostek s provedením lože do tl. 50 mm, s vyplněním spár, s dvojím beraněním a se smetením přebytečného materiálu na krajnici drobných z kamene, do lože z cementové malty</t>
  </si>
  <si>
    <t>502273183</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</si>
  <si>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</si>
  <si>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36</t>
  </si>
  <si>
    <t>58380124</t>
  </si>
  <si>
    <t>kostka dlažební žula drobná</t>
  </si>
  <si>
    <t>-715252606</t>
  </si>
  <si>
    <t>35,000/5</t>
  </si>
  <si>
    <t>Trubní vedení</t>
  </si>
  <si>
    <t>37</t>
  </si>
  <si>
    <t>871313121</t>
  </si>
  <si>
    <t>Montáž kanalizačního potrubí z plastů z tvrdého PVC těsněných gumovým kroužkem v otevřeném výkopu ve sklonu do 20 % DN 160</t>
  </si>
  <si>
    <t>-1748772338</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</si>
  <si>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</si>
  <si>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38</t>
  </si>
  <si>
    <t>28611164</t>
  </si>
  <si>
    <t>trubka kanalizační PVC DN 160x1000 mm SN 8</t>
  </si>
  <si>
    <t>1142543524</t>
  </si>
  <si>
    <t>39</t>
  </si>
  <si>
    <t>877315211</t>
  </si>
  <si>
    <t>Montáž tvarovek na kanalizačním potrubí z trub z plastu z tvrdého PVC nebo z polypropylenu v otevřeném výkopu jednoosých DN 150</t>
  </si>
  <si>
    <t>kus</t>
  </si>
  <si>
    <t>1968708749</t>
  </si>
  <si>
    <t xml:space="preserve">Poznámka k souboru cen:
1. V cenách nejsou započteny náklady na dodání tvarovek. Tvarovky se oceňují ve ve specifikaci.
</t>
  </si>
  <si>
    <t>40</t>
  </si>
  <si>
    <t>28611360</t>
  </si>
  <si>
    <t>koleno kanalizace PVC KG 150x30°</t>
  </si>
  <si>
    <t>1394763338</t>
  </si>
  <si>
    <t>41</t>
  </si>
  <si>
    <t>895941111</t>
  </si>
  <si>
    <t>Zřízení vpusti kanalizační uliční z betonových dílců typ UV-50 normální</t>
  </si>
  <si>
    <t>1867559250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</si>
  <si>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</si>
  <si>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42</t>
  </si>
  <si>
    <t>592238521</t>
  </si>
  <si>
    <t>dno betonové pro dvorní uliční vpusť s kalovou prohlubní TBD-270</t>
  </si>
  <si>
    <t>-1459587188</t>
  </si>
  <si>
    <t>43</t>
  </si>
  <si>
    <t>592238590</t>
  </si>
  <si>
    <t>skruž betonová pro uliční vpusť se sifonem DN150 TBV-Q 450/570/3z</t>
  </si>
  <si>
    <t>-1728994470</t>
  </si>
  <si>
    <t>44</t>
  </si>
  <si>
    <t>59223858</t>
  </si>
  <si>
    <t>skruž betonová pro uliční vpusť horní 45 x 57 x 5 cm</t>
  </si>
  <si>
    <t>-796169412</t>
  </si>
  <si>
    <t>45</t>
  </si>
  <si>
    <t>59223864</t>
  </si>
  <si>
    <t>prstenec betonový pro uliční vpusť vyrovnávací 39 x 6 x 13 cm</t>
  </si>
  <si>
    <t>-436661917</t>
  </si>
  <si>
    <t>46</t>
  </si>
  <si>
    <t>899202211</t>
  </si>
  <si>
    <t>Demontáž mříží litinových včetně rámů, hmotnosti jednotlivě přes 50 do 100 Kg</t>
  </si>
  <si>
    <t>346131147</t>
  </si>
  <si>
    <t>47</t>
  </si>
  <si>
    <t>899204112</t>
  </si>
  <si>
    <t>Osazení mříží litinových včetně rámů a košů na bahno pro třídu zatížení D400, E600</t>
  </si>
  <si>
    <t>-2071996878</t>
  </si>
  <si>
    <t xml:space="preserve">Poznámka k souboru cen:
1. V cenách nejsou započteny náklady na dodání mříží, rámů a košů na bahno; tyto náklady se oceňují ve specifikaci.
</t>
  </si>
  <si>
    <t>48</t>
  </si>
  <si>
    <t>59223874</t>
  </si>
  <si>
    <t>koš vysoký pro uliční vpusti, žárově zinkovaný plech,pro rám 500/300</t>
  </si>
  <si>
    <t>1844209139</t>
  </si>
  <si>
    <t>49</t>
  </si>
  <si>
    <t>55242320</t>
  </si>
  <si>
    <t>mříž vtoková litinová plochá 500x500mm</t>
  </si>
  <si>
    <t>918882759</t>
  </si>
  <si>
    <t>50</t>
  </si>
  <si>
    <t>899231111</t>
  </si>
  <si>
    <t>Výšková úprava uličního vstupu nebo vpusti do 200 mm zvýšením mříže</t>
  </si>
  <si>
    <t>-2008984317</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</si>
  <si>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</si>
  <si>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51</t>
  </si>
  <si>
    <t>899331111</t>
  </si>
  <si>
    <t>Výšková úprava uličního vstupu nebo vpusti do 200 mm zvýšením poklopu</t>
  </si>
  <si>
    <t>1835765864</t>
  </si>
  <si>
    <t>52</t>
  </si>
  <si>
    <t>899431111</t>
  </si>
  <si>
    <t>Výšková úprava uličního vstupu nebo vpusti do 200 mm zvýšením krycího hrnce, šoupěte nebo hydrantu bez úpravy armatur</t>
  </si>
  <si>
    <t>1831940641</t>
  </si>
  <si>
    <t>Ostatní konstrukce a práce, bourání</t>
  </si>
  <si>
    <t>53</t>
  </si>
  <si>
    <t>914111111</t>
  </si>
  <si>
    <t>Montáž svislé dopravní značky základní velikosti do 1 m2 objímkami na sloupky nebo konzoly</t>
  </si>
  <si>
    <t>-449534047</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</si>
  <si>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</si>
  <si>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54</t>
  </si>
  <si>
    <t>40445477</t>
  </si>
  <si>
    <t>značka dopravní svislá retroreflexní fólie tř 1 FeZn prolis 500x500mm</t>
  </si>
  <si>
    <t>-1259720518</t>
  </si>
  <si>
    <t>55</t>
  </si>
  <si>
    <t>914511112</t>
  </si>
  <si>
    <t>Montáž sloupku dopravních značek délky do 3,5 m do hliníkové patky</t>
  </si>
  <si>
    <t>-1173364307</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</si>
  <si>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</si>
  <si>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56</t>
  </si>
  <si>
    <t>40445225</t>
  </si>
  <si>
    <t>sloupek Zn pro dopravní značku D 60mm v 350mm</t>
  </si>
  <si>
    <t>-100512676</t>
  </si>
  <si>
    <t>57</t>
  </si>
  <si>
    <t>915111111</t>
  </si>
  <si>
    <t>Vodorovné dopravní značení stříkané barvou dělící čára šířky 125 mm souvislá bílá základní</t>
  </si>
  <si>
    <t>-281749203</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</si>
  <si>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</si>
  <si>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V4/0,125</t>
  </si>
  <si>
    <t>2308</t>
  </si>
  <si>
    <t>V1a/0,125</t>
  </si>
  <si>
    <t>284</t>
  </si>
  <si>
    <t>58</t>
  </si>
  <si>
    <t>915111115</t>
  </si>
  <si>
    <t>Vodorovné dopravní značení stříkané barvou dělící čára šířky 125 mm souvislá žlutá základní</t>
  </si>
  <si>
    <t>-1084584732</t>
  </si>
  <si>
    <t>59</t>
  </si>
  <si>
    <t>915111121</t>
  </si>
  <si>
    <t>Vodorovné dopravní značení stříkané barvou dělící čára šířky 125 mm přerušovaná bílá základní</t>
  </si>
  <si>
    <t>565535822</t>
  </si>
  <si>
    <t>60</t>
  </si>
  <si>
    <t>915121121</t>
  </si>
  <si>
    <t>Vodorovné dopravní značení stříkané barvou vodící čára bílá šířky 250 mm přerušovaná základní</t>
  </si>
  <si>
    <t>1563560344</t>
  </si>
  <si>
    <t>61</t>
  </si>
  <si>
    <t>915131111</t>
  </si>
  <si>
    <t>Vodorovné dopravní značení stříkané barvou přechody pro chodce, šipky, symboly bílé základní</t>
  </si>
  <si>
    <t>1924080893</t>
  </si>
  <si>
    <t>0,5*11,5</t>
  </si>
  <si>
    <t>62</t>
  </si>
  <si>
    <t>915131115</t>
  </si>
  <si>
    <t>Vodorovné dopravní značení stříkané barvou přechody pro chodce, šipky, symboly žluté základní</t>
  </si>
  <si>
    <t>-992475177</t>
  </si>
  <si>
    <t>4*0,5</t>
  </si>
  <si>
    <t>63</t>
  </si>
  <si>
    <t>915211112</t>
  </si>
  <si>
    <t>Vodorovné dopravní značení stříkaným plastem dělící čára šířky 125 mm souvislá bílá retroreflexní</t>
  </si>
  <si>
    <t>-975052608</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</si>
  <si>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</si>
  <si>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64</t>
  </si>
  <si>
    <t>915211116</t>
  </si>
  <si>
    <t>Vodorovné dopravní značení stříkaným plastem dělící čára šířky 125 mm souvislá žlutá retroreflexní</t>
  </si>
  <si>
    <t>1371642500</t>
  </si>
  <si>
    <t>65</t>
  </si>
  <si>
    <t>915211122</t>
  </si>
  <si>
    <t>Vodorovné dopravní značení stříkaným plastem dělící čára šířky 125 mm přerušovaná bílá retroreflexní</t>
  </si>
  <si>
    <t>-1556422312</t>
  </si>
  <si>
    <t>66</t>
  </si>
  <si>
    <t>915221122</t>
  </si>
  <si>
    <t>Vodorovné dopravní značení stříkaným plastem vodící čára bílá šířky 250 mm přerušovaná retroreflexní</t>
  </si>
  <si>
    <t>-621831600</t>
  </si>
  <si>
    <t>67</t>
  </si>
  <si>
    <t>915231112</t>
  </si>
  <si>
    <t>Vodorovné dopravní značení stříkaným plastem přechody pro chodce, šipky, symboly nápisy bílé retroreflexní</t>
  </si>
  <si>
    <t>-395113869</t>
  </si>
  <si>
    <t>68</t>
  </si>
  <si>
    <t>915231116</t>
  </si>
  <si>
    <t>Vodorovné dopravní značení stříkaným plastem přechody pro chodce, šipky, symboly nápisy žluté retroreflexní</t>
  </si>
  <si>
    <t>1321622305</t>
  </si>
  <si>
    <t>69</t>
  </si>
  <si>
    <t>916131213</t>
  </si>
  <si>
    <t>Osazení silničního obrubníku betonového se zřízením lože, s vyplněním a zatřením spár cementovou maltou stojatého s boční opěrou z betonu prostého, do lože z betonu prostého</t>
  </si>
  <si>
    <t>-1271198882</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</si>
  <si>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</si>
  <si>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27+25</t>
  </si>
  <si>
    <t>oprava obrubníků po odfrézování vozovky</t>
  </si>
  <si>
    <t>100</t>
  </si>
  <si>
    <t>70</t>
  </si>
  <si>
    <t>59217031</t>
  </si>
  <si>
    <t>obrubník betonový silniční 100 x 15 x 25 cm</t>
  </si>
  <si>
    <t>584858683</t>
  </si>
  <si>
    <t>71</t>
  </si>
  <si>
    <t>919732211</t>
  </si>
  <si>
    <t>Styčná pracovní spára při napojení nového živičného povrchu na stávající se zalitím za tepla modifikovanou asfaltovou hmotou s posypem vápenným hydrátem šířky do 15 mm, hloubky do 25 mm včetně prořezání spáry</t>
  </si>
  <si>
    <t>-958181896</t>
  </si>
  <si>
    <t xml:space="preserve">Poznámka k souboru cen:
1. V cenách jsou započteny i náklady na vyčištění spár, na impregnaci a zalití spár včetně dodání hmot.
</t>
  </si>
  <si>
    <t>31+7,5</t>
  </si>
  <si>
    <t>72</t>
  </si>
  <si>
    <t>938909111</t>
  </si>
  <si>
    <t>Čištění vozovek metením bláta, prachu nebo hlinitého nánosu s odklizením na hromady na vzdálenost do 20 m nebo naložením na dopravní prostředek strojně povrchu podkladu nebo krytu štěrkového</t>
  </si>
  <si>
    <t>1363513392</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</si>
  <si>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</si>
  <si>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73</t>
  </si>
  <si>
    <t>938909612</t>
  </si>
  <si>
    <t>Čištění krajnic odstraněním nánosu (ulehlého, popř. zaježděného) naneseného vlivem silničního provozu, s přemístěním na hromady na vzdálenost do 50 m nebo s naložením na dopravní prostředek, ale bez složení průměrné tloušťky přes 100 do 200 mm</t>
  </si>
  <si>
    <t>1041325369</t>
  </si>
  <si>
    <t xml:space="preserve">Poznámka k souboru cen:
1. V cenách nejsou započteny náklady na vodorovnou dopravu odstraněného materiálu, která se oceňuje cenami souboru cen 997 22-15 Vodorovná doprava suti.
</t>
  </si>
  <si>
    <t>997</t>
  </si>
  <si>
    <t>Přesun sutě</t>
  </si>
  <si>
    <t>74</t>
  </si>
  <si>
    <t>997221551</t>
  </si>
  <si>
    <t>Vodorovná doprava suti bez naložení, ale se složením a s hrubým urovnáním ze sypkých materiálů, na vzdálenost do 1 km</t>
  </si>
  <si>
    <t>1628165372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</si>
  <si>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</si>
  <si>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zpevnění krajnic</t>
  </si>
  <si>
    <t>537*0,1*2,2</t>
  </si>
  <si>
    <t>75</t>
  </si>
  <si>
    <t>997221570R</t>
  </si>
  <si>
    <t>Vodorovná doprava vybouraných hmot bez naložení, ale se složením a s hrubým urovnáním na vzdálenost Vodorovná doprava vybouraných hmot do vzdálenosti dle možností zhotovitele se složením</t>
  </si>
  <si>
    <t>-2558989</t>
  </si>
  <si>
    <t>76</t>
  </si>
  <si>
    <t>997221611</t>
  </si>
  <si>
    <t>Nakládání na dopravní prostředky pro vodorovnou dopravu suti</t>
  </si>
  <si>
    <t>-1269009102</t>
  </si>
  <si>
    <t xml:space="preserve">Poznámka k souboru cen:
1. Ceny lze použít i pro překládání při lomené dopravě.
2. Ceny nelze použít při dopravě po železnici, po vodě nebo neobvyklými dopravními prostředky.
</t>
  </si>
  <si>
    <t>77</t>
  </si>
  <si>
    <t>997221815</t>
  </si>
  <si>
    <t>Poplatek za uložení stavebního odpadu na skládce (skládkovné) z prostého betonu zatříděného do Katalogu odpadů pod kódem 170 101</t>
  </si>
  <si>
    <t>-156034168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</si>
  <si>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</si>
  <si>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</si>
  <si>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</si>
  <si>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78</t>
  </si>
  <si>
    <t>998225111</t>
  </si>
  <si>
    <t>Přesun hmot pro komunikace s krytem z kameniva, monolitickým betonovým nebo živičným dopravní vzdálenost do 200 m jakékoliv délky objektu</t>
  </si>
  <si>
    <t>2067709462</t>
  </si>
  <si>
    <t xml:space="preserve">Poznámka k souboru cen:
1. Ceny lze použít i pro plochy letišť s krytem monolitickým betonovým nebo živičným.
</t>
  </si>
  <si>
    <t>101.2 - MÍSTNÍ KOMUNIKACE, CHODNÍKY</t>
  </si>
  <si>
    <t>Obec Břasy</t>
  </si>
  <si>
    <t>113106123</t>
  </si>
  <si>
    <t>Rozebrání dlažeb komunikací pro pěší s přemístěním hmot na skládku na vzdálenost do 3 m nebo s naložením na dopravní prostředek s ložem z kameniva nebo živice a s jakoukoliv výplní spár ručně ze zámkové dlažby</t>
  </si>
  <si>
    <t>-1430201396</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</si>
  <si>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</si>
  <si>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113107182</t>
  </si>
  <si>
    <t>Odstranění podkladů nebo krytů strojně plochy jednotlivě přes 50 m2 do 200 m2 s přemístěním hmot na skládku na vzdálenost do 20 m nebo s naložením na dopravní prostředek živičných, o tl. vrstvy přes 50 do 100 mm</t>
  </si>
  <si>
    <t>-479200865</t>
  </si>
  <si>
    <t>113107331</t>
  </si>
  <si>
    <t>Odstranění podkladů nebo krytů strojně plochy jednotlivě do 50 m2 s přemístěním hmot na skládku na vzdálenost do 3 m nebo s naložením na dopravní prostředek z betonu prostého, o tl. vrstvy přes 100 do 150 mm</t>
  </si>
  <si>
    <t>-769127029</t>
  </si>
  <si>
    <t>113154123</t>
  </si>
  <si>
    <t>Frézování živičného podkladu nebo krytu s naložením na dopravní prostředek plochy do 500 m2 bez překážek v trase pruhu šířky přes 0,5 m do 1 m, tloušťky vrstvy 50 mm</t>
  </si>
  <si>
    <t>65272687</t>
  </si>
  <si>
    <t>314+18,5+28+22+29,5+42,5+34</t>
  </si>
  <si>
    <t>-590109895</t>
  </si>
  <si>
    <t>113204111</t>
  </si>
  <si>
    <t>Vytrhání obrub s vybouráním lože, s přemístěním hmot na skládku na vzdálenost do 3 m nebo s naložením na dopravní prostředek záhonových</t>
  </si>
  <si>
    <t>1384590755</t>
  </si>
  <si>
    <t>120001101</t>
  </si>
  <si>
    <t>Příplatek k cenám vykopávek za ztížení vykopávky v blízkosti inženýrských sítí nebo výbušnin v horninách jakékoliv třídy</t>
  </si>
  <si>
    <t>1946181642</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</si>
  <si>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</si>
  <si>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70*0,5</t>
  </si>
  <si>
    <t>-1766643998</t>
  </si>
  <si>
    <t>chodník</t>
  </si>
  <si>
    <t>119*0,2</t>
  </si>
  <si>
    <t>komunikace</t>
  </si>
  <si>
    <t>(433+178*0,4)*0,41+42*0,35</t>
  </si>
  <si>
    <t>-939235889</t>
  </si>
  <si>
    <t>Poznámka k položce:
trubní propustek</t>
  </si>
  <si>
    <t>2*0,6*0,8*1,0</t>
  </si>
  <si>
    <t>-418968646</t>
  </si>
  <si>
    <t>245,222+0,96</t>
  </si>
  <si>
    <t>-1625188393</t>
  </si>
  <si>
    <t>246,182*1,7</t>
  </si>
  <si>
    <t>181111121</t>
  </si>
  <si>
    <t>Plošná úprava terénu v zemině tř. 1 až 4 s urovnáním povrchu bez doplnění ornice souvislé plochy do 500 m2 při nerovnostech terénu přes 100 do 150 mm v rovině nebo na svahu do 1:5</t>
  </si>
  <si>
    <t>979011360</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</si>
  <si>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</si>
  <si>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316+48</t>
  </si>
  <si>
    <t>-1082750534</t>
  </si>
  <si>
    <t>457285193</t>
  </si>
  <si>
    <t>364,000*0,1</t>
  </si>
  <si>
    <t>-403660664</t>
  </si>
  <si>
    <t>1146109890</t>
  </si>
  <si>
    <t>364*0,025 'Přepočtené koeficientem množství</t>
  </si>
  <si>
    <t>2060120194</t>
  </si>
  <si>
    <t>119</t>
  </si>
  <si>
    <t>433+178*0,4</t>
  </si>
  <si>
    <t>-1587040114</t>
  </si>
  <si>
    <t>Poznámka k položce:
(v případě nevyhovující statické zatěž. zkoušky zemní pláně)
Provedení z vhodné kamenito-písčito-štěrkovité sypaniny (např. drcené kamenivo frakce 0-125 mm)
ukládané a hutněné ve dvou vrstvách. Posledních cca 5 cm aktivní zóny doporučujeme realizovat
ze ŠD frakce 0/32  mm pro dosažení požadované rovinatosti zemní pláně. - 30% tl. 400 mm</t>
  </si>
  <si>
    <t>0,3*(433+178*0,4)*0,4</t>
  </si>
  <si>
    <t>452311131</t>
  </si>
  <si>
    <t>Podkladní a zajišťovací konstrukce z betonu prostého v otevřeném výkopu desky pod potrubí, stoky a drobné objekty z betonu tř. C 12/15</t>
  </si>
  <si>
    <t>2104204632</t>
  </si>
  <si>
    <t>8,5*0,2*0,6</t>
  </si>
  <si>
    <t>452313131</t>
  </si>
  <si>
    <t>Podkladní a zajišťovací konstrukce z betonu prostého v otevřeném výkopu bloky pro potrubí z betonu tř. C 12/15</t>
  </si>
  <si>
    <t>1891081414</t>
  </si>
  <si>
    <t>-23152662</t>
  </si>
  <si>
    <t>119+433+178*0,4+433+178*0,2</t>
  </si>
  <si>
    <t>564931512</t>
  </si>
  <si>
    <t>Podklad nebo podsyp z R-materiálu s rozprostřením a zhutněním, po zhutnění tl. 100 mm</t>
  </si>
  <si>
    <t>2068753729</t>
  </si>
  <si>
    <t>Poznámka k položce:
zpevnění stáv. vjezdů, napojení na novou vozovku, použití odfrézované živičné drtě</t>
  </si>
  <si>
    <t>565156121</t>
  </si>
  <si>
    <t>Asfaltový beton vrstva podkladní ACP 22 (obalované kamenivo hrubozrnné - OKH) s rozprostřením a zhutněním v pruhu šířky přes 3 m, po zhutnění tl. 70 mm</t>
  </si>
  <si>
    <t>1979976593</t>
  </si>
  <si>
    <t>552901077</t>
  </si>
  <si>
    <t>Poznámka k položce:
 použití odfrézované živičné drtě</t>
  </si>
  <si>
    <t>573211108</t>
  </si>
  <si>
    <t>Postřik spojovací PS bez posypu kamenivem z asfaltu silničního, v množství 0,40 kg/m2</t>
  </si>
  <si>
    <t>1459782834</t>
  </si>
  <si>
    <t>433+398</t>
  </si>
  <si>
    <t>577134121</t>
  </si>
  <si>
    <t>Asfaltový beton vrstva obrusná ACO 11 (ABS) s rozprostřením a se zhutněním z nemodifikovaného asfaltu v pruhu šířky přes 3 m tř. I, po zhutnění tl. 40 mm</t>
  </si>
  <si>
    <t>-1258286959</t>
  </si>
  <si>
    <t>Poznámka k položce:
nová účel. komunikace</t>
  </si>
  <si>
    <t>2042867779</t>
  </si>
  <si>
    <t>Poznámka k položce:
napojení MK</t>
  </si>
  <si>
    <t>594511111</t>
  </si>
  <si>
    <t>Dlažba nebo přídlažba z lomového kamene lomařsky upraveného rigolového v ploše vodorovné nebo ve sklonu tl. do 250 mm, bez vyplnění spár, s provedením lože tl. 50 mm z betonu</t>
  </si>
  <si>
    <t>8974977</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</si>
  <si>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</si>
  <si>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596211132</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</si>
  <si>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přes 100 do 300 m2</t>
  </si>
  <si>
    <t>-1378248240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</si>
  <si>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</si>
  <si>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59245212</t>
  </si>
  <si>
    <t>dlažba zámková profilová základní 19,6x16,1x6 cm přírodní</t>
  </si>
  <si>
    <t>-2132294867</t>
  </si>
  <si>
    <t>119,000*1,01</t>
  </si>
  <si>
    <t>599632111</t>
  </si>
  <si>
    <t>Vyplnění spár dlažby (přídlažby) z lomového kamene v jakémkoliv sklonu plochy a jakékoliv tloušťky cementovou maltou se zatřením</t>
  </si>
  <si>
    <t>1333844865</t>
  </si>
  <si>
    <t xml:space="preserve">Poznámka k souboru cen:
1. Ceny lze použít i pro vyplnění spár dlažby (přídlažby) silničních příkopů a kuželů.
</t>
  </si>
  <si>
    <t>-1810377112</t>
  </si>
  <si>
    <t>40445475</t>
  </si>
  <si>
    <t>značka dopravní svislá retroreflexní fólie tř 1 FeZn prolis 900mm (trojúhelník) - P4</t>
  </si>
  <si>
    <t>1069136888</t>
  </si>
  <si>
    <t>-499144258</t>
  </si>
  <si>
    <t>1486388894</t>
  </si>
  <si>
    <t>916231213</t>
  </si>
  <si>
    <t>Osazení chodníkového obrubníku betonového se zřízením lože, s vyplněním a zatřením spár cementovou maltou stojatého s boční opěrou z betonu prostého, do lože z betonu prostého</t>
  </si>
  <si>
    <t>-257482924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</si>
  <si>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</si>
  <si>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450156822</t>
  </si>
  <si>
    <t>916331112</t>
  </si>
  <si>
    <t>Osazení zahradního obrubníku betonového s ložem tl. od 50 do 100 mm z betonu prostého tř. C 12/15 s boční opěrou z betonu prostého tř. C 12/15</t>
  </si>
  <si>
    <t>155058920</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</si>
  <si>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</si>
  <si>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59217037</t>
  </si>
  <si>
    <t>obrubník parkový betonový přírodní 50x5x20cm</t>
  </si>
  <si>
    <t>-1686341687</t>
  </si>
  <si>
    <t>919535555</t>
  </si>
  <si>
    <t>Obetonování trubního propustku betonem prostým bez zvýšených nároků na prostředí tř. C 12/15</t>
  </si>
  <si>
    <t>84304433</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</si>
  <si>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</si>
  <si>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0,25*8</t>
  </si>
  <si>
    <t>919551112</t>
  </si>
  <si>
    <t>Zřízení propustku z trub plastových polyetylenových rýhovaných se spojkami nebo s hrdlem DN 400 mm</t>
  </si>
  <si>
    <t>868785824</t>
  </si>
  <si>
    <t xml:space="preserve">Poznámka k souboru cen:
1. V cenách nejsou započteny náklady na:
a) zhotovení otevřené stavební jámy,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spojek, které se oceňují zvlášť ve specifikaci, ztratné lze dohodnout ve směrné výši 1,5 %. Součástí dodávky trub je i jejich úprava podle konkrétních podmínek stavby (seříznutí, zkosení, vytvoření otvorů, apod.).
</t>
  </si>
  <si>
    <t>28614137</t>
  </si>
  <si>
    <t>trubka kanalizační žebrovaná PP vnitřní průměr 400mm, dl. 3m</t>
  </si>
  <si>
    <t>-1467188020</t>
  </si>
  <si>
    <t>Poznámka k položce:
včetně seříznutí konců trouby v požadovaném sklonu</t>
  </si>
  <si>
    <t>935112211</t>
  </si>
  <si>
    <t>Osazení betonového příkopového žlabu s vyplněním a zatřením spár cementovou maltou s ložem tl. 100 mm z betonu prostého z betonových příkopových tvárnic šířky přes 500 do 800 mm</t>
  </si>
  <si>
    <t>962278264</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</si>
  <si>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</si>
  <si>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59227723</t>
  </si>
  <si>
    <t>žlab betonový dvouvrstvý vibrolisovaný pro povrchové odvodnění 8 x 33 x 59/66,9</t>
  </si>
  <si>
    <t>6197442</t>
  </si>
  <si>
    <t>40,000*3</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</si>
  <si>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</si>
  <si>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</si>
  <si>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-1083730204</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</si>
  <si>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</si>
  <si>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966006132</t>
  </si>
  <si>
    <t>Odstranění dopravních nebo orientačních značek se sloupkem s uložením hmot na vzdálenost do 20 m nebo s naložením na dopravní prostředek, se zásypem jam a jeho zhutněním s betonovou patkou</t>
  </si>
  <si>
    <t>1422859787</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</si>
  <si>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</si>
  <si>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966006211</t>
  </si>
  <si>
    <t>Odstranění (demontáž) svislých dopravních značek s odklizením materiálu na skládku na vzdálenost do 20 m nebo s naložením na dopravní prostředek ze sloupů, sloupků nebo konzol</t>
  </si>
  <si>
    <t>-1725805461</t>
  </si>
  <si>
    <t xml:space="preserve">Poznámka k souboru cen:
1. Přemístění demontovaných značek na vzdálenost přes 20 m se oceňuje cenami souborů cen 997 22-1 Vodorovná doprava vybouraných hmot.
</t>
  </si>
  <si>
    <t>966008112</t>
  </si>
  <si>
    <t>Bourání trubního propustku s odklizením a uložením vybouraného materiálu na skládku na vzdálenost do 3 m nebo s naložením na dopravní prostředek z trub DN přes 300 do 500 mm</t>
  </si>
  <si>
    <t>1481220550</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</si>
  <si>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</si>
  <si>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-334512884</t>
  </si>
  <si>
    <t>Poznámka k položce:
odfrézovaná drť - krajnice, sjezdy</t>
  </si>
  <si>
    <t>(50+87)*0,1*2,2</t>
  </si>
  <si>
    <t>-1845493776</t>
  </si>
  <si>
    <t>452054104</t>
  </si>
  <si>
    <t>1751531631</t>
  </si>
  <si>
    <t>1640937647</t>
  </si>
  <si>
    <t>401 - PŘELOŽKA vedení CETIN</t>
  </si>
  <si>
    <t>SÚSPK a Obec Břasy</t>
  </si>
  <si>
    <t>D2 - MONTÁŽNÍ PRÁCE</t>
  </si>
  <si>
    <t>D2</t>
  </si>
  <si>
    <t>MONTÁŽNÍ PRÁCE</t>
  </si>
  <si>
    <t>460</t>
  </si>
  <si>
    <t>Přeložka vedení CETIN</t>
  </si>
  <si>
    <t>Kč</t>
  </si>
  <si>
    <t>-647094662</t>
  </si>
  <si>
    <t>Poznámka k položce:
včetně Přirážky na podružný materiál</t>
  </si>
  <si>
    <t>VRN - Vedlejší a ostatní náklady</t>
  </si>
  <si>
    <t>VRN - Vedlejší rozpočtové náklady</t>
  </si>
  <si>
    <t xml:space="preserve">    0 -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</si>
  <si>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</si>
  <si>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</si>
  <si>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</si>
  <si>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</si>
  <si>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</si>
  <si>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Vedlejší rozpočtové náklady</t>
  </si>
  <si>
    <t>012403000</t>
  </si>
  <si>
    <t>Průzkumné, geodetické a projektové práce geodetické práce kartografické práce</t>
  </si>
  <si>
    <t>CS ÚRS 2013 01</t>
  </si>
  <si>
    <t>1024</t>
  </si>
  <si>
    <t>-1593060746</t>
  </si>
  <si>
    <t>Poznámka k položce:
geometrický plán po dokončení stavby</t>
  </si>
  <si>
    <t>043194000</t>
  </si>
  <si>
    <t>Inženýrská činnost zkoušky a ostatní měření zkoušky ostatní zkoušky</t>
  </si>
  <si>
    <t>-1632779256</t>
  </si>
  <si>
    <t>Poznámka k položce:
Ostatní zkoušky - hutnící zemní pláně, komplet pro celou stavbu  (statická zatěžovací zkouška deskou)</t>
  </si>
  <si>
    <t>091002000</t>
  </si>
  <si>
    <t>Hlavní tituly průvodních činností a nákladů ostatní náklady související s objektem-Ostatní náklady - vytýčení inženýrských sítí, komplet celá stavba</t>
  </si>
  <si>
    <t>262144</t>
  </si>
  <si>
    <t>1616745562</t>
  </si>
  <si>
    <t xml:space="preserve">Poznámka k položce:
Ostatní náklady - Vytýčení inženýrských sítí - včetně obnovení vyjádření správců, platí pro celou stavbu pro všechny stavební objekty   </t>
  </si>
  <si>
    <t>VRN1</t>
  </si>
  <si>
    <t>Průzkumné, geodetické a projektové práce</t>
  </si>
  <si>
    <t>012203000</t>
  </si>
  <si>
    <t>Geodetické práce při provádění stavby</t>
  </si>
  <si>
    <t>-1955194013</t>
  </si>
  <si>
    <t xml:space="preserve">Poznámka k položce:
kompletní vytýčení stavby,  platí pro celou stavbu pro všechny stavební objekty   </t>
  </si>
  <si>
    <t>012303000</t>
  </si>
  <si>
    <t>Geodetické práce po výstavbě</t>
  </si>
  <si>
    <t>-54583530</t>
  </si>
  <si>
    <t>Poznámka k položce:
geodetické zaměření skutečného provedení celé stavby, všechny SO</t>
  </si>
  <si>
    <t>013254000</t>
  </si>
  <si>
    <t>Dokumentace skutečného provedení stavby</t>
  </si>
  <si>
    <t>-398739441</t>
  </si>
  <si>
    <t>Poznámka k položce:
vč.digitální verze po jednotlivých stavebních objektech dle zadání objednatele</t>
  </si>
  <si>
    <t>VRN3</t>
  </si>
  <si>
    <t>Zařízení staveniště</t>
  </si>
  <si>
    <t>030001000</t>
  </si>
  <si>
    <t>462422994</t>
  </si>
  <si>
    <t xml:space="preserve">Poznámka k položce:
komplet pro celou stavbu,"zahrnuje:, - veškeré náklady spojené s pořízením, dovozem, montáží, údržbou, demontáží a odvozem veškerých mobilních stavebních buněk ( kancelář, šatny, příruční sklad, umývárna ) a k tomu odpovídajících mobilních WC, včetně eventuálního dočasného zpevnění ploch, mobilní oplocení staveniště po dobu stavby ,  provizorního ohrazení výkopů, dočasného napojení na inženýrské sítě a ekologickou likvidaci odpadů. Ostatní ZS - viz.ZOV ( např.umístění bezpečnostních značek,tabulky se zákazem vstupu nepovolaným osobám na staveniště a pod.),  rekultivaci plochy po odstranění zařízení staveniště v rozsahu dle ZOV
ostatní ZS - viz ZOV a dle potřeb zhotovitele"   </t>
  </si>
  <si>
    <t>034503000</t>
  </si>
  <si>
    <t>Informační tabule na staveništi</t>
  </si>
  <si>
    <t>2127750724</t>
  </si>
  <si>
    <t>Poznámka k položce:
"Technická specifikace: 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</si>
  <si>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VRN4</t>
  </si>
  <si>
    <t>Inženýrská činnost</t>
  </si>
  <si>
    <t>042503000</t>
  </si>
  <si>
    <t>Plán BOZP na staveništi</t>
  </si>
  <si>
    <t>1207204927</t>
  </si>
  <si>
    <t xml:space="preserve">Poznámka k položce:
Zabezpečení staveniště dle plánu BOZP   </t>
  </si>
  <si>
    <t>049103000</t>
  </si>
  <si>
    <t>Náklady vzniklé v souvislosti s realizací stavby</t>
  </si>
  <si>
    <t>-736861283</t>
  </si>
  <si>
    <t xml:space="preserve">Poznámka k položce:
Náklady spojené s informovaností o omezeném přístupu v souvislosti s realizací stavby   </t>
  </si>
  <si>
    <t>VRN7</t>
  </si>
  <si>
    <t>Provozní vlivy</t>
  </si>
  <si>
    <t>072002000</t>
  </si>
  <si>
    <t>Silniční provoz</t>
  </si>
  <si>
    <t>829221314</t>
  </si>
  <si>
    <t>07900200R</t>
  </si>
  <si>
    <t>DIO</t>
  </si>
  <si>
    <t>-1608985509</t>
  </si>
  <si>
    <t xml:space="preserve">Poznámka k položce:
"dopravně inženýrské opatření po dobu celé stavby, položka zahrnuje:
-projednání a zajištění povolení DIO s DOSS
-osazení značení dle TP66 a řízení provozu proškolenými pracovníky
-montáž, pronájem a demontáž DIO
-zakrytí nebo úpravu stávajícího DZ v rozporu s DIO"   </t>
  </si>
  <si>
    <t>VRN9</t>
  </si>
  <si>
    <t>Ostatní náklady</t>
  </si>
  <si>
    <t>091704000</t>
  </si>
  <si>
    <t>Náklady na údržbu</t>
  </si>
  <si>
    <t>1669992559</t>
  </si>
  <si>
    <t xml:space="preserve">Poznámka k položce:
Náklady na údržbu, opravy a čištění komunikací po dobu vystavby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</si>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</sst>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4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7"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9"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19"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3"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4"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5" fillId="0" borderId="28" xfId="0" applyFont="1" applyBorder="1" applyAlignment="1">
      <alignment horizontal="left" wrapText="1"/>
    </xf>
    <xf numFmtId="0" fontId="12"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horizontal="left" vertical="center" wrapText="1"/>
    </xf>
    <xf numFmtId="49" fontId="36" fillId="0" borderId="0" xfId="0" applyNumberFormat="1" applyFont="1" applyBorder="1" applyAlignment="1">
      <alignment vertical="center" wrapText="1"/>
    </xf>
    <xf numFmtId="0" fontId="12" fillId="0" borderId="29" xfId="0" applyFont="1" applyBorder="1" applyAlignment="1">
      <alignment vertical="center" wrapText="1"/>
    </xf>
    <xf numFmtId="0" fontId="37"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4" fillId="0" borderId="0" xfId="0" applyFont="1" applyBorder="1" applyAlignment="1">
      <alignment horizontal="center" vertical="center"/>
    </xf>
    <xf numFmtId="0" fontId="12"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8" xfId="0" applyFont="1" applyBorder="1" applyAlignment="1">
      <alignment horizontal="left" vertical="center"/>
    </xf>
    <xf numFmtId="0" fontId="35" fillId="0" borderId="28" xfId="0" applyFont="1" applyBorder="1" applyAlignment="1">
      <alignment horizontal="center" vertical="center"/>
    </xf>
    <xf numFmtId="0" fontId="38" fillId="0" borderId="28"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12" fillId="0" borderId="29" xfId="0" applyFont="1" applyBorder="1" applyAlignment="1">
      <alignment horizontal="left" vertical="center"/>
    </xf>
    <xf numFmtId="0" fontId="37"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8" xfId="0" applyFont="1" applyBorder="1" applyAlignment="1">
      <alignment horizontal="left" vertical="center"/>
    </xf>
    <xf numFmtId="0" fontId="12" fillId="0" borderId="0" xfId="0" applyFont="1" applyBorder="1" applyAlignment="1">
      <alignment horizontal="left" vertical="center" wrapText="1"/>
    </xf>
    <xf numFmtId="0" fontId="36"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9" xfId="0" applyFont="1" applyBorder="1" applyAlignment="1">
      <alignment horizontal="left" vertical="center" wrapText="1"/>
    </xf>
    <xf numFmtId="0" fontId="36" fillId="0" borderId="28"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9"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8" xfId="0" applyFont="1" applyBorder="1" applyAlignment="1">
      <alignment vertical="center"/>
    </xf>
    <xf numFmtId="0" fontId="35" fillId="0" borderId="28"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8" xfId="0" applyBorder="1" applyAlignment="1">
      <alignment vertical="top"/>
    </xf>
    <xf numFmtId="0" fontId="35" fillId="0" borderId="28" xfId="0" applyFont="1" applyBorder="1" applyAlignment="1">
      <alignment horizontal="left"/>
    </xf>
    <xf numFmtId="0" fontId="38"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19</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ht="18.45" customHeight="1">
      <c r="B17" s="20"/>
      <c r="C17" s="21"/>
      <c r="D17" s="21"/>
      <c r="E17" s="26" t="s">
        <v>22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19</v>
      </c>
      <c r="AO17" s="21"/>
      <c r="AP17" s="21"/>
      <c r="AQ17" s="21"/>
      <c r="AR17" s="19"/>
      <c r="BE17" s="30"/>
      <c r="BS17" s="16" t="s">
        <v>32</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33</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ht="18.45" customHeight="1">
      <c r="B20" s="20"/>
      <c r="C20" s="21"/>
      <c r="D20" s="21"/>
      <c r="E20" s="26" t="s">
        <v>34</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19</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45" customHeight="1">
      <c r="B23" s="20"/>
      <c r="C23" s="21"/>
      <c r="D23" s="21"/>
      <c r="E23" s="35" t="s">
        <v>36</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37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38</v>
      </c>
      <c r="M28" s="43"/>
      <c r="N28" s="43"/>
      <c r="O28" s="43"/>
      <c r="P28" s="43"/>
      <c r="Q28" s="38"/>
      <c r="R28" s="38"/>
      <c r="S28" s="38"/>
      <c r="T28" s="38"/>
      <c r="U28" s="38"/>
      <c r="V28" s="38"/>
      <c r="W28" s="43" t="s">
        <v>39</v>
      </c>
      <c r="X28" s="43"/>
      <c r="Y28" s="43"/>
      <c r="Z28" s="43"/>
      <c r="AA28" s="43"/>
      <c r="AB28" s="43"/>
      <c r="AC28" s="43"/>
      <c r="AD28" s="43"/>
      <c r="AE28" s="43"/>
      <c r="AF28" s="38"/>
      <c r="AG28" s="38"/>
      <c r="AH28" s="38"/>
      <c r="AI28" s="38"/>
      <c r="AJ28" s="38"/>
      <c r="AK28" s="43" t="s">
        <v>40</v>
      </c>
      <c r="AL28" s="43"/>
      <c r="AM28" s="43"/>
      <c r="AN28" s="43"/>
      <c r="AO28" s="43"/>
      <c r="AP28" s="38"/>
      <c r="AQ28" s="38"/>
      <c r="AR28" s="42"/>
      <c r="BE28" s="30"/>
    </row>
    <row r="29" spans="2:57" s="2" customFormat="1" ht="14.4" customHeight="1">
      <c r="B29" s="44"/>
      <c r="C29" s="45"/>
      <c r="D29" s="31" t="s">
        <v>41</v>
      </c>
      <c r="E29" s="45"/>
      <c r="F29" s="31" t="s">
        <v>42</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30"/>
    </row>
    <row r="30" spans="2:57" s="2" customFormat="1" ht="14.4" customHeight="1">
      <c r="B30" s="44"/>
      <c r="C30" s="45"/>
      <c r="D30" s="45"/>
      <c r="E30" s="45"/>
      <c r="F30" s="31" t="s">
        <v>43</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30"/>
    </row>
    <row r="31" spans="2:57" s="2" customFormat="1" ht="14.4" customHeight="1" hidden="1">
      <c r="B31" s="44"/>
      <c r="C31" s="45"/>
      <c r="D31" s="45"/>
      <c r="E31" s="45"/>
      <c r="F31" s="31" t="s">
        <v>44</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30"/>
    </row>
    <row r="32" spans="2:57" s="2" customFormat="1" ht="14.4" customHeight="1" hidden="1">
      <c r="B32" s="44"/>
      <c r="C32" s="45"/>
      <c r="D32" s="45"/>
      <c r="E32" s="45"/>
      <c r="F32" s="31" t="s">
        <v>45</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30"/>
    </row>
    <row r="33" spans="2:44" s="2" customFormat="1" ht="14.4" customHeight="1" hidden="1">
      <c r="B33" s="44"/>
      <c r="C33" s="45"/>
      <c r="D33" s="45"/>
      <c r="E33" s="45"/>
      <c r="F33" s="31" t="s">
        <v>46</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49"/>
      <c r="D35" s="50" t="s">
        <v>47</v>
      </c>
      <c r="E35" s="51"/>
      <c r="F35" s="51"/>
      <c r="G35" s="51"/>
      <c r="H35" s="51"/>
      <c r="I35" s="51"/>
      <c r="J35" s="51"/>
      <c r="K35" s="51"/>
      <c r="L35" s="51"/>
      <c r="M35" s="51"/>
      <c r="N35" s="51"/>
      <c r="O35" s="51"/>
      <c r="P35" s="51"/>
      <c r="Q35" s="51"/>
      <c r="R35" s="51"/>
      <c r="S35" s="51"/>
      <c r="T35" s="52" t="s">
        <v>48</v>
      </c>
      <c r="U35" s="51"/>
      <c r="V35" s="51"/>
      <c r="W35" s="51"/>
      <c r="X35" s="53" t="s">
        <v>49</v>
      </c>
      <c r="Y35" s="51"/>
      <c r="Z35" s="51"/>
      <c r="AA35" s="51"/>
      <c r="AB35" s="51"/>
      <c r="AC35" s="51"/>
      <c r="AD35" s="51"/>
      <c r="AE35" s="51"/>
      <c r="AF35" s="51"/>
      <c r="AG35" s="51"/>
      <c r="AH35" s="51"/>
      <c r="AI35" s="51"/>
      <c r="AJ35" s="51"/>
      <c r="AK35" s="54">
        <f>SUM(AK26:AK33)</f>
        <v>0</v>
      </c>
      <c r="AL35" s="51"/>
      <c r="AM35" s="51"/>
      <c r="AN35" s="51"/>
      <c r="AO35" s="55"/>
      <c r="AP35" s="49"/>
      <c r="AQ35" s="49"/>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2"/>
    </row>
    <row r="41" spans="2:44" s="1" customFormat="1" ht="6.95" customHeight="1">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2"/>
    </row>
    <row r="42" spans="2:44" s="1" customFormat="1" ht="24.95" customHeight="1">
      <c r="B42" s="37"/>
      <c r="C42" s="22" t="s">
        <v>50</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1" customFormat="1" ht="12" customHeight="1">
      <c r="B44" s="37"/>
      <c r="C44" s="31" t="s">
        <v>13</v>
      </c>
      <c r="D44" s="38"/>
      <c r="E44" s="38"/>
      <c r="F44" s="38"/>
      <c r="G44" s="38"/>
      <c r="H44" s="38"/>
      <c r="I44" s="38"/>
      <c r="J44" s="38"/>
      <c r="K44" s="38"/>
      <c r="L44" s="38" t="str">
        <f>K5</f>
        <v>BRA</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42"/>
    </row>
    <row r="45" spans="2:44" s="3" customFormat="1" ht="36.95" customHeight="1">
      <c r="B45" s="60"/>
      <c r="C45" s="61" t="s">
        <v>16</v>
      </c>
      <c r="D45" s="62"/>
      <c r="E45" s="62"/>
      <c r="F45" s="62"/>
      <c r="G45" s="62"/>
      <c r="H45" s="62"/>
      <c r="I45" s="62"/>
      <c r="J45" s="62"/>
      <c r="K45" s="62"/>
      <c r="L45" s="63" t="str">
        <f>K6</f>
        <v xml:space="preserve">II/233  Břasy - Stupno</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4"/>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21</v>
      </c>
      <c r="D47" s="38"/>
      <c r="E47" s="38"/>
      <c r="F47" s="38"/>
      <c r="G47" s="38"/>
      <c r="H47" s="38"/>
      <c r="I47" s="38"/>
      <c r="J47" s="38"/>
      <c r="K47" s="38"/>
      <c r="L47" s="65"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66" t="str">
        <f>IF(AN8="","",AN8)</f>
        <v>6. 12. 2018</v>
      </c>
      <c r="AN47" s="66"/>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13.65" customHeight="1">
      <c r="B49" s="37"/>
      <c r="C49" s="31" t="s">
        <v>25</v>
      </c>
      <c r="D49" s="38"/>
      <c r="E49" s="38"/>
      <c r="F49" s="38"/>
      <c r="G49" s="38"/>
      <c r="H49" s="38"/>
      <c r="I49" s="38"/>
      <c r="J49" s="38"/>
      <c r="K49" s="38"/>
      <c r="L49" s="38" t="str">
        <f>IF(E11="","",E11)</f>
        <v>SÚSPK + Obec Břasy</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67" t="str">
        <f>IF(E17="","",E17)</f>
        <v xml:space="preserve"> </v>
      </c>
      <c r="AN49" s="38"/>
      <c r="AO49" s="38"/>
      <c r="AP49" s="38"/>
      <c r="AQ49" s="38"/>
      <c r="AR49" s="42"/>
      <c r="AS49" s="68" t="s">
        <v>51</v>
      </c>
      <c r="AT49" s="69"/>
      <c r="AU49" s="70"/>
      <c r="AV49" s="70"/>
      <c r="AW49" s="70"/>
      <c r="AX49" s="70"/>
      <c r="AY49" s="70"/>
      <c r="AZ49" s="70"/>
      <c r="BA49" s="70"/>
      <c r="BB49" s="70"/>
      <c r="BC49" s="70"/>
      <c r="BD49" s="71"/>
    </row>
    <row r="50" spans="2:56" s="1" customFormat="1" ht="13.65" customHeight="1">
      <c r="B50" s="37"/>
      <c r="C50" s="31" t="s">
        <v>29</v>
      </c>
      <c r="D50" s="38"/>
      <c r="E50" s="38"/>
      <c r="F50" s="38"/>
      <c r="G50" s="38"/>
      <c r="H50" s="38"/>
      <c r="I50" s="38"/>
      <c r="J50" s="38"/>
      <c r="K50" s="38"/>
      <c r="L50" s="38"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33</v>
      </c>
      <c r="AJ50" s="38"/>
      <c r="AK50" s="38"/>
      <c r="AL50" s="38"/>
      <c r="AM50" s="67" t="str">
        <f>IF(E20="","",E20)</f>
        <v>Zítek</v>
      </c>
      <c r="AN50" s="38"/>
      <c r="AO50" s="38"/>
      <c r="AP50" s="38"/>
      <c r="AQ50" s="38"/>
      <c r="AR50" s="42"/>
      <c r="AS50" s="72"/>
      <c r="AT50" s="73"/>
      <c r="AU50" s="74"/>
      <c r="AV50" s="74"/>
      <c r="AW50" s="74"/>
      <c r="AX50" s="74"/>
      <c r="AY50" s="74"/>
      <c r="AZ50" s="74"/>
      <c r="BA50" s="74"/>
      <c r="BB50" s="74"/>
      <c r="BC50" s="74"/>
      <c r="BD50" s="75"/>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76"/>
      <c r="AT51" s="77"/>
      <c r="AU51" s="78"/>
      <c r="AV51" s="78"/>
      <c r="AW51" s="78"/>
      <c r="AX51" s="78"/>
      <c r="AY51" s="78"/>
      <c r="AZ51" s="78"/>
      <c r="BA51" s="78"/>
      <c r="BB51" s="78"/>
      <c r="BC51" s="78"/>
      <c r="BD51" s="79"/>
    </row>
    <row r="52" spans="2:56" s="1" customFormat="1" ht="29.25" customHeight="1">
      <c r="B52" s="37"/>
      <c r="C52" s="80" t="s">
        <v>52</v>
      </c>
      <c r="D52" s="81"/>
      <c r="E52" s="81"/>
      <c r="F52" s="81"/>
      <c r="G52" s="81"/>
      <c r="H52" s="82"/>
      <c r="I52" s="83" t="s">
        <v>53</v>
      </c>
      <c r="J52" s="81"/>
      <c r="K52" s="81"/>
      <c r="L52" s="81"/>
      <c r="M52" s="81"/>
      <c r="N52" s="81"/>
      <c r="O52" s="81"/>
      <c r="P52" s="81"/>
      <c r="Q52" s="81"/>
      <c r="R52" s="81"/>
      <c r="S52" s="81"/>
      <c r="T52" s="81"/>
      <c r="U52" s="81"/>
      <c r="V52" s="81"/>
      <c r="W52" s="81"/>
      <c r="X52" s="81"/>
      <c r="Y52" s="81"/>
      <c r="Z52" s="81"/>
      <c r="AA52" s="81"/>
      <c r="AB52" s="81"/>
      <c r="AC52" s="81"/>
      <c r="AD52" s="81"/>
      <c r="AE52" s="81"/>
      <c r="AF52" s="81"/>
      <c r="AG52" s="84" t="s">
        <v>54</v>
      </c>
      <c r="AH52" s="81"/>
      <c r="AI52" s="81"/>
      <c r="AJ52" s="81"/>
      <c r="AK52" s="81"/>
      <c r="AL52" s="81"/>
      <c r="AM52" s="81"/>
      <c r="AN52" s="83" t="s">
        <v>55</v>
      </c>
      <c r="AO52" s="81"/>
      <c r="AP52" s="81"/>
      <c r="AQ52" s="85" t="s">
        <v>56</v>
      </c>
      <c r="AR52" s="42"/>
      <c r="AS52" s="86" t="s">
        <v>57</v>
      </c>
      <c r="AT52" s="87" t="s">
        <v>58</v>
      </c>
      <c r="AU52" s="87" t="s">
        <v>59</v>
      </c>
      <c r="AV52" s="87" t="s">
        <v>60</v>
      </c>
      <c r="AW52" s="87" t="s">
        <v>61</v>
      </c>
      <c r="AX52" s="87" t="s">
        <v>62</v>
      </c>
      <c r="AY52" s="87" t="s">
        <v>63</v>
      </c>
      <c r="AZ52" s="87" t="s">
        <v>64</v>
      </c>
      <c r="BA52" s="87" t="s">
        <v>65</v>
      </c>
      <c r="BB52" s="87" t="s">
        <v>66</v>
      </c>
      <c r="BC52" s="87" t="s">
        <v>67</v>
      </c>
      <c r="BD52" s="88" t="s">
        <v>68</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89"/>
      <c r="AT53" s="90"/>
      <c r="AU53" s="90"/>
      <c r="AV53" s="90"/>
      <c r="AW53" s="90"/>
      <c r="AX53" s="90"/>
      <c r="AY53" s="90"/>
      <c r="AZ53" s="90"/>
      <c r="BA53" s="90"/>
      <c r="BB53" s="90"/>
      <c r="BC53" s="90"/>
      <c r="BD53" s="91"/>
    </row>
    <row r="54" spans="2:90" s="4" customFormat="1" ht="32.4" customHeight="1">
      <c r="B54" s="92"/>
      <c r="C54" s="93" t="s">
        <v>69</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ROUND(SUM(AG55:AG58),2)</f>
        <v>0</v>
      </c>
      <c r="AH54" s="95"/>
      <c r="AI54" s="95"/>
      <c r="AJ54" s="95"/>
      <c r="AK54" s="95"/>
      <c r="AL54" s="95"/>
      <c r="AM54" s="95"/>
      <c r="AN54" s="96">
        <f>SUM(AG54,AT54)</f>
        <v>0</v>
      </c>
      <c r="AO54" s="96"/>
      <c r="AP54" s="96"/>
      <c r="AQ54" s="97" t="s">
        <v>19</v>
      </c>
      <c r="AR54" s="98"/>
      <c r="AS54" s="99">
        <f>ROUND(SUM(AS55:AS58),2)</f>
        <v>0</v>
      </c>
      <c r="AT54" s="100">
        <f>ROUND(SUM(AV54:AW54),2)</f>
        <v>0</v>
      </c>
      <c r="AU54" s="101">
        <f>ROUND(SUM(AU55:AU58),5)</f>
        <v>0</v>
      </c>
      <c r="AV54" s="100">
        <f>ROUND(AZ54*L29,2)</f>
        <v>0</v>
      </c>
      <c r="AW54" s="100">
        <f>ROUND(BA54*L30,2)</f>
        <v>0</v>
      </c>
      <c r="AX54" s="100">
        <f>ROUND(BB54*L29,2)</f>
        <v>0</v>
      </c>
      <c r="AY54" s="100">
        <f>ROUND(BC54*L30,2)</f>
        <v>0</v>
      </c>
      <c r="AZ54" s="100">
        <f>ROUND(SUM(AZ55:AZ58),2)</f>
        <v>0</v>
      </c>
      <c r="BA54" s="100">
        <f>ROUND(SUM(BA55:BA58),2)</f>
        <v>0</v>
      </c>
      <c r="BB54" s="100">
        <f>ROUND(SUM(BB55:BB58),2)</f>
        <v>0</v>
      </c>
      <c r="BC54" s="100">
        <f>ROUND(SUM(BC55:BC58),2)</f>
        <v>0</v>
      </c>
      <c r="BD54" s="102">
        <f>ROUND(SUM(BD55:BD58),2)</f>
        <v>0</v>
      </c>
      <c r="BS54" s="103" t="s">
        <v>70</v>
      </c>
      <c r="BT54" s="103" t="s">
        <v>71</v>
      </c>
      <c r="BU54" s="104" t="s">
        <v>72</v>
      </c>
      <c r="BV54" s="103" t="s">
        <v>73</v>
      </c>
      <c r="BW54" s="103" t="s">
        <v>5</v>
      </c>
      <c r="BX54" s="103" t="s">
        <v>74</v>
      </c>
      <c r="CL54" s="103" t="s">
        <v>19</v>
      </c>
    </row>
    <row r="55" spans="1:91" s="5" customFormat="1" ht="16.5" customHeight="1">
      <c r="A55" s="105" t="s">
        <v>75</v>
      </c>
      <c r="B55" s="106"/>
      <c r="C55" s="107"/>
      <c r="D55" s="108" t="s">
        <v>76</v>
      </c>
      <c r="E55" s="108"/>
      <c r="F55" s="108"/>
      <c r="G55" s="108"/>
      <c r="H55" s="108"/>
      <c r="I55" s="109"/>
      <c r="J55" s="108" t="s">
        <v>77</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'101.1 - KOMUNIKACE - siln...'!J30</f>
        <v>0</v>
      </c>
      <c r="AH55" s="109"/>
      <c r="AI55" s="109"/>
      <c r="AJ55" s="109"/>
      <c r="AK55" s="109"/>
      <c r="AL55" s="109"/>
      <c r="AM55" s="109"/>
      <c r="AN55" s="110">
        <f>SUM(AG55,AT55)</f>
        <v>0</v>
      </c>
      <c r="AO55" s="109"/>
      <c r="AP55" s="109"/>
      <c r="AQ55" s="111" t="s">
        <v>78</v>
      </c>
      <c r="AR55" s="112"/>
      <c r="AS55" s="113">
        <v>0</v>
      </c>
      <c r="AT55" s="114">
        <f>ROUND(SUM(AV55:AW55),2)</f>
        <v>0</v>
      </c>
      <c r="AU55" s="115">
        <f>'101.1 - KOMUNIKACE - siln...'!P87</f>
        <v>0</v>
      </c>
      <c r="AV55" s="114">
        <f>'101.1 - KOMUNIKACE - siln...'!J33</f>
        <v>0</v>
      </c>
      <c r="AW55" s="114">
        <f>'101.1 - KOMUNIKACE - siln...'!J34</f>
        <v>0</v>
      </c>
      <c r="AX55" s="114">
        <f>'101.1 - KOMUNIKACE - siln...'!J35</f>
        <v>0</v>
      </c>
      <c r="AY55" s="114">
        <f>'101.1 - KOMUNIKACE - siln...'!J36</f>
        <v>0</v>
      </c>
      <c r="AZ55" s="114">
        <f>'101.1 - KOMUNIKACE - siln...'!F33</f>
        <v>0</v>
      </c>
      <c r="BA55" s="114">
        <f>'101.1 - KOMUNIKACE - siln...'!F34</f>
        <v>0</v>
      </c>
      <c r="BB55" s="114">
        <f>'101.1 - KOMUNIKACE - siln...'!F35</f>
        <v>0</v>
      </c>
      <c r="BC55" s="114">
        <f>'101.1 - KOMUNIKACE - siln...'!F36</f>
        <v>0</v>
      </c>
      <c r="BD55" s="116">
        <f>'101.1 - KOMUNIKACE - siln...'!F37</f>
        <v>0</v>
      </c>
      <c r="BT55" s="117" t="s">
        <v>79</v>
      </c>
      <c r="BV55" s="117" t="s">
        <v>73</v>
      </c>
      <c r="BW55" s="117" t="s">
        <v>80</v>
      </c>
      <c r="BX55" s="117" t="s">
        <v>5</v>
      </c>
      <c r="CL55" s="117" t="s">
        <v>19</v>
      </c>
      <c r="CM55" s="117" t="s">
        <v>81</v>
      </c>
    </row>
    <row r="56" spans="1:91" s="5" customFormat="1" ht="16.5" customHeight="1">
      <c r="A56" s="105" t="s">
        <v>75</v>
      </c>
      <c r="B56" s="106"/>
      <c r="C56" s="107"/>
      <c r="D56" s="108" t="s">
        <v>82</v>
      </c>
      <c r="E56" s="108"/>
      <c r="F56" s="108"/>
      <c r="G56" s="108"/>
      <c r="H56" s="108"/>
      <c r="I56" s="109"/>
      <c r="J56" s="108" t="s">
        <v>83</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10">
        <f>'101.2 - MÍSTNÍ KOMUNIKACE...'!J30</f>
        <v>0</v>
      </c>
      <c r="AH56" s="109"/>
      <c r="AI56" s="109"/>
      <c r="AJ56" s="109"/>
      <c r="AK56" s="109"/>
      <c r="AL56" s="109"/>
      <c r="AM56" s="109"/>
      <c r="AN56" s="110">
        <f>SUM(AG56,AT56)</f>
        <v>0</v>
      </c>
      <c r="AO56" s="109"/>
      <c r="AP56" s="109"/>
      <c r="AQ56" s="111" t="s">
        <v>78</v>
      </c>
      <c r="AR56" s="112"/>
      <c r="AS56" s="113">
        <v>0</v>
      </c>
      <c r="AT56" s="114">
        <f>ROUND(SUM(AV56:AW56),2)</f>
        <v>0</v>
      </c>
      <c r="AU56" s="115">
        <f>'101.2 - MÍSTNÍ KOMUNIKACE...'!P86</f>
        <v>0</v>
      </c>
      <c r="AV56" s="114">
        <f>'101.2 - MÍSTNÍ KOMUNIKACE...'!J33</f>
        <v>0</v>
      </c>
      <c r="AW56" s="114">
        <f>'101.2 - MÍSTNÍ KOMUNIKACE...'!J34</f>
        <v>0</v>
      </c>
      <c r="AX56" s="114">
        <f>'101.2 - MÍSTNÍ KOMUNIKACE...'!J35</f>
        <v>0</v>
      </c>
      <c r="AY56" s="114">
        <f>'101.2 - MÍSTNÍ KOMUNIKACE...'!J36</f>
        <v>0</v>
      </c>
      <c r="AZ56" s="114">
        <f>'101.2 - MÍSTNÍ KOMUNIKACE...'!F33</f>
        <v>0</v>
      </c>
      <c r="BA56" s="114">
        <f>'101.2 - MÍSTNÍ KOMUNIKACE...'!F34</f>
        <v>0</v>
      </c>
      <c r="BB56" s="114">
        <f>'101.2 - MÍSTNÍ KOMUNIKACE...'!F35</f>
        <v>0</v>
      </c>
      <c r="BC56" s="114">
        <f>'101.2 - MÍSTNÍ KOMUNIKACE...'!F36</f>
        <v>0</v>
      </c>
      <c r="BD56" s="116">
        <f>'101.2 - MÍSTNÍ KOMUNIKACE...'!F37</f>
        <v>0</v>
      </c>
      <c r="BT56" s="117" t="s">
        <v>79</v>
      </c>
      <c r="BV56" s="117" t="s">
        <v>73</v>
      </c>
      <c r="BW56" s="117" t="s">
        <v>84</v>
      </c>
      <c r="BX56" s="117" t="s">
        <v>5</v>
      </c>
      <c r="CL56" s="117" t="s">
        <v>19</v>
      </c>
      <c r="CM56" s="117" t="s">
        <v>81</v>
      </c>
    </row>
    <row r="57" spans="1:91" s="5" customFormat="1" ht="16.5" customHeight="1">
      <c r="A57" s="105" t="s">
        <v>75</v>
      </c>
      <c r="B57" s="106"/>
      <c r="C57" s="107"/>
      <c r="D57" s="108" t="s">
        <v>85</v>
      </c>
      <c r="E57" s="108"/>
      <c r="F57" s="108"/>
      <c r="G57" s="108"/>
      <c r="H57" s="108"/>
      <c r="I57" s="109"/>
      <c r="J57" s="108" t="s">
        <v>86</v>
      </c>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10">
        <f>'401 - PŘELOŽKA vedení CETIN'!J30</f>
        <v>0</v>
      </c>
      <c r="AH57" s="109"/>
      <c r="AI57" s="109"/>
      <c r="AJ57" s="109"/>
      <c r="AK57" s="109"/>
      <c r="AL57" s="109"/>
      <c r="AM57" s="109"/>
      <c r="AN57" s="110">
        <f>SUM(AG57,AT57)</f>
        <v>0</v>
      </c>
      <c r="AO57" s="109"/>
      <c r="AP57" s="109"/>
      <c r="AQ57" s="111" t="s">
        <v>78</v>
      </c>
      <c r="AR57" s="112"/>
      <c r="AS57" s="113">
        <v>0</v>
      </c>
      <c r="AT57" s="114">
        <f>ROUND(SUM(AV57:AW57),2)</f>
        <v>0</v>
      </c>
      <c r="AU57" s="115">
        <f>'401 - PŘELOŽKA vedení CETIN'!P80</f>
        <v>0</v>
      </c>
      <c r="AV57" s="114">
        <f>'401 - PŘELOŽKA vedení CETIN'!J33</f>
        <v>0</v>
      </c>
      <c r="AW57" s="114">
        <f>'401 - PŘELOŽKA vedení CETIN'!J34</f>
        <v>0</v>
      </c>
      <c r="AX57" s="114">
        <f>'401 - PŘELOŽKA vedení CETIN'!J35</f>
        <v>0</v>
      </c>
      <c r="AY57" s="114">
        <f>'401 - PŘELOŽKA vedení CETIN'!J36</f>
        <v>0</v>
      </c>
      <c r="AZ57" s="114">
        <f>'401 - PŘELOŽKA vedení CETIN'!F33</f>
        <v>0</v>
      </c>
      <c r="BA57" s="114">
        <f>'401 - PŘELOŽKA vedení CETIN'!F34</f>
        <v>0</v>
      </c>
      <c r="BB57" s="114">
        <f>'401 - PŘELOŽKA vedení CETIN'!F35</f>
        <v>0</v>
      </c>
      <c r="BC57" s="114">
        <f>'401 - PŘELOŽKA vedení CETIN'!F36</f>
        <v>0</v>
      </c>
      <c r="BD57" s="116">
        <f>'401 - PŘELOŽKA vedení CETIN'!F37</f>
        <v>0</v>
      </c>
      <c r="BT57" s="117" t="s">
        <v>79</v>
      </c>
      <c r="BV57" s="117" t="s">
        <v>73</v>
      </c>
      <c r="BW57" s="117" t="s">
        <v>87</v>
      </c>
      <c r="BX57" s="117" t="s">
        <v>5</v>
      </c>
      <c r="CL57" s="117" t="s">
        <v>19</v>
      </c>
      <c r="CM57" s="117" t="s">
        <v>81</v>
      </c>
    </row>
    <row r="58" spans="1:91" s="5" customFormat="1" ht="16.5" customHeight="1">
      <c r="A58" s="105" t="s">
        <v>75</v>
      </c>
      <c r="B58" s="106"/>
      <c r="C58" s="107"/>
      <c r="D58" s="108" t="s">
        <v>88</v>
      </c>
      <c r="E58" s="108"/>
      <c r="F58" s="108"/>
      <c r="G58" s="108"/>
      <c r="H58" s="108"/>
      <c r="I58" s="109"/>
      <c r="J58" s="108" t="s">
        <v>89</v>
      </c>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10">
        <f>'VRN - Vedlejší a ostatní ...'!J30</f>
        <v>0</v>
      </c>
      <c r="AH58" s="109"/>
      <c r="AI58" s="109"/>
      <c r="AJ58" s="109"/>
      <c r="AK58" s="109"/>
      <c r="AL58" s="109"/>
      <c r="AM58" s="109"/>
      <c r="AN58" s="110">
        <f>SUM(AG58,AT58)</f>
        <v>0</v>
      </c>
      <c r="AO58" s="109"/>
      <c r="AP58" s="109"/>
      <c r="AQ58" s="111" t="s">
        <v>78</v>
      </c>
      <c r="AR58" s="112"/>
      <c r="AS58" s="118">
        <v>0</v>
      </c>
      <c r="AT58" s="119">
        <f>ROUND(SUM(AV58:AW58),2)</f>
        <v>0</v>
      </c>
      <c r="AU58" s="120">
        <f>'VRN - Vedlejší a ostatní ...'!P86</f>
        <v>0</v>
      </c>
      <c r="AV58" s="119">
        <f>'VRN - Vedlejší a ostatní ...'!J33</f>
        <v>0</v>
      </c>
      <c r="AW58" s="119">
        <f>'VRN - Vedlejší a ostatní ...'!J34</f>
        <v>0</v>
      </c>
      <c r="AX58" s="119">
        <f>'VRN - Vedlejší a ostatní ...'!J35</f>
        <v>0</v>
      </c>
      <c r="AY58" s="119">
        <f>'VRN - Vedlejší a ostatní ...'!J36</f>
        <v>0</v>
      </c>
      <c r="AZ58" s="119">
        <f>'VRN - Vedlejší a ostatní ...'!F33</f>
        <v>0</v>
      </c>
      <c r="BA58" s="119">
        <f>'VRN - Vedlejší a ostatní ...'!F34</f>
        <v>0</v>
      </c>
      <c r="BB58" s="119">
        <f>'VRN - Vedlejší a ostatní ...'!F35</f>
        <v>0</v>
      </c>
      <c r="BC58" s="119">
        <f>'VRN - Vedlejší a ostatní ...'!F36</f>
        <v>0</v>
      </c>
      <c r="BD58" s="121">
        <f>'VRN - Vedlejší a ostatní ...'!F37</f>
        <v>0</v>
      </c>
      <c r="BT58" s="117" t="s">
        <v>79</v>
      </c>
      <c r="BV58" s="117" t="s">
        <v>73</v>
      </c>
      <c r="BW58" s="117" t="s">
        <v>90</v>
      </c>
      <c r="BX58" s="117" t="s">
        <v>5</v>
      </c>
      <c r="CL58" s="117" t="s">
        <v>19</v>
      </c>
      <c r="CM58" s="117" t="s">
        <v>81</v>
      </c>
    </row>
    <row r="59" spans="2:44" s="1" customFormat="1" ht="30" customHeight="1">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42"/>
    </row>
    <row r="60" spans="2:44" s="1" customFormat="1" ht="6.95" customHeight="1">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42"/>
    </row>
  </sheetData>
  <sheetProtection password="CC35" sheet="1" objects="1" scenarios="1" formatColumns="0" formatRows="0"/>
  <mergeCells count="5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G54:AM54"/>
    <mergeCell ref="AN54:AP54"/>
    <mergeCell ref="C52:G52"/>
    <mergeCell ref="I52:AF52"/>
    <mergeCell ref="D55:H55"/>
    <mergeCell ref="J55:AF55"/>
    <mergeCell ref="D56:H56"/>
    <mergeCell ref="J56:AF56"/>
    <mergeCell ref="D57:H57"/>
    <mergeCell ref="J57:AF57"/>
    <mergeCell ref="D58:H58"/>
    <mergeCell ref="J58:AF58"/>
  </mergeCells>
  <hyperlinks>
    <hyperlink ref="A55" location="'101.1 - KOMUNIKACE - siln...'!C2" display="/"/>
    <hyperlink ref="A56" location="'101.2 - MÍSTNÍ KOMUNIKACE...'!C2" display="/"/>
    <hyperlink ref="A57" location="'401 - PŘELOŽKA vedení CETIN'!C2" display="/"/>
    <hyperlink ref="A58" location="'VR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7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80</v>
      </c>
    </row>
    <row r="3" spans="2:46" ht="6.95" customHeight="1">
      <c r="B3" s="123"/>
      <c r="C3" s="124"/>
      <c r="D3" s="124"/>
      <c r="E3" s="124"/>
      <c r="F3" s="124"/>
      <c r="G3" s="124"/>
      <c r="H3" s="124"/>
      <c r="I3" s="125"/>
      <c r="J3" s="124"/>
      <c r="K3" s="124"/>
      <c r="L3" s="19"/>
      <c r="AT3" s="16" t="s">
        <v>81</v>
      </c>
    </row>
    <row r="4" spans="2:46" ht="24.95" customHeight="1">
      <c r="B4" s="19"/>
      <c r="D4" s="126" t="s">
        <v>91</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 xml:space="preserve">II/233  Břasy - Stupno</v>
      </c>
      <c r="F7" s="127"/>
      <c r="G7" s="127"/>
      <c r="H7" s="127"/>
      <c r="L7" s="19"/>
    </row>
    <row r="8" spans="2:12" s="1" customFormat="1" ht="12" customHeight="1">
      <c r="B8" s="42"/>
      <c r="D8" s="127" t="s">
        <v>92</v>
      </c>
      <c r="I8" s="129"/>
      <c r="L8" s="42"/>
    </row>
    <row r="9" spans="2:12" s="1" customFormat="1" ht="36.95" customHeight="1">
      <c r="B9" s="42"/>
      <c r="E9" s="130" t="s">
        <v>93</v>
      </c>
      <c r="F9" s="1"/>
      <c r="G9" s="1"/>
      <c r="H9" s="1"/>
      <c r="I9" s="129"/>
      <c r="L9" s="42"/>
    </row>
    <row r="10" spans="2:12" s="1" customFormat="1" ht="12">
      <c r="B10" s="42"/>
      <c r="I10" s="129"/>
      <c r="L10" s="42"/>
    </row>
    <row r="11" spans="2:12" s="1" customFormat="1" ht="12" customHeight="1">
      <c r="B11" s="42"/>
      <c r="D11" s="127" t="s">
        <v>18</v>
      </c>
      <c r="F11" s="16" t="s">
        <v>19</v>
      </c>
      <c r="I11" s="131" t="s">
        <v>20</v>
      </c>
      <c r="J11" s="16" t="s">
        <v>19</v>
      </c>
      <c r="L11" s="42"/>
    </row>
    <row r="12" spans="2:12" s="1" customFormat="1" ht="12" customHeight="1">
      <c r="B12" s="42"/>
      <c r="D12" s="127" t="s">
        <v>21</v>
      </c>
      <c r="F12" s="16" t="s">
        <v>22</v>
      </c>
      <c r="I12" s="131" t="s">
        <v>23</v>
      </c>
      <c r="J12" s="132" t="str">
        <f>'Rekapitulace stavby'!AN8</f>
        <v>6. 12. 2018</v>
      </c>
      <c r="L12" s="42"/>
    </row>
    <row r="13" spans="2:12" s="1" customFormat="1" ht="10.8" customHeight="1">
      <c r="B13" s="42"/>
      <c r="I13" s="129"/>
      <c r="L13" s="42"/>
    </row>
    <row r="14" spans="2:12" s="1" customFormat="1" ht="12" customHeight="1">
      <c r="B14" s="42"/>
      <c r="D14" s="127" t="s">
        <v>25</v>
      </c>
      <c r="I14" s="131" t="s">
        <v>26</v>
      </c>
      <c r="J14" s="16" t="s">
        <v>19</v>
      </c>
      <c r="L14" s="42"/>
    </row>
    <row r="15" spans="2:12" s="1" customFormat="1" ht="18" customHeight="1">
      <c r="B15" s="42"/>
      <c r="E15" s="16" t="s">
        <v>94</v>
      </c>
      <c r="I15" s="131" t="s">
        <v>28</v>
      </c>
      <c r="J15" s="16" t="s">
        <v>19</v>
      </c>
      <c r="L15" s="42"/>
    </row>
    <row r="16" spans="2:12" s="1" customFormat="1" ht="6.95" customHeight="1">
      <c r="B16" s="42"/>
      <c r="I16" s="129"/>
      <c r="L16" s="42"/>
    </row>
    <row r="17" spans="2:12" s="1" customFormat="1" ht="12" customHeight="1">
      <c r="B17" s="42"/>
      <c r="D17" s="127" t="s">
        <v>29</v>
      </c>
      <c r="I17" s="131" t="s">
        <v>26</v>
      </c>
      <c r="J17" s="32" t="str">
        <f>'Rekapitulace stavby'!AN13</f>
        <v>Vyplň údaj</v>
      </c>
      <c r="L17" s="42"/>
    </row>
    <row r="18" spans="2:12" s="1" customFormat="1" ht="18" customHeight="1">
      <c r="B18" s="42"/>
      <c r="E18" s="32" t="str">
        <f>'Rekapitulace stavby'!E14</f>
        <v>Vyplň údaj</v>
      </c>
      <c r="F18" s="16"/>
      <c r="G18" s="16"/>
      <c r="H18" s="16"/>
      <c r="I18" s="131" t="s">
        <v>28</v>
      </c>
      <c r="J18" s="32" t="str">
        <f>'Rekapitulace stavby'!AN14</f>
        <v>Vyplň údaj</v>
      </c>
      <c r="L18" s="42"/>
    </row>
    <row r="19" spans="2:12" s="1" customFormat="1" ht="6.95" customHeight="1">
      <c r="B19" s="42"/>
      <c r="I19" s="129"/>
      <c r="L19" s="42"/>
    </row>
    <row r="20" spans="2:12" s="1" customFormat="1" ht="12" customHeight="1">
      <c r="B20" s="42"/>
      <c r="D20" s="127" t="s">
        <v>31</v>
      </c>
      <c r="I20" s="131" t="s">
        <v>26</v>
      </c>
      <c r="J20" s="16" t="str">
        <f>IF('Rekapitulace stavby'!AN16="","",'Rekapitulace stavby'!AN16)</f>
        <v/>
      </c>
      <c r="L20" s="42"/>
    </row>
    <row r="21" spans="2:12" s="1" customFormat="1" ht="18" customHeight="1">
      <c r="B21" s="42"/>
      <c r="E21" s="16" t="str">
        <f>IF('Rekapitulace stavby'!E17="","",'Rekapitulace stavby'!E17)</f>
        <v xml:space="preserve"> </v>
      </c>
      <c r="I21" s="131" t="s">
        <v>28</v>
      </c>
      <c r="J21" s="16" t="str">
        <f>IF('Rekapitulace stavby'!AN17="","",'Rekapitulace stavby'!AN17)</f>
        <v/>
      </c>
      <c r="L21" s="42"/>
    </row>
    <row r="22" spans="2:12" s="1" customFormat="1" ht="6.95" customHeight="1">
      <c r="B22" s="42"/>
      <c r="I22" s="129"/>
      <c r="L22" s="42"/>
    </row>
    <row r="23" spans="2:12" s="1" customFormat="1" ht="12" customHeight="1">
      <c r="B23" s="42"/>
      <c r="D23" s="127" t="s">
        <v>33</v>
      </c>
      <c r="I23" s="131" t="s">
        <v>26</v>
      </c>
      <c r="J23" s="16" t="s">
        <v>19</v>
      </c>
      <c r="L23" s="42"/>
    </row>
    <row r="24" spans="2:12" s="1" customFormat="1" ht="18" customHeight="1">
      <c r="B24" s="42"/>
      <c r="E24" s="16" t="s">
        <v>34</v>
      </c>
      <c r="I24" s="131" t="s">
        <v>28</v>
      </c>
      <c r="J24" s="16" t="s">
        <v>19</v>
      </c>
      <c r="L24" s="42"/>
    </row>
    <row r="25" spans="2:12" s="1" customFormat="1" ht="6.95" customHeight="1">
      <c r="B25" s="42"/>
      <c r="I25" s="129"/>
      <c r="L25" s="42"/>
    </row>
    <row r="26" spans="2:12" s="1" customFormat="1" ht="12" customHeight="1">
      <c r="B26" s="42"/>
      <c r="D26" s="127" t="s">
        <v>35</v>
      </c>
      <c r="I26" s="129"/>
      <c r="L26" s="42"/>
    </row>
    <row r="27" spans="2:12" s="6" customFormat="1" ht="16.5" customHeight="1">
      <c r="B27" s="133"/>
      <c r="E27" s="134" t="s">
        <v>19</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37</v>
      </c>
      <c r="I30" s="129"/>
      <c r="J30" s="138">
        <f>ROUND(J87,2)</f>
        <v>0</v>
      </c>
      <c r="L30" s="42"/>
    </row>
    <row r="31" spans="2:12" s="1" customFormat="1" ht="6.95" customHeight="1">
      <c r="B31" s="42"/>
      <c r="D31" s="70"/>
      <c r="E31" s="70"/>
      <c r="F31" s="70"/>
      <c r="G31" s="70"/>
      <c r="H31" s="70"/>
      <c r="I31" s="136"/>
      <c r="J31" s="70"/>
      <c r="K31" s="70"/>
      <c r="L31" s="42"/>
    </row>
    <row r="32" spans="2:12" s="1" customFormat="1" ht="14.4" customHeight="1">
      <c r="B32" s="42"/>
      <c r="F32" s="139" t="s">
        <v>39</v>
      </c>
      <c r="I32" s="140" t="s">
        <v>38</v>
      </c>
      <c r="J32" s="139" t="s">
        <v>40</v>
      </c>
      <c r="L32" s="42"/>
    </row>
    <row r="33" spans="2:12" s="1" customFormat="1" ht="14.4" customHeight="1">
      <c r="B33" s="42"/>
      <c r="D33" s="127" t="s">
        <v>41</v>
      </c>
      <c r="E33" s="127" t="s">
        <v>42</v>
      </c>
      <c r="F33" s="141">
        <f>ROUND((SUM(BE87:BE278)),2)</f>
        <v>0</v>
      </c>
      <c r="I33" s="142">
        <v>0.21</v>
      </c>
      <c r="J33" s="141">
        <f>ROUND(((SUM(BE87:BE278))*I33),2)</f>
        <v>0</v>
      </c>
      <c r="L33" s="42"/>
    </row>
    <row r="34" spans="2:12" s="1" customFormat="1" ht="14.4" customHeight="1">
      <c r="B34" s="42"/>
      <c r="E34" s="127" t="s">
        <v>43</v>
      </c>
      <c r="F34" s="141">
        <f>ROUND((SUM(BF87:BF278)),2)</f>
        <v>0</v>
      </c>
      <c r="I34" s="142">
        <v>0.15</v>
      </c>
      <c r="J34" s="141">
        <f>ROUND(((SUM(BF87:BF278))*I34),2)</f>
        <v>0</v>
      </c>
      <c r="L34" s="42"/>
    </row>
    <row r="35" spans="2:12" s="1" customFormat="1" ht="14.4" customHeight="1" hidden="1">
      <c r="B35" s="42"/>
      <c r="E35" s="127" t="s">
        <v>44</v>
      </c>
      <c r="F35" s="141">
        <f>ROUND((SUM(BG87:BG278)),2)</f>
        <v>0</v>
      </c>
      <c r="I35" s="142">
        <v>0.21</v>
      </c>
      <c r="J35" s="141">
        <f>0</f>
        <v>0</v>
      </c>
      <c r="L35" s="42"/>
    </row>
    <row r="36" spans="2:12" s="1" customFormat="1" ht="14.4" customHeight="1" hidden="1">
      <c r="B36" s="42"/>
      <c r="E36" s="127" t="s">
        <v>45</v>
      </c>
      <c r="F36" s="141">
        <f>ROUND((SUM(BH87:BH278)),2)</f>
        <v>0</v>
      </c>
      <c r="I36" s="142">
        <v>0.15</v>
      </c>
      <c r="J36" s="141">
        <f>0</f>
        <v>0</v>
      </c>
      <c r="L36" s="42"/>
    </row>
    <row r="37" spans="2:12" s="1" customFormat="1" ht="14.4" customHeight="1" hidden="1">
      <c r="B37" s="42"/>
      <c r="E37" s="127" t="s">
        <v>46</v>
      </c>
      <c r="F37" s="141">
        <f>ROUND((SUM(BI87:BI278)),2)</f>
        <v>0</v>
      </c>
      <c r="I37" s="142">
        <v>0</v>
      </c>
      <c r="J37" s="141">
        <f>0</f>
        <v>0</v>
      </c>
      <c r="L37" s="42"/>
    </row>
    <row r="38" spans="2:12" s="1" customFormat="1" ht="6.95" customHeight="1">
      <c r="B38" s="42"/>
      <c r="I38" s="129"/>
      <c r="L38" s="42"/>
    </row>
    <row r="39" spans="2:12" s="1" customFormat="1" ht="25.4" customHeight="1">
      <c r="B39" s="42"/>
      <c r="C39" s="143"/>
      <c r="D39" s="144" t="s">
        <v>47</v>
      </c>
      <c r="E39" s="145"/>
      <c r="F39" s="145"/>
      <c r="G39" s="146" t="s">
        <v>48</v>
      </c>
      <c r="H39" s="147" t="s">
        <v>49</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95</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 xml:space="preserve">II/233  Břasy - Stupno</v>
      </c>
      <c r="F48" s="31"/>
      <c r="G48" s="31"/>
      <c r="H48" s="31"/>
      <c r="I48" s="129"/>
      <c r="J48" s="38"/>
      <c r="K48" s="38"/>
      <c r="L48" s="42"/>
    </row>
    <row r="49" spans="2:12" s="1" customFormat="1" ht="12" customHeight="1">
      <c r="B49" s="37"/>
      <c r="C49" s="31" t="s">
        <v>92</v>
      </c>
      <c r="D49" s="38"/>
      <c r="E49" s="38"/>
      <c r="F49" s="38"/>
      <c r="G49" s="38"/>
      <c r="H49" s="38"/>
      <c r="I49" s="129"/>
      <c r="J49" s="38"/>
      <c r="K49" s="38"/>
      <c r="L49" s="42"/>
    </row>
    <row r="50" spans="2:12" s="1" customFormat="1" ht="16.5" customHeight="1">
      <c r="B50" s="37"/>
      <c r="C50" s="38"/>
      <c r="D50" s="38"/>
      <c r="E50" s="63" t="str">
        <f>E9</f>
        <v>101.1 - KOMUNIKACE - silnice II/233</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 xml:space="preserve"> </v>
      </c>
      <c r="G52" s="38"/>
      <c r="H52" s="38"/>
      <c r="I52" s="131" t="s">
        <v>23</v>
      </c>
      <c r="J52" s="66" t="str">
        <f>IF(J12="","",J12)</f>
        <v>6. 12. 2018</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25</v>
      </c>
      <c r="D54" s="38"/>
      <c r="E54" s="38"/>
      <c r="F54" s="26" t="str">
        <f>E15</f>
        <v>SÚSPK</v>
      </c>
      <c r="G54" s="38"/>
      <c r="H54" s="38"/>
      <c r="I54" s="131" t="s">
        <v>31</v>
      </c>
      <c r="J54" s="35" t="str">
        <f>E21</f>
        <v xml:space="preserve"> </v>
      </c>
      <c r="K54" s="38"/>
      <c r="L54" s="42"/>
    </row>
    <row r="55" spans="2:12" s="1" customFormat="1" ht="13.65" customHeight="1">
      <c r="B55" s="37"/>
      <c r="C55" s="31" t="s">
        <v>29</v>
      </c>
      <c r="D55" s="38"/>
      <c r="E55" s="38"/>
      <c r="F55" s="26" t="str">
        <f>IF(E18="","",E18)</f>
        <v>Vyplň údaj</v>
      </c>
      <c r="G55" s="38"/>
      <c r="H55" s="38"/>
      <c r="I55" s="131" t="s">
        <v>33</v>
      </c>
      <c r="J55" s="35" t="str">
        <f>E24</f>
        <v>Zítek</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96</v>
      </c>
      <c r="D57" s="159"/>
      <c r="E57" s="159"/>
      <c r="F57" s="159"/>
      <c r="G57" s="159"/>
      <c r="H57" s="159"/>
      <c r="I57" s="160"/>
      <c r="J57" s="161" t="s">
        <v>97</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69</v>
      </c>
      <c r="D59" s="38"/>
      <c r="E59" s="38"/>
      <c r="F59" s="38"/>
      <c r="G59" s="38"/>
      <c r="H59" s="38"/>
      <c r="I59" s="129"/>
      <c r="J59" s="96">
        <f>J87</f>
        <v>0</v>
      </c>
      <c r="K59" s="38"/>
      <c r="L59" s="42"/>
      <c r="AU59" s="16" t="s">
        <v>98</v>
      </c>
    </row>
    <row r="60" spans="2:12" s="7" customFormat="1" ht="24.95" customHeight="1">
      <c r="B60" s="163"/>
      <c r="C60" s="164"/>
      <c r="D60" s="165" t="s">
        <v>99</v>
      </c>
      <c r="E60" s="166"/>
      <c r="F60" s="166"/>
      <c r="G60" s="166"/>
      <c r="H60" s="166"/>
      <c r="I60" s="167"/>
      <c r="J60" s="168">
        <f>J88</f>
        <v>0</v>
      </c>
      <c r="K60" s="164"/>
      <c r="L60" s="169"/>
    </row>
    <row r="61" spans="2:12" s="8" customFormat="1" ht="19.9" customHeight="1">
      <c r="B61" s="170"/>
      <c r="C61" s="171"/>
      <c r="D61" s="172" t="s">
        <v>100</v>
      </c>
      <c r="E61" s="173"/>
      <c r="F61" s="173"/>
      <c r="G61" s="173"/>
      <c r="H61" s="173"/>
      <c r="I61" s="174"/>
      <c r="J61" s="175">
        <f>J89</f>
        <v>0</v>
      </c>
      <c r="K61" s="171"/>
      <c r="L61" s="176"/>
    </row>
    <row r="62" spans="2:12" s="8" customFormat="1" ht="19.9" customHeight="1">
      <c r="B62" s="170"/>
      <c r="C62" s="171"/>
      <c r="D62" s="172" t="s">
        <v>101</v>
      </c>
      <c r="E62" s="173"/>
      <c r="F62" s="173"/>
      <c r="G62" s="173"/>
      <c r="H62" s="173"/>
      <c r="I62" s="174"/>
      <c r="J62" s="175">
        <f>J155</f>
        <v>0</v>
      </c>
      <c r="K62" s="171"/>
      <c r="L62" s="176"/>
    </row>
    <row r="63" spans="2:12" s="8" customFormat="1" ht="19.9" customHeight="1">
      <c r="B63" s="170"/>
      <c r="C63" s="171"/>
      <c r="D63" s="172" t="s">
        <v>102</v>
      </c>
      <c r="E63" s="173"/>
      <c r="F63" s="173"/>
      <c r="G63" s="173"/>
      <c r="H63" s="173"/>
      <c r="I63" s="174"/>
      <c r="J63" s="175">
        <f>J162</f>
        <v>0</v>
      </c>
      <c r="K63" s="171"/>
      <c r="L63" s="176"/>
    </row>
    <row r="64" spans="2:12" s="8" customFormat="1" ht="19.9" customHeight="1">
      <c r="B64" s="170"/>
      <c r="C64" s="171"/>
      <c r="D64" s="172" t="s">
        <v>103</v>
      </c>
      <c r="E64" s="173"/>
      <c r="F64" s="173"/>
      <c r="G64" s="173"/>
      <c r="H64" s="173"/>
      <c r="I64" s="174"/>
      <c r="J64" s="175">
        <f>J189</f>
        <v>0</v>
      </c>
      <c r="K64" s="171"/>
      <c r="L64" s="176"/>
    </row>
    <row r="65" spans="2:12" s="8" customFormat="1" ht="19.9" customHeight="1">
      <c r="B65" s="170"/>
      <c r="C65" s="171"/>
      <c r="D65" s="172" t="s">
        <v>104</v>
      </c>
      <c r="E65" s="173"/>
      <c r="F65" s="173"/>
      <c r="G65" s="173"/>
      <c r="H65" s="173"/>
      <c r="I65" s="174"/>
      <c r="J65" s="175">
        <f>J213</f>
        <v>0</v>
      </c>
      <c r="K65" s="171"/>
      <c r="L65" s="176"/>
    </row>
    <row r="66" spans="2:12" s="8" customFormat="1" ht="19.9" customHeight="1">
      <c r="B66" s="170"/>
      <c r="C66" s="171"/>
      <c r="D66" s="172" t="s">
        <v>105</v>
      </c>
      <c r="E66" s="173"/>
      <c r="F66" s="173"/>
      <c r="G66" s="173"/>
      <c r="H66" s="173"/>
      <c r="I66" s="174"/>
      <c r="J66" s="175">
        <f>J266</f>
        <v>0</v>
      </c>
      <c r="K66" s="171"/>
      <c r="L66" s="176"/>
    </row>
    <row r="67" spans="2:12" s="8" customFormat="1" ht="19.9" customHeight="1">
      <c r="B67" s="170"/>
      <c r="C67" s="171"/>
      <c r="D67" s="172" t="s">
        <v>106</v>
      </c>
      <c r="E67" s="173"/>
      <c r="F67" s="173"/>
      <c r="G67" s="173"/>
      <c r="H67" s="173"/>
      <c r="I67" s="174"/>
      <c r="J67" s="175">
        <f>J276</f>
        <v>0</v>
      </c>
      <c r="K67" s="171"/>
      <c r="L67" s="176"/>
    </row>
    <row r="68" spans="2:12" s="1" customFormat="1" ht="21.8" customHeight="1">
      <c r="B68" s="37"/>
      <c r="C68" s="38"/>
      <c r="D68" s="38"/>
      <c r="E68" s="38"/>
      <c r="F68" s="38"/>
      <c r="G68" s="38"/>
      <c r="H68" s="38"/>
      <c r="I68" s="129"/>
      <c r="J68" s="38"/>
      <c r="K68" s="38"/>
      <c r="L68" s="42"/>
    </row>
    <row r="69" spans="2:12" s="1" customFormat="1" ht="6.95" customHeight="1">
      <c r="B69" s="56"/>
      <c r="C69" s="57"/>
      <c r="D69" s="57"/>
      <c r="E69" s="57"/>
      <c r="F69" s="57"/>
      <c r="G69" s="57"/>
      <c r="H69" s="57"/>
      <c r="I69" s="153"/>
      <c r="J69" s="57"/>
      <c r="K69" s="57"/>
      <c r="L69" s="42"/>
    </row>
    <row r="73" spans="2:12" s="1" customFormat="1" ht="6.95" customHeight="1">
      <c r="B73" s="58"/>
      <c r="C73" s="59"/>
      <c r="D73" s="59"/>
      <c r="E73" s="59"/>
      <c r="F73" s="59"/>
      <c r="G73" s="59"/>
      <c r="H73" s="59"/>
      <c r="I73" s="156"/>
      <c r="J73" s="59"/>
      <c r="K73" s="59"/>
      <c r="L73" s="42"/>
    </row>
    <row r="74" spans="2:12" s="1" customFormat="1" ht="24.95" customHeight="1">
      <c r="B74" s="37"/>
      <c r="C74" s="22" t="s">
        <v>107</v>
      </c>
      <c r="D74" s="38"/>
      <c r="E74" s="38"/>
      <c r="F74" s="38"/>
      <c r="G74" s="38"/>
      <c r="H74" s="38"/>
      <c r="I74" s="129"/>
      <c r="J74" s="38"/>
      <c r="K74" s="38"/>
      <c r="L74" s="42"/>
    </row>
    <row r="75" spans="2:12" s="1" customFormat="1" ht="6.95" customHeight="1">
      <c r="B75" s="37"/>
      <c r="C75" s="38"/>
      <c r="D75" s="38"/>
      <c r="E75" s="38"/>
      <c r="F75" s="38"/>
      <c r="G75" s="38"/>
      <c r="H75" s="38"/>
      <c r="I75" s="129"/>
      <c r="J75" s="38"/>
      <c r="K75" s="38"/>
      <c r="L75" s="42"/>
    </row>
    <row r="76" spans="2:12" s="1" customFormat="1" ht="12" customHeight="1">
      <c r="B76" s="37"/>
      <c r="C76" s="31" t="s">
        <v>16</v>
      </c>
      <c r="D76" s="38"/>
      <c r="E76" s="38"/>
      <c r="F76" s="38"/>
      <c r="G76" s="38"/>
      <c r="H76" s="38"/>
      <c r="I76" s="129"/>
      <c r="J76" s="38"/>
      <c r="K76" s="38"/>
      <c r="L76" s="42"/>
    </row>
    <row r="77" spans="2:12" s="1" customFormat="1" ht="16.5" customHeight="1">
      <c r="B77" s="37"/>
      <c r="C77" s="38"/>
      <c r="D77" s="38"/>
      <c r="E77" s="157" t="str">
        <f>E7</f>
        <v xml:space="preserve">II/233  Břasy - Stupno</v>
      </c>
      <c r="F77" s="31"/>
      <c r="G77" s="31"/>
      <c r="H77" s="31"/>
      <c r="I77" s="129"/>
      <c r="J77" s="38"/>
      <c r="K77" s="38"/>
      <c r="L77" s="42"/>
    </row>
    <row r="78" spans="2:12" s="1" customFormat="1" ht="12" customHeight="1">
      <c r="B78" s="37"/>
      <c r="C78" s="31" t="s">
        <v>92</v>
      </c>
      <c r="D78" s="38"/>
      <c r="E78" s="38"/>
      <c r="F78" s="38"/>
      <c r="G78" s="38"/>
      <c r="H78" s="38"/>
      <c r="I78" s="129"/>
      <c r="J78" s="38"/>
      <c r="K78" s="38"/>
      <c r="L78" s="42"/>
    </row>
    <row r="79" spans="2:12" s="1" customFormat="1" ht="16.5" customHeight="1">
      <c r="B79" s="37"/>
      <c r="C79" s="38"/>
      <c r="D79" s="38"/>
      <c r="E79" s="63" t="str">
        <f>E9</f>
        <v>101.1 - KOMUNIKACE - silnice II/233</v>
      </c>
      <c r="F79" s="38"/>
      <c r="G79" s="38"/>
      <c r="H79" s="38"/>
      <c r="I79" s="129"/>
      <c r="J79" s="38"/>
      <c r="K79" s="38"/>
      <c r="L79" s="42"/>
    </row>
    <row r="80" spans="2:12" s="1" customFormat="1" ht="6.95" customHeight="1">
      <c r="B80" s="37"/>
      <c r="C80" s="38"/>
      <c r="D80" s="38"/>
      <c r="E80" s="38"/>
      <c r="F80" s="38"/>
      <c r="G80" s="38"/>
      <c r="H80" s="38"/>
      <c r="I80" s="129"/>
      <c r="J80" s="38"/>
      <c r="K80" s="38"/>
      <c r="L80" s="42"/>
    </row>
    <row r="81" spans="2:12" s="1" customFormat="1" ht="12" customHeight="1">
      <c r="B81" s="37"/>
      <c r="C81" s="31" t="s">
        <v>21</v>
      </c>
      <c r="D81" s="38"/>
      <c r="E81" s="38"/>
      <c r="F81" s="26" t="str">
        <f>F12</f>
        <v xml:space="preserve"> </v>
      </c>
      <c r="G81" s="38"/>
      <c r="H81" s="38"/>
      <c r="I81" s="131" t="s">
        <v>23</v>
      </c>
      <c r="J81" s="66" t="str">
        <f>IF(J12="","",J12)</f>
        <v>6. 12. 2018</v>
      </c>
      <c r="K81" s="38"/>
      <c r="L81" s="42"/>
    </row>
    <row r="82" spans="2:12" s="1" customFormat="1" ht="6.95" customHeight="1">
      <c r="B82" s="37"/>
      <c r="C82" s="38"/>
      <c r="D82" s="38"/>
      <c r="E82" s="38"/>
      <c r="F82" s="38"/>
      <c r="G82" s="38"/>
      <c r="H82" s="38"/>
      <c r="I82" s="129"/>
      <c r="J82" s="38"/>
      <c r="K82" s="38"/>
      <c r="L82" s="42"/>
    </row>
    <row r="83" spans="2:12" s="1" customFormat="1" ht="13.65" customHeight="1">
      <c r="B83" s="37"/>
      <c r="C83" s="31" t="s">
        <v>25</v>
      </c>
      <c r="D83" s="38"/>
      <c r="E83" s="38"/>
      <c r="F83" s="26" t="str">
        <f>E15</f>
        <v>SÚSPK</v>
      </c>
      <c r="G83" s="38"/>
      <c r="H83" s="38"/>
      <c r="I83" s="131" t="s">
        <v>31</v>
      </c>
      <c r="J83" s="35" t="str">
        <f>E21</f>
        <v xml:space="preserve"> </v>
      </c>
      <c r="K83" s="38"/>
      <c r="L83" s="42"/>
    </row>
    <row r="84" spans="2:12" s="1" customFormat="1" ht="13.65" customHeight="1">
      <c r="B84" s="37"/>
      <c r="C84" s="31" t="s">
        <v>29</v>
      </c>
      <c r="D84" s="38"/>
      <c r="E84" s="38"/>
      <c r="F84" s="26" t="str">
        <f>IF(E18="","",E18)</f>
        <v>Vyplň údaj</v>
      </c>
      <c r="G84" s="38"/>
      <c r="H84" s="38"/>
      <c r="I84" s="131" t="s">
        <v>33</v>
      </c>
      <c r="J84" s="35" t="str">
        <f>E24</f>
        <v>Zítek</v>
      </c>
      <c r="K84" s="38"/>
      <c r="L84" s="42"/>
    </row>
    <row r="85" spans="2:12" s="1" customFormat="1" ht="10.3" customHeight="1">
      <c r="B85" s="37"/>
      <c r="C85" s="38"/>
      <c r="D85" s="38"/>
      <c r="E85" s="38"/>
      <c r="F85" s="38"/>
      <c r="G85" s="38"/>
      <c r="H85" s="38"/>
      <c r="I85" s="129"/>
      <c r="J85" s="38"/>
      <c r="K85" s="38"/>
      <c r="L85" s="42"/>
    </row>
    <row r="86" spans="2:20" s="9" customFormat="1" ht="29.25" customHeight="1">
      <c r="B86" s="177"/>
      <c r="C86" s="178" t="s">
        <v>108</v>
      </c>
      <c r="D86" s="179" t="s">
        <v>56</v>
      </c>
      <c r="E86" s="179" t="s">
        <v>52</v>
      </c>
      <c r="F86" s="179" t="s">
        <v>53</v>
      </c>
      <c r="G86" s="179" t="s">
        <v>109</v>
      </c>
      <c r="H86" s="179" t="s">
        <v>110</v>
      </c>
      <c r="I86" s="180" t="s">
        <v>111</v>
      </c>
      <c r="J86" s="179" t="s">
        <v>97</v>
      </c>
      <c r="K86" s="181" t="s">
        <v>112</v>
      </c>
      <c r="L86" s="182"/>
      <c r="M86" s="86" t="s">
        <v>19</v>
      </c>
      <c r="N86" s="87" t="s">
        <v>41</v>
      </c>
      <c r="O86" s="87" t="s">
        <v>113</v>
      </c>
      <c r="P86" s="87" t="s">
        <v>114</v>
      </c>
      <c r="Q86" s="87" t="s">
        <v>115</v>
      </c>
      <c r="R86" s="87" t="s">
        <v>116</v>
      </c>
      <c r="S86" s="87" t="s">
        <v>117</v>
      </c>
      <c r="T86" s="88" t="s">
        <v>118</v>
      </c>
    </row>
    <row r="87" spans="2:63" s="1" customFormat="1" ht="22.8" customHeight="1">
      <c r="B87" s="37"/>
      <c r="C87" s="93" t="s">
        <v>119</v>
      </c>
      <c r="D87" s="38"/>
      <c r="E87" s="38"/>
      <c r="F87" s="38"/>
      <c r="G87" s="38"/>
      <c r="H87" s="38"/>
      <c r="I87" s="129"/>
      <c r="J87" s="183">
        <f>BK87</f>
        <v>0</v>
      </c>
      <c r="K87" s="38"/>
      <c r="L87" s="42"/>
      <c r="M87" s="89"/>
      <c r="N87" s="90"/>
      <c r="O87" s="90"/>
      <c r="P87" s="184">
        <f>P88</f>
        <v>0</v>
      </c>
      <c r="Q87" s="90"/>
      <c r="R87" s="184">
        <f>R88</f>
        <v>186.14634999999998</v>
      </c>
      <c r="S87" s="90"/>
      <c r="T87" s="185">
        <f>T88</f>
        <v>3451.1469999999995</v>
      </c>
      <c r="AT87" s="16" t="s">
        <v>70</v>
      </c>
      <c r="AU87" s="16" t="s">
        <v>98</v>
      </c>
      <c r="BK87" s="186">
        <f>BK88</f>
        <v>0</v>
      </c>
    </row>
    <row r="88" spans="2:63" s="10" customFormat="1" ht="25.9" customHeight="1">
      <c r="B88" s="187"/>
      <c r="C88" s="188"/>
      <c r="D88" s="189" t="s">
        <v>70</v>
      </c>
      <c r="E88" s="190" t="s">
        <v>120</v>
      </c>
      <c r="F88" s="190" t="s">
        <v>121</v>
      </c>
      <c r="G88" s="188"/>
      <c r="H88" s="188"/>
      <c r="I88" s="191"/>
      <c r="J88" s="192">
        <f>BK88</f>
        <v>0</v>
      </c>
      <c r="K88" s="188"/>
      <c r="L88" s="193"/>
      <c r="M88" s="194"/>
      <c r="N88" s="195"/>
      <c r="O88" s="195"/>
      <c r="P88" s="196">
        <f>P89+P155+P162+P189+P213+P266+P276</f>
        <v>0</v>
      </c>
      <c r="Q88" s="195"/>
      <c r="R88" s="196">
        <f>R89+R155+R162+R189+R213+R266+R276</f>
        <v>186.14634999999998</v>
      </c>
      <c r="S88" s="195"/>
      <c r="T88" s="197">
        <f>T89+T155+T162+T189+T213+T266+T276</f>
        <v>3451.1469999999995</v>
      </c>
      <c r="AR88" s="198" t="s">
        <v>79</v>
      </c>
      <c r="AT88" s="199" t="s">
        <v>70</v>
      </c>
      <c r="AU88" s="199" t="s">
        <v>71</v>
      </c>
      <c r="AY88" s="198" t="s">
        <v>122</v>
      </c>
      <c r="BK88" s="200">
        <f>BK89+BK155+BK162+BK189+BK213+BK266+BK276</f>
        <v>0</v>
      </c>
    </row>
    <row r="89" spans="2:63" s="10" customFormat="1" ht="22.8" customHeight="1">
      <c r="B89" s="187"/>
      <c r="C89" s="188"/>
      <c r="D89" s="189" t="s">
        <v>70</v>
      </c>
      <c r="E89" s="201" t="s">
        <v>79</v>
      </c>
      <c r="F89" s="201" t="s">
        <v>123</v>
      </c>
      <c r="G89" s="188"/>
      <c r="H89" s="188"/>
      <c r="I89" s="191"/>
      <c r="J89" s="202">
        <f>BK89</f>
        <v>0</v>
      </c>
      <c r="K89" s="188"/>
      <c r="L89" s="193"/>
      <c r="M89" s="194"/>
      <c r="N89" s="195"/>
      <c r="O89" s="195"/>
      <c r="P89" s="196">
        <f>SUM(P90:P154)</f>
        <v>0</v>
      </c>
      <c r="Q89" s="195"/>
      <c r="R89" s="196">
        <f>SUM(R90:R154)</f>
        <v>6.087325</v>
      </c>
      <c r="S89" s="195"/>
      <c r="T89" s="197">
        <f>SUM(T90:T154)</f>
        <v>3153.6229999999996</v>
      </c>
      <c r="AR89" s="198" t="s">
        <v>79</v>
      </c>
      <c r="AT89" s="199" t="s">
        <v>70</v>
      </c>
      <c r="AU89" s="199" t="s">
        <v>79</v>
      </c>
      <c r="AY89" s="198" t="s">
        <v>122</v>
      </c>
      <c r="BK89" s="200">
        <f>SUM(BK90:BK154)</f>
        <v>0</v>
      </c>
    </row>
    <row r="90" spans="2:65" s="1" customFormat="1" ht="22.5" customHeight="1">
      <c r="B90" s="37"/>
      <c r="C90" s="203" t="s">
        <v>79</v>
      </c>
      <c r="D90" s="203" t="s">
        <v>124</v>
      </c>
      <c r="E90" s="204" t="s">
        <v>125</v>
      </c>
      <c r="F90" s="205" t="s">
        <v>126</v>
      </c>
      <c r="G90" s="206" t="s">
        <v>127</v>
      </c>
      <c r="H90" s="207">
        <v>50</v>
      </c>
      <c r="I90" s="208"/>
      <c r="J90" s="209">
        <f>ROUND(I90*H90,2)</f>
        <v>0</v>
      </c>
      <c r="K90" s="205" t="s">
        <v>128</v>
      </c>
      <c r="L90" s="42"/>
      <c r="M90" s="210" t="s">
        <v>19</v>
      </c>
      <c r="N90" s="211" t="s">
        <v>42</v>
      </c>
      <c r="O90" s="78"/>
      <c r="P90" s="212">
        <f>O90*H90</f>
        <v>0</v>
      </c>
      <c r="Q90" s="212">
        <v>0</v>
      </c>
      <c r="R90" s="212">
        <f>Q90*H90</f>
        <v>0</v>
      </c>
      <c r="S90" s="212">
        <v>0.316</v>
      </c>
      <c r="T90" s="213">
        <f>S90*H90</f>
        <v>15.8</v>
      </c>
      <c r="AR90" s="16" t="s">
        <v>129</v>
      </c>
      <c r="AT90" s="16" t="s">
        <v>124</v>
      </c>
      <c r="AU90" s="16" t="s">
        <v>81</v>
      </c>
      <c r="AY90" s="16" t="s">
        <v>122</v>
      </c>
      <c r="BE90" s="214">
        <f>IF(N90="základní",J90,0)</f>
        <v>0</v>
      </c>
      <c r="BF90" s="214">
        <f>IF(N90="snížená",J90,0)</f>
        <v>0</v>
      </c>
      <c r="BG90" s="214">
        <f>IF(N90="zákl. přenesená",J90,0)</f>
        <v>0</v>
      </c>
      <c r="BH90" s="214">
        <f>IF(N90="sníž. přenesená",J90,0)</f>
        <v>0</v>
      </c>
      <c r="BI90" s="214">
        <f>IF(N90="nulová",J90,0)</f>
        <v>0</v>
      </c>
      <c r="BJ90" s="16" t="s">
        <v>79</v>
      </c>
      <c r="BK90" s="214">
        <f>ROUND(I90*H90,2)</f>
        <v>0</v>
      </c>
      <c r="BL90" s="16" t="s">
        <v>129</v>
      </c>
      <c r="BM90" s="16" t="s">
        <v>130</v>
      </c>
    </row>
    <row r="91" spans="2:47" s="1" customFormat="1" ht="12">
      <c r="B91" s="37"/>
      <c r="C91" s="38"/>
      <c r="D91" s="215" t="s">
        <v>131</v>
      </c>
      <c r="E91" s="38"/>
      <c r="F91" s="216" t="s">
        <v>132</v>
      </c>
      <c r="G91" s="38"/>
      <c r="H91" s="38"/>
      <c r="I91" s="129"/>
      <c r="J91" s="38"/>
      <c r="K91" s="38"/>
      <c r="L91" s="42"/>
      <c r="M91" s="217"/>
      <c r="N91" s="78"/>
      <c r="O91" s="78"/>
      <c r="P91" s="78"/>
      <c r="Q91" s="78"/>
      <c r="R91" s="78"/>
      <c r="S91" s="78"/>
      <c r="T91" s="79"/>
      <c r="AT91" s="16" t="s">
        <v>131</v>
      </c>
      <c r="AU91" s="16" t="s">
        <v>81</v>
      </c>
    </row>
    <row r="92" spans="2:47" s="1" customFormat="1" ht="12">
      <c r="B92" s="37"/>
      <c r="C92" s="38"/>
      <c r="D92" s="215" t="s">
        <v>133</v>
      </c>
      <c r="E92" s="38"/>
      <c r="F92" s="216" t="s">
        <v>134</v>
      </c>
      <c r="G92" s="38"/>
      <c r="H92" s="38"/>
      <c r="I92" s="129"/>
      <c r="J92" s="38"/>
      <c r="K92" s="38"/>
      <c r="L92" s="42"/>
      <c r="M92" s="217"/>
      <c r="N92" s="78"/>
      <c r="O92" s="78"/>
      <c r="P92" s="78"/>
      <c r="Q92" s="78"/>
      <c r="R92" s="78"/>
      <c r="S92" s="78"/>
      <c r="T92" s="79"/>
      <c r="AT92" s="16" t="s">
        <v>133</v>
      </c>
      <c r="AU92" s="16" t="s">
        <v>81</v>
      </c>
    </row>
    <row r="93" spans="2:65" s="1" customFormat="1" ht="22.5" customHeight="1">
      <c r="B93" s="37"/>
      <c r="C93" s="203" t="s">
        <v>81</v>
      </c>
      <c r="D93" s="203" t="s">
        <v>124</v>
      </c>
      <c r="E93" s="204" t="s">
        <v>135</v>
      </c>
      <c r="F93" s="205" t="s">
        <v>136</v>
      </c>
      <c r="G93" s="206" t="s">
        <v>127</v>
      </c>
      <c r="H93" s="207">
        <v>8157</v>
      </c>
      <c r="I93" s="208"/>
      <c r="J93" s="209">
        <f>ROUND(I93*H93,2)</f>
        <v>0</v>
      </c>
      <c r="K93" s="205" t="s">
        <v>128</v>
      </c>
      <c r="L93" s="42"/>
      <c r="M93" s="210" t="s">
        <v>19</v>
      </c>
      <c r="N93" s="211" t="s">
        <v>42</v>
      </c>
      <c r="O93" s="78"/>
      <c r="P93" s="212">
        <f>O93*H93</f>
        <v>0</v>
      </c>
      <c r="Q93" s="212">
        <v>9E-05</v>
      </c>
      <c r="R93" s="212">
        <f>Q93*H93</f>
        <v>0.7341300000000001</v>
      </c>
      <c r="S93" s="212">
        <v>0.128</v>
      </c>
      <c r="T93" s="213">
        <f>S93*H93</f>
        <v>1044.096</v>
      </c>
      <c r="AR93" s="16" t="s">
        <v>129</v>
      </c>
      <c r="AT93" s="16" t="s">
        <v>124</v>
      </c>
      <c r="AU93" s="16" t="s">
        <v>81</v>
      </c>
      <c r="AY93" s="16" t="s">
        <v>122</v>
      </c>
      <c r="BE93" s="214">
        <f>IF(N93="základní",J93,0)</f>
        <v>0</v>
      </c>
      <c r="BF93" s="214">
        <f>IF(N93="snížená",J93,0)</f>
        <v>0</v>
      </c>
      <c r="BG93" s="214">
        <f>IF(N93="zákl. přenesená",J93,0)</f>
        <v>0</v>
      </c>
      <c r="BH93" s="214">
        <f>IF(N93="sníž. přenesená",J93,0)</f>
        <v>0</v>
      </c>
      <c r="BI93" s="214">
        <f>IF(N93="nulová",J93,0)</f>
        <v>0</v>
      </c>
      <c r="BJ93" s="16" t="s">
        <v>79</v>
      </c>
      <c r="BK93" s="214">
        <f>ROUND(I93*H93,2)</f>
        <v>0</v>
      </c>
      <c r="BL93" s="16" t="s">
        <v>129</v>
      </c>
      <c r="BM93" s="16" t="s">
        <v>137</v>
      </c>
    </row>
    <row r="94" spans="2:47" s="1" customFormat="1" ht="12">
      <c r="B94" s="37"/>
      <c r="C94" s="38"/>
      <c r="D94" s="215" t="s">
        <v>131</v>
      </c>
      <c r="E94" s="38"/>
      <c r="F94" s="216" t="s">
        <v>138</v>
      </c>
      <c r="G94" s="38"/>
      <c r="H94" s="38"/>
      <c r="I94" s="129"/>
      <c r="J94" s="38"/>
      <c r="K94" s="38"/>
      <c r="L94" s="42"/>
      <c r="M94" s="217"/>
      <c r="N94" s="78"/>
      <c r="O94" s="78"/>
      <c r="P94" s="78"/>
      <c r="Q94" s="78"/>
      <c r="R94" s="78"/>
      <c r="S94" s="78"/>
      <c r="T94" s="79"/>
      <c r="AT94" s="16" t="s">
        <v>131</v>
      </c>
      <c r="AU94" s="16" t="s">
        <v>81</v>
      </c>
    </row>
    <row r="95" spans="2:47" s="1" customFormat="1" ht="12">
      <c r="B95" s="37"/>
      <c r="C95" s="38"/>
      <c r="D95" s="215" t="s">
        <v>133</v>
      </c>
      <c r="E95" s="38"/>
      <c r="F95" s="216" t="s">
        <v>139</v>
      </c>
      <c r="G95" s="38"/>
      <c r="H95" s="38"/>
      <c r="I95" s="129"/>
      <c r="J95" s="38"/>
      <c r="K95" s="38"/>
      <c r="L95" s="42"/>
      <c r="M95" s="217"/>
      <c r="N95" s="78"/>
      <c r="O95" s="78"/>
      <c r="P95" s="78"/>
      <c r="Q95" s="78"/>
      <c r="R95" s="78"/>
      <c r="S95" s="78"/>
      <c r="T95" s="79"/>
      <c r="AT95" s="16" t="s">
        <v>133</v>
      </c>
      <c r="AU95" s="16" t="s">
        <v>81</v>
      </c>
    </row>
    <row r="96" spans="2:65" s="1" customFormat="1" ht="22.5" customHeight="1">
      <c r="B96" s="37"/>
      <c r="C96" s="203" t="s">
        <v>140</v>
      </c>
      <c r="D96" s="203" t="s">
        <v>124</v>
      </c>
      <c r="E96" s="204" t="s">
        <v>141</v>
      </c>
      <c r="F96" s="205" t="s">
        <v>142</v>
      </c>
      <c r="G96" s="206" t="s">
        <v>127</v>
      </c>
      <c r="H96" s="207">
        <v>8157</v>
      </c>
      <c r="I96" s="208"/>
      <c r="J96" s="209">
        <f>ROUND(I96*H96,2)</f>
        <v>0</v>
      </c>
      <c r="K96" s="205" t="s">
        <v>128</v>
      </c>
      <c r="L96" s="42"/>
      <c r="M96" s="210" t="s">
        <v>19</v>
      </c>
      <c r="N96" s="211" t="s">
        <v>42</v>
      </c>
      <c r="O96" s="78"/>
      <c r="P96" s="212">
        <f>O96*H96</f>
        <v>0</v>
      </c>
      <c r="Q96" s="212">
        <v>0.00016</v>
      </c>
      <c r="R96" s="212">
        <f>Q96*H96</f>
        <v>1.30512</v>
      </c>
      <c r="S96" s="212">
        <v>0.256</v>
      </c>
      <c r="T96" s="213">
        <f>S96*H96</f>
        <v>2088.192</v>
      </c>
      <c r="AR96" s="16" t="s">
        <v>129</v>
      </c>
      <c r="AT96" s="16" t="s">
        <v>124</v>
      </c>
      <c r="AU96" s="16" t="s">
        <v>81</v>
      </c>
      <c r="AY96" s="16" t="s">
        <v>122</v>
      </c>
      <c r="BE96" s="214">
        <f>IF(N96="základní",J96,0)</f>
        <v>0</v>
      </c>
      <c r="BF96" s="214">
        <f>IF(N96="snížená",J96,0)</f>
        <v>0</v>
      </c>
      <c r="BG96" s="214">
        <f>IF(N96="zákl. přenesená",J96,0)</f>
        <v>0</v>
      </c>
      <c r="BH96" s="214">
        <f>IF(N96="sníž. přenesená",J96,0)</f>
        <v>0</v>
      </c>
      <c r="BI96" s="214">
        <f>IF(N96="nulová",J96,0)</f>
        <v>0</v>
      </c>
      <c r="BJ96" s="16" t="s">
        <v>79</v>
      </c>
      <c r="BK96" s="214">
        <f>ROUND(I96*H96,2)</f>
        <v>0</v>
      </c>
      <c r="BL96" s="16" t="s">
        <v>129</v>
      </c>
      <c r="BM96" s="16" t="s">
        <v>143</v>
      </c>
    </row>
    <row r="97" spans="2:47" s="1" customFormat="1" ht="12">
      <c r="B97" s="37"/>
      <c r="C97" s="38"/>
      <c r="D97" s="215" t="s">
        <v>131</v>
      </c>
      <c r="E97" s="38"/>
      <c r="F97" s="216" t="s">
        <v>138</v>
      </c>
      <c r="G97" s="38"/>
      <c r="H97" s="38"/>
      <c r="I97" s="129"/>
      <c r="J97" s="38"/>
      <c r="K97" s="38"/>
      <c r="L97" s="42"/>
      <c r="M97" s="217"/>
      <c r="N97" s="78"/>
      <c r="O97" s="78"/>
      <c r="P97" s="78"/>
      <c r="Q97" s="78"/>
      <c r="R97" s="78"/>
      <c r="S97" s="78"/>
      <c r="T97" s="79"/>
      <c r="AT97" s="16" t="s">
        <v>131</v>
      </c>
      <c r="AU97" s="16" t="s">
        <v>81</v>
      </c>
    </row>
    <row r="98" spans="2:47" s="1" customFormat="1" ht="12">
      <c r="B98" s="37"/>
      <c r="C98" s="38"/>
      <c r="D98" s="215" t="s">
        <v>133</v>
      </c>
      <c r="E98" s="38"/>
      <c r="F98" s="216" t="s">
        <v>139</v>
      </c>
      <c r="G98" s="38"/>
      <c r="H98" s="38"/>
      <c r="I98" s="129"/>
      <c r="J98" s="38"/>
      <c r="K98" s="38"/>
      <c r="L98" s="42"/>
      <c r="M98" s="217"/>
      <c r="N98" s="78"/>
      <c r="O98" s="78"/>
      <c r="P98" s="78"/>
      <c r="Q98" s="78"/>
      <c r="R98" s="78"/>
      <c r="S98" s="78"/>
      <c r="T98" s="79"/>
      <c r="AT98" s="16" t="s">
        <v>133</v>
      </c>
      <c r="AU98" s="16" t="s">
        <v>81</v>
      </c>
    </row>
    <row r="99" spans="2:65" s="1" customFormat="1" ht="22.5" customHeight="1">
      <c r="B99" s="37"/>
      <c r="C99" s="203" t="s">
        <v>129</v>
      </c>
      <c r="D99" s="203" t="s">
        <v>124</v>
      </c>
      <c r="E99" s="204" t="s">
        <v>144</v>
      </c>
      <c r="F99" s="205" t="s">
        <v>145</v>
      </c>
      <c r="G99" s="206" t="s">
        <v>146</v>
      </c>
      <c r="H99" s="207">
        <v>27</v>
      </c>
      <c r="I99" s="208"/>
      <c r="J99" s="209">
        <f>ROUND(I99*H99,2)</f>
        <v>0</v>
      </c>
      <c r="K99" s="205" t="s">
        <v>128</v>
      </c>
      <c r="L99" s="42"/>
      <c r="M99" s="210" t="s">
        <v>19</v>
      </c>
      <c r="N99" s="211" t="s">
        <v>42</v>
      </c>
      <c r="O99" s="78"/>
      <c r="P99" s="212">
        <f>O99*H99</f>
        <v>0</v>
      </c>
      <c r="Q99" s="212">
        <v>0</v>
      </c>
      <c r="R99" s="212">
        <f>Q99*H99</f>
        <v>0</v>
      </c>
      <c r="S99" s="212">
        <v>0.205</v>
      </c>
      <c r="T99" s="213">
        <f>S99*H99</f>
        <v>5.534999999999999</v>
      </c>
      <c r="AR99" s="16" t="s">
        <v>129</v>
      </c>
      <c r="AT99" s="16" t="s">
        <v>124</v>
      </c>
      <c r="AU99" s="16" t="s">
        <v>81</v>
      </c>
      <c r="AY99" s="16" t="s">
        <v>122</v>
      </c>
      <c r="BE99" s="214">
        <f>IF(N99="základní",J99,0)</f>
        <v>0</v>
      </c>
      <c r="BF99" s="214">
        <f>IF(N99="snížená",J99,0)</f>
        <v>0</v>
      </c>
      <c r="BG99" s="214">
        <f>IF(N99="zákl. přenesená",J99,0)</f>
        <v>0</v>
      </c>
      <c r="BH99" s="214">
        <f>IF(N99="sníž. přenesená",J99,0)</f>
        <v>0</v>
      </c>
      <c r="BI99" s="214">
        <f>IF(N99="nulová",J99,0)</f>
        <v>0</v>
      </c>
      <c r="BJ99" s="16" t="s">
        <v>79</v>
      </c>
      <c r="BK99" s="214">
        <f>ROUND(I99*H99,2)</f>
        <v>0</v>
      </c>
      <c r="BL99" s="16" t="s">
        <v>129</v>
      </c>
      <c r="BM99" s="16" t="s">
        <v>147</v>
      </c>
    </row>
    <row r="100" spans="2:47" s="1" customFormat="1" ht="12">
      <c r="B100" s="37"/>
      <c r="C100" s="38"/>
      <c r="D100" s="215" t="s">
        <v>131</v>
      </c>
      <c r="E100" s="38"/>
      <c r="F100" s="216" t="s">
        <v>148</v>
      </c>
      <c r="G100" s="38"/>
      <c r="H100" s="38"/>
      <c r="I100" s="129"/>
      <c r="J100" s="38"/>
      <c r="K100" s="38"/>
      <c r="L100" s="42"/>
      <c r="M100" s="217"/>
      <c r="N100" s="78"/>
      <c r="O100" s="78"/>
      <c r="P100" s="78"/>
      <c r="Q100" s="78"/>
      <c r="R100" s="78"/>
      <c r="S100" s="78"/>
      <c r="T100" s="79"/>
      <c r="AT100" s="16" t="s">
        <v>131</v>
      </c>
      <c r="AU100" s="16" t="s">
        <v>81</v>
      </c>
    </row>
    <row r="101" spans="2:65" s="1" customFormat="1" ht="22.5" customHeight="1">
      <c r="B101" s="37"/>
      <c r="C101" s="203" t="s">
        <v>149</v>
      </c>
      <c r="D101" s="203" t="s">
        <v>124</v>
      </c>
      <c r="E101" s="204" t="s">
        <v>150</v>
      </c>
      <c r="F101" s="205" t="s">
        <v>151</v>
      </c>
      <c r="G101" s="206" t="s">
        <v>152</v>
      </c>
      <c r="H101" s="207">
        <v>129</v>
      </c>
      <c r="I101" s="208"/>
      <c r="J101" s="209">
        <f>ROUND(I101*H101,2)</f>
        <v>0</v>
      </c>
      <c r="K101" s="205" t="s">
        <v>128</v>
      </c>
      <c r="L101" s="42"/>
      <c r="M101" s="210" t="s">
        <v>19</v>
      </c>
      <c r="N101" s="211" t="s">
        <v>42</v>
      </c>
      <c r="O101" s="78"/>
      <c r="P101" s="212">
        <f>O101*H101</f>
        <v>0</v>
      </c>
      <c r="Q101" s="212">
        <v>0</v>
      </c>
      <c r="R101" s="212">
        <f>Q101*H101</f>
        <v>0</v>
      </c>
      <c r="S101" s="212">
        <v>0</v>
      </c>
      <c r="T101" s="213">
        <f>S101*H101</f>
        <v>0</v>
      </c>
      <c r="AR101" s="16" t="s">
        <v>129</v>
      </c>
      <c r="AT101" s="16" t="s">
        <v>124</v>
      </c>
      <c r="AU101" s="16" t="s">
        <v>81</v>
      </c>
      <c r="AY101" s="16" t="s">
        <v>122</v>
      </c>
      <c r="BE101" s="214">
        <f>IF(N101="základní",J101,0)</f>
        <v>0</v>
      </c>
      <c r="BF101" s="214">
        <f>IF(N101="snížená",J101,0)</f>
        <v>0</v>
      </c>
      <c r="BG101" s="214">
        <f>IF(N101="zákl. přenesená",J101,0)</f>
        <v>0</v>
      </c>
      <c r="BH101" s="214">
        <f>IF(N101="sníž. přenesená",J101,0)</f>
        <v>0</v>
      </c>
      <c r="BI101" s="214">
        <f>IF(N101="nulová",J101,0)</f>
        <v>0</v>
      </c>
      <c r="BJ101" s="16" t="s">
        <v>79</v>
      </c>
      <c r="BK101" s="214">
        <f>ROUND(I101*H101,2)</f>
        <v>0</v>
      </c>
      <c r="BL101" s="16" t="s">
        <v>129</v>
      </c>
      <c r="BM101" s="16" t="s">
        <v>153</v>
      </c>
    </row>
    <row r="102" spans="2:47" s="1" customFormat="1" ht="12">
      <c r="B102" s="37"/>
      <c r="C102" s="38"/>
      <c r="D102" s="215" t="s">
        <v>131</v>
      </c>
      <c r="E102" s="38"/>
      <c r="F102" s="216" t="s">
        <v>154</v>
      </c>
      <c r="G102" s="38"/>
      <c r="H102" s="38"/>
      <c r="I102" s="129"/>
      <c r="J102" s="38"/>
      <c r="K102" s="38"/>
      <c r="L102" s="42"/>
      <c r="M102" s="217"/>
      <c r="N102" s="78"/>
      <c r="O102" s="78"/>
      <c r="P102" s="78"/>
      <c r="Q102" s="78"/>
      <c r="R102" s="78"/>
      <c r="S102" s="78"/>
      <c r="T102" s="79"/>
      <c r="AT102" s="16" t="s">
        <v>131</v>
      </c>
      <c r="AU102" s="16" t="s">
        <v>81</v>
      </c>
    </row>
    <row r="103" spans="2:51" s="11" customFormat="1" ht="12">
      <c r="B103" s="218"/>
      <c r="C103" s="219"/>
      <c r="D103" s="215" t="s">
        <v>155</v>
      </c>
      <c r="E103" s="220" t="s">
        <v>19</v>
      </c>
      <c r="F103" s="221" t="s">
        <v>156</v>
      </c>
      <c r="G103" s="219"/>
      <c r="H103" s="220" t="s">
        <v>19</v>
      </c>
      <c r="I103" s="222"/>
      <c r="J103" s="219"/>
      <c r="K103" s="219"/>
      <c r="L103" s="223"/>
      <c r="M103" s="224"/>
      <c r="N103" s="225"/>
      <c r="O103" s="225"/>
      <c r="P103" s="225"/>
      <c r="Q103" s="225"/>
      <c r="R103" s="225"/>
      <c r="S103" s="225"/>
      <c r="T103" s="226"/>
      <c r="AT103" s="227" t="s">
        <v>155</v>
      </c>
      <c r="AU103" s="227" t="s">
        <v>81</v>
      </c>
      <c r="AV103" s="11" t="s">
        <v>79</v>
      </c>
      <c r="AW103" s="11" t="s">
        <v>32</v>
      </c>
      <c r="AX103" s="11" t="s">
        <v>71</v>
      </c>
      <c r="AY103" s="227" t="s">
        <v>122</v>
      </c>
    </row>
    <row r="104" spans="2:51" s="12" customFormat="1" ht="12">
      <c r="B104" s="228"/>
      <c r="C104" s="229"/>
      <c r="D104" s="215" t="s">
        <v>155</v>
      </c>
      <c r="E104" s="230" t="s">
        <v>19</v>
      </c>
      <c r="F104" s="231" t="s">
        <v>157</v>
      </c>
      <c r="G104" s="229"/>
      <c r="H104" s="232">
        <v>92.4</v>
      </c>
      <c r="I104" s="233"/>
      <c r="J104" s="229"/>
      <c r="K104" s="229"/>
      <c r="L104" s="234"/>
      <c r="M104" s="235"/>
      <c r="N104" s="236"/>
      <c r="O104" s="236"/>
      <c r="P104" s="236"/>
      <c r="Q104" s="236"/>
      <c r="R104" s="236"/>
      <c r="S104" s="236"/>
      <c r="T104" s="237"/>
      <c r="AT104" s="238" t="s">
        <v>155</v>
      </c>
      <c r="AU104" s="238" t="s">
        <v>81</v>
      </c>
      <c r="AV104" s="12" t="s">
        <v>81</v>
      </c>
      <c r="AW104" s="12" t="s">
        <v>32</v>
      </c>
      <c r="AX104" s="12" t="s">
        <v>71</v>
      </c>
      <c r="AY104" s="238" t="s">
        <v>122</v>
      </c>
    </row>
    <row r="105" spans="2:51" s="11" customFormat="1" ht="12">
      <c r="B105" s="218"/>
      <c r="C105" s="219"/>
      <c r="D105" s="215" t="s">
        <v>155</v>
      </c>
      <c r="E105" s="220" t="s">
        <v>19</v>
      </c>
      <c r="F105" s="221" t="s">
        <v>158</v>
      </c>
      <c r="G105" s="219"/>
      <c r="H105" s="220" t="s">
        <v>19</v>
      </c>
      <c r="I105" s="222"/>
      <c r="J105" s="219"/>
      <c r="K105" s="219"/>
      <c r="L105" s="223"/>
      <c r="M105" s="224"/>
      <c r="N105" s="225"/>
      <c r="O105" s="225"/>
      <c r="P105" s="225"/>
      <c r="Q105" s="225"/>
      <c r="R105" s="225"/>
      <c r="S105" s="225"/>
      <c r="T105" s="226"/>
      <c r="AT105" s="227" t="s">
        <v>155</v>
      </c>
      <c r="AU105" s="227" t="s">
        <v>81</v>
      </c>
      <c r="AV105" s="11" t="s">
        <v>79</v>
      </c>
      <c r="AW105" s="11" t="s">
        <v>32</v>
      </c>
      <c r="AX105" s="11" t="s">
        <v>71</v>
      </c>
      <c r="AY105" s="227" t="s">
        <v>122</v>
      </c>
    </row>
    <row r="106" spans="2:51" s="12" customFormat="1" ht="12">
      <c r="B106" s="228"/>
      <c r="C106" s="229"/>
      <c r="D106" s="215" t="s">
        <v>155</v>
      </c>
      <c r="E106" s="230" t="s">
        <v>19</v>
      </c>
      <c r="F106" s="231" t="s">
        <v>159</v>
      </c>
      <c r="G106" s="229"/>
      <c r="H106" s="232">
        <v>36.6</v>
      </c>
      <c r="I106" s="233"/>
      <c r="J106" s="229"/>
      <c r="K106" s="229"/>
      <c r="L106" s="234"/>
      <c r="M106" s="235"/>
      <c r="N106" s="236"/>
      <c r="O106" s="236"/>
      <c r="P106" s="236"/>
      <c r="Q106" s="236"/>
      <c r="R106" s="236"/>
      <c r="S106" s="236"/>
      <c r="T106" s="237"/>
      <c r="AT106" s="238" t="s">
        <v>155</v>
      </c>
      <c r="AU106" s="238" t="s">
        <v>81</v>
      </c>
      <c r="AV106" s="12" t="s">
        <v>81</v>
      </c>
      <c r="AW106" s="12" t="s">
        <v>32</v>
      </c>
      <c r="AX106" s="12" t="s">
        <v>71</v>
      </c>
      <c r="AY106" s="238" t="s">
        <v>122</v>
      </c>
    </row>
    <row r="107" spans="2:51" s="13" customFormat="1" ht="12">
      <c r="B107" s="239"/>
      <c r="C107" s="240"/>
      <c r="D107" s="215" t="s">
        <v>155</v>
      </c>
      <c r="E107" s="241" t="s">
        <v>19</v>
      </c>
      <c r="F107" s="242" t="s">
        <v>160</v>
      </c>
      <c r="G107" s="240"/>
      <c r="H107" s="243">
        <v>129</v>
      </c>
      <c r="I107" s="244"/>
      <c r="J107" s="240"/>
      <c r="K107" s="240"/>
      <c r="L107" s="245"/>
      <c r="M107" s="246"/>
      <c r="N107" s="247"/>
      <c r="O107" s="247"/>
      <c r="P107" s="247"/>
      <c r="Q107" s="247"/>
      <c r="R107" s="247"/>
      <c r="S107" s="247"/>
      <c r="T107" s="248"/>
      <c r="AT107" s="249" t="s">
        <v>155</v>
      </c>
      <c r="AU107" s="249" t="s">
        <v>81</v>
      </c>
      <c r="AV107" s="13" t="s">
        <v>129</v>
      </c>
      <c r="AW107" s="13" t="s">
        <v>32</v>
      </c>
      <c r="AX107" s="13" t="s">
        <v>79</v>
      </c>
      <c r="AY107" s="249" t="s">
        <v>122</v>
      </c>
    </row>
    <row r="108" spans="2:65" s="1" customFormat="1" ht="22.5" customHeight="1">
      <c r="B108" s="37"/>
      <c r="C108" s="203" t="s">
        <v>161</v>
      </c>
      <c r="D108" s="203" t="s">
        <v>124</v>
      </c>
      <c r="E108" s="204" t="s">
        <v>162</v>
      </c>
      <c r="F108" s="205" t="s">
        <v>163</v>
      </c>
      <c r="G108" s="206" t="s">
        <v>152</v>
      </c>
      <c r="H108" s="207">
        <v>2.4</v>
      </c>
      <c r="I108" s="208"/>
      <c r="J108" s="209">
        <f>ROUND(I108*H108,2)</f>
        <v>0</v>
      </c>
      <c r="K108" s="205" t="s">
        <v>128</v>
      </c>
      <c r="L108" s="42"/>
      <c r="M108" s="210" t="s">
        <v>19</v>
      </c>
      <c r="N108" s="211" t="s">
        <v>42</v>
      </c>
      <c r="O108" s="78"/>
      <c r="P108" s="212">
        <f>O108*H108</f>
        <v>0</v>
      </c>
      <c r="Q108" s="212">
        <v>0</v>
      </c>
      <c r="R108" s="212">
        <f>Q108*H108</f>
        <v>0</v>
      </c>
      <c r="S108" s="212">
        <v>0</v>
      </c>
      <c r="T108" s="213">
        <f>S108*H108</f>
        <v>0</v>
      </c>
      <c r="AR108" s="16" t="s">
        <v>129</v>
      </c>
      <c r="AT108" s="16" t="s">
        <v>124</v>
      </c>
      <c r="AU108" s="16" t="s">
        <v>81</v>
      </c>
      <c r="AY108" s="16" t="s">
        <v>122</v>
      </c>
      <c r="BE108" s="214">
        <f>IF(N108="základní",J108,0)</f>
        <v>0</v>
      </c>
      <c r="BF108" s="214">
        <f>IF(N108="snížená",J108,0)</f>
        <v>0</v>
      </c>
      <c r="BG108" s="214">
        <f>IF(N108="zákl. přenesená",J108,0)</f>
        <v>0</v>
      </c>
      <c r="BH108" s="214">
        <f>IF(N108="sníž. přenesená",J108,0)</f>
        <v>0</v>
      </c>
      <c r="BI108" s="214">
        <f>IF(N108="nulová",J108,0)</f>
        <v>0</v>
      </c>
      <c r="BJ108" s="16" t="s">
        <v>79</v>
      </c>
      <c r="BK108" s="214">
        <f>ROUND(I108*H108,2)</f>
        <v>0</v>
      </c>
      <c r="BL108" s="16" t="s">
        <v>129</v>
      </c>
      <c r="BM108" s="16" t="s">
        <v>164</v>
      </c>
    </row>
    <row r="109" spans="2:47" s="1" customFormat="1" ht="12">
      <c r="B109" s="37"/>
      <c r="C109" s="38"/>
      <c r="D109" s="215" t="s">
        <v>131</v>
      </c>
      <c r="E109" s="38"/>
      <c r="F109" s="216" t="s">
        <v>165</v>
      </c>
      <c r="G109" s="38"/>
      <c r="H109" s="38"/>
      <c r="I109" s="129"/>
      <c r="J109" s="38"/>
      <c r="K109" s="38"/>
      <c r="L109" s="42"/>
      <c r="M109" s="217"/>
      <c r="N109" s="78"/>
      <c r="O109" s="78"/>
      <c r="P109" s="78"/>
      <c r="Q109" s="78"/>
      <c r="R109" s="78"/>
      <c r="S109" s="78"/>
      <c r="T109" s="79"/>
      <c r="AT109" s="16" t="s">
        <v>131</v>
      </c>
      <c r="AU109" s="16" t="s">
        <v>81</v>
      </c>
    </row>
    <row r="110" spans="2:51" s="12" customFormat="1" ht="12">
      <c r="B110" s="228"/>
      <c r="C110" s="229"/>
      <c r="D110" s="215" t="s">
        <v>155</v>
      </c>
      <c r="E110" s="230" t="s">
        <v>19</v>
      </c>
      <c r="F110" s="231" t="s">
        <v>166</v>
      </c>
      <c r="G110" s="229"/>
      <c r="H110" s="232">
        <v>2.4</v>
      </c>
      <c r="I110" s="233"/>
      <c r="J110" s="229"/>
      <c r="K110" s="229"/>
      <c r="L110" s="234"/>
      <c r="M110" s="235"/>
      <c r="N110" s="236"/>
      <c r="O110" s="236"/>
      <c r="P110" s="236"/>
      <c r="Q110" s="236"/>
      <c r="R110" s="236"/>
      <c r="S110" s="236"/>
      <c r="T110" s="237"/>
      <c r="AT110" s="238" t="s">
        <v>155</v>
      </c>
      <c r="AU110" s="238" t="s">
        <v>81</v>
      </c>
      <c r="AV110" s="12" t="s">
        <v>81</v>
      </c>
      <c r="AW110" s="12" t="s">
        <v>32</v>
      </c>
      <c r="AX110" s="12" t="s">
        <v>79</v>
      </c>
      <c r="AY110" s="238" t="s">
        <v>122</v>
      </c>
    </row>
    <row r="111" spans="2:65" s="1" customFormat="1" ht="22.5" customHeight="1">
      <c r="B111" s="37"/>
      <c r="C111" s="203" t="s">
        <v>167</v>
      </c>
      <c r="D111" s="203" t="s">
        <v>124</v>
      </c>
      <c r="E111" s="204" t="s">
        <v>168</v>
      </c>
      <c r="F111" s="205" t="s">
        <v>169</v>
      </c>
      <c r="G111" s="206" t="s">
        <v>152</v>
      </c>
      <c r="H111" s="207">
        <v>81.6</v>
      </c>
      <c r="I111" s="208"/>
      <c r="J111" s="209">
        <f>ROUND(I111*H111,2)</f>
        <v>0</v>
      </c>
      <c r="K111" s="205" t="s">
        <v>128</v>
      </c>
      <c r="L111" s="42"/>
      <c r="M111" s="210" t="s">
        <v>19</v>
      </c>
      <c r="N111" s="211" t="s">
        <v>42</v>
      </c>
      <c r="O111" s="78"/>
      <c r="P111" s="212">
        <f>O111*H111</f>
        <v>0</v>
      </c>
      <c r="Q111" s="212">
        <v>0</v>
      </c>
      <c r="R111" s="212">
        <f>Q111*H111</f>
        <v>0</v>
      </c>
      <c r="S111" s="212">
        <v>0</v>
      </c>
      <c r="T111" s="213">
        <f>S111*H111</f>
        <v>0</v>
      </c>
      <c r="AR111" s="16" t="s">
        <v>129</v>
      </c>
      <c r="AT111" s="16" t="s">
        <v>124</v>
      </c>
      <c r="AU111" s="16" t="s">
        <v>81</v>
      </c>
      <c r="AY111" s="16" t="s">
        <v>122</v>
      </c>
      <c r="BE111" s="214">
        <f>IF(N111="základní",J111,0)</f>
        <v>0</v>
      </c>
      <c r="BF111" s="214">
        <f>IF(N111="snížená",J111,0)</f>
        <v>0</v>
      </c>
      <c r="BG111" s="214">
        <f>IF(N111="zákl. přenesená",J111,0)</f>
        <v>0</v>
      </c>
      <c r="BH111" s="214">
        <f>IF(N111="sníž. přenesená",J111,0)</f>
        <v>0</v>
      </c>
      <c r="BI111" s="214">
        <f>IF(N111="nulová",J111,0)</f>
        <v>0</v>
      </c>
      <c r="BJ111" s="16" t="s">
        <v>79</v>
      </c>
      <c r="BK111" s="214">
        <f>ROUND(I111*H111,2)</f>
        <v>0</v>
      </c>
      <c r="BL111" s="16" t="s">
        <v>129</v>
      </c>
      <c r="BM111" s="16" t="s">
        <v>170</v>
      </c>
    </row>
    <row r="112" spans="2:47" s="1" customFormat="1" ht="12">
      <c r="B112" s="37"/>
      <c r="C112" s="38"/>
      <c r="D112" s="215" t="s">
        <v>131</v>
      </c>
      <c r="E112" s="38"/>
      <c r="F112" s="216" t="s">
        <v>171</v>
      </c>
      <c r="G112" s="38"/>
      <c r="H112" s="38"/>
      <c r="I112" s="129"/>
      <c r="J112" s="38"/>
      <c r="K112" s="38"/>
      <c r="L112" s="42"/>
      <c r="M112" s="217"/>
      <c r="N112" s="78"/>
      <c r="O112" s="78"/>
      <c r="P112" s="78"/>
      <c r="Q112" s="78"/>
      <c r="R112" s="78"/>
      <c r="S112" s="78"/>
      <c r="T112" s="79"/>
      <c r="AT112" s="16" t="s">
        <v>131</v>
      </c>
      <c r="AU112" s="16" t="s">
        <v>81</v>
      </c>
    </row>
    <row r="113" spans="2:65" s="1" customFormat="1" ht="22.5" customHeight="1">
      <c r="B113" s="37"/>
      <c r="C113" s="203" t="s">
        <v>172</v>
      </c>
      <c r="D113" s="203" t="s">
        <v>124</v>
      </c>
      <c r="E113" s="204" t="s">
        <v>173</v>
      </c>
      <c r="F113" s="205" t="s">
        <v>174</v>
      </c>
      <c r="G113" s="206" t="s">
        <v>152</v>
      </c>
      <c r="H113" s="207">
        <v>49.8</v>
      </c>
      <c r="I113" s="208"/>
      <c r="J113" s="209">
        <f>ROUND(I113*H113,2)</f>
        <v>0</v>
      </c>
      <c r="K113" s="205" t="s">
        <v>19</v>
      </c>
      <c r="L113" s="42"/>
      <c r="M113" s="210" t="s">
        <v>19</v>
      </c>
      <c r="N113" s="211" t="s">
        <v>42</v>
      </c>
      <c r="O113" s="78"/>
      <c r="P113" s="212">
        <f>O113*H113</f>
        <v>0</v>
      </c>
      <c r="Q113" s="212">
        <v>0</v>
      </c>
      <c r="R113" s="212">
        <f>Q113*H113</f>
        <v>0</v>
      </c>
      <c r="S113" s="212">
        <v>0</v>
      </c>
      <c r="T113" s="213">
        <f>S113*H113</f>
        <v>0</v>
      </c>
      <c r="AR113" s="16" t="s">
        <v>129</v>
      </c>
      <c r="AT113" s="16" t="s">
        <v>124</v>
      </c>
      <c r="AU113" s="16" t="s">
        <v>81</v>
      </c>
      <c r="AY113" s="16" t="s">
        <v>122</v>
      </c>
      <c r="BE113" s="214">
        <f>IF(N113="základní",J113,0)</f>
        <v>0</v>
      </c>
      <c r="BF113" s="214">
        <f>IF(N113="snížená",J113,0)</f>
        <v>0</v>
      </c>
      <c r="BG113" s="214">
        <f>IF(N113="zákl. přenesená",J113,0)</f>
        <v>0</v>
      </c>
      <c r="BH113" s="214">
        <f>IF(N113="sníž. přenesená",J113,0)</f>
        <v>0</v>
      </c>
      <c r="BI113" s="214">
        <f>IF(N113="nulová",J113,0)</f>
        <v>0</v>
      </c>
      <c r="BJ113" s="16" t="s">
        <v>79</v>
      </c>
      <c r="BK113" s="214">
        <f>ROUND(I113*H113,2)</f>
        <v>0</v>
      </c>
      <c r="BL113" s="16" t="s">
        <v>129</v>
      </c>
      <c r="BM113" s="16" t="s">
        <v>175</v>
      </c>
    </row>
    <row r="114" spans="2:51" s="12" customFormat="1" ht="12">
      <c r="B114" s="228"/>
      <c r="C114" s="229"/>
      <c r="D114" s="215" t="s">
        <v>155</v>
      </c>
      <c r="E114" s="230" t="s">
        <v>19</v>
      </c>
      <c r="F114" s="231" t="s">
        <v>176</v>
      </c>
      <c r="G114" s="229"/>
      <c r="H114" s="232">
        <v>49.8</v>
      </c>
      <c r="I114" s="233"/>
      <c r="J114" s="229"/>
      <c r="K114" s="229"/>
      <c r="L114" s="234"/>
      <c r="M114" s="235"/>
      <c r="N114" s="236"/>
      <c r="O114" s="236"/>
      <c r="P114" s="236"/>
      <c r="Q114" s="236"/>
      <c r="R114" s="236"/>
      <c r="S114" s="236"/>
      <c r="T114" s="237"/>
      <c r="AT114" s="238" t="s">
        <v>155</v>
      </c>
      <c r="AU114" s="238" t="s">
        <v>81</v>
      </c>
      <c r="AV114" s="12" t="s">
        <v>81</v>
      </c>
      <c r="AW114" s="12" t="s">
        <v>32</v>
      </c>
      <c r="AX114" s="12" t="s">
        <v>79</v>
      </c>
      <c r="AY114" s="238" t="s">
        <v>122</v>
      </c>
    </row>
    <row r="115" spans="2:65" s="1" customFormat="1" ht="16.5" customHeight="1">
      <c r="B115" s="37"/>
      <c r="C115" s="203" t="s">
        <v>177</v>
      </c>
      <c r="D115" s="203" t="s">
        <v>124</v>
      </c>
      <c r="E115" s="204" t="s">
        <v>178</v>
      </c>
      <c r="F115" s="205" t="s">
        <v>179</v>
      </c>
      <c r="G115" s="206" t="s">
        <v>152</v>
      </c>
      <c r="H115" s="207">
        <v>81.6</v>
      </c>
      <c r="I115" s="208"/>
      <c r="J115" s="209">
        <f>ROUND(I115*H115,2)</f>
        <v>0</v>
      </c>
      <c r="K115" s="205" t="s">
        <v>128</v>
      </c>
      <c r="L115" s="42"/>
      <c r="M115" s="210" t="s">
        <v>19</v>
      </c>
      <c r="N115" s="211" t="s">
        <v>42</v>
      </c>
      <c r="O115" s="78"/>
      <c r="P115" s="212">
        <f>O115*H115</f>
        <v>0</v>
      </c>
      <c r="Q115" s="212">
        <v>0</v>
      </c>
      <c r="R115" s="212">
        <f>Q115*H115</f>
        <v>0</v>
      </c>
      <c r="S115" s="212">
        <v>0</v>
      </c>
      <c r="T115" s="213">
        <f>S115*H115</f>
        <v>0</v>
      </c>
      <c r="AR115" s="16" t="s">
        <v>129</v>
      </c>
      <c r="AT115" s="16" t="s">
        <v>124</v>
      </c>
      <c r="AU115" s="16" t="s">
        <v>81</v>
      </c>
      <c r="AY115" s="16" t="s">
        <v>122</v>
      </c>
      <c r="BE115" s="214">
        <f>IF(N115="základní",J115,0)</f>
        <v>0</v>
      </c>
      <c r="BF115" s="214">
        <f>IF(N115="snížená",J115,0)</f>
        <v>0</v>
      </c>
      <c r="BG115" s="214">
        <f>IF(N115="zákl. přenesená",J115,0)</f>
        <v>0</v>
      </c>
      <c r="BH115" s="214">
        <f>IF(N115="sníž. přenesená",J115,0)</f>
        <v>0</v>
      </c>
      <c r="BI115" s="214">
        <f>IF(N115="nulová",J115,0)</f>
        <v>0</v>
      </c>
      <c r="BJ115" s="16" t="s">
        <v>79</v>
      </c>
      <c r="BK115" s="214">
        <f>ROUND(I115*H115,2)</f>
        <v>0</v>
      </c>
      <c r="BL115" s="16" t="s">
        <v>129</v>
      </c>
      <c r="BM115" s="16" t="s">
        <v>180</v>
      </c>
    </row>
    <row r="116" spans="2:47" s="1" customFormat="1" ht="12">
      <c r="B116" s="37"/>
      <c r="C116" s="38"/>
      <c r="D116" s="215" t="s">
        <v>131</v>
      </c>
      <c r="E116" s="38"/>
      <c r="F116" s="216" t="s">
        <v>181</v>
      </c>
      <c r="G116" s="38"/>
      <c r="H116" s="38"/>
      <c r="I116" s="129"/>
      <c r="J116" s="38"/>
      <c r="K116" s="38"/>
      <c r="L116" s="42"/>
      <c r="M116" s="217"/>
      <c r="N116" s="78"/>
      <c r="O116" s="78"/>
      <c r="P116" s="78"/>
      <c r="Q116" s="78"/>
      <c r="R116" s="78"/>
      <c r="S116" s="78"/>
      <c r="T116" s="79"/>
      <c r="AT116" s="16" t="s">
        <v>131</v>
      </c>
      <c r="AU116" s="16" t="s">
        <v>81</v>
      </c>
    </row>
    <row r="117" spans="2:65" s="1" customFormat="1" ht="22.5" customHeight="1">
      <c r="B117" s="37"/>
      <c r="C117" s="203" t="s">
        <v>182</v>
      </c>
      <c r="D117" s="203" t="s">
        <v>124</v>
      </c>
      <c r="E117" s="204" t="s">
        <v>183</v>
      </c>
      <c r="F117" s="205" t="s">
        <v>184</v>
      </c>
      <c r="G117" s="206" t="s">
        <v>185</v>
      </c>
      <c r="H117" s="207">
        <v>84.66</v>
      </c>
      <c r="I117" s="208"/>
      <c r="J117" s="209">
        <f>ROUND(I117*H117,2)</f>
        <v>0</v>
      </c>
      <c r="K117" s="205" t="s">
        <v>128</v>
      </c>
      <c r="L117" s="42"/>
      <c r="M117" s="210" t="s">
        <v>19</v>
      </c>
      <c r="N117" s="211" t="s">
        <v>42</v>
      </c>
      <c r="O117" s="78"/>
      <c r="P117" s="212">
        <f>O117*H117</f>
        <v>0</v>
      </c>
      <c r="Q117" s="212">
        <v>0</v>
      </c>
      <c r="R117" s="212">
        <f>Q117*H117</f>
        <v>0</v>
      </c>
      <c r="S117" s="212">
        <v>0</v>
      </c>
      <c r="T117" s="213">
        <f>S117*H117</f>
        <v>0</v>
      </c>
      <c r="AR117" s="16" t="s">
        <v>129</v>
      </c>
      <c r="AT117" s="16" t="s">
        <v>124</v>
      </c>
      <c r="AU117" s="16" t="s">
        <v>81</v>
      </c>
      <c r="AY117" s="16" t="s">
        <v>122</v>
      </c>
      <c r="BE117" s="214">
        <f>IF(N117="základní",J117,0)</f>
        <v>0</v>
      </c>
      <c r="BF117" s="214">
        <f>IF(N117="snížená",J117,0)</f>
        <v>0</v>
      </c>
      <c r="BG117" s="214">
        <f>IF(N117="zákl. přenesená",J117,0)</f>
        <v>0</v>
      </c>
      <c r="BH117" s="214">
        <f>IF(N117="sníž. přenesená",J117,0)</f>
        <v>0</v>
      </c>
      <c r="BI117" s="214">
        <f>IF(N117="nulová",J117,0)</f>
        <v>0</v>
      </c>
      <c r="BJ117" s="16" t="s">
        <v>79</v>
      </c>
      <c r="BK117" s="214">
        <f>ROUND(I117*H117,2)</f>
        <v>0</v>
      </c>
      <c r="BL117" s="16" t="s">
        <v>129</v>
      </c>
      <c r="BM117" s="16" t="s">
        <v>186</v>
      </c>
    </row>
    <row r="118" spans="2:47" s="1" customFormat="1" ht="12">
      <c r="B118" s="37"/>
      <c r="C118" s="38"/>
      <c r="D118" s="215" t="s">
        <v>131</v>
      </c>
      <c r="E118" s="38"/>
      <c r="F118" s="216" t="s">
        <v>187</v>
      </c>
      <c r="G118" s="38"/>
      <c r="H118" s="38"/>
      <c r="I118" s="129"/>
      <c r="J118" s="38"/>
      <c r="K118" s="38"/>
      <c r="L118" s="42"/>
      <c r="M118" s="217"/>
      <c r="N118" s="78"/>
      <c r="O118" s="78"/>
      <c r="P118" s="78"/>
      <c r="Q118" s="78"/>
      <c r="R118" s="78"/>
      <c r="S118" s="78"/>
      <c r="T118" s="79"/>
      <c r="AT118" s="16" t="s">
        <v>131</v>
      </c>
      <c r="AU118" s="16" t="s">
        <v>81</v>
      </c>
    </row>
    <row r="119" spans="2:51" s="12" customFormat="1" ht="12">
      <c r="B119" s="228"/>
      <c r="C119" s="229"/>
      <c r="D119" s="215" t="s">
        <v>155</v>
      </c>
      <c r="E119" s="230" t="s">
        <v>19</v>
      </c>
      <c r="F119" s="231" t="s">
        <v>188</v>
      </c>
      <c r="G119" s="229"/>
      <c r="H119" s="232">
        <v>84.66</v>
      </c>
      <c r="I119" s="233"/>
      <c r="J119" s="229"/>
      <c r="K119" s="229"/>
      <c r="L119" s="234"/>
      <c r="M119" s="235"/>
      <c r="N119" s="236"/>
      <c r="O119" s="236"/>
      <c r="P119" s="236"/>
      <c r="Q119" s="236"/>
      <c r="R119" s="236"/>
      <c r="S119" s="236"/>
      <c r="T119" s="237"/>
      <c r="AT119" s="238" t="s">
        <v>155</v>
      </c>
      <c r="AU119" s="238" t="s">
        <v>81</v>
      </c>
      <c r="AV119" s="12" t="s">
        <v>81</v>
      </c>
      <c r="AW119" s="12" t="s">
        <v>32</v>
      </c>
      <c r="AX119" s="12" t="s">
        <v>79</v>
      </c>
      <c r="AY119" s="238" t="s">
        <v>122</v>
      </c>
    </row>
    <row r="120" spans="2:65" s="1" customFormat="1" ht="22.5" customHeight="1">
      <c r="B120" s="37"/>
      <c r="C120" s="203" t="s">
        <v>189</v>
      </c>
      <c r="D120" s="203" t="s">
        <v>124</v>
      </c>
      <c r="E120" s="204" t="s">
        <v>190</v>
      </c>
      <c r="F120" s="205" t="s">
        <v>191</v>
      </c>
      <c r="G120" s="206" t="s">
        <v>152</v>
      </c>
      <c r="H120" s="207">
        <v>1.52</v>
      </c>
      <c r="I120" s="208"/>
      <c r="J120" s="209">
        <f>ROUND(I120*H120,2)</f>
        <v>0</v>
      </c>
      <c r="K120" s="205" t="s">
        <v>128</v>
      </c>
      <c r="L120" s="42"/>
      <c r="M120" s="210" t="s">
        <v>19</v>
      </c>
      <c r="N120" s="211" t="s">
        <v>42</v>
      </c>
      <c r="O120" s="78"/>
      <c r="P120" s="212">
        <f>O120*H120</f>
        <v>0</v>
      </c>
      <c r="Q120" s="212">
        <v>0</v>
      </c>
      <c r="R120" s="212">
        <f>Q120*H120</f>
        <v>0</v>
      </c>
      <c r="S120" s="212">
        <v>0</v>
      </c>
      <c r="T120" s="213">
        <f>S120*H120</f>
        <v>0</v>
      </c>
      <c r="AR120" s="16" t="s">
        <v>129</v>
      </c>
      <c r="AT120" s="16" t="s">
        <v>124</v>
      </c>
      <c r="AU120" s="16" t="s">
        <v>81</v>
      </c>
      <c r="AY120" s="16" t="s">
        <v>122</v>
      </c>
      <c r="BE120" s="214">
        <f>IF(N120="základní",J120,0)</f>
        <v>0</v>
      </c>
      <c r="BF120" s="214">
        <f>IF(N120="snížená",J120,0)</f>
        <v>0</v>
      </c>
      <c r="BG120" s="214">
        <f>IF(N120="zákl. přenesená",J120,0)</f>
        <v>0</v>
      </c>
      <c r="BH120" s="214">
        <f>IF(N120="sníž. přenesená",J120,0)</f>
        <v>0</v>
      </c>
      <c r="BI120" s="214">
        <f>IF(N120="nulová",J120,0)</f>
        <v>0</v>
      </c>
      <c r="BJ120" s="16" t="s">
        <v>79</v>
      </c>
      <c r="BK120" s="214">
        <f>ROUND(I120*H120,2)</f>
        <v>0</v>
      </c>
      <c r="BL120" s="16" t="s">
        <v>129</v>
      </c>
      <c r="BM120" s="16" t="s">
        <v>192</v>
      </c>
    </row>
    <row r="121" spans="2:47" s="1" customFormat="1" ht="12">
      <c r="B121" s="37"/>
      <c r="C121" s="38"/>
      <c r="D121" s="215" t="s">
        <v>131</v>
      </c>
      <c r="E121" s="38"/>
      <c r="F121" s="216" t="s">
        <v>193</v>
      </c>
      <c r="G121" s="38"/>
      <c r="H121" s="38"/>
      <c r="I121" s="129"/>
      <c r="J121" s="38"/>
      <c r="K121" s="38"/>
      <c r="L121" s="42"/>
      <c r="M121" s="217"/>
      <c r="N121" s="78"/>
      <c r="O121" s="78"/>
      <c r="P121" s="78"/>
      <c r="Q121" s="78"/>
      <c r="R121" s="78"/>
      <c r="S121" s="78"/>
      <c r="T121" s="79"/>
      <c r="AT121" s="16" t="s">
        <v>131</v>
      </c>
      <c r="AU121" s="16" t="s">
        <v>81</v>
      </c>
    </row>
    <row r="122" spans="2:51" s="12" customFormat="1" ht="12">
      <c r="B122" s="228"/>
      <c r="C122" s="229"/>
      <c r="D122" s="215" t="s">
        <v>155</v>
      </c>
      <c r="E122" s="230" t="s">
        <v>19</v>
      </c>
      <c r="F122" s="231" t="s">
        <v>194</v>
      </c>
      <c r="G122" s="229"/>
      <c r="H122" s="232">
        <v>1.52</v>
      </c>
      <c r="I122" s="233"/>
      <c r="J122" s="229"/>
      <c r="K122" s="229"/>
      <c r="L122" s="234"/>
      <c r="M122" s="235"/>
      <c r="N122" s="236"/>
      <c r="O122" s="236"/>
      <c r="P122" s="236"/>
      <c r="Q122" s="236"/>
      <c r="R122" s="236"/>
      <c r="S122" s="236"/>
      <c r="T122" s="237"/>
      <c r="AT122" s="238" t="s">
        <v>155</v>
      </c>
      <c r="AU122" s="238" t="s">
        <v>81</v>
      </c>
      <c r="AV122" s="12" t="s">
        <v>81</v>
      </c>
      <c r="AW122" s="12" t="s">
        <v>32</v>
      </c>
      <c r="AX122" s="12" t="s">
        <v>79</v>
      </c>
      <c r="AY122" s="238" t="s">
        <v>122</v>
      </c>
    </row>
    <row r="123" spans="2:65" s="1" customFormat="1" ht="16.5" customHeight="1">
      <c r="B123" s="37"/>
      <c r="C123" s="250" t="s">
        <v>195</v>
      </c>
      <c r="D123" s="250" t="s">
        <v>196</v>
      </c>
      <c r="E123" s="251" t="s">
        <v>197</v>
      </c>
      <c r="F123" s="252" t="s">
        <v>198</v>
      </c>
      <c r="G123" s="253" t="s">
        <v>185</v>
      </c>
      <c r="H123" s="254">
        <v>2.736</v>
      </c>
      <c r="I123" s="255"/>
      <c r="J123" s="256">
        <f>ROUND(I123*H123,2)</f>
        <v>0</v>
      </c>
      <c r="K123" s="252" t="s">
        <v>128</v>
      </c>
      <c r="L123" s="257"/>
      <c r="M123" s="258" t="s">
        <v>19</v>
      </c>
      <c r="N123" s="259" t="s">
        <v>42</v>
      </c>
      <c r="O123" s="78"/>
      <c r="P123" s="212">
        <f>O123*H123</f>
        <v>0</v>
      </c>
      <c r="Q123" s="212">
        <v>1</v>
      </c>
      <c r="R123" s="212">
        <f>Q123*H123</f>
        <v>2.736</v>
      </c>
      <c r="S123" s="212">
        <v>0</v>
      </c>
      <c r="T123" s="213">
        <f>S123*H123</f>
        <v>0</v>
      </c>
      <c r="AR123" s="16" t="s">
        <v>172</v>
      </c>
      <c r="AT123" s="16" t="s">
        <v>196</v>
      </c>
      <c r="AU123" s="16" t="s">
        <v>81</v>
      </c>
      <c r="AY123" s="16" t="s">
        <v>122</v>
      </c>
      <c r="BE123" s="214">
        <f>IF(N123="základní",J123,0)</f>
        <v>0</v>
      </c>
      <c r="BF123" s="214">
        <f>IF(N123="snížená",J123,0)</f>
        <v>0</v>
      </c>
      <c r="BG123" s="214">
        <f>IF(N123="zákl. přenesená",J123,0)</f>
        <v>0</v>
      </c>
      <c r="BH123" s="214">
        <f>IF(N123="sníž. přenesená",J123,0)</f>
        <v>0</v>
      </c>
      <c r="BI123" s="214">
        <f>IF(N123="nulová",J123,0)</f>
        <v>0</v>
      </c>
      <c r="BJ123" s="16" t="s">
        <v>79</v>
      </c>
      <c r="BK123" s="214">
        <f>ROUND(I123*H123,2)</f>
        <v>0</v>
      </c>
      <c r="BL123" s="16" t="s">
        <v>129</v>
      </c>
      <c r="BM123" s="16" t="s">
        <v>199</v>
      </c>
    </row>
    <row r="124" spans="2:51" s="12" customFormat="1" ht="12">
      <c r="B124" s="228"/>
      <c r="C124" s="229"/>
      <c r="D124" s="215" t="s">
        <v>155</v>
      </c>
      <c r="E124" s="230" t="s">
        <v>19</v>
      </c>
      <c r="F124" s="231" t="s">
        <v>200</v>
      </c>
      <c r="G124" s="229"/>
      <c r="H124" s="232">
        <v>2.736</v>
      </c>
      <c r="I124" s="233"/>
      <c r="J124" s="229"/>
      <c r="K124" s="229"/>
      <c r="L124" s="234"/>
      <c r="M124" s="235"/>
      <c r="N124" s="236"/>
      <c r="O124" s="236"/>
      <c r="P124" s="236"/>
      <c r="Q124" s="236"/>
      <c r="R124" s="236"/>
      <c r="S124" s="236"/>
      <c r="T124" s="237"/>
      <c r="AT124" s="238" t="s">
        <v>155</v>
      </c>
      <c r="AU124" s="238" t="s">
        <v>81</v>
      </c>
      <c r="AV124" s="12" t="s">
        <v>81</v>
      </c>
      <c r="AW124" s="12" t="s">
        <v>32</v>
      </c>
      <c r="AX124" s="12" t="s">
        <v>79</v>
      </c>
      <c r="AY124" s="238" t="s">
        <v>122</v>
      </c>
    </row>
    <row r="125" spans="2:65" s="1" customFormat="1" ht="22.5" customHeight="1">
      <c r="B125" s="37"/>
      <c r="C125" s="203" t="s">
        <v>201</v>
      </c>
      <c r="D125" s="203" t="s">
        <v>124</v>
      </c>
      <c r="E125" s="204" t="s">
        <v>202</v>
      </c>
      <c r="F125" s="205" t="s">
        <v>203</v>
      </c>
      <c r="G125" s="206" t="s">
        <v>152</v>
      </c>
      <c r="H125" s="207">
        <v>0.72</v>
      </c>
      <c r="I125" s="208"/>
      <c r="J125" s="209">
        <f>ROUND(I125*H125,2)</f>
        <v>0</v>
      </c>
      <c r="K125" s="205" t="s">
        <v>128</v>
      </c>
      <c r="L125" s="42"/>
      <c r="M125" s="210" t="s">
        <v>19</v>
      </c>
      <c r="N125" s="211" t="s">
        <v>42</v>
      </c>
      <c r="O125" s="78"/>
      <c r="P125" s="212">
        <f>O125*H125</f>
        <v>0</v>
      </c>
      <c r="Q125" s="212">
        <v>0</v>
      </c>
      <c r="R125" s="212">
        <f>Q125*H125</f>
        <v>0</v>
      </c>
      <c r="S125" s="212">
        <v>0</v>
      </c>
      <c r="T125" s="213">
        <f>S125*H125</f>
        <v>0</v>
      </c>
      <c r="AR125" s="16" t="s">
        <v>129</v>
      </c>
      <c r="AT125" s="16" t="s">
        <v>124</v>
      </c>
      <c r="AU125" s="16" t="s">
        <v>81</v>
      </c>
      <c r="AY125" s="16" t="s">
        <v>122</v>
      </c>
      <c r="BE125" s="214">
        <f>IF(N125="základní",J125,0)</f>
        <v>0</v>
      </c>
      <c r="BF125" s="214">
        <f>IF(N125="snížená",J125,0)</f>
        <v>0</v>
      </c>
      <c r="BG125" s="214">
        <f>IF(N125="zákl. přenesená",J125,0)</f>
        <v>0</v>
      </c>
      <c r="BH125" s="214">
        <f>IF(N125="sníž. přenesená",J125,0)</f>
        <v>0</v>
      </c>
      <c r="BI125" s="214">
        <f>IF(N125="nulová",J125,0)</f>
        <v>0</v>
      </c>
      <c r="BJ125" s="16" t="s">
        <v>79</v>
      </c>
      <c r="BK125" s="214">
        <f>ROUND(I125*H125,2)</f>
        <v>0</v>
      </c>
      <c r="BL125" s="16" t="s">
        <v>129</v>
      </c>
      <c r="BM125" s="16" t="s">
        <v>204</v>
      </c>
    </row>
    <row r="126" spans="2:47" s="1" customFormat="1" ht="12">
      <c r="B126" s="37"/>
      <c r="C126" s="38"/>
      <c r="D126" s="215" t="s">
        <v>131</v>
      </c>
      <c r="E126" s="38"/>
      <c r="F126" s="216" t="s">
        <v>205</v>
      </c>
      <c r="G126" s="38"/>
      <c r="H126" s="38"/>
      <c r="I126" s="129"/>
      <c r="J126" s="38"/>
      <c r="K126" s="38"/>
      <c r="L126" s="42"/>
      <c r="M126" s="217"/>
      <c r="N126" s="78"/>
      <c r="O126" s="78"/>
      <c r="P126" s="78"/>
      <c r="Q126" s="78"/>
      <c r="R126" s="78"/>
      <c r="S126" s="78"/>
      <c r="T126" s="79"/>
      <c r="AT126" s="16" t="s">
        <v>131</v>
      </c>
      <c r="AU126" s="16" t="s">
        <v>81</v>
      </c>
    </row>
    <row r="127" spans="2:51" s="12" customFormat="1" ht="12">
      <c r="B127" s="228"/>
      <c r="C127" s="229"/>
      <c r="D127" s="215" t="s">
        <v>155</v>
      </c>
      <c r="E127" s="230" t="s">
        <v>19</v>
      </c>
      <c r="F127" s="231" t="s">
        <v>206</v>
      </c>
      <c r="G127" s="229"/>
      <c r="H127" s="232">
        <v>0.72</v>
      </c>
      <c r="I127" s="233"/>
      <c r="J127" s="229"/>
      <c r="K127" s="229"/>
      <c r="L127" s="234"/>
      <c r="M127" s="235"/>
      <c r="N127" s="236"/>
      <c r="O127" s="236"/>
      <c r="P127" s="236"/>
      <c r="Q127" s="236"/>
      <c r="R127" s="236"/>
      <c r="S127" s="236"/>
      <c r="T127" s="237"/>
      <c r="AT127" s="238" t="s">
        <v>155</v>
      </c>
      <c r="AU127" s="238" t="s">
        <v>81</v>
      </c>
      <c r="AV127" s="12" t="s">
        <v>81</v>
      </c>
      <c r="AW127" s="12" t="s">
        <v>32</v>
      </c>
      <c r="AX127" s="12" t="s">
        <v>79</v>
      </c>
      <c r="AY127" s="238" t="s">
        <v>122</v>
      </c>
    </row>
    <row r="128" spans="2:65" s="1" customFormat="1" ht="16.5" customHeight="1">
      <c r="B128" s="37"/>
      <c r="C128" s="250" t="s">
        <v>207</v>
      </c>
      <c r="D128" s="250" t="s">
        <v>196</v>
      </c>
      <c r="E128" s="251" t="s">
        <v>208</v>
      </c>
      <c r="F128" s="252" t="s">
        <v>209</v>
      </c>
      <c r="G128" s="253" t="s">
        <v>185</v>
      </c>
      <c r="H128" s="254">
        <v>1.296</v>
      </c>
      <c r="I128" s="255"/>
      <c r="J128" s="256">
        <f>ROUND(I128*H128,2)</f>
        <v>0</v>
      </c>
      <c r="K128" s="252" t="s">
        <v>128</v>
      </c>
      <c r="L128" s="257"/>
      <c r="M128" s="258" t="s">
        <v>19</v>
      </c>
      <c r="N128" s="259" t="s">
        <v>42</v>
      </c>
      <c r="O128" s="78"/>
      <c r="P128" s="212">
        <f>O128*H128</f>
        <v>0</v>
      </c>
      <c r="Q128" s="212">
        <v>1</v>
      </c>
      <c r="R128" s="212">
        <f>Q128*H128</f>
        <v>1.296</v>
      </c>
      <c r="S128" s="212">
        <v>0</v>
      </c>
      <c r="T128" s="213">
        <f>S128*H128</f>
        <v>0</v>
      </c>
      <c r="AR128" s="16" t="s">
        <v>172</v>
      </c>
      <c r="AT128" s="16" t="s">
        <v>196</v>
      </c>
      <c r="AU128" s="16" t="s">
        <v>81</v>
      </c>
      <c r="AY128" s="16" t="s">
        <v>122</v>
      </c>
      <c r="BE128" s="214">
        <f>IF(N128="základní",J128,0)</f>
        <v>0</v>
      </c>
      <c r="BF128" s="214">
        <f>IF(N128="snížená",J128,0)</f>
        <v>0</v>
      </c>
      <c r="BG128" s="214">
        <f>IF(N128="zákl. přenesená",J128,0)</f>
        <v>0</v>
      </c>
      <c r="BH128" s="214">
        <f>IF(N128="sníž. přenesená",J128,0)</f>
        <v>0</v>
      </c>
      <c r="BI128" s="214">
        <f>IF(N128="nulová",J128,0)</f>
        <v>0</v>
      </c>
      <c r="BJ128" s="16" t="s">
        <v>79</v>
      </c>
      <c r="BK128" s="214">
        <f>ROUND(I128*H128,2)</f>
        <v>0</v>
      </c>
      <c r="BL128" s="16" t="s">
        <v>129</v>
      </c>
      <c r="BM128" s="16" t="s">
        <v>210</v>
      </c>
    </row>
    <row r="129" spans="2:51" s="12" customFormat="1" ht="12">
      <c r="B129" s="228"/>
      <c r="C129" s="229"/>
      <c r="D129" s="215" t="s">
        <v>155</v>
      </c>
      <c r="E129" s="230" t="s">
        <v>19</v>
      </c>
      <c r="F129" s="231" t="s">
        <v>211</v>
      </c>
      <c r="G129" s="229"/>
      <c r="H129" s="232">
        <v>1.296</v>
      </c>
      <c r="I129" s="233"/>
      <c r="J129" s="229"/>
      <c r="K129" s="229"/>
      <c r="L129" s="234"/>
      <c r="M129" s="235"/>
      <c r="N129" s="236"/>
      <c r="O129" s="236"/>
      <c r="P129" s="236"/>
      <c r="Q129" s="236"/>
      <c r="R129" s="236"/>
      <c r="S129" s="236"/>
      <c r="T129" s="237"/>
      <c r="AT129" s="238" t="s">
        <v>155</v>
      </c>
      <c r="AU129" s="238" t="s">
        <v>81</v>
      </c>
      <c r="AV129" s="12" t="s">
        <v>81</v>
      </c>
      <c r="AW129" s="12" t="s">
        <v>32</v>
      </c>
      <c r="AX129" s="12" t="s">
        <v>79</v>
      </c>
      <c r="AY129" s="238" t="s">
        <v>122</v>
      </c>
    </row>
    <row r="130" spans="2:65" s="1" customFormat="1" ht="16.5" customHeight="1">
      <c r="B130" s="37"/>
      <c r="C130" s="203" t="s">
        <v>8</v>
      </c>
      <c r="D130" s="203" t="s">
        <v>124</v>
      </c>
      <c r="E130" s="204" t="s">
        <v>212</v>
      </c>
      <c r="F130" s="205" t="s">
        <v>213</v>
      </c>
      <c r="G130" s="206" t="s">
        <v>127</v>
      </c>
      <c r="H130" s="207">
        <v>48</v>
      </c>
      <c r="I130" s="208"/>
      <c r="J130" s="209">
        <f>ROUND(I130*H130,2)</f>
        <v>0</v>
      </c>
      <c r="K130" s="205" t="s">
        <v>128</v>
      </c>
      <c r="L130" s="42"/>
      <c r="M130" s="210" t="s">
        <v>19</v>
      </c>
      <c r="N130" s="211" t="s">
        <v>42</v>
      </c>
      <c r="O130" s="78"/>
      <c r="P130" s="212">
        <f>O130*H130</f>
        <v>0</v>
      </c>
      <c r="Q130" s="212">
        <v>0</v>
      </c>
      <c r="R130" s="212">
        <f>Q130*H130</f>
        <v>0</v>
      </c>
      <c r="S130" s="212">
        <v>0</v>
      </c>
      <c r="T130" s="213">
        <f>S130*H130</f>
        <v>0</v>
      </c>
      <c r="AR130" s="16" t="s">
        <v>129</v>
      </c>
      <c r="AT130" s="16" t="s">
        <v>124</v>
      </c>
      <c r="AU130" s="16" t="s">
        <v>81</v>
      </c>
      <c r="AY130" s="16" t="s">
        <v>122</v>
      </c>
      <c r="BE130" s="214">
        <f>IF(N130="základní",J130,0)</f>
        <v>0</v>
      </c>
      <c r="BF130" s="214">
        <f>IF(N130="snížená",J130,0)</f>
        <v>0</v>
      </c>
      <c r="BG130" s="214">
        <f>IF(N130="zákl. přenesená",J130,0)</f>
        <v>0</v>
      </c>
      <c r="BH130" s="214">
        <f>IF(N130="sníž. přenesená",J130,0)</f>
        <v>0</v>
      </c>
      <c r="BI130" s="214">
        <f>IF(N130="nulová",J130,0)</f>
        <v>0</v>
      </c>
      <c r="BJ130" s="16" t="s">
        <v>79</v>
      </c>
      <c r="BK130" s="214">
        <f>ROUND(I130*H130,2)</f>
        <v>0</v>
      </c>
      <c r="BL130" s="16" t="s">
        <v>129</v>
      </c>
      <c r="BM130" s="16" t="s">
        <v>214</v>
      </c>
    </row>
    <row r="131" spans="2:47" s="1" customFormat="1" ht="12">
      <c r="B131" s="37"/>
      <c r="C131" s="38"/>
      <c r="D131" s="215" t="s">
        <v>131</v>
      </c>
      <c r="E131" s="38"/>
      <c r="F131" s="216" t="s">
        <v>215</v>
      </c>
      <c r="G131" s="38"/>
      <c r="H131" s="38"/>
      <c r="I131" s="129"/>
      <c r="J131" s="38"/>
      <c r="K131" s="38"/>
      <c r="L131" s="42"/>
      <c r="M131" s="217"/>
      <c r="N131" s="78"/>
      <c r="O131" s="78"/>
      <c r="P131" s="78"/>
      <c r="Q131" s="78"/>
      <c r="R131" s="78"/>
      <c r="S131" s="78"/>
      <c r="T131" s="79"/>
      <c r="AT131" s="16" t="s">
        <v>131</v>
      </c>
      <c r="AU131" s="16" t="s">
        <v>81</v>
      </c>
    </row>
    <row r="132" spans="2:65" s="1" customFormat="1" ht="16.5" customHeight="1">
      <c r="B132" s="37"/>
      <c r="C132" s="250" t="s">
        <v>216</v>
      </c>
      <c r="D132" s="250" t="s">
        <v>196</v>
      </c>
      <c r="E132" s="251" t="s">
        <v>217</v>
      </c>
      <c r="F132" s="252" t="s">
        <v>218</v>
      </c>
      <c r="G132" s="253" t="s">
        <v>152</v>
      </c>
      <c r="H132" s="254">
        <v>64.3</v>
      </c>
      <c r="I132" s="255"/>
      <c r="J132" s="256">
        <f>ROUND(I132*H132,2)</f>
        <v>0</v>
      </c>
      <c r="K132" s="252" t="s">
        <v>19</v>
      </c>
      <c r="L132" s="257"/>
      <c r="M132" s="258" t="s">
        <v>19</v>
      </c>
      <c r="N132" s="259" t="s">
        <v>42</v>
      </c>
      <c r="O132" s="78"/>
      <c r="P132" s="212">
        <f>O132*H132</f>
        <v>0</v>
      </c>
      <c r="Q132" s="212">
        <v>0</v>
      </c>
      <c r="R132" s="212">
        <f>Q132*H132</f>
        <v>0</v>
      </c>
      <c r="S132" s="212">
        <v>0</v>
      </c>
      <c r="T132" s="213">
        <f>S132*H132</f>
        <v>0</v>
      </c>
      <c r="AR132" s="16" t="s">
        <v>172</v>
      </c>
      <c r="AT132" s="16" t="s">
        <v>196</v>
      </c>
      <c r="AU132" s="16" t="s">
        <v>81</v>
      </c>
      <c r="AY132" s="16" t="s">
        <v>122</v>
      </c>
      <c r="BE132" s="214">
        <f>IF(N132="základní",J132,0)</f>
        <v>0</v>
      </c>
      <c r="BF132" s="214">
        <f>IF(N132="snížená",J132,0)</f>
        <v>0</v>
      </c>
      <c r="BG132" s="214">
        <f>IF(N132="zákl. přenesená",J132,0)</f>
        <v>0</v>
      </c>
      <c r="BH132" s="214">
        <f>IF(N132="sníž. přenesená",J132,0)</f>
        <v>0</v>
      </c>
      <c r="BI132" s="214">
        <f>IF(N132="nulová",J132,0)</f>
        <v>0</v>
      </c>
      <c r="BJ132" s="16" t="s">
        <v>79</v>
      </c>
      <c r="BK132" s="214">
        <f>ROUND(I132*H132,2)</f>
        <v>0</v>
      </c>
      <c r="BL132" s="16" t="s">
        <v>129</v>
      </c>
      <c r="BM132" s="16" t="s">
        <v>219</v>
      </c>
    </row>
    <row r="133" spans="2:51" s="12" customFormat="1" ht="12">
      <c r="B133" s="228"/>
      <c r="C133" s="229"/>
      <c r="D133" s="215" t="s">
        <v>155</v>
      </c>
      <c r="E133" s="230" t="s">
        <v>19</v>
      </c>
      <c r="F133" s="231" t="s">
        <v>220</v>
      </c>
      <c r="G133" s="229"/>
      <c r="H133" s="232">
        <v>64.3</v>
      </c>
      <c r="I133" s="233"/>
      <c r="J133" s="229"/>
      <c r="K133" s="229"/>
      <c r="L133" s="234"/>
      <c r="M133" s="235"/>
      <c r="N133" s="236"/>
      <c r="O133" s="236"/>
      <c r="P133" s="236"/>
      <c r="Q133" s="236"/>
      <c r="R133" s="236"/>
      <c r="S133" s="236"/>
      <c r="T133" s="237"/>
      <c r="AT133" s="238" t="s">
        <v>155</v>
      </c>
      <c r="AU133" s="238" t="s">
        <v>81</v>
      </c>
      <c r="AV133" s="12" t="s">
        <v>81</v>
      </c>
      <c r="AW133" s="12" t="s">
        <v>32</v>
      </c>
      <c r="AX133" s="12" t="s">
        <v>79</v>
      </c>
      <c r="AY133" s="238" t="s">
        <v>122</v>
      </c>
    </row>
    <row r="134" spans="2:65" s="1" customFormat="1" ht="22.5" customHeight="1">
      <c r="B134" s="37"/>
      <c r="C134" s="203" t="s">
        <v>221</v>
      </c>
      <c r="D134" s="203" t="s">
        <v>124</v>
      </c>
      <c r="E134" s="204" t="s">
        <v>222</v>
      </c>
      <c r="F134" s="205" t="s">
        <v>223</v>
      </c>
      <c r="G134" s="206" t="s">
        <v>127</v>
      </c>
      <c r="H134" s="207">
        <v>48</v>
      </c>
      <c r="I134" s="208"/>
      <c r="J134" s="209">
        <f>ROUND(I134*H134,2)</f>
        <v>0</v>
      </c>
      <c r="K134" s="205" t="s">
        <v>128</v>
      </c>
      <c r="L134" s="42"/>
      <c r="M134" s="210" t="s">
        <v>19</v>
      </c>
      <c r="N134" s="211" t="s">
        <v>42</v>
      </c>
      <c r="O134" s="78"/>
      <c r="P134" s="212">
        <f>O134*H134</f>
        <v>0</v>
      </c>
      <c r="Q134" s="212">
        <v>0</v>
      </c>
      <c r="R134" s="212">
        <f>Q134*H134</f>
        <v>0</v>
      </c>
      <c r="S134" s="212">
        <v>0</v>
      </c>
      <c r="T134" s="213">
        <f>S134*H134</f>
        <v>0</v>
      </c>
      <c r="AR134" s="16" t="s">
        <v>129</v>
      </c>
      <c r="AT134" s="16" t="s">
        <v>124</v>
      </c>
      <c r="AU134" s="16" t="s">
        <v>81</v>
      </c>
      <c r="AY134" s="16" t="s">
        <v>122</v>
      </c>
      <c r="BE134" s="214">
        <f>IF(N134="základní",J134,0)</f>
        <v>0</v>
      </c>
      <c r="BF134" s="214">
        <f>IF(N134="snížená",J134,0)</f>
        <v>0</v>
      </c>
      <c r="BG134" s="214">
        <f>IF(N134="zákl. přenesená",J134,0)</f>
        <v>0</v>
      </c>
      <c r="BH134" s="214">
        <f>IF(N134="sníž. přenesená",J134,0)</f>
        <v>0</v>
      </c>
      <c r="BI134" s="214">
        <f>IF(N134="nulová",J134,0)</f>
        <v>0</v>
      </c>
      <c r="BJ134" s="16" t="s">
        <v>79</v>
      </c>
      <c r="BK134" s="214">
        <f>ROUND(I134*H134,2)</f>
        <v>0</v>
      </c>
      <c r="BL134" s="16" t="s">
        <v>129</v>
      </c>
      <c r="BM134" s="16" t="s">
        <v>224</v>
      </c>
    </row>
    <row r="135" spans="2:47" s="1" customFormat="1" ht="12">
      <c r="B135" s="37"/>
      <c r="C135" s="38"/>
      <c r="D135" s="215" t="s">
        <v>131</v>
      </c>
      <c r="E135" s="38"/>
      <c r="F135" s="216" t="s">
        <v>225</v>
      </c>
      <c r="G135" s="38"/>
      <c r="H135" s="38"/>
      <c r="I135" s="129"/>
      <c r="J135" s="38"/>
      <c r="K135" s="38"/>
      <c r="L135" s="42"/>
      <c r="M135" s="217"/>
      <c r="N135" s="78"/>
      <c r="O135" s="78"/>
      <c r="P135" s="78"/>
      <c r="Q135" s="78"/>
      <c r="R135" s="78"/>
      <c r="S135" s="78"/>
      <c r="T135" s="79"/>
      <c r="AT135" s="16" t="s">
        <v>131</v>
      </c>
      <c r="AU135" s="16" t="s">
        <v>81</v>
      </c>
    </row>
    <row r="136" spans="2:65" s="1" customFormat="1" ht="22.5" customHeight="1">
      <c r="B136" s="37"/>
      <c r="C136" s="203" t="s">
        <v>226</v>
      </c>
      <c r="D136" s="203" t="s">
        <v>124</v>
      </c>
      <c r="E136" s="204" t="s">
        <v>227</v>
      </c>
      <c r="F136" s="205" t="s">
        <v>228</v>
      </c>
      <c r="G136" s="206" t="s">
        <v>127</v>
      </c>
      <c r="H136" s="207">
        <v>595</v>
      </c>
      <c r="I136" s="208"/>
      <c r="J136" s="209">
        <f>ROUND(I136*H136,2)</f>
        <v>0</v>
      </c>
      <c r="K136" s="205" t="s">
        <v>128</v>
      </c>
      <c r="L136" s="42"/>
      <c r="M136" s="210" t="s">
        <v>19</v>
      </c>
      <c r="N136" s="211" t="s">
        <v>42</v>
      </c>
      <c r="O136" s="78"/>
      <c r="P136" s="212">
        <f>O136*H136</f>
        <v>0</v>
      </c>
      <c r="Q136" s="212">
        <v>0</v>
      </c>
      <c r="R136" s="212">
        <f>Q136*H136</f>
        <v>0</v>
      </c>
      <c r="S136" s="212">
        <v>0</v>
      </c>
      <c r="T136" s="213">
        <f>S136*H136</f>
        <v>0</v>
      </c>
      <c r="AR136" s="16" t="s">
        <v>129</v>
      </c>
      <c r="AT136" s="16" t="s">
        <v>124</v>
      </c>
      <c r="AU136" s="16" t="s">
        <v>81</v>
      </c>
      <c r="AY136" s="16" t="s">
        <v>122</v>
      </c>
      <c r="BE136" s="214">
        <f>IF(N136="základní",J136,0)</f>
        <v>0</v>
      </c>
      <c r="BF136" s="214">
        <f>IF(N136="snížená",J136,0)</f>
        <v>0</v>
      </c>
      <c r="BG136" s="214">
        <f>IF(N136="zákl. přenesená",J136,0)</f>
        <v>0</v>
      </c>
      <c r="BH136" s="214">
        <f>IF(N136="sníž. přenesená",J136,0)</f>
        <v>0</v>
      </c>
      <c r="BI136" s="214">
        <f>IF(N136="nulová",J136,0)</f>
        <v>0</v>
      </c>
      <c r="BJ136" s="16" t="s">
        <v>79</v>
      </c>
      <c r="BK136" s="214">
        <f>ROUND(I136*H136,2)</f>
        <v>0</v>
      </c>
      <c r="BL136" s="16" t="s">
        <v>129</v>
      </c>
      <c r="BM136" s="16" t="s">
        <v>229</v>
      </c>
    </row>
    <row r="137" spans="2:47" s="1" customFormat="1" ht="12">
      <c r="B137" s="37"/>
      <c r="C137" s="38"/>
      <c r="D137" s="215" t="s">
        <v>131</v>
      </c>
      <c r="E137" s="38"/>
      <c r="F137" s="216" t="s">
        <v>225</v>
      </c>
      <c r="G137" s="38"/>
      <c r="H137" s="38"/>
      <c r="I137" s="129"/>
      <c r="J137" s="38"/>
      <c r="K137" s="38"/>
      <c r="L137" s="42"/>
      <c r="M137" s="217"/>
      <c r="N137" s="78"/>
      <c r="O137" s="78"/>
      <c r="P137" s="78"/>
      <c r="Q137" s="78"/>
      <c r="R137" s="78"/>
      <c r="S137" s="78"/>
      <c r="T137" s="79"/>
      <c r="AT137" s="16" t="s">
        <v>131</v>
      </c>
      <c r="AU137" s="16" t="s">
        <v>81</v>
      </c>
    </row>
    <row r="138" spans="2:65" s="1" customFormat="1" ht="16.5" customHeight="1">
      <c r="B138" s="37"/>
      <c r="C138" s="250" t="s">
        <v>230</v>
      </c>
      <c r="D138" s="250" t="s">
        <v>196</v>
      </c>
      <c r="E138" s="251" t="s">
        <v>231</v>
      </c>
      <c r="F138" s="252" t="s">
        <v>232</v>
      </c>
      <c r="G138" s="253" t="s">
        <v>233</v>
      </c>
      <c r="H138" s="254">
        <v>16.075</v>
      </c>
      <c r="I138" s="255"/>
      <c r="J138" s="256">
        <f>ROUND(I138*H138,2)</f>
        <v>0</v>
      </c>
      <c r="K138" s="252" t="s">
        <v>128</v>
      </c>
      <c r="L138" s="257"/>
      <c r="M138" s="258" t="s">
        <v>19</v>
      </c>
      <c r="N138" s="259" t="s">
        <v>42</v>
      </c>
      <c r="O138" s="78"/>
      <c r="P138" s="212">
        <f>O138*H138</f>
        <v>0</v>
      </c>
      <c r="Q138" s="212">
        <v>0.001</v>
      </c>
      <c r="R138" s="212">
        <f>Q138*H138</f>
        <v>0.016075</v>
      </c>
      <c r="S138" s="212">
        <v>0</v>
      </c>
      <c r="T138" s="213">
        <f>S138*H138</f>
        <v>0</v>
      </c>
      <c r="AR138" s="16" t="s">
        <v>172</v>
      </c>
      <c r="AT138" s="16" t="s">
        <v>196</v>
      </c>
      <c r="AU138" s="16" t="s">
        <v>81</v>
      </c>
      <c r="AY138" s="16" t="s">
        <v>122</v>
      </c>
      <c r="BE138" s="214">
        <f>IF(N138="základní",J138,0)</f>
        <v>0</v>
      </c>
      <c r="BF138" s="214">
        <f>IF(N138="snížená",J138,0)</f>
        <v>0</v>
      </c>
      <c r="BG138" s="214">
        <f>IF(N138="zákl. přenesená",J138,0)</f>
        <v>0</v>
      </c>
      <c r="BH138" s="214">
        <f>IF(N138="sníž. přenesená",J138,0)</f>
        <v>0</v>
      </c>
      <c r="BI138" s="214">
        <f>IF(N138="nulová",J138,0)</f>
        <v>0</v>
      </c>
      <c r="BJ138" s="16" t="s">
        <v>79</v>
      </c>
      <c r="BK138" s="214">
        <f>ROUND(I138*H138,2)</f>
        <v>0</v>
      </c>
      <c r="BL138" s="16" t="s">
        <v>129</v>
      </c>
      <c r="BM138" s="16" t="s">
        <v>234</v>
      </c>
    </row>
    <row r="139" spans="2:51" s="12" customFormat="1" ht="12">
      <c r="B139" s="228"/>
      <c r="C139" s="229"/>
      <c r="D139" s="215" t="s">
        <v>155</v>
      </c>
      <c r="E139" s="230" t="s">
        <v>19</v>
      </c>
      <c r="F139" s="231" t="s">
        <v>235</v>
      </c>
      <c r="G139" s="229"/>
      <c r="H139" s="232">
        <v>643</v>
      </c>
      <c r="I139" s="233"/>
      <c r="J139" s="229"/>
      <c r="K139" s="229"/>
      <c r="L139" s="234"/>
      <c r="M139" s="235"/>
      <c r="N139" s="236"/>
      <c r="O139" s="236"/>
      <c r="P139" s="236"/>
      <c r="Q139" s="236"/>
      <c r="R139" s="236"/>
      <c r="S139" s="236"/>
      <c r="T139" s="237"/>
      <c r="AT139" s="238" t="s">
        <v>155</v>
      </c>
      <c r="AU139" s="238" t="s">
        <v>81</v>
      </c>
      <c r="AV139" s="12" t="s">
        <v>81</v>
      </c>
      <c r="AW139" s="12" t="s">
        <v>32</v>
      </c>
      <c r="AX139" s="12" t="s">
        <v>79</v>
      </c>
      <c r="AY139" s="238" t="s">
        <v>122</v>
      </c>
    </row>
    <row r="140" spans="2:51" s="12" customFormat="1" ht="12">
      <c r="B140" s="228"/>
      <c r="C140" s="229"/>
      <c r="D140" s="215" t="s">
        <v>155</v>
      </c>
      <c r="E140" s="229"/>
      <c r="F140" s="231" t="s">
        <v>236</v>
      </c>
      <c r="G140" s="229"/>
      <c r="H140" s="232">
        <v>16.075</v>
      </c>
      <c r="I140" s="233"/>
      <c r="J140" s="229"/>
      <c r="K140" s="229"/>
      <c r="L140" s="234"/>
      <c r="M140" s="235"/>
      <c r="N140" s="236"/>
      <c r="O140" s="236"/>
      <c r="P140" s="236"/>
      <c r="Q140" s="236"/>
      <c r="R140" s="236"/>
      <c r="S140" s="236"/>
      <c r="T140" s="237"/>
      <c r="AT140" s="238" t="s">
        <v>155</v>
      </c>
      <c r="AU140" s="238" t="s">
        <v>81</v>
      </c>
      <c r="AV140" s="12" t="s">
        <v>81</v>
      </c>
      <c r="AW140" s="12" t="s">
        <v>4</v>
      </c>
      <c r="AX140" s="12" t="s">
        <v>79</v>
      </c>
      <c r="AY140" s="238" t="s">
        <v>122</v>
      </c>
    </row>
    <row r="141" spans="2:65" s="1" customFormat="1" ht="16.5" customHeight="1">
      <c r="B141" s="37"/>
      <c r="C141" s="203" t="s">
        <v>237</v>
      </c>
      <c r="D141" s="203" t="s">
        <v>124</v>
      </c>
      <c r="E141" s="204" t="s">
        <v>238</v>
      </c>
      <c r="F141" s="205" t="s">
        <v>239</v>
      </c>
      <c r="G141" s="206" t="s">
        <v>127</v>
      </c>
      <c r="H141" s="207">
        <v>215</v>
      </c>
      <c r="I141" s="208"/>
      <c r="J141" s="209">
        <f>ROUND(I141*H141,2)</f>
        <v>0</v>
      </c>
      <c r="K141" s="205" t="s">
        <v>128</v>
      </c>
      <c r="L141" s="42"/>
      <c r="M141" s="210" t="s">
        <v>19</v>
      </c>
      <c r="N141" s="211" t="s">
        <v>42</v>
      </c>
      <c r="O141" s="78"/>
      <c r="P141" s="212">
        <f>O141*H141</f>
        <v>0</v>
      </c>
      <c r="Q141" s="212">
        <v>0</v>
      </c>
      <c r="R141" s="212">
        <f>Q141*H141</f>
        <v>0</v>
      </c>
      <c r="S141" s="212">
        <v>0</v>
      </c>
      <c r="T141" s="213">
        <f>S141*H141</f>
        <v>0</v>
      </c>
      <c r="AR141" s="16" t="s">
        <v>129</v>
      </c>
      <c r="AT141" s="16" t="s">
        <v>124</v>
      </c>
      <c r="AU141" s="16" t="s">
        <v>81</v>
      </c>
      <c r="AY141" s="16" t="s">
        <v>122</v>
      </c>
      <c r="BE141" s="214">
        <f>IF(N141="základní",J141,0)</f>
        <v>0</v>
      </c>
      <c r="BF141" s="214">
        <f>IF(N141="snížená",J141,0)</f>
        <v>0</v>
      </c>
      <c r="BG141" s="214">
        <f>IF(N141="zákl. přenesená",J141,0)</f>
        <v>0</v>
      </c>
      <c r="BH141" s="214">
        <f>IF(N141="sníž. přenesená",J141,0)</f>
        <v>0</v>
      </c>
      <c r="BI141" s="214">
        <f>IF(N141="nulová",J141,0)</f>
        <v>0</v>
      </c>
      <c r="BJ141" s="16" t="s">
        <v>79</v>
      </c>
      <c r="BK141" s="214">
        <f>ROUND(I141*H141,2)</f>
        <v>0</v>
      </c>
      <c r="BL141" s="16" t="s">
        <v>129</v>
      </c>
      <c r="BM141" s="16" t="s">
        <v>240</v>
      </c>
    </row>
    <row r="142" spans="2:47" s="1" customFormat="1" ht="12">
      <c r="B142" s="37"/>
      <c r="C142" s="38"/>
      <c r="D142" s="215" t="s">
        <v>131</v>
      </c>
      <c r="E142" s="38"/>
      <c r="F142" s="216" t="s">
        <v>241</v>
      </c>
      <c r="G142" s="38"/>
      <c r="H142" s="38"/>
      <c r="I142" s="129"/>
      <c r="J142" s="38"/>
      <c r="K142" s="38"/>
      <c r="L142" s="42"/>
      <c r="M142" s="217"/>
      <c r="N142" s="78"/>
      <c r="O142" s="78"/>
      <c r="P142" s="78"/>
      <c r="Q142" s="78"/>
      <c r="R142" s="78"/>
      <c r="S142" s="78"/>
      <c r="T142" s="79"/>
      <c r="AT142" s="16" t="s">
        <v>131</v>
      </c>
      <c r="AU142" s="16" t="s">
        <v>81</v>
      </c>
    </row>
    <row r="143" spans="2:51" s="11" customFormat="1" ht="12">
      <c r="B143" s="218"/>
      <c r="C143" s="219"/>
      <c r="D143" s="215" t="s">
        <v>155</v>
      </c>
      <c r="E143" s="220" t="s">
        <v>19</v>
      </c>
      <c r="F143" s="221" t="s">
        <v>156</v>
      </c>
      <c r="G143" s="219"/>
      <c r="H143" s="220" t="s">
        <v>19</v>
      </c>
      <c r="I143" s="222"/>
      <c r="J143" s="219"/>
      <c r="K143" s="219"/>
      <c r="L143" s="223"/>
      <c r="M143" s="224"/>
      <c r="N143" s="225"/>
      <c r="O143" s="225"/>
      <c r="P143" s="225"/>
      <c r="Q143" s="225"/>
      <c r="R143" s="225"/>
      <c r="S143" s="225"/>
      <c r="T143" s="226"/>
      <c r="AT143" s="227" t="s">
        <v>155</v>
      </c>
      <c r="AU143" s="227" t="s">
        <v>81</v>
      </c>
      <c r="AV143" s="11" t="s">
        <v>79</v>
      </c>
      <c r="AW143" s="11" t="s">
        <v>32</v>
      </c>
      <c r="AX143" s="11" t="s">
        <v>71</v>
      </c>
      <c r="AY143" s="227" t="s">
        <v>122</v>
      </c>
    </row>
    <row r="144" spans="2:51" s="12" customFormat="1" ht="12">
      <c r="B144" s="228"/>
      <c r="C144" s="229"/>
      <c r="D144" s="215" t="s">
        <v>155</v>
      </c>
      <c r="E144" s="230" t="s">
        <v>19</v>
      </c>
      <c r="F144" s="231" t="s">
        <v>242</v>
      </c>
      <c r="G144" s="229"/>
      <c r="H144" s="232">
        <v>154</v>
      </c>
      <c r="I144" s="233"/>
      <c r="J144" s="229"/>
      <c r="K144" s="229"/>
      <c r="L144" s="234"/>
      <c r="M144" s="235"/>
      <c r="N144" s="236"/>
      <c r="O144" s="236"/>
      <c r="P144" s="236"/>
      <c r="Q144" s="236"/>
      <c r="R144" s="236"/>
      <c r="S144" s="236"/>
      <c r="T144" s="237"/>
      <c r="AT144" s="238" t="s">
        <v>155</v>
      </c>
      <c r="AU144" s="238" t="s">
        <v>81</v>
      </c>
      <c r="AV144" s="12" t="s">
        <v>81</v>
      </c>
      <c r="AW144" s="12" t="s">
        <v>32</v>
      </c>
      <c r="AX144" s="12" t="s">
        <v>71</v>
      </c>
      <c r="AY144" s="238" t="s">
        <v>122</v>
      </c>
    </row>
    <row r="145" spans="2:51" s="11" customFormat="1" ht="12">
      <c r="B145" s="218"/>
      <c r="C145" s="219"/>
      <c r="D145" s="215" t="s">
        <v>155</v>
      </c>
      <c r="E145" s="220" t="s">
        <v>19</v>
      </c>
      <c r="F145" s="221" t="s">
        <v>158</v>
      </c>
      <c r="G145" s="219"/>
      <c r="H145" s="220" t="s">
        <v>19</v>
      </c>
      <c r="I145" s="222"/>
      <c r="J145" s="219"/>
      <c r="K145" s="219"/>
      <c r="L145" s="223"/>
      <c r="M145" s="224"/>
      <c r="N145" s="225"/>
      <c r="O145" s="225"/>
      <c r="P145" s="225"/>
      <c r="Q145" s="225"/>
      <c r="R145" s="225"/>
      <c r="S145" s="225"/>
      <c r="T145" s="226"/>
      <c r="AT145" s="227" t="s">
        <v>155</v>
      </c>
      <c r="AU145" s="227" t="s">
        <v>81</v>
      </c>
      <c r="AV145" s="11" t="s">
        <v>79</v>
      </c>
      <c r="AW145" s="11" t="s">
        <v>32</v>
      </c>
      <c r="AX145" s="11" t="s">
        <v>71</v>
      </c>
      <c r="AY145" s="227" t="s">
        <v>122</v>
      </c>
    </row>
    <row r="146" spans="2:51" s="12" customFormat="1" ht="12">
      <c r="B146" s="228"/>
      <c r="C146" s="229"/>
      <c r="D146" s="215" t="s">
        <v>155</v>
      </c>
      <c r="E146" s="230" t="s">
        <v>19</v>
      </c>
      <c r="F146" s="231" t="s">
        <v>243</v>
      </c>
      <c r="G146" s="229"/>
      <c r="H146" s="232">
        <v>61</v>
      </c>
      <c r="I146" s="233"/>
      <c r="J146" s="229"/>
      <c r="K146" s="229"/>
      <c r="L146" s="234"/>
      <c r="M146" s="235"/>
      <c r="N146" s="236"/>
      <c r="O146" s="236"/>
      <c r="P146" s="236"/>
      <c r="Q146" s="236"/>
      <c r="R146" s="236"/>
      <c r="S146" s="236"/>
      <c r="T146" s="237"/>
      <c r="AT146" s="238" t="s">
        <v>155</v>
      </c>
      <c r="AU146" s="238" t="s">
        <v>81</v>
      </c>
      <c r="AV146" s="12" t="s">
        <v>81</v>
      </c>
      <c r="AW146" s="12" t="s">
        <v>32</v>
      </c>
      <c r="AX146" s="12" t="s">
        <v>71</v>
      </c>
      <c r="AY146" s="238" t="s">
        <v>122</v>
      </c>
    </row>
    <row r="147" spans="2:51" s="13" customFormat="1" ht="12">
      <c r="B147" s="239"/>
      <c r="C147" s="240"/>
      <c r="D147" s="215" t="s">
        <v>155</v>
      </c>
      <c r="E147" s="241" t="s">
        <v>19</v>
      </c>
      <c r="F147" s="242" t="s">
        <v>160</v>
      </c>
      <c r="G147" s="240"/>
      <c r="H147" s="243">
        <v>215</v>
      </c>
      <c r="I147" s="244"/>
      <c r="J147" s="240"/>
      <c r="K147" s="240"/>
      <c r="L147" s="245"/>
      <c r="M147" s="246"/>
      <c r="N147" s="247"/>
      <c r="O147" s="247"/>
      <c r="P147" s="247"/>
      <c r="Q147" s="247"/>
      <c r="R147" s="247"/>
      <c r="S147" s="247"/>
      <c r="T147" s="248"/>
      <c r="AT147" s="249" t="s">
        <v>155</v>
      </c>
      <c r="AU147" s="249" t="s">
        <v>81</v>
      </c>
      <c r="AV147" s="13" t="s">
        <v>129</v>
      </c>
      <c r="AW147" s="13" t="s">
        <v>32</v>
      </c>
      <c r="AX147" s="13" t="s">
        <v>79</v>
      </c>
      <c r="AY147" s="249" t="s">
        <v>122</v>
      </c>
    </row>
    <row r="148" spans="2:65" s="1" customFormat="1" ht="16.5" customHeight="1">
      <c r="B148" s="37"/>
      <c r="C148" s="250" t="s">
        <v>7</v>
      </c>
      <c r="D148" s="250" t="s">
        <v>196</v>
      </c>
      <c r="E148" s="251" t="s">
        <v>244</v>
      </c>
      <c r="F148" s="252" t="s">
        <v>245</v>
      </c>
      <c r="G148" s="253" t="s">
        <v>152</v>
      </c>
      <c r="H148" s="254">
        <v>61.5</v>
      </c>
      <c r="I148" s="255"/>
      <c r="J148" s="256">
        <f>ROUND(I148*H148,2)</f>
        <v>0</v>
      </c>
      <c r="K148" s="252" t="s">
        <v>19</v>
      </c>
      <c r="L148" s="257"/>
      <c r="M148" s="258" t="s">
        <v>19</v>
      </c>
      <c r="N148" s="259" t="s">
        <v>42</v>
      </c>
      <c r="O148" s="78"/>
      <c r="P148" s="212">
        <f>O148*H148</f>
        <v>0</v>
      </c>
      <c r="Q148" s="212">
        <v>0</v>
      </c>
      <c r="R148" s="212">
        <f>Q148*H148</f>
        <v>0</v>
      </c>
      <c r="S148" s="212">
        <v>0</v>
      </c>
      <c r="T148" s="213">
        <f>S148*H148</f>
        <v>0</v>
      </c>
      <c r="AR148" s="16" t="s">
        <v>172</v>
      </c>
      <c r="AT148" s="16" t="s">
        <v>196</v>
      </c>
      <c r="AU148" s="16" t="s">
        <v>81</v>
      </c>
      <c r="AY148" s="16" t="s">
        <v>122</v>
      </c>
      <c r="BE148" s="214">
        <f>IF(N148="základní",J148,0)</f>
        <v>0</v>
      </c>
      <c r="BF148" s="214">
        <f>IF(N148="snížená",J148,0)</f>
        <v>0</v>
      </c>
      <c r="BG148" s="214">
        <f>IF(N148="zákl. přenesená",J148,0)</f>
        <v>0</v>
      </c>
      <c r="BH148" s="214">
        <f>IF(N148="sníž. přenesená",J148,0)</f>
        <v>0</v>
      </c>
      <c r="BI148" s="214">
        <f>IF(N148="nulová",J148,0)</f>
        <v>0</v>
      </c>
      <c r="BJ148" s="16" t="s">
        <v>79</v>
      </c>
      <c r="BK148" s="214">
        <f>ROUND(I148*H148,2)</f>
        <v>0</v>
      </c>
      <c r="BL148" s="16" t="s">
        <v>129</v>
      </c>
      <c r="BM148" s="16" t="s">
        <v>246</v>
      </c>
    </row>
    <row r="149" spans="2:47" s="1" customFormat="1" ht="12">
      <c r="B149" s="37"/>
      <c r="C149" s="38"/>
      <c r="D149" s="215" t="s">
        <v>133</v>
      </c>
      <c r="E149" s="38"/>
      <c r="F149" s="216" t="s">
        <v>247</v>
      </c>
      <c r="G149" s="38"/>
      <c r="H149" s="38"/>
      <c r="I149" s="129"/>
      <c r="J149" s="38"/>
      <c r="K149" s="38"/>
      <c r="L149" s="42"/>
      <c r="M149" s="217"/>
      <c r="N149" s="78"/>
      <c r="O149" s="78"/>
      <c r="P149" s="78"/>
      <c r="Q149" s="78"/>
      <c r="R149" s="78"/>
      <c r="S149" s="78"/>
      <c r="T149" s="79"/>
      <c r="AT149" s="16" t="s">
        <v>133</v>
      </c>
      <c r="AU149" s="16" t="s">
        <v>81</v>
      </c>
    </row>
    <row r="150" spans="2:51" s="12" customFormat="1" ht="12">
      <c r="B150" s="228"/>
      <c r="C150" s="229"/>
      <c r="D150" s="215" t="s">
        <v>155</v>
      </c>
      <c r="E150" s="230" t="s">
        <v>19</v>
      </c>
      <c r="F150" s="231" t="s">
        <v>248</v>
      </c>
      <c r="G150" s="229"/>
      <c r="H150" s="232">
        <v>61.5</v>
      </c>
      <c r="I150" s="233"/>
      <c r="J150" s="229"/>
      <c r="K150" s="229"/>
      <c r="L150" s="234"/>
      <c r="M150" s="235"/>
      <c r="N150" s="236"/>
      <c r="O150" s="236"/>
      <c r="P150" s="236"/>
      <c r="Q150" s="236"/>
      <c r="R150" s="236"/>
      <c r="S150" s="236"/>
      <c r="T150" s="237"/>
      <c r="AT150" s="238" t="s">
        <v>155</v>
      </c>
      <c r="AU150" s="238" t="s">
        <v>81</v>
      </c>
      <c r="AV150" s="12" t="s">
        <v>81</v>
      </c>
      <c r="AW150" s="12" t="s">
        <v>32</v>
      </c>
      <c r="AX150" s="12" t="s">
        <v>79</v>
      </c>
      <c r="AY150" s="238" t="s">
        <v>122</v>
      </c>
    </row>
    <row r="151" spans="2:65" s="1" customFormat="1" ht="22.5" customHeight="1">
      <c r="B151" s="37"/>
      <c r="C151" s="203" t="s">
        <v>249</v>
      </c>
      <c r="D151" s="203" t="s">
        <v>124</v>
      </c>
      <c r="E151" s="204" t="s">
        <v>250</v>
      </c>
      <c r="F151" s="205" t="s">
        <v>251</v>
      </c>
      <c r="G151" s="206" t="s">
        <v>127</v>
      </c>
      <c r="H151" s="207">
        <v>595</v>
      </c>
      <c r="I151" s="208"/>
      <c r="J151" s="209">
        <f>ROUND(I151*H151,2)</f>
        <v>0</v>
      </c>
      <c r="K151" s="205" t="s">
        <v>128</v>
      </c>
      <c r="L151" s="42"/>
      <c r="M151" s="210" t="s">
        <v>19</v>
      </c>
      <c r="N151" s="211" t="s">
        <v>42</v>
      </c>
      <c r="O151" s="78"/>
      <c r="P151" s="212">
        <f>O151*H151</f>
        <v>0</v>
      </c>
      <c r="Q151" s="212">
        <v>0</v>
      </c>
      <c r="R151" s="212">
        <f>Q151*H151</f>
        <v>0</v>
      </c>
      <c r="S151" s="212">
        <v>0</v>
      </c>
      <c r="T151" s="213">
        <f>S151*H151</f>
        <v>0</v>
      </c>
      <c r="AR151" s="16" t="s">
        <v>129</v>
      </c>
      <c r="AT151" s="16" t="s">
        <v>124</v>
      </c>
      <c r="AU151" s="16" t="s">
        <v>81</v>
      </c>
      <c r="AY151" s="16" t="s">
        <v>122</v>
      </c>
      <c r="BE151" s="214">
        <f>IF(N151="základní",J151,0)</f>
        <v>0</v>
      </c>
      <c r="BF151" s="214">
        <f>IF(N151="snížená",J151,0)</f>
        <v>0</v>
      </c>
      <c r="BG151" s="214">
        <f>IF(N151="zákl. přenesená",J151,0)</f>
        <v>0</v>
      </c>
      <c r="BH151" s="214">
        <f>IF(N151="sníž. přenesená",J151,0)</f>
        <v>0</v>
      </c>
      <c r="BI151" s="214">
        <f>IF(N151="nulová",J151,0)</f>
        <v>0</v>
      </c>
      <c r="BJ151" s="16" t="s">
        <v>79</v>
      </c>
      <c r="BK151" s="214">
        <f>ROUND(I151*H151,2)</f>
        <v>0</v>
      </c>
      <c r="BL151" s="16" t="s">
        <v>129</v>
      </c>
      <c r="BM151" s="16" t="s">
        <v>252</v>
      </c>
    </row>
    <row r="152" spans="2:47" s="1" customFormat="1" ht="12">
      <c r="B152" s="37"/>
      <c r="C152" s="38"/>
      <c r="D152" s="215" t="s">
        <v>131</v>
      </c>
      <c r="E152" s="38"/>
      <c r="F152" s="216" t="s">
        <v>253</v>
      </c>
      <c r="G152" s="38"/>
      <c r="H152" s="38"/>
      <c r="I152" s="129"/>
      <c r="J152" s="38"/>
      <c r="K152" s="38"/>
      <c r="L152" s="42"/>
      <c r="M152" s="217"/>
      <c r="N152" s="78"/>
      <c r="O152" s="78"/>
      <c r="P152" s="78"/>
      <c r="Q152" s="78"/>
      <c r="R152" s="78"/>
      <c r="S152" s="78"/>
      <c r="T152" s="79"/>
      <c r="AT152" s="16" t="s">
        <v>131</v>
      </c>
      <c r="AU152" s="16" t="s">
        <v>81</v>
      </c>
    </row>
    <row r="153" spans="2:65" s="1" customFormat="1" ht="16.5" customHeight="1">
      <c r="B153" s="37"/>
      <c r="C153" s="203" t="s">
        <v>254</v>
      </c>
      <c r="D153" s="203" t="s">
        <v>124</v>
      </c>
      <c r="E153" s="204" t="s">
        <v>255</v>
      </c>
      <c r="F153" s="205" t="s">
        <v>256</v>
      </c>
      <c r="G153" s="206" t="s">
        <v>127</v>
      </c>
      <c r="H153" s="207">
        <v>595</v>
      </c>
      <c r="I153" s="208"/>
      <c r="J153" s="209">
        <f>ROUND(I153*H153,2)</f>
        <v>0</v>
      </c>
      <c r="K153" s="205" t="s">
        <v>128</v>
      </c>
      <c r="L153" s="42"/>
      <c r="M153" s="210" t="s">
        <v>19</v>
      </c>
      <c r="N153" s="211" t="s">
        <v>42</v>
      </c>
      <c r="O153" s="78"/>
      <c r="P153" s="212">
        <f>O153*H153</f>
        <v>0</v>
      </c>
      <c r="Q153" s="212">
        <v>0</v>
      </c>
      <c r="R153" s="212">
        <f>Q153*H153</f>
        <v>0</v>
      </c>
      <c r="S153" s="212">
        <v>0</v>
      </c>
      <c r="T153" s="213">
        <f>S153*H153</f>
        <v>0</v>
      </c>
      <c r="AR153" s="16" t="s">
        <v>129</v>
      </c>
      <c r="AT153" s="16" t="s">
        <v>124</v>
      </c>
      <c r="AU153" s="16" t="s">
        <v>81</v>
      </c>
      <c r="AY153" s="16" t="s">
        <v>122</v>
      </c>
      <c r="BE153" s="214">
        <f>IF(N153="základní",J153,0)</f>
        <v>0</v>
      </c>
      <c r="BF153" s="214">
        <f>IF(N153="snížená",J153,0)</f>
        <v>0</v>
      </c>
      <c r="BG153" s="214">
        <f>IF(N153="zákl. přenesená",J153,0)</f>
        <v>0</v>
      </c>
      <c r="BH153" s="214">
        <f>IF(N153="sníž. přenesená",J153,0)</f>
        <v>0</v>
      </c>
      <c r="BI153" s="214">
        <f>IF(N153="nulová",J153,0)</f>
        <v>0</v>
      </c>
      <c r="BJ153" s="16" t="s">
        <v>79</v>
      </c>
      <c r="BK153" s="214">
        <f>ROUND(I153*H153,2)</f>
        <v>0</v>
      </c>
      <c r="BL153" s="16" t="s">
        <v>129</v>
      </c>
      <c r="BM153" s="16" t="s">
        <v>257</v>
      </c>
    </row>
    <row r="154" spans="2:47" s="1" customFormat="1" ht="12">
      <c r="B154" s="37"/>
      <c r="C154" s="38"/>
      <c r="D154" s="215" t="s">
        <v>131</v>
      </c>
      <c r="E154" s="38"/>
      <c r="F154" s="216" t="s">
        <v>258</v>
      </c>
      <c r="G154" s="38"/>
      <c r="H154" s="38"/>
      <c r="I154" s="129"/>
      <c r="J154" s="38"/>
      <c r="K154" s="38"/>
      <c r="L154" s="42"/>
      <c r="M154" s="217"/>
      <c r="N154" s="78"/>
      <c r="O154" s="78"/>
      <c r="P154" s="78"/>
      <c r="Q154" s="78"/>
      <c r="R154" s="78"/>
      <c r="S154" s="78"/>
      <c r="T154" s="79"/>
      <c r="AT154" s="16" t="s">
        <v>131</v>
      </c>
      <c r="AU154" s="16" t="s">
        <v>81</v>
      </c>
    </row>
    <row r="155" spans="2:63" s="10" customFormat="1" ht="22.8" customHeight="1">
      <c r="B155" s="187"/>
      <c r="C155" s="188"/>
      <c r="D155" s="189" t="s">
        <v>70</v>
      </c>
      <c r="E155" s="201" t="s">
        <v>129</v>
      </c>
      <c r="F155" s="201" t="s">
        <v>259</v>
      </c>
      <c r="G155" s="188"/>
      <c r="H155" s="188"/>
      <c r="I155" s="191"/>
      <c r="J155" s="202">
        <f>BK155</f>
        <v>0</v>
      </c>
      <c r="K155" s="188"/>
      <c r="L155" s="193"/>
      <c r="M155" s="194"/>
      <c r="N155" s="195"/>
      <c r="O155" s="195"/>
      <c r="P155" s="196">
        <f>SUM(P156:P161)</f>
        <v>0</v>
      </c>
      <c r="Q155" s="195"/>
      <c r="R155" s="196">
        <f>SUM(R156:R161)</f>
        <v>0</v>
      </c>
      <c r="S155" s="195"/>
      <c r="T155" s="197">
        <f>SUM(T156:T161)</f>
        <v>0</v>
      </c>
      <c r="AR155" s="198" t="s">
        <v>79</v>
      </c>
      <c r="AT155" s="199" t="s">
        <v>70</v>
      </c>
      <c r="AU155" s="199" t="s">
        <v>79</v>
      </c>
      <c r="AY155" s="198" t="s">
        <v>122</v>
      </c>
      <c r="BK155" s="200">
        <f>SUM(BK156:BK161)</f>
        <v>0</v>
      </c>
    </row>
    <row r="156" spans="2:65" s="1" customFormat="1" ht="16.5" customHeight="1">
      <c r="B156" s="37"/>
      <c r="C156" s="203" t="s">
        <v>260</v>
      </c>
      <c r="D156" s="203" t="s">
        <v>124</v>
      </c>
      <c r="E156" s="204" t="s">
        <v>261</v>
      </c>
      <c r="F156" s="205" t="s">
        <v>262</v>
      </c>
      <c r="G156" s="206" t="s">
        <v>152</v>
      </c>
      <c r="H156" s="207">
        <v>2.4</v>
      </c>
      <c r="I156" s="208"/>
      <c r="J156" s="209">
        <f>ROUND(I156*H156,2)</f>
        <v>0</v>
      </c>
      <c r="K156" s="205" t="s">
        <v>128</v>
      </c>
      <c r="L156" s="42"/>
      <c r="M156" s="210" t="s">
        <v>19</v>
      </c>
      <c r="N156" s="211" t="s">
        <v>42</v>
      </c>
      <c r="O156" s="78"/>
      <c r="P156" s="212">
        <f>O156*H156</f>
        <v>0</v>
      </c>
      <c r="Q156" s="212">
        <v>0</v>
      </c>
      <c r="R156" s="212">
        <f>Q156*H156</f>
        <v>0</v>
      </c>
      <c r="S156" s="212">
        <v>0</v>
      </c>
      <c r="T156" s="213">
        <f>S156*H156</f>
        <v>0</v>
      </c>
      <c r="AR156" s="16" t="s">
        <v>129</v>
      </c>
      <c r="AT156" s="16" t="s">
        <v>124</v>
      </c>
      <c r="AU156" s="16" t="s">
        <v>81</v>
      </c>
      <c r="AY156" s="16" t="s">
        <v>122</v>
      </c>
      <c r="BE156" s="214">
        <f>IF(N156="základní",J156,0)</f>
        <v>0</v>
      </c>
      <c r="BF156" s="214">
        <f>IF(N156="snížená",J156,0)</f>
        <v>0</v>
      </c>
      <c r="BG156" s="214">
        <f>IF(N156="zákl. přenesená",J156,0)</f>
        <v>0</v>
      </c>
      <c r="BH156" s="214">
        <f>IF(N156="sníž. přenesená",J156,0)</f>
        <v>0</v>
      </c>
      <c r="BI156" s="214">
        <f>IF(N156="nulová",J156,0)</f>
        <v>0</v>
      </c>
      <c r="BJ156" s="16" t="s">
        <v>79</v>
      </c>
      <c r="BK156" s="214">
        <f>ROUND(I156*H156,2)</f>
        <v>0</v>
      </c>
      <c r="BL156" s="16" t="s">
        <v>129</v>
      </c>
      <c r="BM156" s="16" t="s">
        <v>263</v>
      </c>
    </row>
    <row r="157" spans="2:47" s="1" customFormat="1" ht="12">
      <c r="B157" s="37"/>
      <c r="C157" s="38"/>
      <c r="D157" s="215" t="s">
        <v>131</v>
      </c>
      <c r="E157" s="38"/>
      <c r="F157" s="216" t="s">
        <v>264</v>
      </c>
      <c r="G157" s="38"/>
      <c r="H157" s="38"/>
      <c r="I157" s="129"/>
      <c r="J157" s="38"/>
      <c r="K157" s="38"/>
      <c r="L157" s="42"/>
      <c r="M157" s="217"/>
      <c r="N157" s="78"/>
      <c r="O157" s="78"/>
      <c r="P157" s="78"/>
      <c r="Q157" s="78"/>
      <c r="R157" s="78"/>
      <c r="S157" s="78"/>
      <c r="T157" s="79"/>
      <c r="AT157" s="16" t="s">
        <v>131</v>
      </c>
      <c r="AU157" s="16" t="s">
        <v>81</v>
      </c>
    </row>
    <row r="158" spans="2:51" s="12" customFormat="1" ht="12">
      <c r="B158" s="228"/>
      <c r="C158" s="229"/>
      <c r="D158" s="215" t="s">
        <v>155</v>
      </c>
      <c r="E158" s="230" t="s">
        <v>19</v>
      </c>
      <c r="F158" s="231" t="s">
        <v>166</v>
      </c>
      <c r="G158" s="229"/>
      <c r="H158" s="232">
        <v>2.4</v>
      </c>
      <c r="I158" s="233"/>
      <c r="J158" s="229"/>
      <c r="K158" s="229"/>
      <c r="L158" s="234"/>
      <c r="M158" s="235"/>
      <c r="N158" s="236"/>
      <c r="O158" s="236"/>
      <c r="P158" s="236"/>
      <c r="Q158" s="236"/>
      <c r="R158" s="236"/>
      <c r="S158" s="236"/>
      <c r="T158" s="237"/>
      <c r="AT158" s="238" t="s">
        <v>155</v>
      </c>
      <c r="AU158" s="238" t="s">
        <v>81</v>
      </c>
      <c r="AV158" s="12" t="s">
        <v>81</v>
      </c>
      <c r="AW158" s="12" t="s">
        <v>32</v>
      </c>
      <c r="AX158" s="12" t="s">
        <v>79</v>
      </c>
      <c r="AY158" s="238" t="s">
        <v>122</v>
      </c>
    </row>
    <row r="159" spans="2:65" s="1" customFormat="1" ht="22.5" customHeight="1">
      <c r="B159" s="37"/>
      <c r="C159" s="203" t="s">
        <v>265</v>
      </c>
      <c r="D159" s="203" t="s">
        <v>124</v>
      </c>
      <c r="E159" s="204" t="s">
        <v>266</v>
      </c>
      <c r="F159" s="205" t="s">
        <v>267</v>
      </c>
      <c r="G159" s="206" t="s">
        <v>152</v>
      </c>
      <c r="H159" s="207">
        <v>0.072</v>
      </c>
      <c r="I159" s="208"/>
      <c r="J159" s="209">
        <f>ROUND(I159*H159,2)</f>
        <v>0</v>
      </c>
      <c r="K159" s="205" t="s">
        <v>128</v>
      </c>
      <c r="L159" s="42"/>
      <c r="M159" s="210" t="s">
        <v>19</v>
      </c>
      <c r="N159" s="211" t="s">
        <v>42</v>
      </c>
      <c r="O159" s="78"/>
      <c r="P159" s="212">
        <f>O159*H159</f>
        <v>0</v>
      </c>
      <c r="Q159" s="212">
        <v>0</v>
      </c>
      <c r="R159" s="212">
        <f>Q159*H159</f>
        <v>0</v>
      </c>
      <c r="S159" s="212">
        <v>0</v>
      </c>
      <c r="T159" s="213">
        <f>S159*H159</f>
        <v>0</v>
      </c>
      <c r="AR159" s="16" t="s">
        <v>129</v>
      </c>
      <c r="AT159" s="16" t="s">
        <v>124</v>
      </c>
      <c r="AU159" s="16" t="s">
        <v>81</v>
      </c>
      <c r="AY159" s="16" t="s">
        <v>122</v>
      </c>
      <c r="BE159" s="214">
        <f>IF(N159="základní",J159,0)</f>
        <v>0</v>
      </c>
      <c r="BF159" s="214">
        <f>IF(N159="snížená",J159,0)</f>
        <v>0</v>
      </c>
      <c r="BG159" s="214">
        <f>IF(N159="zákl. přenesená",J159,0)</f>
        <v>0</v>
      </c>
      <c r="BH159" s="214">
        <f>IF(N159="sníž. přenesená",J159,0)</f>
        <v>0</v>
      </c>
      <c r="BI159" s="214">
        <f>IF(N159="nulová",J159,0)</f>
        <v>0</v>
      </c>
      <c r="BJ159" s="16" t="s">
        <v>79</v>
      </c>
      <c r="BK159" s="214">
        <f>ROUND(I159*H159,2)</f>
        <v>0</v>
      </c>
      <c r="BL159" s="16" t="s">
        <v>129</v>
      </c>
      <c r="BM159" s="16" t="s">
        <v>268</v>
      </c>
    </row>
    <row r="160" spans="2:47" s="1" customFormat="1" ht="12">
      <c r="B160" s="37"/>
      <c r="C160" s="38"/>
      <c r="D160" s="215" t="s">
        <v>131</v>
      </c>
      <c r="E160" s="38"/>
      <c r="F160" s="216" t="s">
        <v>269</v>
      </c>
      <c r="G160" s="38"/>
      <c r="H160" s="38"/>
      <c r="I160" s="129"/>
      <c r="J160" s="38"/>
      <c r="K160" s="38"/>
      <c r="L160" s="42"/>
      <c r="M160" s="217"/>
      <c r="N160" s="78"/>
      <c r="O160" s="78"/>
      <c r="P160" s="78"/>
      <c r="Q160" s="78"/>
      <c r="R160" s="78"/>
      <c r="S160" s="78"/>
      <c r="T160" s="79"/>
      <c r="AT160" s="16" t="s">
        <v>131</v>
      </c>
      <c r="AU160" s="16" t="s">
        <v>81</v>
      </c>
    </row>
    <row r="161" spans="2:51" s="12" customFormat="1" ht="12">
      <c r="B161" s="228"/>
      <c r="C161" s="229"/>
      <c r="D161" s="215" t="s">
        <v>155</v>
      </c>
      <c r="E161" s="230" t="s">
        <v>19</v>
      </c>
      <c r="F161" s="231" t="s">
        <v>270</v>
      </c>
      <c r="G161" s="229"/>
      <c r="H161" s="232">
        <v>0.072</v>
      </c>
      <c r="I161" s="233"/>
      <c r="J161" s="229"/>
      <c r="K161" s="229"/>
      <c r="L161" s="234"/>
      <c r="M161" s="235"/>
      <c r="N161" s="236"/>
      <c r="O161" s="236"/>
      <c r="P161" s="236"/>
      <c r="Q161" s="236"/>
      <c r="R161" s="236"/>
      <c r="S161" s="236"/>
      <c r="T161" s="237"/>
      <c r="AT161" s="238" t="s">
        <v>155</v>
      </c>
      <c r="AU161" s="238" t="s">
        <v>81</v>
      </c>
      <c r="AV161" s="12" t="s">
        <v>81</v>
      </c>
      <c r="AW161" s="12" t="s">
        <v>32</v>
      </c>
      <c r="AX161" s="12" t="s">
        <v>79</v>
      </c>
      <c r="AY161" s="238" t="s">
        <v>122</v>
      </c>
    </row>
    <row r="162" spans="2:63" s="10" customFormat="1" ht="22.8" customHeight="1">
      <c r="B162" s="187"/>
      <c r="C162" s="188"/>
      <c r="D162" s="189" t="s">
        <v>70</v>
      </c>
      <c r="E162" s="201" t="s">
        <v>149</v>
      </c>
      <c r="F162" s="201" t="s">
        <v>271</v>
      </c>
      <c r="G162" s="188"/>
      <c r="H162" s="188"/>
      <c r="I162" s="191"/>
      <c r="J162" s="202">
        <f>BK162</f>
        <v>0</v>
      </c>
      <c r="K162" s="188"/>
      <c r="L162" s="193"/>
      <c r="M162" s="194"/>
      <c r="N162" s="195"/>
      <c r="O162" s="195"/>
      <c r="P162" s="196">
        <f>SUM(P163:P188)</f>
        <v>0</v>
      </c>
      <c r="Q162" s="195"/>
      <c r="R162" s="196">
        <f>SUM(R163:R188)</f>
        <v>129.8296</v>
      </c>
      <c r="S162" s="195"/>
      <c r="T162" s="197">
        <f>SUM(T163:T188)</f>
        <v>0</v>
      </c>
      <c r="AR162" s="198" t="s">
        <v>79</v>
      </c>
      <c r="AT162" s="199" t="s">
        <v>70</v>
      </c>
      <c r="AU162" s="199" t="s">
        <v>79</v>
      </c>
      <c r="AY162" s="198" t="s">
        <v>122</v>
      </c>
      <c r="BK162" s="200">
        <f>SUM(BK163:BK188)</f>
        <v>0</v>
      </c>
    </row>
    <row r="163" spans="2:65" s="1" customFormat="1" ht="16.5" customHeight="1">
      <c r="B163" s="37"/>
      <c r="C163" s="203" t="s">
        <v>272</v>
      </c>
      <c r="D163" s="203" t="s">
        <v>124</v>
      </c>
      <c r="E163" s="204" t="s">
        <v>273</v>
      </c>
      <c r="F163" s="205" t="s">
        <v>274</v>
      </c>
      <c r="G163" s="206" t="s">
        <v>127</v>
      </c>
      <c r="H163" s="207">
        <v>957.8</v>
      </c>
      <c r="I163" s="208"/>
      <c r="J163" s="209">
        <f>ROUND(I163*H163,2)</f>
        <v>0</v>
      </c>
      <c r="K163" s="205" t="s">
        <v>128</v>
      </c>
      <c r="L163" s="42"/>
      <c r="M163" s="210" t="s">
        <v>19</v>
      </c>
      <c r="N163" s="211" t="s">
        <v>42</v>
      </c>
      <c r="O163" s="78"/>
      <c r="P163" s="212">
        <f>O163*H163</f>
        <v>0</v>
      </c>
      <c r="Q163" s="212">
        <v>0</v>
      </c>
      <c r="R163" s="212">
        <f>Q163*H163</f>
        <v>0</v>
      </c>
      <c r="S163" s="212">
        <v>0</v>
      </c>
      <c r="T163" s="213">
        <f>S163*H163</f>
        <v>0</v>
      </c>
      <c r="AR163" s="16" t="s">
        <v>129</v>
      </c>
      <c r="AT163" s="16" t="s">
        <v>124</v>
      </c>
      <c r="AU163" s="16" t="s">
        <v>81</v>
      </c>
      <c r="AY163" s="16" t="s">
        <v>122</v>
      </c>
      <c r="BE163" s="214">
        <f>IF(N163="základní",J163,0)</f>
        <v>0</v>
      </c>
      <c r="BF163" s="214">
        <f>IF(N163="snížená",J163,0)</f>
        <v>0</v>
      </c>
      <c r="BG163" s="214">
        <f>IF(N163="zákl. přenesená",J163,0)</f>
        <v>0</v>
      </c>
      <c r="BH163" s="214">
        <f>IF(N163="sníž. přenesená",J163,0)</f>
        <v>0</v>
      </c>
      <c r="BI163" s="214">
        <f>IF(N163="nulová",J163,0)</f>
        <v>0</v>
      </c>
      <c r="BJ163" s="16" t="s">
        <v>79</v>
      </c>
      <c r="BK163" s="214">
        <f>ROUND(I163*H163,2)</f>
        <v>0</v>
      </c>
      <c r="BL163" s="16" t="s">
        <v>129</v>
      </c>
      <c r="BM163" s="16" t="s">
        <v>275</v>
      </c>
    </row>
    <row r="164" spans="2:51" s="11" customFormat="1" ht="12">
      <c r="B164" s="218"/>
      <c r="C164" s="219"/>
      <c r="D164" s="215" t="s">
        <v>155</v>
      </c>
      <c r="E164" s="220" t="s">
        <v>19</v>
      </c>
      <c r="F164" s="221" t="s">
        <v>276</v>
      </c>
      <c r="G164" s="219"/>
      <c r="H164" s="220" t="s">
        <v>19</v>
      </c>
      <c r="I164" s="222"/>
      <c r="J164" s="219"/>
      <c r="K164" s="219"/>
      <c r="L164" s="223"/>
      <c r="M164" s="224"/>
      <c r="N164" s="225"/>
      <c r="O164" s="225"/>
      <c r="P164" s="225"/>
      <c r="Q164" s="225"/>
      <c r="R164" s="225"/>
      <c r="S164" s="225"/>
      <c r="T164" s="226"/>
      <c r="AT164" s="227" t="s">
        <v>155</v>
      </c>
      <c r="AU164" s="227" t="s">
        <v>81</v>
      </c>
      <c r="AV164" s="11" t="s">
        <v>79</v>
      </c>
      <c r="AW164" s="11" t="s">
        <v>32</v>
      </c>
      <c r="AX164" s="11" t="s">
        <v>71</v>
      </c>
      <c r="AY164" s="227" t="s">
        <v>122</v>
      </c>
    </row>
    <row r="165" spans="2:51" s="12" customFormat="1" ht="12">
      <c r="B165" s="228"/>
      <c r="C165" s="229"/>
      <c r="D165" s="215" t="s">
        <v>155</v>
      </c>
      <c r="E165" s="230" t="s">
        <v>19</v>
      </c>
      <c r="F165" s="231" t="s">
        <v>277</v>
      </c>
      <c r="G165" s="229"/>
      <c r="H165" s="232">
        <v>147.8</v>
      </c>
      <c r="I165" s="233"/>
      <c r="J165" s="229"/>
      <c r="K165" s="229"/>
      <c r="L165" s="234"/>
      <c r="M165" s="235"/>
      <c r="N165" s="236"/>
      <c r="O165" s="236"/>
      <c r="P165" s="236"/>
      <c r="Q165" s="236"/>
      <c r="R165" s="236"/>
      <c r="S165" s="236"/>
      <c r="T165" s="237"/>
      <c r="AT165" s="238" t="s">
        <v>155</v>
      </c>
      <c r="AU165" s="238" t="s">
        <v>81</v>
      </c>
      <c r="AV165" s="12" t="s">
        <v>81</v>
      </c>
      <c r="AW165" s="12" t="s">
        <v>32</v>
      </c>
      <c r="AX165" s="12" t="s">
        <v>71</v>
      </c>
      <c r="AY165" s="238" t="s">
        <v>122</v>
      </c>
    </row>
    <row r="166" spans="2:51" s="11" customFormat="1" ht="12">
      <c r="B166" s="218"/>
      <c r="C166" s="219"/>
      <c r="D166" s="215" t="s">
        <v>155</v>
      </c>
      <c r="E166" s="220" t="s">
        <v>19</v>
      </c>
      <c r="F166" s="221" t="s">
        <v>278</v>
      </c>
      <c r="G166" s="219"/>
      <c r="H166" s="220" t="s">
        <v>19</v>
      </c>
      <c r="I166" s="222"/>
      <c r="J166" s="219"/>
      <c r="K166" s="219"/>
      <c r="L166" s="223"/>
      <c r="M166" s="224"/>
      <c r="N166" s="225"/>
      <c r="O166" s="225"/>
      <c r="P166" s="225"/>
      <c r="Q166" s="225"/>
      <c r="R166" s="225"/>
      <c r="S166" s="225"/>
      <c r="T166" s="226"/>
      <c r="AT166" s="227" t="s">
        <v>155</v>
      </c>
      <c r="AU166" s="227" t="s">
        <v>81</v>
      </c>
      <c r="AV166" s="11" t="s">
        <v>79</v>
      </c>
      <c r="AW166" s="11" t="s">
        <v>32</v>
      </c>
      <c r="AX166" s="11" t="s">
        <v>71</v>
      </c>
      <c r="AY166" s="227" t="s">
        <v>122</v>
      </c>
    </row>
    <row r="167" spans="2:51" s="12" customFormat="1" ht="12">
      <c r="B167" s="228"/>
      <c r="C167" s="229"/>
      <c r="D167" s="215" t="s">
        <v>155</v>
      </c>
      <c r="E167" s="230" t="s">
        <v>19</v>
      </c>
      <c r="F167" s="231" t="s">
        <v>279</v>
      </c>
      <c r="G167" s="229"/>
      <c r="H167" s="232">
        <v>810</v>
      </c>
      <c r="I167" s="233"/>
      <c r="J167" s="229"/>
      <c r="K167" s="229"/>
      <c r="L167" s="234"/>
      <c r="M167" s="235"/>
      <c r="N167" s="236"/>
      <c r="O167" s="236"/>
      <c r="P167" s="236"/>
      <c r="Q167" s="236"/>
      <c r="R167" s="236"/>
      <c r="S167" s="236"/>
      <c r="T167" s="237"/>
      <c r="AT167" s="238" t="s">
        <v>155</v>
      </c>
      <c r="AU167" s="238" t="s">
        <v>81</v>
      </c>
      <c r="AV167" s="12" t="s">
        <v>81</v>
      </c>
      <c r="AW167" s="12" t="s">
        <v>32</v>
      </c>
      <c r="AX167" s="12" t="s">
        <v>71</v>
      </c>
      <c r="AY167" s="238" t="s">
        <v>122</v>
      </c>
    </row>
    <row r="168" spans="2:51" s="13" customFormat="1" ht="12">
      <c r="B168" s="239"/>
      <c r="C168" s="240"/>
      <c r="D168" s="215" t="s">
        <v>155</v>
      </c>
      <c r="E168" s="241" t="s">
        <v>19</v>
      </c>
      <c r="F168" s="242" t="s">
        <v>160</v>
      </c>
      <c r="G168" s="240"/>
      <c r="H168" s="243">
        <v>957.8</v>
      </c>
      <c r="I168" s="244"/>
      <c r="J168" s="240"/>
      <c r="K168" s="240"/>
      <c r="L168" s="245"/>
      <c r="M168" s="246"/>
      <c r="N168" s="247"/>
      <c r="O168" s="247"/>
      <c r="P168" s="247"/>
      <c r="Q168" s="247"/>
      <c r="R168" s="247"/>
      <c r="S168" s="247"/>
      <c r="T168" s="248"/>
      <c r="AT168" s="249" t="s">
        <v>155</v>
      </c>
      <c r="AU168" s="249" t="s">
        <v>81</v>
      </c>
      <c r="AV168" s="13" t="s">
        <v>129</v>
      </c>
      <c r="AW168" s="13" t="s">
        <v>32</v>
      </c>
      <c r="AX168" s="13" t="s">
        <v>79</v>
      </c>
      <c r="AY168" s="249" t="s">
        <v>122</v>
      </c>
    </row>
    <row r="169" spans="2:65" s="1" customFormat="1" ht="16.5" customHeight="1">
      <c r="B169" s="37"/>
      <c r="C169" s="203" t="s">
        <v>280</v>
      </c>
      <c r="D169" s="203" t="s">
        <v>124</v>
      </c>
      <c r="E169" s="204" t="s">
        <v>281</v>
      </c>
      <c r="F169" s="205" t="s">
        <v>282</v>
      </c>
      <c r="G169" s="206" t="s">
        <v>127</v>
      </c>
      <c r="H169" s="207">
        <v>215</v>
      </c>
      <c r="I169" s="208"/>
      <c r="J169" s="209">
        <f>ROUND(I169*H169,2)</f>
        <v>0</v>
      </c>
      <c r="K169" s="205" t="s">
        <v>128</v>
      </c>
      <c r="L169" s="42"/>
      <c r="M169" s="210" t="s">
        <v>19</v>
      </c>
      <c r="N169" s="211" t="s">
        <v>42</v>
      </c>
      <c r="O169" s="78"/>
      <c r="P169" s="212">
        <f>O169*H169</f>
        <v>0</v>
      </c>
      <c r="Q169" s="212">
        <v>0</v>
      </c>
      <c r="R169" s="212">
        <f>Q169*H169</f>
        <v>0</v>
      </c>
      <c r="S169" s="212">
        <v>0</v>
      </c>
      <c r="T169" s="213">
        <f>S169*H169</f>
        <v>0</v>
      </c>
      <c r="AR169" s="16" t="s">
        <v>129</v>
      </c>
      <c r="AT169" s="16" t="s">
        <v>124</v>
      </c>
      <c r="AU169" s="16" t="s">
        <v>81</v>
      </c>
      <c r="AY169" s="16" t="s">
        <v>122</v>
      </c>
      <c r="BE169" s="214">
        <f>IF(N169="základní",J169,0)</f>
        <v>0</v>
      </c>
      <c r="BF169" s="214">
        <f>IF(N169="snížená",J169,0)</f>
        <v>0</v>
      </c>
      <c r="BG169" s="214">
        <f>IF(N169="zákl. přenesená",J169,0)</f>
        <v>0</v>
      </c>
      <c r="BH169" s="214">
        <f>IF(N169="sníž. přenesená",J169,0)</f>
        <v>0</v>
      </c>
      <c r="BI169" s="214">
        <f>IF(N169="nulová",J169,0)</f>
        <v>0</v>
      </c>
      <c r="BJ169" s="16" t="s">
        <v>79</v>
      </c>
      <c r="BK169" s="214">
        <f>ROUND(I169*H169,2)</f>
        <v>0</v>
      </c>
      <c r="BL169" s="16" t="s">
        <v>129</v>
      </c>
      <c r="BM169" s="16" t="s">
        <v>283</v>
      </c>
    </row>
    <row r="170" spans="2:65" s="1" customFormat="1" ht="22.5" customHeight="1">
      <c r="B170" s="37"/>
      <c r="C170" s="203" t="s">
        <v>284</v>
      </c>
      <c r="D170" s="203" t="s">
        <v>124</v>
      </c>
      <c r="E170" s="204" t="s">
        <v>285</v>
      </c>
      <c r="F170" s="205" t="s">
        <v>286</v>
      </c>
      <c r="G170" s="206" t="s">
        <v>127</v>
      </c>
      <c r="H170" s="207">
        <v>123</v>
      </c>
      <c r="I170" s="208"/>
      <c r="J170" s="209">
        <f>ROUND(I170*H170,2)</f>
        <v>0</v>
      </c>
      <c r="K170" s="205" t="s">
        <v>128</v>
      </c>
      <c r="L170" s="42"/>
      <c r="M170" s="210" t="s">
        <v>19</v>
      </c>
      <c r="N170" s="211" t="s">
        <v>42</v>
      </c>
      <c r="O170" s="78"/>
      <c r="P170" s="212">
        <f>O170*H170</f>
        <v>0</v>
      </c>
      <c r="Q170" s="212">
        <v>0</v>
      </c>
      <c r="R170" s="212">
        <f>Q170*H170</f>
        <v>0</v>
      </c>
      <c r="S170" s="212">
        <v>0</v>
      </c>
      <c r="T170" s="213">
        <f>S170*H170</f>
        <v>0</v>
      </c>
      <c r="AR170" s="16" t="s">
        <v>129</v>
      </c>
      <c r="AT170" s="16" t="s">
        <v>124</v>
      </c>
      <c r="AU170" s="16" t="s">
        <v>81</v>
      </c>
      <c r="AY170" s="16" t="s">
        <v>122</v>
      </c>
      <c r="BE170" s="214">
        <f>IF(N170="základní",J170,0)</f>
        <v>0</v>
      </c>
      <c r="BF170" s="214">
        <f>IF(N170="snížená",J170,0)</f>
        <v>0</v>
      </c>
      <c r="BG170" s="214">
        <f>IF(N170="zákl. přenesená",J170,0)</f>
        <v>0</v>
      </c>
      <c r="BH170" s="214">
        <f>IF(N170="sníž. přenesená",J170,0)</f>
        <v>0</v>
      </c>
      <c r="BI170" s="214">
        <f>IF(N170="nulová",J170,0)</f>
        <v>0</v>
      </c>
      <c r="BJ170" s="16" t="s">
        <v>79</v>
      </c>
      <c r="BK170" s="214">
        <f>ROUND(I170*H170,2)</f>
        <v>0</v>
      </c>
      <c r="BL170" s="16" t="s">
        <v>129</v>
      </c>
      <c r="BM170" s="16" t="s">
        <v>287</v>
      </c>
    </row>
    <row r="171" spans="2:47" s="1" customFormat="1" ht="12">
      <c r="B171" s="37"/>
      <c r="C171" s="38"/>
      <c r="D171" s="215" t="s">
        <v>131</v>
      </c>
      <c r="E171" s="38"/>
      <c r="F171" s="216" t="s">
        <v>288</v>
      </c>
      <c r="G171" s="38"/>
      <c r="H171" s="38"/>
      <c r="I171" s="129"/>
      <c r="J171" s="38"/>
      <c r="K171" s="38"/>
      <c r="L171" s="42"/>
      <c r="M171" s="217"/>
      <c r="N171" s="78"/>
      <c r="O171" s="78"/>
      <c r="P171" s="78"/>
      <c r="Q171" s="78"/>
      <c r="R171" s="78"/>
      <c r="S171" s="78"/>
      <c r="T171" s="79"/>
      <c r="AT171" s="16" t="s">
        <v>131</v>
      </c>
      <c r="AU171" s="16" t="s">
        <v>81</v>
      </c>
    </row>
    <row r="172" spans="2:65" s="1" customFormat="1" ht="22.5" customHeight="1">
      <c r="B172" s="37"/>
      <c r="C172" s="203" t="s">
        <v>289</v>
      </c>
      <c r="D172" s="203" t="s">
        <v>124</v>
      </c>
      <c r="E172" s="204" t="s">
        <v>290</v>
      </c>
      <c r="F172" s="205" t="s">
        <v>291</v>
      </c>
      <c r="G172" s="206" t="s">
        <v>127</v>
      </c>
      <c r="H172" s="207">
        <v>8082</v>
      </c>
      <c r="I172" s="208"/>
      <c r="J172" s="209">
        <f>ROUND(I172*H172,2)</f>
        <v>0</v>
      </c>
      <c r="K172" s="205" t="s">
        <v>128</v>
      </c>
      <c r="L172" s="42"/>
      <c r="M172" s="210" t="s">
        <v>19</v>
      </c>
      <c r="N172" s="211" t="s">
        <v>42</v>
      </c>
      <c r="O172" s="78"/>
      <c r="P172" s="212">
        <f>O172*H172</f>
        <v>0</v>
      </c>
      <c r="Q172" s="212">
        <v>0</v>
      </c>
      <c r="R172" s="212">
        <f>Q172*H172</f>
        <v>0</v>
      </c>
      <c r="S172" s="212">
        <v>0</v>
      </c>
      <c r="T172" s="213">
        <f>S172*H172</f>
        <v>0</v>
      </c>
      <c r="AR172" s="16" t="s">
        <v>129</v>
      </c>
      <c r="AT172" s="16" t="s">
        <v>124</v>
      </c>
      <c r="AU172" s="16" t="s">
        <v>81</v>
      </c>
      <c r="AY172" s="16" t="s">
        <v>122</v>
      </c>
      <c r="BE172" s="214">
        <f>IF(N172="základní",J172,0)</f>
        <v>0</v>
      </c>
      <c r="BF172" s="214">
        <f>IF(N172="snížená",J172,0)</f>
        <v>0</v>
      </c>
      <c r="BG172" s="214">
        <f>IF(N172="zákl. přenesená",J172,0)</f>
        <v>0</v>
      </c>
      <c r="BH172" s="214">
        <f>IF(N172="sníž. přenesená",J172,0)</f>
        <v>0</v>
      </c>
      <c r="BI172" s="214">
        <f>IF(N172="nulová",J172,0)</f>
        <v>0</v>
      </c>
      <c r="BJ172" s="16" t="s">
        <v>79</v>
      </c>
      <c r="BK172" s="214">
        <f>ROUND(I172*H172,2)</f>
        <v>0</v>
      </c>
      <c r="BL172" s="16" t="s">
        <v>129</v>
      </c>
      <c r="BM172" s="16" t="s">
        <v>292</v>
      </c>
    </row>
    <row r="173" spans="2:47" s="1" customFormat="1" ht="12">
      <c r="B173" s="37"/>
      <c r="C173" s="38"/>
      <c r="D173" s="215" t="s">
        <v>131</v>
      </c>
      <c r="E173" s="38"/>
      <c r="F173" s="216" t="s">
        <v>288</v>
      </c>
      <c r="G173" s="38"/>
      <c r="H173" s="38"/>
      <c r="I173" s="129"/>
      <c r="J173" s="38"/>
      <c r="K173" s="38"/>
      <c r="L173" s="42"/>
      <c r="M173" s="217"/>
      <c r="N173" s="78"/>
      <c r="O173" s="78"/>
      <c r="P173" s="78"/>
      <c r="Q173" s="78"/>
      <c r="R173" s="78"/>
      <c r="S173" s="78"/>
      <c r="T173" s="79"/>
      <c r="AT173" s="16" t="s">
        <v>131</v>
      </c>
      <c r="AU173" s="16" t="s">
        <v>81</v>
      </c>
    </row>
    <row r="174" spans="2:65" s="1" customFormat="1" ht="22.5" customHeight="1">
      <c r="B174" s="37"/>
      <c r="C174" s="203" t="s">
        <v>293</v>
      </c>
      <c r="D174" s="203" t="s">
        <v>124</v>
      </c>
      <c r="E174" s="204" t="s">
        <v>294</v>
      </c>
      <c r="F174" s="205" t="s">
        <v>295</v>
      </c>
      <c r="G174" s="206" t="s">
        <v>127</v>
      </c>
      <c r="H174" s="207">
        <v>35</v>
      </c>
      <c r="I174" s="208"/>
      <c r="J174" s="209">
        <f>ROUND(I174*H174,2)</f>
        <v>0</v>
      </c>
      <c r="K174" s="205" t="s">
        <v>128</v>
      </c>
      <c r="L174" s="42"/>
      <c r="M174" s="210" t="s">
        <v>19</v>
      </c>
      <c r="N174" s="211" t="s">
        <v>42</v>
      </c>
      <c r="O174" s="78"/>
      <c r="P174" s="212">
        <f>O174*H174</f>
        <v>0</v>
      </c>
      <c r="Q174" s="212">
        <v>0</v>
      </c>
      <c r="R174" s="212">
        <f>Q174*H174</f>
        <v>0</v>
      </c>
      <c r="S174" s="212">
        <v>0</v>
      </c>
      <c r="T174" s="213">
        <f>S174*H174</f>
        <v>0</v>
      </c>
      <c r="AR174" s="16" t="s">
        <v>129</v>
      </c>
      <c r="AT174" s="16" t="s">
        <v>124</v>
      </c>
      <c r="AU174" s="16" t="s">
        <v>81</v>
      </c>
      <c r="AY174" s="16" t="s">
        <v>122</v>
      </c>
      <c r="BE174" s="214">
        <f>IF(N174="základní",J174,0)</f>
        <v>0</v>
      </c>
      <c r="BF174" s="214">
        <f>IF(N174="snížená",J174,0)</f>
        <v>0</v>
      </c>
      <c r="BG174" s="214">
        <f>IF(N174="zákl. přenesená",J174,0)</f>
        <v>0</v>
      </c>
      <c r="BH174" s="214">
        <f>IF(N174="sníž. přenesená",J174,0)</f>
        <v>0</v>
      </c>
      <c r="BI174" s="214">
        <f>IF(N174="nulová",J174,0)</f>
        <v>0</v>
      </c>
      <c r="BJ174" s="16" t="s">
        <v>79</v>
      </c>
      <c r="BK174" s="214">
        <f>ROUND(I174*H174,2)</f>
        <v>0</v>
      </c>
      <c r="BL174" s="16" t="s">
        <v>129</v>
      </c>
      <c r="BM174" s="16" t="s">
        <v>296</v>
      </c>
    </row>
    <row r="175" spans="2:47" s="1" customFormat="1" ht="12">
      <c r="B175" s="37"/>
      <c r="C175" s="38"/>
      <c r="D175" s="215" t="s">
        <v>131</v>
      </c>
      <c r="E175" s="38"/>
      <c r="F175" s="216" t="s">
        <v>297</v>
      </c>
      <c r="G175" s="38"/>
      <c r="H175" s="38"/>
      <c r="I175" s="129"/>
      <c r="J175" s="38"/>
      <c r="K175" s="38"/>
      <c r="L175" s="42"/>
      <c r="M175" s="217"/>
      <c r="N175" s="78"/>
      <c r="O175" s="78"/>
      <c r="P175" s="78"/>
      <c r="Q175" s="78"/>
      <c r="R175" s="78"/>
      <c r="S175" s="78"/>
      <c r="T175" s="79"/>
      <c r="AT175" s="16" t="s">
        <v>131</v>
      </c>
      <c r="AU175" s="16" t="s">
        <v>81</v>
      </c>
    </row>
    <row r="176" spans="2:65" s="1" customFormat="1" ht="16.5" customHeight="1">
      <c r="B176" s="37"/>
      <c r="C176" s="203" t="s">
        <v>298</v>
      </c>
      <c r="D176" s="203" t="s">
        <v>124</v>
      </c>
      <c r="E176" s="204" t="s">
        <v>299</v>
      </c>
      <c r="F176" s="205" t="s">
        <v>300</v>
      </c>
      <c r="G176" s="206" t="s">
        <v>152</v>
      </c>
      <c r="H176" s="207">
        <v>81.6</v>
      </c>
      <c r="I176" s="208"/>
      <c r="J176" s="209">
        <f>ROUND(I176*H176,2)</f>
        <v>0</v>
      </c>
      <c r="K176" s="205" t="s">
        <v>128</v>
      </c>
      <c r="L176" s="42"/>
      <c r="M176" s="210" t="s">
        <v>19</v>
      </c>
      <c r="N176" s="211" t="s">
        <v>42</v>
      </c>
      <c r="O176" s="78"/>
      <c r="P176" s="212">
        <f>O176*H176</f>
        <v>0</v>
      </c>
      <c r="Q176" s="212">
        <v>0</v>
      </c>
      <c r="R176" s="212">
        <f>Q176*H176</f>
        <v>0</v>
      </c>
      <c r="S176" s="212">
        <v>0</v>
      </c>
      <c r="T176" s="213">
        <f>S176*H176</f>
        <v>0</v>
      </c>
      <c r="AR176" s="16" t="s">
        <v>129</v>
      </c>
      <c r="AT176" s="16" t="s">
        <v>124</v>
      </c>
      <c r="AU176" s="16" t="s">
        <v>81</v>
      </c>
      <c r="AY176" s="16" t="s">
        <v>122</v>
      </c>
      <c r="BE176" s="214">
        <f>IF(N176="základní",J176,0)</f>
        <v>0</v>
      </c>
      <c r="BF176" s="214">
        <f>IF(N176="snížená",J176,0)</f>
        <v>0</v>
      </c>
      <c r="BG176" s="214">
        <f>IF(N176="zákl. přenesená",J176,0)</f>
        <v>0</v>
      </c>
      <c r="BH176" s="214">
        <f>IF(N176="sníž. přenesená",J176,0)</f>
        <v>0</v>
      </c>
      <c r="BI176" s="214">
        <f>IF(N176="nulová",J176,0)</f>
        <v>0</v>
      </c>
      <c r="BJ176" s="16" t="s">
        <v>79</v>
      </c>
      <c r="BK176" s="214">
        <f>ROUND(I176*H176,2)</f>
        <v>0</v>
      </c>
      <c r="BL176" s="16" t="s">
        <v>129</v>
      </c>
      <c r="BM176" s="16" t="s">
        <v>301</v>
      </c>
    </row>
    <row r="177" spans="2:47" s="1" customFormat="1" ht="12">
      <c r="B177" s="37"/>
      <c r="C177" s="38"/>
      <c r="D177" s="215" t="s">
        <v>131</v>
      </c>
      <c r="E177" s="38"/>
      <c r="F177" s="216" t="s">
        <v>302</v>
      </c>
      <c r="G177" s="38"/>
      <c r="H177" s="38"/>
      <c r="I177" s="129"/>
      <c r="J177" s="38"/>
      <c r="K177" s="38"/>
      <c r="L177" s="42"/>
      <c r="M177" s="217"/>
      <c r="N177" s="78"/>
      <c r="O177" s="78"/>
      <c r="P177" s="78"/>
      <c r="Q177" s="78"/>
      <c r="R177" s="78"/>
      <c r="S177" s="78"/>
      <c r="T177" s="79"/>
      <c r="AT177" s="16" t="s">
        <v>131</v>
      </c>
      <c r="AU177" s="16" t="s">
        <v>81</v>
      </c>
    </row>
    <row r="178" spans="2:51" s="12" customFormat="1" ht="12">
      <c r="B178" s="228"/>
      <c r="C178" s="229"/>
      <c r="D178" s="215" t="s">
        <v>155</v>
      </c>
      <c r="E178" s="230" t="s">
        <v>19</v>
      </c>
      <c r="F178" s="231" t="s">
        <v>303</v>
      </c>
      <c r="G178" s="229"/>
      <c r="H178" s="232">
        <v>81.6</v>
      </c>
      <c r="I178" s="233"/>
      <c r="J178" s="229"/>
      <c r="K178" s="229"/>
      <c r="L178" s="234"/>
      <c r="M178" s="235"/>
      <c r="N178" s="236"/>
      <c r="O178" s="236"/>
      <c r="P178" s="236"/>
      <c r="Q178" s="236"/>
      <c r="R178" s="236"/>
      <c r="S178" s="236"/>
      <c r="T178" s="237"/>
      <c r="AT178" s="238" t="s">
        <v>155</v>
      </c>
      <c r="AU178" s="238" t="s">
        <v>81</v>
      </c>
      <c r="AV178" s="12" t="s">
        <v>81</v>
      </c>
      <c r="AW178" s="12" t="s">
        <v>32</v>
      </c>
      <c r="AX178" s="12" t="s">
        <v>79</v>
      </c>
      <c r="AY178" s="238" t="s">
        <v>122</v>
      </c>
    </row>
    <row r="179" spans="2:65" s="1" customFormat="1" ht="16.5" customHeight="1">
      <c r="B179" s="37"/>
      <c r="C179" s="203" t="s">
        <v>304</v>
      </c>
      <c r="D179" s="203" t="s">
        <v>124</v>
      </c>
      <c r="E179" s="204" t="s">
        <v>305</v>
      </c>
      <c r="F179" s="205" t="s">
        <v>306</v>
      </c>
      <c r="G179" s="206" t="s">
        <v>127</v>
      </c>
      <c r="H179" s="207">
        <v>537</v>
      </c>
      <c r="I179" s="208"/>
      <c r="J179" s="209">
        <f>ROUND(I179*H179,2)</f>
        <v>0</v>
      </c>
      <c r="K179" s="205" t="s">
        <v>128</v>
      </c>
      <c r="L179" s="42"/>
      <c r="M179" s="210" t="s">
        <v>19</v>
      </c>
      <c r="N179" s="211" t="s">
        <v>42</v>
      </c>
      <c r="O179" s="78"/>
      <c r="P179" s="212">
        <f>O179*H179</f>
        <v>0</v>
      </c>
      <c r="Q179" s="212">
        <v>0.216</v>
      </c>
      <c r="R179" s="212">
        <f>Q179*H179</f>
        <v>115.992</v>
      </c>
      <c r="S179" s="212">
        <v>0</v>
      </c>
      <c r="T179" s="213">
        <f>S179*H179</f>
        <v>0</v>
      </c>
      <c r="AR179" s="16" t="s">
        <v>129</v>
      </c>
      <c r="AT179" s="16" t="s">
        <v>124</v>
      </c>
      <c r="AU179" s="16" t="s">
        <v>81</v>
      </c>
      <c r="AY179" s="16" t="s">
        <v>122</v>
      </c>
      <c r="BE179" s="214">
        <f>IF(N179="základní",J179,0)</f>
        <v>0</v>
      </c>
      <c r="BF179" s="214">
        <f>IF(N179="snížená",J179,0)</f>
        <v>0</v>
      </c>
      <c r="BG179" s="214">
        <f>IF(N179="zákl. přenesená",J179,0)</f>
        <v>0</v>
      </c>
      <c r="BH179" s="214">
        <f>IF(N179="sníž. přenesená",J179,0)</f>
        <v>0</v>
      </c>
      <c r="BI179" s="214">
        <f>IF(N179="nulová",J179,0)</f>
        <v>0</v>
      </c>
      <c r="BJ179" s="16" t="s">
        <v>79</v>
      </c>
      <c r="BK179" s="214">
        <f>ROUND(I179*H179,2)</f>
        <v>0</v>
      </c>
      <c r="BL179" s="16" t="s">
        <v>129</v>
      </c>
      <c r="BM179" s="16" t="s">
        <v>307</v>
      </c>
    </row>
    <row r="180" spans="2:47" s="1" customFormat="1" ht="12">
      <c r="B180" s="37"/>
      <c r="C180" s="38"/>
      <c r="D180" s="215" t="s">
        <v>131</v>
      </c>
      <c r="E180" s="38"/>
      <c r="F180" s="216" t="s">
        <v>308</v>
      </c>
      <c r="G180" s="38"/>
      <c r="H180" s="38"/>
      <c r="I180" s="129"/>
      <c r="J180" s="38"/>
      <c r="K180" s="38"/>
      <c r="L180" s="42"/>
      <c r="M180" s="217"/>
      <c r="N180" s="78"/>
      <c r="O180" s="78"/>
      <c r="P180" s="78"/>
      <c r="Q180" s="78"/>
      <c r="R180" s="78"/>
      <c r="S180" s="78"/>
      <c r="T180" s="79"/>
      <c r="AT180" s="16" t="s">
        <v>131</v>
      </c>
      <c r="AU180" s="16" t="s">
        <v>81</v>
      </c>
    </row>
    <row r="181" spans="2:47" s="1" customFormat="1" ht="12">
      <c r="B181" s="37"/>
      <c r="C181" s="38"/>
      <c r="D181" s="215" t="s">
        <v>133</v>
      </c>
      <c r="E181" s="38"/>
      <c r="F181" s="216" t="s">
        <v>309</v>
      </c>
      <c r="G181" s="38"/>
      <c r="H181" s="38"/>
      <c r="I181" s="129"/>
      <c r="J181" s="38"/>
      <c r="K181" s="38"/>
      <c r="L181" s="42"/>
      <c r="M181" s="217"/>
      <c r="N181" s="78"/>
      <c r="O181" s="78"/>
      <c r="P181" s="78"/>
      <c r="Q181" s="78"/>
      <c r="R181" s="78"/>
      <c r="S181" s="78"/>
      <c r="T181" s="79"/>
      <c r="AT181" s="16" t="s">
        <v>133</v>
      </c>
      <c r="AU181" s="16" t="s">
        <v>81</v>
      </c>
    </row>
    <row r="182" spans="2:65" s="1" customFormat="1" ht="16.5" customHeight="1">
      <c r="B182" s="37"/>
      <c r="C182" s="203" t="s">
        <v>310</v>
      </c>
      <c r="D182" s="203" t="s">
        <v>124</v>
      </c>
      <c r="E182" s="204" t="s">
        <v>311</v>
      </c>
      <c r="F182" s="205" t="s">
        <v>312</v>
      </c>
      <c r="G182" s="206" t="s">
        <v>127</v>
      </c>
      <c r="H182" s="207">
        <v>8082</v>
      </c>
      <c r="I182" s="208"/>
      <c r="J182" s="209">
        <f>ROUND(I182*H182,2)</f>
        <v>0</v>
      </c>
      <c r="K182" s="205" t="s">
        <v>128</v>
      </c>
      <c r="L182" s="42"/>
      <c r="M182" s="210" t="s">
        <v>19</v>
      </c>
      <c r="N182" s="211" t="s">
        <v>42</v>
      </c>
      <c r="O182" s="78"/>
      <c r="P182" s="212">
        <f>O182*H182</f>
        <v>0</v>
      </c>
      <c r="Q182" s="212">
        <v>0</v>
      </c>
      <c r="R182" s="212">
        <f>Q182*H182</f>
        <v>0</v>
      </c>
      <c r="S182" s="212">
        <v>0</v>
      </c>
      <c r="T182" s="213">
        <f>S182*H182</f>
        <v>0</v>
      </c>
      <c r="AR182" s="16" t="s">
        <v>129</v>
      </c>
      <c r="AT182" s="16" t="s">
        <v>124</v>
      </c>
      <c r="AU182" s="16" t="s">
        <v>81</v>
      </c>
      <c r="AY182" s="16" t="s">
        <v>122</v>
      </c>
      <c r="BE182" s="214">
        <f>IF(N182="základní",J182,0)</f>
        <v>0</v>
      </c>
      <c r="BF182" s="214">
        <f>IF(N182="snížená",J182,0)</f>
        <v>0</v>
      </c>
      <c r="BG182" s="214">
        <f>IF(N182="zákl. přenesená",J182,0)</f>
        <v>0</v>
      </c>
      <c r="BH182" s="214">
        <f>IF(N182="sníž. přenesená",J182,0)</f>
        <v>0</v>
      </c>
      <c r="BI182" s="214">
        <f>IF(N182="nulová",J182,0)</f>
        <v>0</v>
      </c>
      <c r="BJ182" s="16" t="s">
        <v>79</v>
      </c>
      <c r="BK182" s="214">
        <f>ROUND(I182*H182,2)</f>
        <v>0</v>
      </c>
      <c r="BL182" s="16" t="s">
        <v>129</v>
      </c>
      <c r="BM182" s="16" t="s">
        <v>313</v>
      </c>
    </row>
    <row r="183" spans="2:65" s="1" customFormat="1" ht="22.5" customHeight="1">
      <c r="B183" s="37"/>
      <c r="C183" s="203" t="s">
        <v>314</v>
      </c>
      <c r="D183" s="203" t="s">
        <v>124</v>
      </c>
      <c r="E183" s="204" t="s">
        <v>315</v>
      </c>
      <c r="F183" s="205" t="s">
        <v>316</v>
      </c>
      <c r="G183" s="206" t="s">
        <v>127</v>
      </c>
      <c r="H183" s="207">
        <v>8082</v>
      </c>
      <c r="I183" s="208"/>
      <c r="J183" s="209">
        <f>ROUND(I183*H183,2)</f>
        <v>0</v>
      </c>
      <c r="K183" s="205" t="s">
        <v>128</v>
      </c>
      <c r="L183" s="42"/>
      <c r="M183" s="210" t="s">
        <v>19</v>
      </c>
      <c r="N183" s="211" t="s">
        <v>42</v>
      </c>
      <c r="O183" s="78"/>
      <c r="P183" s="212">
        <f>O183*H183</f>
        <v>0</v>
      </c>
      <c r="Q183" s="212">
        <v>0</v>
      </c>
      <c r="R183" s="212">
        <f>Q183*H183</f>
        <v>0</v>
      </c>
      <c r="S183" s="212">
        <v>0</v>
      </c>
      <c r="T183" s="213">
        <f>S183*H183</f>
        <v>0</v>
      </c>
      <c r="AR183" s="16" t="s">
        <v>129</v>
      </c>
      <c r="AT183" s="16" t="s">
        <v>124</v>
      </c>
      <c r="AU183" s="16" t="s">
        <v>81</v>
      </c>
      <c r="AY183" s="16" t="s">
        <v>122</v>
      </c>
      <c r="BE183" s="214">
        <f>IF(N183="základní",J183,0)</f>
        <v>0</v>
      </c>
      <c r="BF183" s="214">
        <f>IF(N183="snížená",J183,0)</f>
        <v>0</v>
      </c>
      <c r="BG183" s="214">
        <f>IF(N183="zákl. přenesená",J183,0)</f>
        <v>0</v>
      </c>
      <c r="BH183" s="214">
        <f>IF(N183="sníž. přenesená",J183,0)</f>
        <v>0</v>
      </c>
      <c r="BI183" s="214">
        <f>IF(N183="nulová",J183,0)</f>
        <v>0</v>
      </c>
      <c r="BJ183" s="16" t="s">
        <v>79</v>
      </c>
      <c r="BK183" s="214">
        <f>ROUND(I183*H183,2)</f>
        <v>0</v>
      </c>
      <c r="BL183" s="16" t="s">
        <v>129</v>
      </c>
      <c r="BM183" s="16" t="s">
        <v>317</v>
      </c>
    </row>
    <row r="184" spans="2:47" s="1" customFormat="1" ht="12">
      <c r="B184" s="37"/>
      <c r="C184" s="38"/>
      <c r="D184" s="215" t="s">
        <v>131</v>
      </c>
      <c r="E184" s="38"/>
      <c r="F184" s="216" t="s">
        <v>318</v>
      </c>
      <c r="G184" s="38"/>
      <c r="H184" s="38"/>
      <c r="I184" s="129"/>
      <c r="J184" s="38"/>
      <c r="K184" s="38"/>
      <c r="L184" s="42"/>
      <c r="M184" s="217"/>
      <c r="N184" s="78"/>
      <c r="O184" s="78"/>
      <c r="P184" s="78"/>
      <c r="Q184" s="78"/>
      <c r="R184" s="78"/>
      <c r="S184" s="78"/>
      <c r="T184" s="79"/>
      <c r="AT184" s="16" t="s">
        <v>131</v>
      </c>
      <c r="AU184" s="16" t="s">
        <v>81</v>
      </c>
    </row>
    <row r="185" spans="2:65" s="1" customFormat="1" ht="22.5" customHeight="1">
      <c r="B185" s="37"/>
      <c r="C185" s="203" t="s">
        <v>319</v>
      </c>
      <c r="D185" s="203" t="s">
        <v>124</v>
      </c>
      <c r="E185" s="204" t="s">
        <v>320</v>
      </c>
      <c r="F185" s="205" t="s">
        <v>321</v>
      </c>
      <c r="G185" s="206" t="s">
        <v>127</v>
      </c>
      <c r="H185" s="207">
        <v>35</v>
      </c>
      <c r="I185" s="208"/>
      <c r="J185" s="209">
        <f>ROUND(I185*H185,2)</f>
        <v>0</v>
      </c>
      <c r="K185" s="205" t="s">
        <v>128</v>
      </c>
      <c r="L185" s="42"/>
      <c r="M185" s="210" t="s">
        <v>19</v>
      </c>
      <c r="N185" s="211" t="s">
        <v>42</v>
      </c>
      <c r="O185" s="78"/>
      <c r="P185" s="212">
        <f>O185*H185</f>
        <v>0</v>
      </c>
      <c r="Q185" s="212">
        <v>0.19536</v>
      </c>
      <c r="R185" s="212">
        <f>Q185*H185</f>
        <v>6.8376</v>
      </c>
      <c r="S185" s="212">
        <v>0</v>
      </c>
      <c r="T185" s="213">
        <f>S185*H185</f>
        <v>0</v>
      </c>
      <c r="AR185" s="16" t="s">
        <v>129</v>
      </c>
      <c r="AT185" s="16" t="s">
        <v>124</v>
      </c>
      <c r="AU185" s="16" t="s">
        <v>81</v>
      </c>
      <c r="AY185" s="16" t="s">
        <v>122</v>
      </c>
      <c r="BE185" s="214">
        <f>IF(N185="základní",J185,0)</f>
        <v>0</v>
      </c>
      <c r="BF185" s="214">
        <f>IF(N185="snížená",J185,0)</f>
        <v>0</v>
      </c>
      <c r="BG185" s="214">
        <f>IF(N185="zákl. přenesená",J185,0)</f>
        <v>0</v>
      </c>
      <c r="BH185" s="214">
        <f>IF(N185="sníž. přenesená",J185,0)</f>
        <v>0</v>
      </c>
      <c r="BI185" s="214">
        <f>IF(N185="nulová",J185,0)</f>
        <v>0</v>
      </c>
      <c r="BJ185" s="16" t="s">
        <v>79</v>
      </c>
      <c r="BK185" s="214">
        <f>ROUND(I185*H185,2)</f>
        <v>0</v>
      </c>
      <c r="BL185" s="16" t="s">
        <v>129</v>
      </c>
      <c r="BM185" s="16" t="s">
        <v>322</v>
      </c>
    </row>
    <row r="186" spans="2:47" s="1" customFormat="1" ht="12">
      <c r="B186" s="37"/>
      <c r="C186" s="38"/>
      <c r="D186" s="215" t="s">
        <v>131</v>
      </c>
      <c r="E186" s="38"/>
      <c r="F186" s="216" t="s">
        <v>323</v>
      </c>
      <c r="G186" s="38"/>
      <c r="H186" s="38"/>
      <c r="I186" s="129"/>
      <c r="J186" s="38"/>
      <c r="K186" s="38"/>
      <c r="L186" s="42"/>
      <c r="M186" s="217"/>
      <c r="N186" s="78"/>
      <c r="O186" s="78"/>
      <c r="P186" s="78"/>
      <c r="Q186" s="78"/>
      <c r="R186" s="78"/>
      <c r="S186" s="78"/>
      <c r="T186" s="79"/>
      <c r="AT186" s="16" t="s">
        <v>131</v>
      </c>
      <c r="AU186" s="16" t="s">
        <v>81</v>
      </c>
    </row>
    <row r="187" spans="2:65" s="1" customFormat="1" ht="16.5" customHeight="1">
      <c r="B187" s="37"/>
      <c r="C187" s="250" t="s">
        <v>324</v>
      </c>
      <c r="D187" s="250" t="s">
        <v>196</v>
      </c>
      <c r="E187" s="251" t="s">
        <v>325</v>
      </c>
      <c r="F187" s="252" t="s">
        <v>326</v>
      </c>
      <c r="G187" s="253" t="s">
        <v>185</v>
      </c>
      <c r="H187" s="254">
        <v>7</v>
      </c>
      <c r="I187" s="255"/>
      <c r="J187" s="256">
        <f>ROUND(I187*H187,2)</f>
        <v>0</v>
      </c>
      <c r="K187" s="252" t="s">
        <v>128</v>
      </c>
      <c r="L187" s="257"/>
      <c r="M187" s="258" t="s">
        <v>19</v>
      </c>
      <c r="N187" s="259" t="s">
        <v>42</v>
      </c>
      <c r="O187" s="78"/>
      <c r="P187" s="212">
        <f>O187*H187</f>
        <v>0</v>
      </c>
      <c r="Q187" s="212">
        <v>1</v>
      </c>
      <c r="R187" s="212">
        <f>Q187*H187</f>
        <v>7</v>
      </c>
      <c r="S187" s="212">
        <v>0</v>
      </c>
      <c r="T187" s="213">
        <f>S187*H187</f>
        <v>0</v>
      </c>
      <c r="AR187" s="16" t="s">
        <v>172</v>
      </c>
      <c r="AT187" s="16" t="s">
        <v>196</v>
      </c>
      <c r="AU187" s="16" t="s">
        <v>81</v>
      </c>
      <c r="AY187" s="16" t="s">
        <v>122</v>
      </c>
      <c r="BE187" s="214">
        <f>IF(N187="základní",J187,0)</f>
        <v>0</v>
      </c>
      <c r="BF187" s="214">
        <f>IF(N187="snížená",J187,0)</f>
        <v>0</v>
      </c>
      <c r="BG187" s="214">
        <f>IF(N187="zákl. přenesená",J187,0)</f>
        <v>0</v>
      </c>
      <c r="BH187" s="214">
        <f>IF(N187="sníž. přenesená",J187,0)</f>
        <v>0</v>
      </c>
      <c r="BI187" s="214">
        <f>IF(N187="nulová",J187,0)</f>
        <v>0</v>
      </c>
      <c r="BJ187" s="16" t="s">
        <v>79</v>
      </c>
      <c r="BK187" s="214">
        <f>ROUND(I187*H187,2)</f>
        <v>0</v>
      </c>
      <c r="BL187" s="16" t="s">
        <v>129</v>
      </c>
      <c r="BM187" s="16" t="s">
        <v>327</v>
      </c>
    </row>
    <row r="188" spans="2:51" s="12" customFormat="1" ht="12">
      <c r="B188" s="228"/>
      <c r="C188" s="229"/>
      <c r="D188" s="215" t="s">
        <v>155</v>
      </c>
      <c r="E188" s="230" t="s">
        <v>19</v>
      </c>
      <c r="F188" s="231" t="s">
        <v>328</v>
      </c>
      <c r="G188" s="229"/>
      <c r="H188" s="232">
        <v>7</v>
      </c>
      <c r="I188" s="233"/>
      <c r="J188" s="229"/>
      <c r="K188" s="229"/>
      <c r="L188" s="234"/>
      <c r="M188" s="235"/>
      <c r="N188" s="236"/>
      <c r="O188" s="236"/>
      <c r="P188" s="236"/>
      <c r="Q188" s="236"/>
      <c r="R188" s="236"/>
      <c r="S188" s="236"/>
      <c r="T188" s="237"/>
      <c r="AT188" s="238" t="s">
        <v>155</v>
      </c>
      <c r="AU188" s="238" t="s">
        <v>81</v>
      </c>
      <c r="AV188" s="12" t="s">
        <v>81</v>
      </c>
      <c r="AW188" s="12" t="s">
        <v>32</v>
      </c>
      <c r="AX188" s="12" t="s">
        <v>79</v>
      </c>
      <c r="AY188" s="238" t="s">
        <v>122</v>
      </c>
    </row>
    <row r="189" spans="2:63" s="10" customFormat="1" ht="22.8" customHeight="1">
      <c r="B189" s="187"/>
      <c r="C189" s="188"/>
      <c r="D189" s="189" t="s">
        <v>70</v>
      </c>
      <c r="E189" s="201" t="s">
        <v>172</v>
      </c>
      <c r="F189" s="201" t="s">
        <v>329</v>
      </c>
      <c r="G189" s="188"/>
      <c r="H189" s="188"/>
      <c r="I189" s="191"/>
      <c r="J189" s="202">
        <f>BK189</f>
        <v>0</v>
      </c>
      <c r="K189" s="188"/>
      <c r="L189" s="193"/>
      <c r="M189" s="194"/>
      <c r="N189" s="195"/>
      <c r="O189" s="195"/>
      <c r="P189" s="196">
        <f>SUM(P190:P212)</f>
        <v>0</v>
      </c>
      <c r="Q189" s="195"/>
      <c r="R189" s="196">
        <f>SUM(R190:R212)</f>
        <v>12.1632</v>
      </c>
      <c r="S189" s="195"/>
      <c r="T189" s="197">
        <f>SUM(T190:T212)</f>
        <v>0.2</v>
      </c>
      <c r="AR189" s="198" t="s">
        <v>79</v>
      </c>
      <c r="AT189" s="199" t="s">
        <v>70</v>
      </c>
      <c r="AU189" s="199" t="s">
        <v>79</v>
      </c>
      <c r="AY189" s="198" t="s">
        <v>122</v>
      </c>
      <c r="BK189" s="200">
        <f>SUM(BK190:BK212)</f>
        <v>0</v>
      </c>
    </row>
    <row r="190" spans="2:65" s="1" customFormat="1" ht="22.5" customHeight="1">
      <c r="B190" s="37"/>
      <c r="C190" s="203" t="s">
        <v>330</v>
      </c>
      <c r="D190" s="203" t="s">
        <v>124</v>
      </c>
      <c r="E190" s="204" t="s">
        <v>331</v>
      </c>
      <c r="F190" s="205" t="s">
        <v>332</v>
      </c>
      <c r="G190" s="206" t="s">
        <v>146</v>
      </c>
      <c r="H190" s="207">
        <v>2</v>
      </c>
      <c r="I190" s="208"/>
      <c r="J190" s="209">
        <f>ROUND(I190*H190,2)</f>
        <v>0</v>
      </c>
      <c r="K190" s="205" t="s">
        <v>128</v>
      </c>
      <c r="L190" s="42"/>
      <c r="M190" s="210" t="s">
        <v>19</v>
      </c>
      <c r="N190" s="211" t="s">
        <v>42</v>
      </c>
      <c r="O190" s="78"/>
      <c r="P190" s="212">
        <f>O190*H190</f>
        <v>0</v>
      </c>
      <c r="Q190" s="212">
        <v>1E-05</v>
      </c>
      <c r="R190" s="212">
        <f>Q190*H190</f>
        <v>2E-05</v>
      </c>
      <c r="S190" s="212">
        <v>0</v>
      </c>
      <c r="T190" s="213">
        <f>S190*H190</f>
        <v>0</v>
      </c>
      <c r="AR190" s="16" t="s">
        <v>129</v>
      </c>
      <c r="AT190" s="16" t="s">
        <v>124</v>
      </c>
      <c r="AU190" s="16" t="s">
        <v>81</v>
      </c>
      <c r="AY190" s="16" t="s">
        <v>122</v>
      </c>
      <c r="BE190" s="214">
        <f>IF(N190="základní",J190,0)</f>
        <v>0</v>
      </c>
      <c r="BF190" s="214">
        <f>IF(N190="snížená",J190,0)</f>
        <v>0</v>
      </c>
      <c r="BG190" s="214">
        <f>IF(N190="zákl. přenesená",J190,0)</f>
        <v>0</v>
      </c>
      <c r="BH190" s="214">
        <f>IF(N190="sníž. přenesená",J190,0)</f>
        <v>0</v>
      </c>
      <c r="BI190" s="214">
        <f>IF(N190="nulová",J190,0)</f>
        <v>0</v>
      </c>
      <c r="BJ190" s="16" t="s">
        <v>79</v>
      </c>
      <c r="BK190" s="214">
        <f>ROUND(I190*H190,2)</f>
        <v>0</v>
      </c>
      <c r="BL190" s="16" t="s">
        <v>129</v>
      </c>
      <c r="BM190" s="16" t="s">
        <v>333</v>
      </c>
    </row>
    <row r="191" spans="2:47" s="1" customFormat="1" ht="12">
      <c r="B191" s="37"/>
      <c r="C191" s="38"/>
      <c r="D191" s="215" t="s">
        <v>131</v>
      </c>
      <c r="E191" s="38"/>
      <c r="F191" s="216" t="s">
        <v>334</v>
      </c>
      <c r="G191" s="38"/>
      <c r="H191" s="38"/>
      <c r="I191" s="129"/>
      <c r="J191" s="38"/>
      <c r="K191" s="38"/>
      <c r="L191" s="42"/>
      <c r="M191" s="217"/>
      <c r="N191" s="78"/>
      <c r="O191" s="78"/>
      <c r="P191" s="78"/>
      <c r="Q191" s="78"/>
      <c r="R191" s="78"/>
      <c r="S191" s="78"/>
      <c r="T191" s="79"/>
      <c r="AT191" s="16" t="s">
        <v>131</v>
      </c>
      <c r="AU191" s="16" t="s">
        <v>81</v>
      </c>
    </row>
    <row r="192" spans="2:65" s="1" customFormat="1" ht="16.5" customHeight="1">
      <c r="B192" s="37"/>
      <c r="C192" s="250" t="s">
        <v>335</v>
      </c>
      <c r="D192" s="250" t="s">
        <v>196</v>
      </c>
      <c r="E192" s="251" t="s">
        <v>336</v>
      </c>
      <c r="F192" s="252" t="s">
        <v>337</v>
      </c>
      <c r="G192" s="253" t="s">
        <v>146</v>
      </c>
      <c r="H192" s="254">
        <v>2</v>
      </c>
      <c r="I192" s="255"/>
      <c r="J192" s="256">
        <f>ROUND(I192*H192,2)</f>
        <v>0</v>
      </c>
      <c r="K192" s="252" t="s">
        <v>128</v>
      </c>
      <c r="L192" s="257"/>
      <c r="M192" s="258" t="s">
        <v>19</v>
      </c>
      <c r="N192" s="259" t="s">
        <v>42</v>
      </c>
      <c r="O192" s="78"/>
      <c r="P192" s="212">
        <f>O192*H192</f>
        <v>0</v>
      </c>
      <c r="Q192" s="212">
        <v>0.00267</v>
      </c>
      <c r="R192" s="212">
        <f>Q192*H192</f>
        <v>0.00534</v>
      </c>
      <c r="S192" s="212">
        <v>0</v>
      </c>
      <c r="T192" s="213">
        <f>S192*H192</f>
        <v>0</v>
      </c>
      <c r="AR192" s="16" t="s">
        <v>172</v>
      </c>
      <c r="AT192" s="16" t="s">
        <v>196</v>
      </c>
      <c r="AU192" s="16" t="s">
        <v>81</v>
      </c>
      <c r="AY192" s="16" t="s">
        <v>122</v>
      </c>
      <c r="BE192" s="214">
        <f>IF(N192="základní",J192,0)</f>
        <v>0</v>
      </c>
      <c r="BF192" s="214">
        <f>IF(N192="snížená",J192,0)</f>
        <v>0</v>
      </c>
      <c r="BG192" s="214">
        <f>IF(N192="zákl. přenesená",J192,0)</f>
        <v>0</v>
      </c>
      <c r="BH192" s="214">
        <f>IF(N192="sníž. přenesená",J192,0)</f>
        <v>0</v>
      </c>
      <c r="BI192" s="214">
        <f>IF(N192="nulová",J192,0)</f>
        <v>0</v>
      </c>
      <c r="BJ192" s="16" t="s">
        <v>79</v>
      </c>
      <c r="BK192" s="214">
        <f>ROUND(I192*H192,2)</f>
        <v>0</v>
      </c>
      <c r="BL192" s="16" t="s">
        <v>129</v>
      </c>
      <c r="BM192" s="16" t="s">
        <v>338</v>
      </c>
    </row>
    <row r="193" spans="2:65" s="1" customFormat="1" ht="22.5" customHeight="1">
      <c r="B193" s="37"/>
      <c r="C193" s="203" t="s">
        <v>339</v>
      </c>
      <c r="D193" s="203" t="s">
        <v>124</v>
      </c>
      <c r="E193" s="204" t="s">
        <v>340</v>
      </c>
      <c r="F193" s="205" t="s">
        <v>341</v>
      </c>
      <c r="G193" s="206" t="s">
        <v>342</v>
      </c>
      <c r="H193" s="207">
        <v>2</v>
      </c>
      <c r="I193" s="208"/>
      <c r="J193" s="209">
        <f>ROUND(I193*H193,2)</f>
        <v>0</v>
      </c>
      <c r="K193" s="205" t="s">
        <v>128</v>
      </c>
      <c r="L193" s="42"/>
      <c r="M193" s="210" t="s">
        <v>19</v>
      </c>
      <c r="N193" s="211" t="s">
        <v>42</v>
      </c>
      <c r="O193" s="78"/>
      <c r="P193" s="212">
        <f>O193*H193</f>
        <v>0</v>
      </c>
      <c r="Q193" s="212">
        <v>0</v>
      </c>
      <c r="R193" s="212">
        <f>Q193*H193</f>
        <v>0</v>
      </c>
      <c r="S193" s="212">
        <v>0</v>
      </c>
      <c r="T193" s="213">
        <f>S193*H193</f>
        <v>0</v>
      </c>
      <c r="AR193" s="16" t="s">
        <v>129</v>
      </c>
      <c r="AT193" s="16" t="s">
        <v>124</v>
      </c>
      <c r="AU193" s="16" t="s">
        <v>81</v>
      </c>
      <c r="AY193" s="16" t="s">
        <v>122</v>
      </c>
      <c r="BE193" s="214">
        <f>IF(N193="základní",J193,0)</f>
        <v>0</v>
      </c>
      <c r="BF193" s="214">
        <f>IF(N193="snížená",J193,0)</f>
        <v>0</v>
      </c>
      <c r="BG193" s="214">
        <f>IF(N193="zákl. přenesená",J193,0)</f>
        <v>0</v>
      </c>
      <c r="BH193" s="214">
        <f>IF(N193="sníž. přenesená",J193,0)</f>
        <v>0</v>
      </c>
      <c r="BI193" s="214">
        <f>IF(N193="nulová",J193,0)</f>
        <v>0</v>
      </c>
      <c r="BJ193" s="16" t="s">
        <v>79</v>
      </c>
      <c r="BK193" s="214">
        <f>ROUND(I193*H193,2)</f>
        <v>0</v>
      </c>
      <c r="BL193" s="16" t="s">
        <v>129</v>
      </c>
      <c r="BM193" s="16" t="s">
        <v>343</v>
      </c>
    </row>
    <row r="194" spans="2:47" s="1" customFormat="1" ht="12">
      <c r="B194" s="37"/>
      <c r="C194" s="38"/>
      <c r="D194" s="215" t="s">
        <v>131</v>
      </c>
      <c r="E194" s="38"/>
      <c r="F194" s="216" t="s">
        <v>344</v>
      </c>
      <c r="G194" s="38"/>
      <c r="H194" s="38"/>
      <c r="I194" s="129"/>
      <c r="J194" s="38"/>
      <c r="K194" s="38"/>
      <c r="L194" s="42"/>
      <c r="M194" s="217"/>
      <c r="N194" s="78"/>
      <c r="O194" s="78"/>
      <c r="P194" s="78"/>
      <c r="Q194" s="78"/>
      <c r="R194" s="78"/>
      <c r="S194" s="78"/>
      <c r="T194" s="79"/>
      <c r="AT194" s="16" t="s">
        <v>131</v>
      </c>
      <c r="AU194" s="16" t="s">
        <v>81</v>
      </c>
    </row>
    <row r="195" spans="2:65" s="1" customFormat="1" ht="16.5" customHeight="1">
      <c r="B195" s="37"/>
      <c r="C195" s="250" t="s">
        <v>345</v>
      </c>
      <c r="D195" s="250" t="s">
        <v>196</v>
      </c>
      <c r="E195" s="251" t="s">
        <v>346</v>
      </c>
      <c r="F195" s="252" t="s">
        <v>347</v>
      </c>
      <c r="G195" s="253" t="s">
        <v>342</v>
      </c>
      <c r="H195" s="254">
        <v>2</v>
      </c>
      <c r="I195" s="255"/>
      <c r="J195" s="256">
        <f>ROUND(I195*H195,2)</f>
        <v>0</v>
      </c>
      <c r="K195" s="252" t="s">
        <v>128</v>
      </c>
      <c r="L195" s="257"/>
      <c r="M195" s="258" t="s">
        <v>19</v>
      </c>
      <c r="N195" s="259" t="s">
        <v>42</v>
      </c>
      <c r="O195" s="78"/>
      <c r="P195" s="212">
        <f>O195*H195</f>
        <v>0</v>
      </c>
      <c r="Q195" s="212">
        <v>0.00064</v>
      </c>
      <c r="R195" s="212">
        <f>Q195*H195</f>
        <v>0.00128</v>
      </c>
      <c r="S195" s="212">
        <v>0</v>
      </c>
      <c r="T195" s="213">
        <f>S195*H195</f>
        <v>0</v>
      </c>
      <c r="AR195" s="16" t="s">
        <v>172</v>
      </c>
      <c r="AT195" s="16" t="s">
        <v>196</v>
      </c>
      <c r="AU195" s="16" t="s">
        <v>81</v>
      </c>
      <c r="AY195" s="16" t="s">
        <v>122</v>
      </c>
      <c r="BE195" s="214">
        <f>IF(N195="základní",J195,0)</f>
        <v>0</v>
      </c>
      <c r="BF195" s="214">
        <f>IF(N195="snížená",J195,0)</f>
        <v>0</v>
      </c>
      <c r="BG195" s="214">
        <f>IF(N195="zákl. přenesená",J195,0)</f>
        <v>0</v>
      </c>
      <c r="BH195" s="214">
        <f>IF(N195="sníž. přenesená",J195,0)</f>
        <v>0</v>
      </c>
      <c r="BI195" s="214">
        <f>IF(N195="nulová",J195,0)</f>
        <v>0</v>
      </c>
      <c r="BJ195" s="16" t="s">
        <v>79</v>
      </c>
      <c r="BK195" s="214">
        <f>ROUND(I195*H195,2)</f>
        <v>0</v>
      </c>
      <c r="BL195" s="16" t="s">
        <v>129</v>
      </c>
      <c r="BM195" s="16" t="s">
        <v>348</v>
      </c>
    </row>
    <row r="196" spans="2:65" s="1" customFormat="1" ht="16.5" customHeight="1">
      <c r="B196" s="37"/>
      <c r="C196" s="203" t="s">
        <v>349</v>
      </c>
      <c r="D196" s="203" t="s">
        <v>124</v>
      </c>
      <c r="E196" s="204" t="s">
        <v>350</v>
      </c>
      <c r="F196" s="205" t="s">
        <v>351</v>
      </c>
      <c r="G196" s="206" t="s">
        <v>342</v>
      </c>
      <c r="H196" s="207">
        <v>2</v>
      </c>
      <c r="I196" s="208"/>
      <c r="J196" s="209">
        <f>ROUND(I196*H196,2)</f>
        <v>0</v>
      </c>
      <c r="K196" s="205" t="s">
        <v>128</v>
      </c>
      <c r="L196" s="42"/>
      <c r="M196" s="210" t="s">
        <v>19</v>
      </c>
      <c r="N196" s="211" t="s">
        <v>42</v>
      </c>
      <c r="O196" s="78"/>
      <c r="P196" s="212">
        <f>O196*H196</f>
        <v>0</v>
      </c>
      <c r="Q196" s="212">
        <v>0.3409</v>
      </c>
      <c r="R196" s="212">
        <f>Q196*H196</f>
        <v>0.6818</v>
      </c>
      <c r="S196" s="212">
        <v>0</v>
      </c>
      <c r="T196" s="213">
        <f>S196*H196</f>
        <v>0</v>
      </c>
      <c r="AR196" s="16" t="s">
        <v>129</v>
      </c>
      <c r="AT196" s="16" t="s">
        <v>124</v>
      </c>
      <c r="AU196" s="16" t="s">
        <v>81</v>
      </c>
      <c r="AY196" s="16" t="s">
        <v>122</v>
      </c>
      <c r="BE196" s="214">
        <f>IF(N196="základní",J196,0)</f>
        <v>0</v>
      </c>
      <c r="BF196" s="214">
        <f>IF(N196="snížená",J196,0)</f>
        <v>0</v>
      </c>
      <c r="BG196" s="214">
        <f>IF(N196="zákl. přenesená",J196,0)</f>
        <v>0</v>
      </c>
      <c r="BH196" s="214">
        <f>IF(N196="sníž. přenesená",J196,0)</f>
        <v>0</v>
      </c>
      <c r="BI196" s="214">
        <f>IF(N196="nulová",J196,0)</f>
        <v>0</v>
      </c>
      <c r="BJ196" s="16" t="s">
        <v>79</v>
      </c>
      <c r="BK196" s="214">
        <f>ROUND(I196*H196,2)</f>
        <v>0</v>
      </c>
      <c r="BL196" s="16" t="s">
        <v>129</v>
      </c>
      <c r="BM196" s="16" t="s">
        <v>352</v>
      </c>
    </row>
    <row r="197" spans="2:47" s="1" customFormat="1" ht="12">
      <c r="B197" s="37"/>
      <c r="C197" s="38"/>
      <c r="D197" s="215" t="s">
        <v>131</v>
      </c>
      <c r="E197" s="38"/>
      <c r="F197" s="216" t="s">
        <v>353</v>
      </c>
      <c r="G197" s="38"/>
      <c r="H197" s="38"/>
      <c r="I197" s="129"/>
      <c r="J197" s="38"/>
      <c r="K197" s="38"/>
      <c r="L197" s="42"/>
      <c r="M197" s="217"/>
      <c r="N197" s="78"/>
      <c r="O197" s="78"/>
      <c r="P197" s="78"/>
      <c r="Q197" s="78"/>
      <c r="R197" s="78"/>
      <c r="S197" s="78"/>
      <c r="T197" s="79"/>
      <c r="AT197" s="16" t="s">
        <v>131</v>
      </c>
      <c r="AU197" s="16" t="s">
        <v>81</v>
      </c>
    </row>
    <row r="198" spans="2:65" s="1" customFormat="1" ht="16.5" customHeight="1">
      <c r="B198" s="37"/>
      <c r="C198" s="250" t="s">
        <v>354</v>
      </c>
      <c r="D198" s="250" t="s">
        <v>196</v>
      </c>
      <c r="E198" s="251" t="s">
        <v>355</v>
      </c>
      <c r="F198" s="252" t="s">
        <v>356</v>
      </c>
      <c r="G198" s="253" t="s">
        <v>342</v>
      </c>
      <c r="H198" s="254">
        <v>2</v>
      </c>
      <c r="I198" s="255"/>
      <c r="J198" s="256">
        <f>ROUND(I198*H198,2)</f>
        <v>0</v>
      </c>
      <c r="K198" s="252" t="s">
        <v>19</v>
      </c>
      <c r="L198" s="257"/>
      <c r="M198" s="258" t="s">
        <v>19</v>
      </c>
      <c r="N198" s="259" t="s">
        <v>42</v>
      </c>
      <c r="O198" s="78"/>
      <c r="P198" s="212">
        <f>O198*H198</f>
        <v>0</v>
      </c>
      <c r="Q198" s="212">
        <v>0.072</v>
      </c>
      <c r="R198" s="212">
        <f>Q198*H198</f>
        <v>0.144</v>
      </c>
      <c r="S198" s="212">
        <v>0</v>
      </c>
      <c r="T198" s="213">
        <f>S198*H198</f>
        <v>0</v>
      </c>
      <c r="AR198" s="16" t="s">
        <v>172</v>
      </c>
      <c r="AT198" s="16" t="s">
        <v>196</v>
      </c>
      <c r="AU198" s="16" t="s">
        <v>81</v>
      </c>
      <c r="AY198" s="16" t="s">
        <v>122</v>
      </c>
      <c r="BE198" s="214">
        <f>IF(N198="základní",J198,0)</f>
        <v>0</v>
      </c>
      <c r="BF198" s="214">
        <f>IF(N198="snížená",J198,0)</f>
        <v>0</v>
      </c>
      <c r="BG198" s="214">
        <f>IF(N198="zákl. přenesená",J198,0)</f>
        <v>0</v>
      </c>
      <c r="BH198" s="214">
        <f>IF(N198="sníž. přenesená",J198,0)</f>
        <v>0</v>
      </c>
      <c r="BI198" s="214">
        <f>IF(N198="nulová",J198,0)</f>
        <v>0</v>
      </c>
      <c r="BJ198" s="16" t="s">
        <v>79</v>
      </c>
      <c r="BK198" s="214">
        <f>ROUND(I198*H198,2)</f>
        <v>0</v>
      </c>
      <c r="BL198" s="16" t="s">
        <v>129</v>
      </c>
      <c r="BM198" s="16" t="s">
        <v>357</v>
      </c>
    </row>
    <row r="199" spans="2:65" s="1" customFormat="1" ht="16.5" customHeight="1">
      <c r="B199" s="37"/>
      <c r="C199" s="250" t="s">
        <v>358</v>
      </c>
      <c r="D199" s="250" t="s">
        <v>196</v>
      </c>
      <c r="E199" s="251" t="s">
        <v>359</v>
      </c>
      <c r="F199" s="252" t="s">
        <v>360</v>
      </c>
      <c r="G199" s="253" t="s">
        <v>342</v>
      </c>
      <c r="H199" s="254">
        <v>2</v>
      </c>
      <c r="I199" s="255"/>
      <c r="J199" s="256">
        <f>ROUND(I199*H199,2)</f>
        <v>0</v>
      </c>
      <c r="K199" s="252" t="s">
        <v>19</v>
      </c>
      <c r="L199" s="257"/>
      <c r="M199" s="258" t="s">
        <v>19</v>
      </c>
      <c r="N199" s="259" t="s">
        <v>42</v>
      </c>
      <c r="O199" s="78"/>
      <c r="P199" s="212">
        <f>O199*H199</f>
        <v>0</v>
      </c>
      <c r="Q199" s="212">
        <v>0</v>
      </c>
      <c r="R199" s="212">
        <f>Q199*H199</f>
        <v>0</v>
      </c>
      <c r="S199" s="212">
        <v>0</v>
      </c>
      <c r="T199" s="213">
        <f>S199*H199</f>
        <v>0</v>
      </c>
      <c r="AR199" s="16" t="s">
        <v>172</v>
      </c>
      <c r="AT199" s="16" t="s">
        <v>196</v>
      </c>
      <c r="AU199" s="16" t="s">
        <v>81</v>
      </c>
      <c r="AY199" s="16" t="s">
        <v>122</v>
      </c>
      <c r="BE199" s="214">
        <f>IF(N199="základní",J199,0)</f>
        <v>0</v>
      </c>
      <c r="BF199" s="214">
        <f>IF(N199="snížená",J199,0)</f>
        <v>0</v>
      </c>
      <c r="BG199" s="214">
        <f>IF(N199="zákl. přenesená",J199,0)</f>
        <v>0</v>
      </c>
      <c r="BH199" s="214">
        <f>IF(N199="sníž. přenesená",J199,0)</f>
        <v>0</v>
      </c>
      <c r="BI199" s="214">
        <f>IF(N199="nulová",J199,0)</f>
        <v>0</v>
      </c>
      <c r="BJ199" s="16" t="s">
        <v>79</v>
      </c>
      <c r="BK199" s="214">
        <f>ROUND(I199*H199,2)</f>
        <v>0</v>
      </c>
      <c r="BL199" s="16" t="s">
        <v>129</v>
      </c>
      <c r="BM199" s="16" t="s">
        <v>361</v>
      </c>
    </row>
    <row r="200" spans="2:65" s="1" customFormat="1" ht="16.5" customHeight="1">
      <c r="B200" s="37"/>
      <c r="C200" s="250" t="s">
        <v>362</v>
      </c>
      <c r="D200" s="250" t="s">
        <v>196</v>
      </c>
      <c r="E200" s="251" t="s">
        <v>363</v>
      </c>
      <c r="F200" s="252" t="s">
        <v>364</v>
      </c>
      <c r="G200" s="253" t="s">
        <v>342</v>
      </c>
      <c r="H200" s="254">
        <v>2</v>
      </c>
      <c r="I200" s="255"/>
      <c r="J200" s="256">
        <f>ROUND(I200*H200,2)</f>
        <v>0</v>
      </c>
      <c r="K200" s="252" t="s">
        <v>128</v>
      </c>
      <c r="L200" s="257"/>
      <c r="M200" s="258" t="s">
        <v>19</v>
      </c>
      <c r="N200" s="259" t="s">
        <v>42</v>
      </c>
      <c r="O200" s="78"/>
      <c r="P200" s="212">
        <f>O200*H200</f>
        <v>0</v>
      </c>
      <c r="Q200" s="212">
        <v>0.111</v>
      </c>
      <c r="R200" s="212">
        <f>Q200*H200</f>
        <v>0.222</v>
      </c>
      <c r="S200" s="212">
        <v>0</v>
      </c>
      <c r="T200" s="213">
        <f>S200*H200</f>
        <v>0</v>
      </c>
      <c r="AR200" s="16" t="s">
        <v>172</v>
      </c>
      <c r="AT200" s="16" t="s">
        <v>196</v>
      </c>
      <c r="AU200" s="16" t="s">
        <v>81</v>
      </c>
      <c r="AY200" s="16" t="s">
        <v>122</v>
      </c>
      <c r="BE200" s="214">
        <f>IF(N200="základní",J200,0)</f>
        <v>0</v>
      </c>
      <c r="BF200" s="214">
        <f>IF(N200="snížená",J200,0)</f>
        <v>0</v>
      </c>
      <c r="BG200" s="214">
        <f>IF(N200="zákl. přenesená",J200,0)</f>
        <v>0</v>
      </c>
      <c r="BH200" s="214">
        <f>IF(N200="sníž. přenesená",J200,0)</f>
        <v>0</v>
      </c>
      <c r="BI200" s="214">
        <f>IF(N200="nulová",J200,0)</f>
        <v>0</v>
      </c>
      <c r="BJ200" s="16" t="s">
        <v>79</v>
      </c>
      <c r="BK200" s="214">
        <f>ROUND(I200*H200,2)</f>
        <v>0</v>
      </c>
      <c r="BL200" s="16" t="s">
        <v>129</v>
      </c>
      <c r="BM200" s="16" t="s">
        <v>365</v>
      </c>
    </row>
    <row r="201" spans="2:65" s="1" customFormat="1" ht="16.5" customHeight="1">
      <c r="B201" s="37"/>
      <c r="C201" s="250" t="s">
        <v>366</v>
      </c>
      <c r="D201" s="250" t="s">
        <v>196</v>
      </c>
      <c r="E201" s="251" t="s">
        <v>367</v>
      </c>
      <c r="F201" s="252" t="s">
        <v>368</v>
      </c>
      <c r="G201" s="253" t="s">
        <v>342</v>
      </c>
      <c r="H201" s="254">
        <v>2</v>
      </c>
      <c r="I201" s="255"/>
      <c r="J201" s="256">
        <f>ROUND(I201*H201,2)</f>
        <v>0</v>
      </c>
      <c r="K201" s="252" t="s">
        <v>128</v>
      </c>
      <c r="L201" s="257"/>
      <c r="M201" s="258" t="s">
        <v>19</v>
      </c>
      <c r="N201" s="259" t="s">
        <v>42</v>
      </c>
      <c r="O201" s="78"/>
      <c r="P201" s="212">
        <f>O201*H201</f>
        <v>0</v>
      </c>
      <c r="Q201" s="212">
        <v>0.027</v>
      </c>
      <c r="R201" s="212">
        <f>Q201*H201</f>
        <v>0.054</v>
      </c>
      <c r="S201" s="212">
        <v>0</v>
      </c>
      <c r="T201" s="213">
        <f>S201*H201</f>
        <v>0</v>
      </c>
      <c r="AR201" s="16" t="s">
        <v>172</v>
      </c>
      <c r="AT201" s="16" t="s">
        <v>196</v>
      </c>
      <c r="AU201" s="16" t="s">
        <v>81</v>
      </c>
      <c r="AY201" s="16" t="s">
        <v>122</v>
      </c>
      <c r="BE201" s="214">
        <f>IF(N201="základní",J201,0)</f>
        <v>0</v>
      </c>
      <c r="BF201" s="214">
        <f>IF(N201="snížená",J201,0)</f>
        <v>0</v>
      </c>
      <c r="BG201" s="214">
        <f>IF(N201="zákl. přenesená",J201,0)</f>
        <v>0</v>
      </c>
      <c r="BH201" s="214">
        <f>IF(N201="sníž. přenesená",J201,0)</f>
        <v>0</v>
      </c>
      <c r="BI201" s="214">
        <f>IF(N201="nulová",J201,0)</f>
        <v>0</v>
      </c>
      <c r="BJ201" s="16" t="s">
        <v>79</v>
      </c>
      <c r="BK201" s="214">
        <f>ROUND(I201*H201,2)</f>
        <v>0</v>
      </c>
      <c r="BL201" s="16" t="s">
        <v>129</v>
      </c>
      <c r="BM201" s="16" t="s">
        <v>369</v>
      </c>
    </row>
    <row r="202" spans="2:65" s="1" customFormat="1" ht="16.5" customHeight="1">
      <c r="B202" s="37"/>
      <c r="C202" s="203" t="s">
        <v>370</v>
      </c>
      <c r="D202" s="203" t="s">
        <v>124</v>
      </c>
      <c r="E202" s="204" t="s">
        <v>371</v>
      </c>
      <c r="F202" s="205" t="s">
        <v>372</v>
      </c>
      <c r="G202" s="206" t="s">
        <v>342</v>
      </c>
      <c r="H202" s="207">
        <v>2</v>
      </c>
      <c r="I202" s="208"/>
      <c r="J202" s="209">
        <f>ROUND(I202*H202,2)</f>
        <v>0</v>
      </c>
      <c r="K202" s="205" t="s">
        <v>128</v>
      </c>
      <c r="L202" s="42"/>
      <c r="M202" s="210" t="s">
        <v>19</v>
      </c>
      <c r="N202" s="211" t="s">
        <v>42</v>
      </c>
      <c r="O202" s="78"/>
      <c r="P202" s="212">
        <f>O202*H202</f>
        <v>0</v>
      </c>
      <c r="Q202" s="212">
        <v>0</v>
      </c>
      <c r="R202" s="212">
        <f>Q202*H202</f>
        <v>0</v>
      </c>
      <c r="S202" s="212">
        <v>0.1</v>
      </c>
      <c r="T202" s="213">
        <f>S202*H202</f>
        <v>0.2</v>
      </c>
      <c r="AR202" s="16" t="s">
        <v>129</v>
      </c>
      <c r="AT202" s="16" t="s">
        <v>124</v>
      </c>
      <c r="AU202" s="16" t="s">
        <v>81</v>
      </c>
      <c r="AY202" s="16" t="s">
        <v>122</v>
      </c>
      <c r="BE202" s="214">
        <f>IF(N202="základní",J202,0)</f>
        <v>0</v>
      </c>
      <c r="BF202" s="214">
        <f>IF(N202="snížená",J202,0)</f>
        <v>0</v>
      </c>
      <c r="BG202" s="214">
        <f>IF(N202="zákl. přenesená",J202,0)</f>
        <v>0</v>
      </c>
      <c r="BH202" s="214">
        <f>IF(N202="sníž. přenesená",J202,0)</f>
        <v>0</v>
      </c>
      <c r="BI202" s="214">
        <f>IF(N202="nulová",J202,0)</f>
        <v>0</v>
      </c>
      <c r="BJ202" s="16" t="s">
        <v>79</v>
      </c>
      <c r="BK202" s="214">
        <f>ROUND(I202*H202,2)</f>
        <v>0</v>
      </c>
      <c r="BL202" s="16" t="s">
        <v>129</v>
      </c>
      <c r="BM202" s="16" t="s">
        <v>373</v>
      </c>
    </row>
    <row r="203" spans="2:65" s="1" customFormat="1" ht="16.5" customHeight="1">
      <c r="B203" s="37"/>
      <c r="C203" s="203" t="s">
        <v>374</v>
      </c>
      <c r="D203" s="203" t="s">
        <v>124</v>
      </c>
      <c r="E203" s="204" t="s">
        <v>375</v>
      </c>
      <c r="F203" s="205" t="s">
        <v>376</v>
      </c>
      <c r="G203" s="206" t="s">
        <v>342</v>
      </c>
      <c r="H203" s="207">
        <v>2</v>
      </c>
      <c r="I203" s="208"/>
      <c r="J203" s="209">
        <f>ROUND(I203*H203,2)</f>
        <v>0</v>
      </c>
      <c r="K203" s="205" t="s">
        <v>128</v>
      </c>
      <c r="L203" s="42"/>
      <c r="M203" s="210" t="s">
        <v>19</v>
      </c>
      <c r="N203" s="211" t="s">
        <v>42</v>
      </c>
      <c r="O203" s="78"/>
      <c r="P203" s="212">
        <f>O203*H203</f>
        <v>0</v>
      </c>
      <c r="Q203" s="212">
        <v>0.21734</v>
      </c>
      <c r="R203" s="212">
        <f>Q203*H203</f>
        <v>0.43468</v>
      </c>
      <c r="S203" s="212">
        <v>0</v>
      </c>
      <c r="T203" s="213">
        <f>S203*H203</f>
        <v>0</v>
      </c>
      <c r="AR203" s="16" t="s">
        <v>129</v>
      </c>
      <c r="AT203" s="16" t="s">
        <v>124</v>
      </c>
      <c r="AU203" s="16" t="s">
        <v>81</v>
      </c>
      <c r="AY203" s="16" t="s">
        <v>122</v>
      </c>
      <c r="BE203" s="214">
        <f>IF(N203="základní",J203,0)</f>
        <v>0</v>
      </c>
      <c r="BF203" s="214">
        <f>IF(N203="snížená",J203,0)</f>
        <v>0</v>
      </c>
      <c r="BG203" s="214">
        <f>IF(N203="zákl. přenesená",J203,0)</f>
        <v>0</v>
      </c>
      <c r="BH203" s="214">
        <f>IF(N203="sníž. přenesená",J203,0)</f>
        <v>0</v>
      </c>
      <c r="BI203" s="214">
        <f>IF(N203="nulová",J203,0)</f>
        <v>0</v>
      </c>
      <c r="BJ203" s="16" t="s">
        <v>79</v>
      </c>
      <c r="BK203" s="214">
        <f>ROUND(I203*H203,2)</f>
        <v>0</v>
      </c>
      <c r="BL203" s="16" t="s">
        <v>129</v>
      </c>
      <c r="BM203" s="16" t="s">
        <v>377</v>
      </c>
    </row>
    <row r="204" spans="2:47" s="1" customFormat="1" ht="12">
      <c r="B204" s="37"/>
      <c r="C204" s="38"/>
      <c r="D204" s="215" t="s">
        <v>131</v>
      </c>
      <c r="E204" s="38"/>
      <c r="F204" s="216" t="s">
        <v>378</v>
      </c>
      <c r="G204" s="38"/>
      <c r="H204" s="38"/>
      <c r="I204" s="129"/>
      <c r="J204" s="38"/>
      <c r="K204" s="38"/>
      <c r="L204" s="42"/>
      <c r="M204" s="217"/>
      <c r="N204" s="78"/>
      <c r="O204" s="78"/>
      <c r="P204" s="78"/>
      <c r="Q204" s="78"/>
      <c r="R204" s="78"/>
      <c r="S204" s="78"/>
      <c r="T204" s="79"/>
      <c r="AT204" s="16" t="s">
        <v>131</v>
      </c>
      <c r="AU204" s="16" t="s">
        <v>81</v>
      </c>
    </row>
    <row r="205" spans="2:65" s="1" customFormat="1" ht="16.5" customHeight="1">
      <c r="B205" s="37"/>
      <c r="C205" s="250" t="s">
        <v>379</v>
      </c>
      <c r="D205" s="250" t="s">
        <v>196</v>
      </c>
      <c r="E205" s="251" t="s">
        <v>380</v>
      </c>
      <c r="F205" s="252" t="s">
        <v>381</v>
      </c>
      <c r="G205" s="253" t="s">
        <v>342</v>
      </c>
      <c r="H205" s="254">
        <v>2</v>
      </c>
      <c r="I205" s="255"/>
      <c r="J205" s="256">
        <f>ROUND(I205*H205,2)</f>
        <v>0</v>
      </c>
      <c r="K205" s="252" t="s">
        <v>128</v>
      </c>
      <c r="L205" s="257"/>
      <c r="M205" s="258" t="s">
        <v>19</v>
      </c>
      <c r="N205" s="259" t="s">
        <v>42</v>
      </c>
      <c r="O205" s="78"/>
      <c r="P205" s="212">
        <f>O205*H205</f>
        <v>0</v>
      </c>
      <c r="Q205" s="212">
        <v>0.006</v>
      </c>
      <c r="R205" s="212">
        <f>Q205*H205</f>
        <v>0.012</v>
      </c>
      <c r="S205" s="212">
        <v>0</v>
      </c>
      <c r="T205" s="213">
        <f>S205*H205</f>
        <v>0</v>
      </c>
      <c r="AR205" s="16" t="s">
        <v>172</v>
      </c>
      <c r="AT205" s="16" t="s">
        <v>196</v>
      </c>
      <c r="AU205" s="16" t="s">
        <v>81</v>
      </c>
      <c r="AY205" s="16" t="s">
        <v>122</v>
      </c>
      <c r="BE205" s="214">
        <f>IF(N205="základní",J205,0)</f>
        <v>0</v>
      </c>
      <c r="BF205" s="214">
        <f>IF(N205="snížená",J205,0)</f>
        <v>0</v>
      </c>
      <c r="BG205" s="214">
        <f>IF(N205="zákl. přenesená",J205,0)</f>
        <v>0</v>
      </c>
      <c r="BH205" s="214">
        <f>IF(N205="sníž. přenesená",J205,0)</f>
        <v>0</v>
      </c>
      <c r="BI205" s="214">
        <f>IF(N205="nulová",J205,0)</f>
        <v>0</v>
      </c>
      <c r="BJ205" s="16" t="s">
        <v>79</v>
      </c>
      <c r="BK205" s="214">
        <f>ROUND(I205*H205,2)</f>
        <v>0</v>
      </c>
      <c r="BL205" s="16" t="s">
        <v>129</v>
      </c>
      <c r="BM205" s="16" t="s">
        <v>382</v>
      </c>
    </row>
    <row r="206" spans="2:65" s="1" customFormat="1" ht="16.5" customHeight="1">
      <c r="B206" s="37"/>
      <c r="C206" s="250" t="s">
        <v>383</v>
      </c>
      <c r="D206" s="250" t="s">
        <v>196</v>
      </c>
      <c r="E206" s="251" t="s">
        <v>384</v>
      </c>
      <c r="F206" s="252" t="s">
        <v>385</v>
      </c>
      <c r="G206" s="253" t="s">
        <v>342</v>
      </c>
      <c r="H206" s="254">
        <v>2</v>
      </c>
      <c r="I206" s="255"/>
      <c r="J206" s="256">
        <f>ROUND(I206*H206,2)</f>
        <v>0</v>
      </c>
      <c r="K206" s="252" t="s">
        <v>128</v>
      </c>
      <c r="L206" s="257"/>
      <c r="M206" s="258" t="s">
        <v>19</v>
      </c>
      <c r="N206" s="259" t="s">
        <v>42</v>
      </c>
      <c r="O206" s="78"/>
      <c r="P206" s="212">
        <f>O206*H206</f>
        <v>0</v>
      </c>
      <c r="Q206" s="212">
        <v>0.0506</v>
      </c>
      <c r="R206" s="212">
        <f>Q206*H206</f>
        <v>0.1012</v>
      </c>
      <c r="S206" s="212">
        <v>0</v>
      </c>
      <c r="T206" s="213">
        <f>S206*H206</f>
        <v>0</v>
      </c>
      <c r="AR206" s="16" t="s">
        <v>172</v>
      </c>
      <c r="AT206" s="16" t="s">
        <v>196</v>
      </c>
      <c r="AU206" s="16" t="s">
        <v>81</v>
      </c>
      <c r="AY206" s="16" t="s">
        <v>122</v>
      </c>
      <c r="BE206" s="214">
        <f>IF(N206="základní",J206,0)</f>
        <v>0</v>
      </c>
      <c r="BF206" s="214">
        <f>IF(N206="snížená",J206,0)</f>
        <v>0</v>
      </c>
      <c r="BG206" s="214">
        <f>IF(N206="zákl. přenesená",J206,0)</f>
        <v>0</v>
      </c>
      <c r="BH206" s="214">
        <f>IF(N206="sníž. přenesená",J206,0)</f>
        <v>0</v>
      </c>
      <c r="BI206" s="214">
        <f>IF(N206="nulová",J206,0)</f>
        <v>0</v>
      </c>
      <c r="BJ206" s="16" t="s">
        <v>79</v>
      </c>
      <c r="BK206" s="214">
        <f>ROUND(I206*H206,2)</f>
        <v>0</v>
      </c>
      <c r="BL206" s="16" t="s">
        <v>129</v>
      </c>
      <c r="BM206" s="16" t="s">
        <v>386</v>
      </c>
    </row>
    <row r="207" spans="2:65" s="1" customFormat="1" ht="16.5" customHeight="1">
      <c r="B207" s="37"/>
      <c r="C207" s="203" t="s">
        <v>387</v>
      </c>
      <c r="D207" s="203" t="s">
        <v>124</v>
      </c>
      <c r="E207" s="204" t="s">
        <v>388</v>
      </c>
      <c r="F207" s="205" t="s">
        <v>389</v>
      </c>
      <c r="G207" s="206" t="s">
        <v>342</v>
      </c>
      <c r="H207" s="207">
        <v>8</v>
      </c>
      <c r="I207" s="208"/>
      <c r="J207" s="209">
        <f>ROUND(I207*H207,2)</f>
        <v>0</v>
      </c>
      <c r="K207" s="205" t="s">
        <v>128</v>
      </c>
      <c r="L207" s="42"/>
      <c r="M207" s="210" t="s">
        <v>19</v>
      </c>
      <c r="N207" s="211" t="s">
        <v>42</v>
      </c>
      <c r="O207" s="78"/>
      <c r="P207" s="212">
        <f>O207*H207</f>
        <v>0</v>
      </c>
      <c r="Q207" s="212">
        <v>0.42368</v>
      </c>
      <c r="R207" s="212">
        <f>Q207*H207</f>
        <v>3.38944</v>
      </c>
      <c r="S207" s="212">
        <v>0</v>
      </c>
      <c r="T207" s="213">
        <f>S207*H207</f>
        <v>0</v>
      </c>
      <c r="AR207" s="16" t="s">
        <v>129</v>
      </c>
      <c r="AT207" s="16" t="s">
        <v>124</v>
      </c>
      <c r="AU207" s="16" t="s">
        <v>81</v>
      </c>
      <c r="AY207" s="16" t="s">
        <v>122</v>
      </c>
      <c r="BE207" s="214">
        <f>IF(N207="základní",J207,0)</f>
        <v>0</v>
      </c>
      <c r="BF207" s="214">
        <f>IF(N207="snížená",J207,0)</f>
        <v>0</v>
      </c>
      <c r="BG207" s="214">
        <f>IF(N207="zákl. přenesená",J207,0)</f>
        <v>0</v>
      </c>
      <c r="BH207" s="214">
        <f>IF(N207="sníž. přenesená",J207,0)</f>
        <v>0</v>
      </c>
      <c r="BI207" s="214">
        <f>IF(N207="nulová",J207,0)</f>
        <v>0</v>
      </c>
      <c r="BJ207" s="16" t="s">
        <v>79</v>
      </c>
      <c r="BK207" s="214">
        <f>ROUND(I207*H207,2)</f>
        <v>0</v>
      </c>
      <c r="BL207" s="16" t="s">
        <v>129</v>
      </c>
      <c r="BM207" s="16" t="s">
        <v>390</v>
      </c>
    </row>
    <row r="208" spans="2:47" s="1" customFormat="1" ht="12">
      <c r="B208" s="37"/>
      <c r="C208" s="38"/>
      <c r="D208" s="215" t="s">
        <v>131</v>
      </c>
      <c r="E208" s="38"/>
      <c r="F208" s="216" t="s">
        <v>391</v>
      </c>
      <c r="G208" s="38"/>
      <c r="H208" s="38"/>
      <c r="I208" s="129"/>
      <c r="J208" s="38"/>
      <c r="K208" s="38"/>
      <c r="L208" s="42"/>
      <c r="M208" s="217"/>
      <c r="N208" s="78"/>
      <c r="O208" s="78"/>
      <c r="P208" s="78"/>
      <c r="Q208" s="78"/>
      <c r="R208" s="78"/>
      <c r="S208" s="78"/>
      <c r="T208" s="79"/>
      <c r="AT208" s="16" t="s">
        <v>131</v>
      </c>
      <c r="AU208" s="16" t="s">
        <v>81</v>
      </c>
    </row>
    <row r="209" spans="2:65" s="1" customFormat="1" ht="16.5" customHeight="1">
      <c r="B209" s="37"/>
      <c r="C209" s="203" t="s">
        <v>392</v>
      </c>
      <c r="D209" s="203" t="s">
        <v>124</v>
      </c>
      <c r="E209" s="204" t="s">
        <v>393</v>
      </c>
      <c r="F209" s="205" t="s">
        <v>394</v>
      </c>
      <c r="G209" s="206" t="s">
        <v>342</v>
      </c>
      <c r="H209" s="207">
        <v>11</v>
      </c>
      <c r="I209" s="208"/>
      <c r="J209" s="209">
        <f>ROUND(I209*H209,2)</f>
        <v>0</v>
      </c>
      <c r="K209" s="205" t="s">
        <v>128</v>
      </c>
      <c r="L209" s="42"/>
      <c r="M209" s="210" t="s">
        <v>19</v>
      </c>
      <c r="N209" s="211" t="s">
        <v>42</v>
      </c>
      <c r="O209" s="78"/>
      <c r="P209" s="212">
        <f>O209*H209</f>
        <v>0</v>
      </c>
      <c r="Q209" s="212">
        <v>0.4208</v>
      </c>
      <c r="R209" s="212">
        <f>Q209*H209</f>
        <v>4.6288</v>
      </c>
      <c r="S209" s="212">
        <v>0</v>
      </c>
      <c r="T209" s="213">
        <f>S209*H209</f>
        <v>0</v>
      </c>
      <c r="AR209" s="16" t="s">
        <v>129</v>
      </c>
      <c r="AT209" s="16" t="s">
        <v>124</v>
      </c>
      <c r="AU209" s="16" t="s">
        <v>81</v>
      </c>
      <c r="AY209" s="16" t="s">
        <v>122</v>
      </c>
      <c r="BE209" s="214">
        <f>IF(N209="základní",J209,0)</f>
        <v>0</v>
      </c>
      <c r="BF209" s="214">
        <f>IF(N209="snížená",J209,0)</f>
        <v>0</v>
      </c>
      <c r="BG209" s="214">
        <f>IF(N209="zákl. přenesená",J209,0)</f>
        <v>0</v>
      </c>
      <c r="BH209" s="214">
        <f>IF(N209="sníž. přenesená",J209,0)</f>
        <v>0</v>
      </c>
      <c r="BI209" s="214">
        <f>IF(N209="nulová",J209,0)</f>
        <v>0</v>
      </c>
      <c r="BJ209" s="16" t="s">
        <v>79</v>
      </c>
      <c r="BK209" s="214">
        <f>ROUND(I209*H209,2)</f>
        <v>0</v>
      </c>
      <c r="BL209" s="16" t="s">
        <v>129</v>
      </c>
      <c r="BM209" s="16" t="s">
        <v>395</v>
      </c>
    </row>
    <row r="210" spans="2:47" s="1" customFormat="1" ht="12">
      <c r="B210" s="37"/>
      <c r="C210" s="38"/>
      <c r="D210" s="215" t="s">
        <v>131</v>
      </c>
      <c r="E210" s="38"/>
      <c r="F210" s="216" t="s">
        <v>391</v>
      </c>
      <c r="G210" s="38"/>
      <c r="H210" s="38"/>
      <c r="I210" s="129"/>
      <c r="J210" s="38"/>
      <c r="K210" s="38"/>
      <c r="L210" s="42"/>
      <c r="M210" s="217"/>
      <c r="N210" s="78"/>
      <c r="O210" s="78"/>
      <c r="P210" s="78"/>
      <c r="Q210" s="78"/>
      <c r="R210" s="78"/>
      <c r="S210" s="78"/>
      <c r="T210" s="79"/>
      <c r="AT210" s="16" t="s">
        <v>131</v>
      </c>
      <c r="AU210" s="16" t="s">
        <v>81</v>
      </c>
    </row>
    <row r="211" spans="2:65" s="1" customFormat="1" ht="22.5" customHeight="1">
      <c r="B211" s="37"/>
      <c r="C211" s="203" t="s">
        <v>396</v>
      </c>
      <c r="D211" s="203" t="s">
        <v>124</v>
      </c>
      <c r="E211" s="204" t="s">
        <v>397</v>
      </c>
      <c r="F211" s="205" t="s">
        <v>398</v>
      </c>
      <c r="G211" s="206" t="s">
        <v>342</v>
      </c>
      <c r="H211" s="207">
        <v>8</v>
      </c>
      <c r="I211" s="208"/>
      <c r="J211" s="209">
        <f>ROUND(I211*H211,2)</f>
        <v>0</v>
      </c>
      <c r="K211" s="205" t="s">
        <v>128</v>
      </c>
      <c r="L211" s="42"/>
      <c r="M211" s="210" t="s">
        <v>19</v>
      </c>
      <c r="N211" s="211" t="s">
        <v>42</v>
      </c>
      <c r="O211" s="78"/>
      <c r="P211" s="212">
        <f>O211*H211</f>
        <v>0</v>
      </c>
      <c r="Q211" s="212">
        <v>0.31108</v>
      </c>
      <c r="R211" s="212">
        <f>Q211*H211</f>
        <v>2.48864</v>
      </c>
      <c r="S211" s="212">
        <v>0</v>
      </c>
      <c r="T211" s="213">
        <f>S211*H211</f>
        <v>0</v>
      </c>
      <c r="AR211" s="16" t="s">
        <v>129</v>
      </c>
      <c r="AT211" s="16" t="s">
        <v>124</v>
      </c>
      <c r="AU211" s="16" t="s">
        <v>81</v>
      </c>
      <c r="AY211" s="16" t="s">
        <v>122</v>
      </c>
      <c r="BE211" s="214">
        <f>IF(N211="základní",J211,0)</f>
        <v>0</v>
      </c>
      <c r="BF211" s="214">
        <f>IF(N211="snížená",J211,0)</f>
        <v>0</v>
      </c>
      <c r="BG211" s="214">
        <f>IF(N211="zákl. přenesená",J211,0)</f>
        <v>0</v>
      </c>
      <c r="BH211" s="214">
        <f>IF(N211="sníž. přenesená",J211,0)</f>
        <v>0</v>
      </c>
      <c r="BI211" s="214">
        <f>IF(N211="nulová",J211,0)</f>
        <v>0</v>
      </c>
      <c r="BJ211" s="16" t="s">
        <v>79</v>
      </c>
      <c r="BK211" s="214">
        <f>ROUND(I211*H211,2)</f>
        <v>0</v>
      </c>
      <c r="BL211" s="16" t="s">
        <v>129</v>
      </c>
      <c r="BM211" s="16" t="s">
        <v>399</v>
      </c>
    </row>
    <row r="212" spans="2:47" s="1" customFormat="1" ht="12">
      <c r="B212" s="37"/>
      <c r="C212" s="38"/>
      <c r="D212" s="215" t="s">
        <v>131</v>
      </c>
      <c r="E212" s="38"/>
      <c r="F212" s="216" t="s">
        <v>391</v>
      </c>
      <c r="G212" s="38"/>
      <c r="H212" s="38"/>
      <c r="I212" s="129"/>
      <c r="J212" s="38"/>
      <c r="K212" s="38"/>
      <c r="L212" s="42"/>
      <c r="M212" s="217"/>
      <c r="N212" s="78"/>
      <c r="O212" s="78"/>
      <c r="P212" s="78"/>
      <c r="Q212" s="78"/>
      <c r="R212" s="78"/>
      <c r="S212" s="78"/>
      <c r="T212" s="79"/>
      <c r="AT212" s="16" t="s">
        <v>131</v>
      </c>
      <c r="AU212" s="16" t="s">
        <v>81</v>
      </c>
    </row>
    <row r="213" spans="2:63" s="10" customFormat="1" ht="22.8" customHeight="1">
      <c r="B213" s="187"/>
      <c r="C213" s="188"/>
      <c r="D213" s="189" t="s">
        <v>70</v>
      </c>
      <c r="E213" s="201" t="s">
        <v>177</v>
      </c>
      <c r="F213" s="201" t="s">
        <v>400</v>
      </c>
      <c r="G213" s="188"/>
      <c r="H213" s="188"/>
      <c r="I213" s="191"/>
      <c r="J213" s="202">
        <f>BK213</f>
        <v>0</v>
      </c>
      <c r="K213" s="188"/>
      <c r="L213" s="193"/>
      <c r="M213" s="194"/>
      <c r="N213" s="195"/>
      <c r="O213" s="195"/>
      <c r="P213" s="196">
        <f>SUM(P214:P265)</f>
        <v>0</v>
      </c>
      <c r="Q213" s="195"/>
      <c r="R213" s="196">
        <f>SUM(R214:R265)</f>
        <v>38.066225</v>
      </c>
      <c r="S213" s="195"/>
      <c r="T213" s="197">
        <f>SUM(T214:T265)</f>
        <v>297.324</v>
      </c>
      <c r="AR213" s="198" t="s">
        <v>79</v>
      </c>
      <c r="AT213" s="199" t="s">
        <v>70</v>
      </c>
      <c r="AU213" s="199" t="s">
        <v>79</v>
      </c>
      <c r="AY213" s="198" t="s">
        <v>122</v>
      </c>
      <c r="BK213" s="200">
        <f>SUM(BK214:BK265)</f>
        <v>0</v>
      </c>
    </row>
    <row r="214" spans="2:65" s="1" customFormat="1" ht="16.5" customHeight="1">
      <c r="B214" s="37"/>
      <c r="C214" s="203" t="s">
        <v>401</v>
      </c>
      <c r="D214" s="203" t="s">
        <v>124</v>
      </c>
      <c r="E214" s="204" t="s">
        <v>402</v>
      </c>
      <c r="F214" s="205" t="s">
        <v>403</v>
      </c>
      <c r="G214" s="206" t="s">
        <v>342</v>
      </c>
      <c r="H214" s="207">
        <v>8</v>
      </c>
      <c r="I214" s="208"/>
      <c r="J214" s="209">
        <f>ROUND(I214*H214,2)</f>
        <v>0</v>
      </c>
      <c r="K214" s="205" t="s">
        <v>128</v>
      </c>
      <c r="L214" s="42"/>
      <c r="M214" s="210" t="s">
        <v>19</v>
      </c>
      <c r="N214" s="211" t="s">
        <v>42</v>
      </c>
      <c r="O214" s="78"/>
      <c r="P214" s="212">
        <f>O214*H214</f>
        <v>0</v>
      </c>
      <c r="Q214" s="212">
        <v>0.0007</v>
      </c>
      <c r="R214" s="212">
        <f>Q214*H214</f>
        <v>0.0056</v>
      </c>
      <c r="S214" s="212">
        <v>0</v>
      </c>
      <c r="T214" s="213">
        <f>S214*H214</f>
        <v>0</v>
      </c>
      <c r="AR214" s="16" t="s">
        <v>129</v>
      </c>
      <c r="AT214" s="16" t="s">
        <v>124</v>
      </c>
      <c r="AU214" s="16" t="s">
        <v>81</v>
      </c>
      <c r="AY214" s="16" t="s">
        <v>122</v>
      </c>
      <c r="BE214" s="214">
        <f>IF(N214="základní",J214,0)</f>
        <v>0</v>
      </c>
      <c r="BF214" s="214">
        <f>IF(N214="snížená",J214,0)</f>
        <v>0</v>
      </c>
      <c r="BG214" s="214">
        <f>IF(N214="zákl. přenesená",J214,0)</f>
        <v>0</v>
      </c>
      <c r="BH214" s="214">
        <f>IF(N214="sníž. přenesená",J214,0)</f>
        <v>0</v>
      </c>
      <c r="BI214" s="214">
        <f>IF(N214="nulová",J214,0)</f>
        <v>0</v>
      </c>
      <c r="BJ214" s="16" t="s">
        <v>79</v>
      </c>
      <c r="BK214" s="214">
        <f>ROUND(I214*H214,2)</f>
        <v>0</v>
      </c>
      <c r="BL214" s="16" t="s">
        <v>129</v>
      </c>
      <c r="BM214" s="16" t="s">
        <v>404</v>
      </c>
    </row>
    <row r="215" spans="2:47" s="1" customFormat="1" ht="12">
      <c r="B215" s="37"/>
      <c r="C215" s="38"/>
      <c r="D215" s="215" t="s">
        <v>131</v>
      </c>
      <c r="E215" s="38"/>
      <c r="F215" s="216" t="s">
        <v>405</v>
      </c>
      <c r="G215" s="38"/>
      <c r="H215" s="38"/>
      <c r="I215" s="129"/>
      <c r="J215" s="38"/>
      <c r="K215" s="38"/>
      <c r="L215" s="42"/>
      <c r="M215" s="217"/>
      <c r="N215" s="78"/>
      <c r="O215" s="78"/>
      <c r="P215" s="78"/>
      <c r="Q215" s="78"/>
      <c r="R215" s="78"/>
      <c r="S215" s="78"/>
      <c r="T215" s="79"/>
      <c r="AT215" s="16" t="s">
        <v>131</v>
      </c>
      <c r="AU215" s="16" t="s">
        <v>81</v>
      </c>
    </row>
    <row r="216" spans="2:65" s="1" customFormat="1" ht="16.5" customHeight="1">
      <c r="B216" s="37"/>
      <c r="C216" s="250" t="s">
        <v>406</v>
      </c>
      <c r="D216" s="250" t="s">
        <v>196</v>
      </c>
      <c r="E216" s="251" t="s">
        <v>407</v>
      </c>
      <c r="F216" s="252" t="s">
        <v>408</v>
      </c>
      <c r="G216" s="253" t="s">
        <v>342</v>
      </c>
      <c r="H216" s="254">
        <v>8</v>
      </c>
      <c r="I216" s="255"/>
      <c r="J216" s="256">
        <f>ROUND(I216*H216,2)</f>
        <v>0</v>
      </c>
      <c r="K216" s="252" t="s">
        <v>128</v>
      </c>
      <c r="L216" s="257"/>
      <c r="M216" s="258" t="s">
        <v>19</v>
      </c>
      <c r="N216" s="259" t="s">
        <v>42</v>
      </c>
      <c r="O216" s="78"/>
      <c r="P216" s="212">
        <f>O216*H216</f>
        <v>0</v>
      </c>
      <c r="Q216" s="212">
        <v>0.0025</v>
      </c>
      <c r="R216" s="212">
        <f>Q216*H216</f>
        <v>0.02</v>
      </c>
      <c r="S216" s="212">
        <v>0</v>
      </c>
      <c r="T216" s="213">
        <f>S216*H216</f>
        <v>0</v>
      </c>
      <c r="AR216" s="16" t="s">
        <v>172</v>
      </c>
      <c r="AT216" s="16" t="s">
        <v>196</v>
      </c>
      <c r="AU216" s="16" t="s">
        <v>81</v>
      </c>
      <c r="AY216" s="16" t="s">
        <v>122</v>
      </c>
      <c r="BE216" s="214">
        <f>IF(N216="základní",J216,0)</f>
        <v>0</v>
      </c>
      <c r="BF216" s="214">
        <f>IF(N216="snížená",J216,0)</f>
        <v>0</v>
      </c>
      <c r="BG216" s="214">
        <f>IF(N216="zákl. přenesená",J216,0)</f>
        <v>0</v>
      </c>
      <c r="BH216" s="214">
        <f>IF(N216="sníž. přenesená",J216,0)</f>
        <v>0</v>
      </c>
      <c r="BI216" s="214">
        <f>IF(N216="nulová",J216,0)</f>
        <v>0</v>
      </c>
      <c r="BJ216" s="16" t="s">
        <v>79</v>
      </c>
      <c r="BK216" s="214">
        <f>ROUND(I216*H216,2)</f>
        <v>0</v>
      </c>
      <c r="BL216" s="16" t="s">
        <v>129</v>
      </c>
      <c r="BM216" s="16" t="s">
        <v>409</v>
      </c>
    </row>
    <row r="217" spans="2:65" s="1" customFormat="1" ht="16.5" customHeight="1">
      <c r="B217" s="37"/>
      <c r="C217" s="203" t="s">
        <v>410</v>
      </c>
      <c r="D217" s="203" t="s">
        <v>124</v>
      </c>
      <c r="E217" s="204" t="s">
        <v>411</v>
      </c>
      <c r="F217" s="205" t="s">
        <v>412</v>
      </c>
      <c r="G217" s="206" t="s">
        <v>342</v>
      </c>
      <c r="H217" s="207">
        <v>6</v>
      </c>
      <c r="I217" s="208"/>
      <c r="J217" s="209">
        <f>ROUND(I217*H217,2)</f>
        <v>0</v>
      </c>
      <c r="K217" s="205" t="s">
        <v>128</v>
      </c>
      <c r="L217" s="42"/>
      <c r="M217" s="210" t="s">
        <v>19</v>
      </c>
      <c r="N217" s="211" t="s">
        <v>42</v>
      </c>
      <c r="O217" s="78"/>
      <c r="P217" s="212">
        <f>O217*H217</f>
        <v>0</v>
      </c>
      <c r="Q217" s="212">
        <v>0.11241</v>
      </c>
      <c r="R217" s="212">
        <f>Q217*H217</f>
        <v>0.67446</v>
      </c>
      <c r="S217" s="212">
        <v>0</v>
      </c>
      <c r="T217" s="213">
        <f>S217*H217</f>
        <v>0</v>
      </c>
      <c r="AR217" s="16" t="s">
        <v>129</v>
      </c>
      <c r="AT217" s="16" t="s">
        <v>124</v>
      </c>
      <c r="AU217" s="16" t="s">
        <v>81</v>
      </c>
      <c r="AY217" s="16" t="s">
        <v>122</v>
      </c>
      <c r="BE217" s="214">
        <f>IF(N217="základní",J217,0)</f>
        <v>0</v>
      </c>
      <c r="BF217" s="214">
        <f>IF(N217="snížená",J217,0)</f>
        <v>0</v>
      </c>
      <c r="BG217" s="214">
        <f>IF(N217="zákl. přenesená",J217,0)</f>
        <v>0</v>
      </c>
      <c r="BH217" s="214">
        <f>IF(N217="sníž. přenesená",J217,0)</f>
        <v>0</v>
      </c>
      <c r="BI217" s="214">
        <f>IF(N217="nulová",J217,0)</f>
        <v>0</v>
      </c>
      <c r="BJ217" s="16" t="s">
        <v>79</v>
      </c>
      <c r="BK217" s="214">
        <f>ROUND(I217*H217,2)</f>
        <v>0</v>
      </c>
      <c r="BL217" s="16" t="s">
        <v>129</v>
      </c>
      <c r="BM217" s="16" t="s">
        <v>413</v>
      </c>
    </row>
    <row r="218" spans="2:47" s="1" customFormat="1" ht="12">
      <c r="B218" s="37"/>
      <c r="C218" s="38"/>
      <c r="D218" s="215" t="s">
        <v>131</v>
      </c>
      <c r="E218" s="38"/>
      <c r="F218" s="216" t="s">
        <v>414</v>
      </c>
      <c r="G218" s="38"/>
      <c r="H218" s="38"/>
      <c r="I218" s="129"/>
      <c r="J218" s="38"/>
      <c r="K218" s="38"/>
      <c r="L218" s="42"/>
      <c r="M218" s="217"/>
      <c r="N218" s="78"/>
      <c r="O218" s="78"/>
      <c r="P218" s="78"/>
      <c r="Q218" s="78"/>
      <c r="R218" s="78"/>
      <c r="S218" s="78"/>
      <c r="T218" s="79"/>
      <c r="AT218" s="16" t="s">
        <v>131</v>
      </c>
      <c r="AU218" s="16" t="s">
        <v>81</v>
      </c>
    </row>
    <row r="219" spans="2:65" s="1" customFormat="1" ht="16.5" customHeight="1">
      <c r="B219" s="37"/>
      <c r="C219" s="250" t="s">
        <v>415</v>
      </c>
      <c r="D219" s="250" t="s">
        <v>196</v>
      </c>
      <c r="E219" s="251" t="s">
        <v>416</v>
      </c>
      <c r="F219" s="252" t="s">
        <v>417</v>
      </c>
      <c r="G219" s="253" t="s">
        <v>342</v>
      </c>
      <c r="H219" s="254">
        <v>6</v>
      </c>
      <c r="I219" s="255"/>
      <c r="J219" s="256">
        <f>ROUND(I219*H219,2)</f>
        <v>0</v>
      </c>
      <c r="K219" s="252" t="s">
        <v>128</v>
      </c>
      <c r="L219" s="257"/>
      <c r="M219" s="258" t="s">
        <v>19</v>
      </c>
      <c r="N219" s="259" t="s">
        <v>42</v>
      </c>
      <c r="O219" s="78"/>
      <c r="P219" s="212">
        <f>O219*H219</f>
        <v>0</v>
      </c>
      <c r="Q219" s="212">
        <v>0.0061</v>
      </c>
      <c r="R219" s="212">
        <f>Q219*H219</f>
        <v>0.0366</v>
      </c>
      <c r="S219" s="212">
        <v>0</v>
      </c>
      <c r="T219" s="213">
        <f>S219*H219</f>
        <v>0</v>
      </c>
      <c r="AR219" s="16" t="s">
        <v>172</v>
      </c>
      <c r="AT219" s="16" t="s">
        <v>196</v>
      </c>
      <c r="AU219" s="16" t="s">
        <v>81</v>
      </c>
      <c r="AY219" s="16" t="s">
        <v>122</v>
      </c>
      <c r="BE219" s="214">
        <f>IF(N219="základní",J219,0)</f>
        <v>0</v>
      </c>
      <c r="BF219" s="214">
        <f>IF(N219="snížená",J219,0)</f>
        <v>0</v>
      </c>
      <c r="BG219" s="214">
        <f>IF(N219="zákl. přenesená",J219,0)</f>
        <v>0</v>
      </c>
      <c r="BH219" s="214">
        <f>IF(N219="sníž. přenesená",J219,0)</f>
        <v>0</v>
      </c>
      <c r="BI219" s="214">
        <f>IF(N219="nulová",J219,0)</f>
        <v>0</v>
      </c>
      <c r="BJ219" s="16" t="s">
        <v>79</v>
      </c>
      <c r="BK219" s="214">
        <f>ROUND(I219*H219,2)</f>
        <v>0</v>
      </c>
      <c r="BL219" s="16" t="s">
        <v>129</v>
      </c>
      <c r="BM219" s="16" t="s">
        <v>418</v>
      </c>
    </row>
    <row r="220" spans="2:65" s="1" customFormat="1" ht="16.5" customHeight="1">
      <c r="B220" s="37"/>
      <c r="C220" s="203" t="s">
        <v>419</v>
      </c>
      <c r="D220" s="203" t="s">
        <v>124</v>
      </c>
      <c r="E220" s="204" t="s">
        <v>420</v>
      </c>
      <c r="F220" s="205" t="s">
        <v>421</v>
      </c>
      <c r="G220" s="206" t="s">
        <v>146</v>
      </c>
      <c r="H220" s="207">
        <v>2592</v>
      </c>
      <c r="I220" s="208"/>
      <c r="J220" s="209">
        <f>ROUND(I220*H220,2)</f>
        <v>0</v>
      </c>
      <c r="K220" s="205" t="s">
        <v>128</v>
      </c>
      <c r="L220" s="42"/>
      <c r="M220" s="210" t="s">
        <v>19</v>
      </c>
      <c r="N220" s="211" t="s">
        <v>42</v>
      </c>
      <c r="O220" s="78"/>
      <c r="P220" s="212">
        <f>O220*H220</f>
        <v>0</v>
      </c>
      <c r="Q220" s="212">
        <v>8E-05</v>
      </c>
      <c r="R220" s="212">
        <f>Q220*H220</f>
        <v>0.20736000000000002</v>
      </c>
      <c r="S220" s="212">
        <v>0</v>
      </c>
      <c r="T220" s="213">
        <f>S220*H220</f>
        <v>0</v>
      </c>
      <c r="AR220" s="16" t="s">
        <v>129</v>
      </c>
      <c r="AT220" s="16" t="s">
        <v>124</v>
      </c>
      <c r="AU220" s="16" t="s">
        <v>81</v>
      </c>
      <c r="AY220" s="16" t="s">
        <v>122</v>
      </c>
      <c r="BE220" s="214">
        <f>IF(N220="základní",J220,0)</f>
        <v>0</v>
      </c>
      <c r="BF220" s="214">
        <f>IF(N220="snížená",J220,0)</f>
        <v>0</v>
      </c>
      <c r="BG220" s="214">
        <f>IF(N220="zákl. přenesená",J220,0)</f>
        <v>0</v>
      </c>
      <c r="BH220" s="214">
        <f>IF(N220="sníž. přenesená",J220,0)</f>
        <v>0</v>
      </c>
      <c r="BI220" s="214">
        <f>IF(N220="nulová",J220,0)</f>
        <v>0</v>
      </c>
      <c r="BJ220" s="16" t="s">
        <v>79</v>
      </c>
      <c r="BK220" s="214">
        <f>ROUND(I220*H220,2)</f>
        <v>0</v>
      </c>
      <c r="BL220" s="16" t="s">
        <v>129</v>
      </c>
      <c r="BM220" s="16" t="s">
        <v>422</v>
      </c>
    </row>
    <row r="221" spans="2:47" s="1" customFormat="1" ht="12">
      <c r="B221" s="37"/>
      <c r="C221" s="38"/>
      <c r="D221" s="215" t="s">
        <v>131</v>
      </c>
      <c r="E221" s="38"/>
      <c r="F221" s="216" t="s">
        <v>423</v>
      </c>
      <c r="G221" s="38"/>
      <c r="H221" s="38"/>
      <c r="I221" s="129"/>
      <c r="J221" s="38"/>
      <c r="K221" s="38"/>
      <c r="L221" s="42"/>
      <c r="M221" s="217"/>
      <c r="N221" s="78"/>
      <c r="O221" s="78"/>
      <c r="P221" s="78"/>
      <c r="Q221" s="78"/>
      <c r="R221" s="78"/>
      <c r="S221" s="78"/>
      <c r="T221" s="79"/>
      <c r="AT221" s="16" t="s">
        <v>131</v>
      </c>
      <c r="AU221" s="16" t="s">
        <v>81</v>
      </c>
    </row>
    <row r="222" spans="2:51" s="11" customFormat="1" ht="12">
      <c r="B222" s="218"/>
      <c r="C222" s="219"/>
      <c r="D222" s="215" t="s">
        <v>155</v>
      </c>
      <c r="E222" s="220" t="s">
        <v>19</v>
      </c>
      <c r="F222" s="221" t="s">
        <v>424</v>
      </c>
      <c r="G222" s="219"/>
      <c r="H222" s="220" t="s">
        <v>19</v>
      </c>
      <c r="I222" s="222"/>
      <c r="J222" s="219"/>
      <c r="K222" s="219"/>
      <c r="L222" s="223"/>
      <c r="M222" s="224"/>
      <c r="N222" s="225"/>
      <c r="O222" s="225"/>
      <c r="P222" s="225"/>
      <c r="Q222" s="225"/>
      <c r="R222" s="225"/>
      <c r="S222" s="225"/>
      <c r="T222" s="226"/>
      <c r="AT222" s="227" t="s">
        <v>155</v>
      </c>
      <c r="AU222" s="227" t="s">
        <v>81</v>
      </c>
      <c r="AV222" s="11" t="s">
        <v>79</v>
      </c>
      <c r="AW222" s="11" t="s">
        <v>32</v>
      </c>
      <c r="AX222" s="11" t="s">
        <v>71</v>
      </c>
      <c r="AY222" s="227" t="s">
        <v>122</v>
      </c>
    </row>
    <row r="223" spans="2:51" s="12" customFormat="1" ht="12">
      <c r="B223" s="228"/>
      <c r="C223" s="229"/>
      <c r="D223" s="215" t="s">
        <v>155</v>
      </c>
      <c r="E223" s="230" t="s">
        <v>19</v>
      </c>
      <c r="F223" s="231" t="s">
        <v>425</v>
      </c>
      <c r="G223" s="229"/>
      <c r="H223" s="232">
        <v>2308</v>
      </c>
      <c r="I223" s="233"/>
      <c r="J223" s="229"/>
      <c r="K223" s="229"/>
      <c r="L223" s="234"/>
      <c r="M223" s="235"/>
      <c r="N223" s="236"/>
      <c r="O223" s="236"/>
      <c r="P223" s="236"/>
      <c r="Q223" s="236"/>
      <c r="R223" s="236"/>
      <c r="S223" s="236"/>
      <c r="T223" s="237"/>
      <c r="AT223" s="238" t="s">
        <v>155</v>
      </c>
      <c r="AU223" s="238" t="s">
        <v>81</v>
      </c>
      <c r="AV223" s="12" t="s">
        <v>81</v>
      </c>
      <c r="AW223" s="12" t="s">
        <v>32</v>
      </c>
      <c r="AX223" s="12" t="s">
        <v>71</v>
      </c>
      <c r="AY223" s="238" t="s">
        <v>122</v>
      </c>
    </row>
    <row r="224" spans="2:51" s="11" customFormat="1" ht="12">
      <c r="B224" s="218"/>
      <c r="C224" s="219"/>
      <c r="D224" s="215" t="s">
        <v>155</v>
      </c>
      <c r="E224" s="220" t="s">
        <v>19</v>
      </c>
      <c r="F224" s="221" t="s">
        <v>426</v>
      </c>
      <c r="G224" s="219"/>
      <c r="H224" s="220" t="s">
        <v>19</v>
      </c>
      <c r="I224" s="222"/>
      <c r="J224" s="219"/>
      <c r="K224" s="219"/>
      <c r="L224" s="223"/>
      <c r="M224" s="224"/>
      <c r="N224" s="225"/>
      <c r="O224" s="225"/>
      <c r="P224" s="225"/>
      <c r="Q224" s="225"/>
      <c r="R224" s="225"/>
      <c r="S224" s="225"/>
      <c r="T224" s="226"/>
      <c r="AT224" s="227" t="s">
        <v>155</v>
      </c>
      <c r="AU224" s="227" t="s">
        <v>81</v>
      </c>
      <c r="AV224" s="11" t="s">
        <v>79</v>
      </c>
      <c r="AW224" s="11" t="s">
        <v>32</v>
      </c>
      <c r="AX224" s="11" t="s">
        <v>71</v>
      </c>
      <c r="AY224" s="227" t="s">
        <v>122</v>
      </c>
    </row>
    <row r="225" spans="2:51" s="12" customFormat="1" ht="12">
      <c r="B225" s="228"/>
      <c r="C225" s="229"/>
      <c r="D225" s="215" t="s">
        <v>155</v>
      </c>
      <c r="E225" s="230" t="s">
        <v>19</v>
      </c>
      <c r="F225" s="231" t="s">
        <v>427</v>
      </c>
      <c r="G225" s="229"/>
      <c r="H225" s="232">
        <v>284</v>
      </c>
      <c r="I225" s="233"/>
      <c r="J225" s="229"/>
      <c r="K225" s="229"/>
      <c r="L225" s="234"/>
      <c r="M225" s="235"/>
      <c r="N225" s="236"/>
      <c r="O225" s="236"/>
      <c r="P225" s="236"/>
      <c r="Q225" s="236"/>
      <c r="R225" s="236"/>
      <c r="S225" s="236"/>
      <c r="T225" s="237"/>
      <c r="AT225" s="238" t="s">
        <v>155</v>
      </c>
      <c r="AU225" s="238" t="s">
        <v>81</v>
      </c>
      <c r="AV225" s="12" t="s">
        <v>81</v>
      </c>
      <c r="AW225" s="12" t="s">
        <v>32</v>
      </c>
      <c r="AX225" s="12" t="s">
        <v>71</v>
      </c>
      <c r="AY225" s="238" t="s">
        <v>122</v>
      </c>
    </row>
    <row r="226" spans="2:51" s="13" customFormat="1" ht="12">
      <c r="B226" s="239"/>
      <c r="C226" s="240"/>
      <c r="D226" s="215" t="s">
        <v>155</v>
      </c>
      <c r="E226" s="241" t="s">
        <v>19</v>
      </c>
      <c r="F226" s="242" t="s">
        <v>160</v>
      </c>
      <c r="G226" s="240"/>
      <c r="H226" s="243">
        <v>2592</v>
      </c>
      <c r="I226" s="244"/>
      <c r="J226" s="240"/>
      <c r="K226" s="240"/>
      <c r="L226" s="245"/>
      <c r="M226" s="246"/>
      <c r="N226" s="247"/>
      <c r="O226" s="247"/>
      <c r="P226" s="247"/>
      <c r="Q226" s="247"/>
      <c r="R226" s="247"/>
      <c r="S226" s="247"/>
      <c r="T226" s="248"/>
      <c r="AT226" s="249" t="s">
        <v>155</v>
      </c>
      <c r="AU226" s="249" t="s">
        <v>81</v>
      </c>
      <c r="AV226" s="13" t="s">
        <v>129</v>
      </c>
      <c r="AW226" s="13" t="s">
        <v>32</v>
      </c>
      <c r="AX226" s="13" t="s">
        <v>79</v>
      </c>
      <c r="AY226" s="249" t="s">
        <v>122</v>
      </c>
    </row>
    <row r="227" spans="2:65" s="1" customFormat="1" ht="16.5" customHeight="1">
      <c r="B227" s="37"/>
      <c r="C227" s="203" t="s">
        <v>428</v>
      </c>
      <c r="D227" s="203" t="s">
        <v>124</v>
      </c>
      <c r="E227" s="204" t="s">
        <v>429</v>
      </c>
      <c r="F227" s="205" t="s">
        <v>430</v>
      </c>
      <c r="G227" s="206" t="s">
        <v>146</v>
      </c>
      <c r="H227" s="207">
        <v>104</v>
      </c>
      <c r="I227" s="208"/>
      <c r="J227" s="209">
        <f>ROUND(I227*H227,2)</f>
        <v>0</v>
      </c>
      <c r="K227" s="205" t="s">
        <v>128</v>
      </c>
      <c r="L227" s="42"/>
      <c r="M227" s="210" t="s">
        <v>19</v>
      </c>
      <c r="N227" s="211" t="s">
        <v>42</v>
      </c>
      <c r="O227" s="78"/>
      <c r="P227" s="212">
        <f>O227*H227</f>
        <v>0</v>
      </c>
      <c r="Q227" s="212">
        <v>8E-05</v>
      </c>
      <c r="R227" s="212">
        <f>Q227*H227</f>
        <v>0.008320000000000001</v>
      </c>
      <c r="S227" s="212">
        <v>0</v>
      </c>
      <c r="T227" s="213">
        <f>S227*H227</f>
        <v>0</v>
      </c>
      <c r="AR227" s="16" t="s">
        <v>129</v>
      </c>
      <c r="AT227" s="16" t="s">
        <v>124</v>
      </c>
      <c r="AU227" s="16" t="s">
        <v>81</v>
      </c>
      <c r="AY227" s="16" t="s">
        <v>122</v>
      </c>
      <c r="BE227" s="214">
        <f>IF(N227="základní",J227,0)</f>
        <v>0</v>
      </c>
      <c r="BF227" s="214">
        <f>IF(N227="snížená",J227,0)</f>
        <v>0</v>
      </c>
      <c r="BG227" s="214">
        <f>IF(N227="zákl. přenesená",J227,0)</f>
        <v>0</v>
      </c>
      <c r="BH227" s="214">
        <f>IF(N227="sníž. přenesená",J227,0)</f>
        <v>0</v>
      </c>
      <c r="BI227" s="214">
        <f>IF(N227="nulová",J227,0)</f>
        <v>0</v>
      </c>
      <c r="BJ227" s="16" t="s">
        <v>79</v>
      </c>
      <c r="BK227" s="214">
        <f>ROUND(I227*H227,2)</f>
        <v>0</v>
      </c>
      <c r="BL227" s="16" t="s">
        <v>129</v>
      </c>
      <c r="BM227" s="16" t="s">
        <v>431</v>
      </c>
    </row>
    <row r="228" spans="2:47" s="1" customFormat="1" ht="12">
      <c r="B228" s="37"/>
      <c r="C228" s="38"/>
      <c r="D228" s="215" t="s">
        <v>131</v>
      </c>
      <c r="E228" s="38"/>
      <c r="F228" s="216" t="s">
        <v>423</v>
      </c>
      <c r="G228" s="38"/>
      <c r="H228" s="38"/>
      <c r="I228" s="129"/>
      <c r="J228" s="38"/>
      <c r="K228" s="38"/>
      <c r="L228" s="42"/>
      <c r="M228" s="217"/>
      <c r="N228" s="78"/>
      <c r="O228" s="78"/>
      <c r="P228" s="78"/>
      <c r="Q228" s="78"/>
      <c r="R228" s="78"/>
      <c r="S228" s="78"/>
      <c r="T228" s="79"/>
      <c r="AT228" s="16" t="s">
        <v>131</v>
      </c>
      <c r="AU228" s="16" t="s">
        <v>81</v>
      </c>
    </row>
    <row r="229" spans="2:65" s="1" customFormat="1" ht="16.5" customHeight="1">
      <c r="B229" s="37"/>
      <c r="C229" s="203" t="s">
        <v>432</v>
      </c>
      <c r="D229" s="203" t="s">
        <v>124</v>
      </c>
      <c r="E229" s="204" t="s">
        <v>433</v>
      </c>
      <c r="F229" s="205" t="s">
        <v>434</v>
      </c>
      <c r="G229" s="206" t="s">
        <v>146</v>
      </c>
      <c r="H229" s="207">
        <v>997</v>
      </c>
      <c r="I229" s="208"/>
      <c r="J229" s="209">
        <f>ROUND(I229*H229,2)</f>
        <v>0</v>
      </c>
      <c r="K229" s="205" t="s">
        <v>128</v>
      </c>
      <c r="L229" s="42"/>
      <c r="M229" s="210" t="s">
        <v>19</v>
      </c>
      <c r="N229" s="211" t="s">
        <v>42</v>
      </c>
      <c r="O229" s="78"/>
      <c r="P229" s="212">
        <f>O229*H229</f>
        <v>0</v>
      </c>
      <c r="Q229" s="212">
        <v>3E-05</v>
      </c>
      <c r="R229" s="212">
        <f>Q229*H229</f>
        <v>0.02991</v>
      </c>
      <c r="S229" s="212">
        <v>0</v>
      </c>
      <c r="T229" s="213">
        <f>S229*H229</f>
        <v>0</v>
      </c>
      <c r="AR229" s="16" t="s">
        <v>129</v>
      </c>
      <c r="AT229" s="16" t="s">
        <v>124</v>
      </c>
      <c r="AU229" s="16" t="s">
        <v>81</v>
      </c>
      <c r="AY229" s="16" t="s">
        <v>122</v>
      </c>
      <c r="BE229" s="214">
        <f>IF(N229="základní",J229,0)</f>
        <v>0</v>
      </c>
      <c r="BF229" s="214">
        <f>IF(N229="snížená",J229,0)</f>
        <v>0</v>
      </c>
      <c r="BG229" s="214">
        <f>IF(N229="zákl. přenesená",J229,0)</f>
        <v>0</v>
      </c>
      <c r="BH229" s="214">
        <f>IF(N229="sníž. přenesená",J229,0)</f>
        <v>0</v>
      </c>
      <c r="BI229" s="214">
        <f>IF(N229="nulová",J229,0)</f>
        <v>0</v>
      </c>
      <c r="BJ229" s="16" t="s">
        <v>79</v>
      </c>
      <c r="BK229" s="214">
        <f>ROUND(I229*H229,2)</f>
        <v>0</v>
      </c>
      <c r="BL229" s="16" t="s">
        <v>129</v>
      </c>
      <c r="BM229" s="16" t="s">
        <v>435</v>
      </c>
    </row>
    <row r="230" spans="2:47" s="1" customFormat="1" ht="12">
      <c r="B230" s="37"/>
      <c r="C230" s="38"/>
      <c r="D230" s="215" t="s">
        <v>131</v>
      </c>
      <c r="E230" s="38"/>
      <c r="F230" s="216" t="s">
        <v>423</v>
      </c>
      <c r="G230" s="38"/>
      <c r="H230" s="38"/>
      <c r="I230" s="129"/>
      <c r="J230" s="38"/>
      <c r="K230" s="38"/>
      <c r="L230" s="42"/>
      <c r="M230" s="217"/>
      <c r="N230" s="78"/>
      <c r="O230" s="78"/>
      <c r="P230" s="78"/>
      <c r="Q230" s="78"/>
      <c r="R230" s="78"/>
      <c r="S230" s="78"/>
      <c r="T230" s="79"/>
      <c r="AT230" s="16" t="s">
        <v>131</v>
      </c>
      <c r="AU230" s="16" t="s">
        <v>81</v>
      </c>
    </row>
    <row r="231" spans="2:65" s="1" customFormat="1" ht="16.5" customHeight="1">
      <c r="B231" s="37"/>
      <c r="C231" s="203" t="s">
        <v>436</v>
      </c>
      <c r="D231" s="203" t="s">
        <v>124</v>
      </c>
      <c r="E231" s="204" t="s">
        <v>437</v>
      </c>
      <c r="F231" s="205" t="s">
        <v>438</v>
      </c>
      <c r="G231" s="206" t="s">
        <v>146</v>
      </c>
      <c r="H231" s="207">
        <v>238</v>
      </c>
      <c r="I231" s="208"/>
      <c r="J231" s="209">
        <f>ROUND(I231*H231,2)</f>
        <v>0</v>
      </c>
      <c r="K231" s="205" t="s">
        <v>128</v>
      </c>
      <c r="L231" s="42"/>
      <c r="M231" s="210" t="s">
        <v>19</v>
      </c>
      <c r="N231" s="211" t="s">
        <v>42</v>
      </c>
      <c r="O231" s="78"/>
      <c r="P231" s="212">
        <f>O231*H231</f>
        <v>0</v>
      </c>
      <c r="Q231" s="212">
        <v>5E-05</v>
      </c>
      <c r="R231" s="212">
        <f>Q231*H231</f>
        <v>0.0119</v>
      </c>
      <c r="S231" s="212">
        <v>0</v>
      </c>
      <c r="T231" s="213">
        <f>S231*H231</f>
        <v>0</v>
      </c>
      <c r="AR231" s="16" t="s">
        <v>129</v>
      </c>
      <c r="AT231" s="16" t="s">
        <v>124</v>
      </c>
      <c r="AU231" s="16" t="s">
        <v>81</v>
      </c>
      <c r="AY231" s="16" t="s">
        <v>122</v>
      </c>
      <c r="BE231" s="214">
        <f>IF(N231="základní",J231,0)</f>
        <v>0</v>
      </c>
      <c r="BF231" s="214">
        <f>IF(N231="snížená",J231,0)</f>
        <v>0</v>
      </c>
      <c r="BG231" s="214">
        <f>IF(N231="zákl. přenesená",J231,0)</f>
        <v>0</v>
      </c>
      <c r="BH231" s="214">
        <f>IF(N231="sníž. přenesená",J231,0)</f>
        <v>0</v>
      </c>
      <c r="BI231" s="214">
        <f>IF(N231="nulová",J231,0)</f>
        <v>0</v>
      </c>
      <c r="BJ231" s="16" t="s">
        <v>79</v>
      </c>
      <c r="BK231" s="214">
        <f>ROUND(I231*H231,2)</f>
        <v>0</v>
      </c>
      <c r="BL231" s="16" t="s">
        <v>129</v>
      </c>
      <c r="BM231" s="16" t="s">
        <v>439</v>
      </c>
    </row>
    <row r="232" spans="2:47" s="1" customFormat="1" ht="12">
      <c r="B232" s="37"/>
      <c r="C232" s="38"/>
      <c r="D232" s="215" t="s">
        <v>131</v>
      </c>
      <c r="E232" s="38"/>
      <c r="F232" s="216" t="s">
        <v>423</v>
      </c>
      <c r="G232" s="38"/>
      <c r="H232" s="38"/>
      <c r="I232" s="129"/>
      <c r="J232" s="38"/>
      <c r="K232" s="38"/>
      <c r="L232" s="42"/>
      <c r="M232" s="217"/>
      <c r="N232" s="78"/>
      <c r="O232" s="78"/>
      <c r="P232" s="78"/>
      <c r="Q232" s="78"/>
      <c r="R232" s="78"/>
      <c r="S232" s="78"/>
      <c r="T232" s="79"/>
      <c r="AT232" s="16" t="s">
        <v>131</v>
      </c>
      <c r="AU232" s="16" t="s">
        <v>81</v>
      </c>
    </row>
    <row r="233" spans="2:65" s="1" customFormat="1" ht="16.5" customHeight="1">
      <c r="B233" s="37"/>
      <c r="C233" s="203" t="s">
        <v>440</v>
      </c>
      <c r="D233" s="203" t="s">
        <v>124</v>
      </c>
      <c r="E233" s="204" t="s">
        <v>441</v>
      </c>
      <c r="F233" s="205" t="s">
        <v>442</v>
      </c>
      <c r="G233" s="206" t="s">
        <v>127</v>
      </c>
      <c r="H233" s="207">
        <v>5.75</v>
      </c>
      <c r="I233" s="208"/>
      <c r="J233" s="209">
        <f>ROUND(I233*H233,2)</f>
        <v>0</v>
      </c>
      <c r="K233" s="205" t="s">
        <v>128</v>
      </c>
      <c r="L233" s="42"/>
      <c r="M233" s="210" t="s">
        <v>19</v>
      </c>
      <c r="N233" s="211" t="s">
        <v>42</v>
      </c>
      <c r="O233" s="78"/>
      <c r="P233" s="212">
        <f>O233*H233</f>
        <v>0</v>
      </c>
      <c r="Q233" s="212">
        <v>0.0006</v>
      </c>
      <c r="R233" s="212">
        <f>Q233*H233</f>
        <v>0.0034499999999999995</v>
      </c>
      <c r="S233" s="212">
        <v>0</v>
      </c>
      <c r="T233" s="213">
        <f>S233*H233</f>
        <v>0</v>
      </c>
      <c r="AR233" s="16" t="s">
        <v>129</v>
      </c>
      <c r="AT233" s="16" t="s">
        <v>124</v>
      </c>
      <c r="AU233" s="16" t="s">
        <v>81</v>
      </c>
      <c r="AY233" s="16" t="s">
        <v>122</v>
      </c>
      <c r="BE233" s="214">
        <f>IF(N233="základní",J233,0)</f>
        <v>0</v>
      </c>
      <c r="BF233" s="214">
        <f>IF(N233="snížená",J233,0)</f>
        <v>0</v>
      </c>
      <c r="BG233" s="214">
        <f>IF(N233="zákl. přenesená",J233,0)</f>
        <v>0</v>
      </c>
      <c r="BH233" s="214">
        <f>IF(N233="sníž. přenesená",J233,0)</f>
        <v>0</v>
      </c>
      <c r="BI233" s="214">
        <f>IF(N233="nulová",J233,0)</f>
        <v>0</v>
      </c>
      <c r="BJ233" s="16" t="s">
        <v>79</v>
      </c>
      <c r="BK233" s="214">
        <f>ROUND(I233*H233,2)</f>
        <v>0</v>
      </c>
      <c r="BL233" s="16" t="s">
        <v>129</v>
      </c>
      <c r="BM233" s="16" t="s">
        <v>443</v>
      </c>
    </row>
    <row r="234" spans="2:47" s="1" customFormat="1" ht="12">
      <c r="B234" s="37"/>
      <c r="C234" s="38"/>
      <c r="D234" s="215" t="s">
        <v>131</v>
      </c>
      <c r="E234" s="38"/>
      <c r="F234" s="216" t="s">
        <v>423</v>
      </c>
      <c r="G234" s="38"/>
      <c r="H234" s="38"/>
      <c r="I234" s="129"/>
      <c r="J234" s="38"/>
      <c r="K234" s="38"/>
      <c r="L234" s="42"/>
      <c r="M234" s="217"/>
      <c r="N234" s="78"/>
      <c r="O234" s="78"/>
      <c r="P234" s="78"/>
      <c r="Q234" s="78"/>
      <c r="R234" s="78"/>
      <c r="S234" s="78"/>
      <c r="T234" s="79"/>
      <c r="AT234" s="16" t="s">
        <v>131</v>
      </c>
      <c r="AU234" s="16" t="s">
        <v>81</v>
      </c>
    </row>
    <row r="235" spans="2:51" s="12" customFormat="1" ht="12">
      <c r="B235" s="228"/>
      <c r="C235" s="229"/>
      <c r="D235" s="215" t="s">
        <v>155</v>
      </c>
      <c r="E235" s="230" t="s">
        <v>19</v>
      </c>
      <c r="F235" s="231" t="s">
        <v>444</v>
      </c>
      <c r="G235" s="229"/>
      <c r="H235" s="232">
        <v>5.75</v>
      </c>
      <c r="I235" s="233"/>
      <c r="J235" s="229"/>
      <c r="K235" s="229"/>
      <c r="L235" s="234"/>
      <c r="M235" s="235"/>
      <c r="N235" s="236"/>
      <c r="O235" s="236"/>
      <c r="P235" s="236"/>
      <c r="Q235" s="236"/>
      <c r="R235" s="236"/>
      <c r="S235" s="236"/>
      <c r="T235" s="237"/>
      <c r="AT235" s="238" t="s">
        <v>155</v>
      </c>
      <c r="AU235" s="238" t="s">
        <v>81</v>
      </c>
      <c r="AV235" s="12" t="s">
        <v>81</v>
      </c>
      <c r="AW235" s="12" t="s">
        <v>32</v>
      </c>
      <c r="AX235" s="12" t="s">
        <v>79</v>
      </c>
      <c r="AY235" s="238" t="s">
        <v>122</v>
      </c>
    </row>
    <row r="236" spans="2:65" s="1" customFormat="1" ht="16.5" customHeight="1">
      <c r="B236" s="37"/>
      <c r="C236" s="203" t="s">
        <v>445</v>
      </c>
      <c r="D236" s="203" t="s">
        <v>124</v>
      </c>
      <c r="E236" s="204" t="s">
        <v>446</v>
      </c>
      <c r="F236" s="205" t="s">
        <v>447</v>
      </c>
      <c r="G236" s="206" t="s">
        <v>127</v>
      </c>
      <c r="H236" s="207">
        <v>2</v>
      </c>
      <c r="I236" s="208"/>
      <c r="J236" s="209">
        <f>ROUND(I236*H236,2)</f>
        <v>0</v>
      </c>
      <c r="K236" s="205" t="s">
        <v>128</v>
      </c>
      <c r="L236" s="42"/>
      <c r="M236" s="210" t="s">
        <v>19</v>
      </c>
      <c r="N236" s="211" t="s">
        <v>42</v>
      </c>
      <c r="O236" s="78"/>
      <c r="P236" s="212">
        <f>O236*H236</f>
        <v>0</v>
      </c>
      <c r="Q236" s="212">
        <v>0.0012</v>
      </c>
      <c r="R236" s="212">
        <f>Q236*H236</f>
        <v>0.0024</v>
      </c>
      <c r="S236" s="212">
        <v>0</v>
      </c>
      <c r="T236" s="213">
        <f>S236*H236</f>
        <v>0</v>
      </c>
      <c r="AR236" s="16" t="s">
        <v>129</v>
      </c>
      <c r="AT236" s="16" t="s">
        <v>124</v>
      </c>
      <c r="AU236" s="16" t="s">
        <v>81</v>
      </c>
      <c r="AY236" s="16" t="s">
        <v>122</v>
      </c>
      <c r="BE236" s="214">
        <f>IF(N236="základní",J236,0)</f>
        <v>0</v>
      </c>
      <c r="BF236" s="214">
        <f>IF(N236="snížená",J236,0)</f>
        <v>0</v>
      </c>
      <c r="BG236" s="214">
        <f>IF(N236="zákl. přenesená",J236,0)</f>
        <v>0</v>
      </c>
      <c r="BH236" s="214">
        <f>IF(N236="sníž. přenesená",J236,0)</f>
        <v>0</v>
      </c>
      <c r="BI236" s="214">
        <f>IF(N236="nulová",J236,0)</f>
        <v>0</v>
      </c>
      <c r="BJ236" s="16" t="s">
        <v>79</v>
      </c>
      <c r="BK236" s="214">
        <f>ROUND(I236*H236,2)</f>
        <v>0</v>
      </c>
      <c r="BL236" s="16" t="s">
        <v>129</v>
      </c>
      <c r="BM236" s="16" t="s">
        <v>448</v>
      </c>
    </row>
    <row r="237" spans="2:47" s="1" customFormat="1" ht="12">
      <c r="B237" s="37"/>
      <c r="C237" s="38"/>
      <c r="D237" s="215" t="s">
        <v>131</v>
      </c>
      <c r="E237" s="38"/>
      <c r="F237" s="216" t="s">
        <v>423</v>
      </c>
      <c r="G237" s="38"/>
      <c r="H237" s="38"/>
      <c r="I237" s="129"/>
      <c r="J237" s="38"/>
      <c r="K237" s="38"/>
      <c r="L237" s="42"/>
      <c r="M237" s="217"/>
      <c r="N237" s="78"/>
      <c r="O237" s="78"/>
      <c r="P237" s="78"/>
      <c r="Q237" s="78"/>
      <c r="R237" s="78"/>
      <c r="S237" s="78"/>
      <c r="T237" s="79"/>
      <c r="AT237" s="16" t="s">
        <v>131</v>
      </c>
      <c r="AU237" s="16" t="s">
        <v>81</v>
      </c>
    </row>
    <row r="238" spans="2:51" s="12" customFormat="1" ht="12">
      <c r="B238" s="228"/>
      <c r="C238" s="229"/>
      <c r="D238" s="215" t="s">
        <v>155</v>
      </c>
      <c r="E238" s="230" t="s">
        <v>19</v>
      </c>
      <c r="F238" s="231" t="s">
        <v>449</v>
      </c>
      <c r="G238" s="229"/>
      <c r="H238" s="232">
        <v>2</v>
      </c>
      <c r="I238" s="233"/>
      <c r="J238" s="229"/>
      <c r="K238" s="229"/>
      <c r="L238" s="234"/>
      <c r="M238" s="235"/>
      <c r="N238" s="236"/>
      <c r="O238" s="236"/>
      <c r="P238" s="236"/>
      <c r="Q238" s="236"/>
      <c r="R238" s="236"/>
      <c r="S238" s="236"/>
      <c r="T238" s="237"/>
      <c r="AT238" s="238" t="s">
        <v>155</v>
      </c>
      <c r="AU238" s="238" t="s">
        <v>81</v>
      </c>
      <c r="AV238" s="12" t="s">
        <v>81</v>
      </c>
      <c r="AW238" s="12" t="s">
        <v>32</v>
      </c>
      <c r="AX238" s="12" t="s">
        <v>79</v>
      </c>
      <c r="AY238" s="238" t="s">
        <v>122</v>
      </c>
    </row>
    <row r="239" spans="2:65" s="1" customFormat="1" ht="16.5" customHeight="1">
      <c r="B239" s="37"/>
      <c r="C239" s="203" t="s">
        <v>450</v>
      </c>
      <c r="D239" s="203" t="s">
        <v>124</v>
      </c>
      <c r="E239" s="204" t="s">
        <v>451</v>
      </c>
      <c r="F239" s="205" t="s">
        <v>452</v>
      </c>
      <c r="G239" s="206" t="s">
        <v>146</v>
      </c>
      <c r="H239" s="207">
        <v>2592</v>
      </c>
      <c r="I239" s="208"/>
      <c r="J239" s="209">
        <f>ROUND(I239*H239,2)</f>
        <v>0</v>
      </c>
      <c r="K239" s="205" t="s">
        <v>128</v>
      </c>
      <c r="L239" s="42"/>
      <c r="M239" s="210" t="s">
        <v>19</v>
      </c>
      <c r="N239" s="211" t="s">
        <v>42</v>
      </c>
      <c r="O239" s="78"/>
      <c r="P239" s="212">
        <f>O239*H239</f>
        <v>0</v>
      </c>
      <c r="Q239" s="212">
        <v>0.00033</v>
      </c>
      <c r="R239" s="212">
        <f>Q239*H239</f>
        <v>0.85536</v>
      </c>
      <c r="S239" s="212">
        <v>0</v>
      </c>
      <c r="T239" s="213">
        <f>S239*H239</f>
        <v>0</v>
      </c>
      <c r="AR239" s="16" t="s">
        <v>129</v>
      </c>
      <c r="AT239" s="16" t="s">
        <v>124</v>
      </c>
      <c r="AU239" s="16" t="s">
        <v>81</v>
      </c>
      <c r="AY239" s="16" t="s">
        <v>122</v>
      </c>
      <c r="BE239" s="214">
        <f>IF(N239="základní",J239,0)</f>
        <v>0</v>
      </c>
      <c r="BF239" s="214">
        <f>IF(N239="snížená",J239,0)</f>
        <v>0</v>
      </c>
      <c r="BG239" s="214">
        <f>IF(N239="zákl. přenesená",J239,0)</f>
        <v>0</v>
      </c>
      <c r="BH239" s="214">
        <f>IF(N239="sníž. přenesená",J239,0)</f>
        <v>0</v>
      </c>
      <c r="BI239" s="214">
        <f>IF(N239="nulová",J239,0)</f>
        <v>0</v>
      </c>
      <c r="BJ239" s="16" t="s">
        <v>79</v>
      </c>
      <c r="BK239" s="214">
        <f>ROUND(I239*H239,2)</f>
        <v>0</v>
      </c>
      <c r="BL239" s="16" t="s">
        <v>129</v>
      </c>
      <c r="BM239" s="16" t="s">
        <v>453</v>
      </c>
    </row>
    <row r="240" spans="2:47" s="1" customFormat="1" ht="12">
      <c r="B240" s="37"/>
      <c r="C240" s="38"/>
      <c r="D240" s="215" t="s">
        <v>131</v>
      </c>
      <c r="E240" s="38"/>
      <c r="F240" s="216" t="s">
        <v>454</v>
      </c>
      <c r="G240" s="38"/>
      <c r="H240" s="38"/>
      <c r="I240" s="129"/>
      <c r="J240" s="38"/>
      <c r="K240" s="38"/>
      <c r="L240" s="42"/>
      <c r="M240" s="217"/>
      <c r="N240" s="78"/>
      <c r="O240" s="78"/>
      <c r="P240" s="78"/>
      <c r="Q240" s="78"/>
      <c r="R240" s="78"/>
      <c r="S240" s="78"/>
      <c r="T240" s="79"/>
      <c r="AT240" s="16" t="s">
        <v>131</v>
      </c>
      <c r="AU240" s="16" t="s">
        <v>81</v>
      </c>
    </row>
    <row r="241" spans="2:65" s="1" customFormat="1" ht="16.5" customHeight="1">
      <c r="B241" s="37"/>
      <c r="C241" s="203" t="s">
        <v>455</v>
      </c>
      <c r="D241" s="203" t="s">
        <v>124</v>
      </c>
      <c r="E241" s="204" t="s">
        <v>456</v>
      </c>
      <c r="F241" s="205" t="s">
        <v>457</v>
      </c>
      <c r="G241" s="206" t="s">
        <v>146</v>
      </c>
      <c r="H241" s="207">
        <v>104</v>
      </c>
      <c r="I241" s="208"/>
      <c r="J241" s="209">
        <f>ROUND(I241*H241,2)</f>
        <v>0</v>
      </c>
      <c r="K241" s="205" t="s">
        <v>128</v>
      </c>
      <c r="L241" s="42"/>
      <c r="M241" s="210" t="s">
        <v>19</v>
      </c>
      <c r="N241" s="211" t="s">
        <v>42</v>
      </c>
      <c r="O241" s="78"/>
      <c r="P241" s="212">
        <f>O241*H241</f>
        <v>0</v>
      </c>
      <c r="Q241" s="212">
        <v>0.00033</v>
      </c>
      <c r="R241" s="212">
        <f>Q241*H241</f>
        <v>0.03432</v>
      </c>
      <c r="S241" s="212">
        <v>0</v>
      </c>
      <c r="T241" s="213">
        <f>S241*H241</f>
        <v>0</v>
      </c>
      <c r="AR241" s="16" t="s">
        <v>129</v>
      </c>
      <c r="AT241" s="16" t="s">
        <v>124</v>
      </c>
      <c r="AU241" s="16" t="s">
        <v>81</v>
      </c>
      <c r="AY241" s="16" t="s">
        <v>122</v>
      </c>
      <c r="BE241" s="214">
        <f>IF(N241="základní",J241,0)</f>
        <v>0</v>
      </c>
      <c r="BF241" s="214">
        <f>IF(N241="snížená",J241,0)</f>
        <v>0</v>
      </c>
      <c r="BG241" s="214">
        <f>IF(N241="zákl. přenesená",J241,0)</f>
        <v>0</v>
      </c>
      <c r="BH241" s="214">
        <f>IF(N241="sníž. přenesená",J241,0)</f>
        <v>0</v>
      </c>
      <c r="BI241" s="214">
        <f>IF(N241="nulová",J241,0)</f>
        <v>0</v>
      </c>
      <c r="BJ241" s="16" t="s">
        <v>79</v>
      </c>
      <c r="BK241" s="214">
        <f>ROUND(I241*H241,2)</f>
        <v>0</v>
      </c>
      <c r="BL241" s="16" t="s">
        <v>129</v>
      </c>
      <c r="BM241" s="16" t="s">
        <v>458</v>
      </c>
    </row>
    <row r="242" spans="2:47" s="1" customFormat="1" ht="12">
      <c r="B242" s="37"/>
      <c r="C242" s="38"/>
      <c r="D242" s="215" t="s">
        <v>131</v>
      </c>
      <c r="E242" s="38"/>
      <c r="F242" s="216" t="s">
        <v>454</v>
      </c>
      <c r="G242" s="38"/>
      <c r="H242" s="38"/>
      <c r="I242" s="129"/>
      <c r="J242" s="38"/>
      <c r="K242" s="38"/>
      <c r="L242" s="42"/>
      <c r="M242" s="217"/>
      <c r="N242" s="78"/>
      <c r="O242" s="78"/>
      <c r="P242" s="78"/>
      <c r="Q242" s="78"/>
      <c r="R242" s="78"/>
      <c r="S242" s="78"/>
      <c r="T242" s="79"/>
      <c r="AT242" s="16" t="s">
        <v>131</v>
      </c>
      <c r="AU242" s="16" t="s">
        <v>81</v>
      </c>
    </row>
    <row r="243" spans="2:65" s="1" customFormat="1" ht="16.5" customHeight="1">
      <c r="B243" s="37"/>
      <c r="C243" s="203" t="s">
        <v>459</v>
      </c>
      <c r="D243" s="203" t="s">
        <v>124</v>
      </c>
      <c r="E243" s="204" t="s">
        <v>460</v>
      </c>
      <c r="F243" s="205" t="s">
        <v>461</v>
      </c>
      <c r="G243" s="206" t="s">
        <v>146</v>
      </c>
      <c r="H243" s="207">
        <v>997</v>
      </c>
      <c r="I243" s="208"/>
      <c r="J243" s="209">
        <f>ROUND(I243*H243,2)</f>
        <v>0</v>
      </c>
      <c r="K243" s="205" t="s">
        <v>128</v>
      </c>
      <c r="L243" s="42"/>
      <c r="M243" s="210" t="s">
        <v>19</v>
      </c>
      <c r="N243" s="211" t="s">
        <v>42</v>
      </c>
      <c r="O243" s="78"/>
      <c r="P243" s="212">
        <f>O243*H243</f>
        <v>0</v>
      </c>
      <c r="Q243" s="212">
        <v>0.00011</v>
      </c>
      <c r="R243" s="212">
        <f>Q243*H243</f>
        <v>0.10967</v>
      </c>
      <c r="S243" s="212">
        <v>0</v>
      </c>
      <c r="T243" s="213">
        <f>S243*H243</f>
        <v>0</v>
      </c>
      <c r="AR243" s="16" t="s">
        <v>129</v>
      </c>
      <c r="AT243" s="16" t="s">
        <v>124</v>
      </c>
      <c r="AU243" s="16" t="s">
        <v>81</v>
      </c>
      <c r="AY243" s="16" t="s">
        <v>122</v>
      </c>
      <c r="BE243" s="214">
        <f>IF(N243="základní",J243,0)</f>
        <v>0</v>
      </c>
      <c r="BF243" s="214">
        <f>IF(N243="snížená",J243,0)</f>
        <v>0</v>
      </c>
      <c r="BG243" s="214">
        <f>IF(N243="zákl. přenesená",J243,0)</f>
        <v>0</v>
      </c>
      <c r="BH243" s="214">
        <f>IF(N243="sníž. přenesená",J243,0)</f>
        <v>0</v>
      </c>
      <c r="BI243" s="214">
        <f>IF(N243="nulová",J243,0)</f>
        <v>0</v>
      </c>
      <c r="BJ243" s="16" t="s">
        <v>79</v>
      </c>
      <c r="BK243" s="214">
        <f>ROUND(I243*H243,2)</f>
        <v>0</v>
      </c>
      <c r="BL243" s="16" t="s">
        <v>129</v>
      </c>
      <c r="BM243" s="16" t="s">
        <v>462</v>
      </c>
    </row>
    <row r="244" spans="2:47" s="1" customFormat="1" ht="12">
      <c r="B244" s="37"/>
      <c r="C244" s="38"/>
      <c r="D244" s="215" t="s">
        <v>131</v>
      </c>
      <c r="E244" s="38"/>
      <c r="F244" s="216" t="s">
        <v>454</v>
      </c>
      <c r="G244" s="38"/>
      <c r="H244" s="38"/>
      <c r="I244" s="129"/>
      <c r="J244" s="38"/>
      <c r="K244" s="38"/>
      <c r="L244" s="42"/>
      <c r="M244" s="217"/>
      <c r="N244" s="78"/>
      <c r="O244" s="78"/>
      <c r="P244" s="78"/>
      <c r="Q244" s="78"/>
      <c r="R244" s="78"/>
      <c r="S244" s="78"/>
      <c r="T244" s="79"/>
      <c r="AT244" s="16" t="s">
        <v>131</v>
      </c>
      <c r="AU244" s="16" t="s">
        <v>81</v>
      </c>
    </row>
    <row r="245" spans="2:65" s="1" customFormat="1" ht="16.5" customHeight="1">
      <c r="B245" s="37"/>
      <c r="C245" s="203" t="s">
        <v>463</v>
      </c>
      <c r="D245" s="203" t="s">
        <v>124</v>
      </c>
      <c r="E245" s="204" t="s">
        <v>464</v>
      </c>
      <c r="F245" s="205" t="s">
        <v>465</v>
      </c>
      <c r="G245" s="206" t="s">
        <v>146</v>
      </c>
      <c r="H245" s="207">
        <v>238</v>
      </c>
      <c r="I245" s="208"/>
      <c r="J245" s="209">
        <f>ROUND(I245*H245,2)</f>
        <v>0</v>
      </c>
      <c r="K245" s="205" t="s">
        <v>128</v>
      </c>
      <c r="L245" s="42"/>
      <c r="M245" s="210" t="s">
        <v>19</v>
      </c>
      <c r="N245" s="211" t="s">
        <v>42</v>
      </c>
      <c r="O245" s="78"/>
      <c r="P245" s="212">
        <f>O245*H245</f>
        <v>0</v>
      </c>
      <c r="Q245" s="212">
        <v>0.00038</v>
      </c>
      <c r="R245" s="212">
        <f>Q245*H245</f>
        <v>0.09044</v>
      </c>
      <c r="S245" s="212">
        <v>0</v>
      </c>
      <c r="T245" s="213">
        <f>S245*H245</f>
        <v>0</v>
      </c>
      <c r="AR245" s="16" t="s">
        <v>129</v>
      </c>
      <c r="AT245" s="16" t="s">
        <v>124</v>
      </c>
      <c r="AU245" s="16" t="s">
        <v>81</v>
      </c>
      <c r="AY245" s="16" t="s">
        <v>122</v>
      </c>
      <c r="BE245" s="214">
        <f>IF(N245="základní",J245,0)</f>
        <v>0</v>
      </c>
      <c r="BF245" s="214">
        <f>IF(N245="snížená",J245,0)</f>
        <v>0</v>
      </c>
      <c r="BG245" s="214">
        <f>IF(N245="zákl. přenesená",J245,0)</f>
        <v>0</v>
      </c>
      <c r="BH245" s="214">
        <f>IF(N245="sníž. přenesená",J245,0)</f>
        <v>0</v>
      </c>
      <c r="BI245" s="214">
        <f>IF(N245="nulová",J245,0)</f>
        <v>0</v>
      </c>
      <c r="BJ245" s="16" t="s">
        <v>79</v>
      </c>
      <c r="BK245" s="214">
        <f>ROUND(I245*H245,2)</f>
        <v>0</v>
      </c>
      <c r="BL245" s="16" t="s">
        <v>129</v>
      </c>
      <c r="BM245" s="16" t="s">
        <v>466</v>
      </c>
    </row>
    <row r="246" spans="2:47" s="1" customFormat="1" ht="12">
      <c r="B246" s="37"/>
      <c r="C246" s="38"/>
      <c r="D246" s="215" t="s">
        <v>131</v>
      </c>
      <c r="E246" s="38"/>
      <c r="F246" s="216" t="s">
        <v>454</v>
      </c>
      <c r="G246" s="38"/>
      <c r="H246" s="38"/>
      <c r="I246" s="129"/>
      <c r="J246" s="38"/>
      <c r="K246" s="38"/>
      <c r="L246" s="42"/>
      <c r="M246" s="217"/>
      <c r="N246" s="78"/>
      <c r="O246" s="78"/>
      <c r="P246" s="78"/>
      <c r="Q246" s="78"/>
      <c r="R246" s="78"/>
      <c r="S246" s="78"/>
      <c r="T246" s="79"/>
      <c r="AT246" s="16" t="s">
        <v>131</v>
      </c>
      <c r="AU246" s="16" t="s">
        <v>81</v>
      </c>
    </row>
    <row r="247" spans="2:65" s="1" customFormat="1" ht="16.5" customHeight="1">
      <c r="B247" s="37"/>
      <c r="C247" s="203" t="s">
        <v>467</v>
      </c>
      <c r="D247" s="203" t="s">
        <v>124</v>
      </c>
      <c r="E247" s="204" t="s">
        <v>468</v>
      </c>
      <c r="F247" s="205" t="s">
        <v>469</v>
      </c>
      <c r="G247" s="206" t="s">
        <v>127</v>
      </c>
      <c r="H247" s="207">
        <v>5.75</v>
      </c>
      <c r="I247" s="208"/>
      <c r="J247" s="209">
        <f>ROUND(I247*H247,2)</f>
        <v>0</v>
      </c>
      <c r="K247" s="205" t="s">
        <v>128</v>
      </c>
      <c r="L247" s="42"/>
      <c r="M247" s="210" t="s">
        <v>19</v>
      </c>
      <c r="N247" s="211" t="s">
        <v>42</v>
      </c>
      <c r="O247" s="78"/>
      <c r="P247" s="212">
        <f>O247*H247</f>
        <v>0</v>
      </c>
      <c r="Q247" s="212">
        <v>0.0026</v>
      </c>
      <c r="R247" s="212">
        <f>Q247*H247</f>
        <v>0.01495</v>
      </c>
      <c r="S247" s="212">
        <v>0</v>
      </c>
      <c r="T247" s="213">
        <f>S247*H247</f>
        <v>0</v>
      </c>
      <c r="AR247" s="16" t="s">
        <v>129</v>
      </c>
      <c r="AT247" s="16" t="s">
        <v>124</v>
      </c>
      <c r="AU247" s="16" t="s">
        <v>81</v>
      </c>
      <c r="AY247" s="16" t="s">
        <v>122</v>
      </c>
      <c r="BE247" s="214">
        <f>IF(N247="základní",J247,0)</f>
        <v>0</v>
      </c>
      <c r="BF247" s="214">
        <f>IF(N247="snížená",J247,0)</f>
        <v>0</v>
      </c>
      <c r="BG247" s="214">
        <f>IF(N247="zákl. přenesená",J247,0)</f>
        <v>0</v>
      </c>
      <c r="BH247" s="214">
        <f>IF(N247="sníž. přenesená",J247,0)</f>
        <v>0</v>
      </c>
      <c r="BI247" s="214">
        <f>IF(N247="nulová",J247,0)</f>
        <v>0</v>
      </c>
      <c r="BJ247" s="16" t="s">
        <v>79</v>
      </c>
      <c r="BK247" s="214">
        <f>ROUND(I247*H247,2)</f>
        <v>0</v>
      </c>
      <c r="BL247" s="16" t="s">
        <v>129</v>
      </c>
      <c r="BM247" s="16" t="s">
        <v>470</v>
      </c>
    </row>
    <row r="248" spans="2:47" s="1" customFormat="1" ht="12">
      <c r="B248" s="37"/>
      <c r="C248" s="38"/>
      <c r="D248" s="215" t="s">
        <v>131</v>
      </c>
      <c r="E248" s="38"/>
      <c r="F248" s="216" t="s">
        <v>454</v>
      </c>
      <c r="G248" s="38"/>
      <c r="H248" s="38"/>
      <c r="I248" s="129"/>
      <c r="J248" s="38"/>
      <c r="K248" s="38"/>
      <c r="L248" s="42"/>
      <c r="M248" s="217"/>
      <c r="N248" s="78"/>
      <c r="O248" s="78"/>
      <c r="P248" s="78"/>
      <c r="Q248" s="78"/>
      <c r="R248" s="78"/>
      <c r="S248" s="78"/>
      <c r="T248" s="79"/>
      <c r="AT248" s="16" t="s">
        <v>131</v>
      </c>
      <c r="AU248" s="16" t="s">
        <v>81</v>
      </c>
    </row>
    <row r="249" spans="2:65" s="1" customFormat="1" ht="16.5" customHeight="1">
      <c r="B249" s="37"/>
      <c r="C249" s="203" t="s">
        <v>471</v>
      </c>
      <c r="D249" s="203" t="s">
        <v>124</v>
      </c>
      <c r="E249" s="204" t="s">
        <v>472</v>
      </c>
      <c r="F249" s="205" t="s">
        <v>473</v>
      </c>
      <c r="G249" s="206" t="s">
        <v>127</v>
      </c>
      <c r="H249" s="207">
        <v>2</v>
      </c>
      <c r="I249" s="208"/>
      <c r="J249" s="209">
        <f>ROUND(I249*H249,2)</f>
        <v>0</v>
      </c>
      <c r="K249" s="205" t="s">
        <v>128</v>
      </c>
      <c r="L249" s="42"/>
      <c r="M249" s="210" t="s">
        <v>19</v>
      </c>
      <c r="N249" s="211" t="s">
        <v>42</v>
      </c>
      <c r="O249" s="78"/>
      <c r="P249" s="212">
        <f>O249*H249</f>
        <v>0</v>
      </c>
      <c r="Q249" s="212">
        <v>0.0026</v>
      </c>
      <c r="R249" s="212">
        <f>Q249*H249</f>
        <v>0.0052</v>
      </c>
      <c r="S249" s="212">
        <v>0</v>
      </c>
      <c r="T249" s="213">
        <f>S249*H249</f>
        <v>0</v>
      </c>
      <c r="AR249" s="16" t="s">
        <v>129</v>
      </c>
      <c r="AT249" s="16" t="s">
        <v>124</v>
      </c>
      <c r="AU249" s="16" t="s">
        <v>81</v>
      </c>
      <c r="AY249" s="16" t="s">
        <v>122</v>
      </c>
      <c r="BE249" s="214">
        <f>IF(N249="základní",J249,0)</f>
        <v>0</v>
      </c>
      <c r="BF249" s="214">
        <f>IF(N249="snížená",J249,0)</f>
        <v>0</v>
      </c>
      <c r="BG249" s="214">
        <f>IF(N249="zákl. přenesená",J249,0)</f>
        <v>0</v>
      </c>
      <c r="BH249" s="214">
        <f>IF(N249="sníž. přenesená",J249,0)</f>
        <v>0</v>
      </c>
      <c r="BI249" s="214">
        <f>IF(N249="nulová",J249,0)</f>
        <v>0</v>
      </c>
      <c r="BJ249" s="16" t="s">
        <v>79</v>
      </c>
      <c r="BK249" s="214">
        <f>ROUND(I249*H249,2)</f>
        <v>0</v>
      </c>
      <c r="BL249" s="16" t="s">
        <v>129</v>
      </c>
      <c r="BM249" s="16" t="s">
        <v>474</v>
      </c>
    </row>
    <row r="250" spans="2:47" s="1" customFormat="1" ht="12">
      <c r="B250" s="37"/>
      <c r="C250" s="38"/>
      <c r="D250" s="215" t="s">
        <v>131</v>
      </c>
      <c r="E250" s="38"/>
      <c r="F250" s="216" t="s">
        <v>454</v>
      </c>
      <c r="G250" s="38"/>
      <c r="H250" s="38"/>
      <c r="I250" s="129"/>
      <c r="J250" s="38"/>
      <c r="K250" s="38"/>
      <c r="L250" s="42"/>
      <c r="M250" s="217"/>
      <c r="N250" s="78"/>
      <c r="O250" s="78"/>
      <c r="P250" s="78"/>
      <c r="Q250" s="78"/>
      <c r="R250" s="78"/>
      <c r="S250" s="78"/>
      <c r="T250" s="79"/>
      <c r="AT250" s="16" t="s">
        <v>131</v>
      </c>
      <c r="AU250" s="16" t="s">
        <v>81</v>
      </c>
    </row>
    <row r="251" spans="2:65" s="1" customFormat="1" ht="22.5" customHeight="1">
      <c r="B251" s="37"/>
      <c r="C251" s="203" t="s">
        <v>475</v>
      </c>
      <c r="D251" s="203" t="s">
        <v>124</v>
      </c>
      <c r="E251" s="204" t="s">
        <v>476</v>
      </c>
      <c r="F251" s="205" t="s">
        <v>477</v>
      </c>
      <c r="G251" s="206" t="s">
        <v>146</v>
      </c>
      <c r="H251" s="207">
        <v>152</v>
      </c>
      <c r="I251" s="208"/>
      <c r="J251" s="209">
        <f>ROUND(I251*H251,2)</f>
        <v>0</v>
      </c>
      <c r="K251" s="205" t="s">
        <v>128</v>
      </c>
      <c r="L251" s="42"/>
      <c r="M251" s="210" t="s">
        <v>19</v>
      </c>
      <c r="N251" s="211" t="s">
        <v>42</v>
      </c>
      <c r="O251" s="78"/>
      <c r="P251" s="212">
        <f>O251*H251</f>
        <v>0</v>
      </c>
      <c r="Q251" s="212">
        <v>0.1554</v>
      </c>
      <c r="R251" s="212">
        <f>Q251*H251</f>
        <v>23.620800000000003</v>
      </c>
      <c r="S251" s="212">
        <v>0</v>
      </c>
      <c r="T251" s="213">
        <f>S251*H251</f>
        <v>0</v>
      </c>
      <c r="AR251" s="16" t="s">
        <v>129</v>
      </c>
      <c r="AT251" s="16" t="s">
        <v>124</v>
      </c>
      <c r="AU251" s="16" t="s">
        <v>81</v>
      </c>
      <c r="AY251" s="16" t="s">
        <v>122</v>
      </c>
      <c r="BE251" s="214">
        <f>IF(N251="základní",J251,0)</f>
        <v>0</v>
      </c>
      <c r="BF251" s="214">
        <f>IF(N251="snížená",J251,0)</f>
        <v>0</v>
      </c>
      <c r="BG251" s="214">
        <f>IF(N251="zákl. přenesená",J251,0)</f>
        <v>0</v>
      </c>
      <c r="BH251" s="214">
        <f>IF(N251="sníž. přenesená",J251,0)</f>
        <v>0</v>
      </c>
      <c r="BI251" s="214">
        <f>IF(N251="nulová",J251,0)</f>
        <v>0</v>
      </c>
      <c r="BJ251" s="16" t="s">
        <v>79</v>
      </c>
      <c r="BK251" s="214">
        <f>ROUND(I251*H251,2)</f>
        <v>0</v>
      </c>
      <c r="BL251" s="16" t="s">
        <v>129</v>
      </c>
      <c r="BM251" s="16" t="s">
        <v>478</v>
      </c>
    </row>
    <row r="252" spans="2:47" s="1" customFormat="1" ht="12">
      <c r="B252" s="37"/>
      <c r="C252" s="38"/>
      <c r="D252" s="215" t="s">
        <v>131</v>
      </c>
      <c r="E252" s="38"/>
      <c r="F252" s="216" t="s">
        <v>479</v>
      </c>
      <c r="G252" s="38"/>
      <c r="H252" s="38"/>
      <c r="I252" s="129"/>
      <c r="J252" s="38"/>
      <c r="K252" s="38"/>
      <c r="L252" s="42"/>
      <c r="M252" s="217"/>
      <c r="N252" s="78"/>
      <c r="O252" s="78"/>
      <c r="P252" s="78"/>
      <c r="Q252" s="78"/>
      <c r="R252" s="78"/>
      <c r="S252" s="78"/>
      <c r="T252" s="79"/>
      <c r="AT252" s="16" t="s">
        <v>131</v>
      </c>
      <c r="AU252" s="16" t="s">
        <v>81</v>
      </c>
    </row>
    <row r="253" spans="2:51" s="11" customFormat="1" ht="12">
      <c r="B253" s="218"/>
      <c r="C253" s="219"/>
      <c r="D253" s="215" t="s">
        <v>155</v>
      </c>
      <c r="E253" s="220" t="s">
        <v>19</v>
      </c>
      <c r="F253" s="221" t="s">
        <v>158</v>
      </c>
      <c r="G253" s="219"/>
      <c r="H253" s="220" t="s">
        <v>19</v>
      </c>
      <c r="I253" s="222"/>
      <c r="J253" s="219"/>
      <c r="K253" s="219"/>
      <c r="L253" s="223"/>
      <c r="M253" s="224"/>
      <c r="N253" s="225"/>
      <c r="O253" s="225"/>
      <c r="P253" s="225"/>
      <c r="Q253" s="225"/>
      <c r="R253" s="225"/>
      <c r="S253" s="225"/>
      <c r="T253" s="226"/>
      <c r="AT253" s="227" t="s">
        <v>155</v>
      </c>
      <c r="AU253" s="227" t="s">
        <v>81</v>
      </c>
      <c r="AV253" s="11" t="s">
        <v>79</v>
      </c>
      <c r="AW253" s="11" t="s">
        <v>32</v>
      </c>
      <c r="AX253" s="11" t="s">
        <v>71</v>
      </c>
      <c r="AY253" s="227" t="s">
        <v>122</v>
      </c>
    </row>
    <row r="254" spans="2:51" s="12" customFormat="1" ht="12">
      <c r="B254" s="228"/>
      <c r="C254" s="229"/>
      <c r="D254" s="215" t="s">
        <v>155</v>
      </c>
      <c r="E254" s="230" t="s">
        <v>19</v>
      </c>
      <c r="F254" s="231" t="s">
        <v>480</v>
      </c>
      <c r="G254" s="229"/>
      <c r="H254" s="232">
        <v>52</v>
      </c>
      <c r="I254" s="233"/>
      <c r="J254" s="229"/>
      <c r="K254" s="229"/>
      <c r="L254" s="234"/>
      <c r="M254" s="235"/>
      <c r="N254" s="236"/>
      <c r="O254" s="236"/>
      <c r="P254" s="236"/>
      <c r="Q254" s="236"/>
      <c r="R254" s="236"/>
      <c r="S254" s="236"/>
      <c r="T254" s="237"/>
      <c r="AT254" s="238" t="s">
        <v>155</v>
      </c>
      <c r="AU254" s="238" t="s">
        <v>81</v>
      </c>
      <c r="AV254" s="12" t="s">
        <v>81</v>
      </c>
      <c r="AW254" s="12" t="s">
        <v>32</v>
      </c>
      <c r="AX254" s="12" t="s">
        <v>71</v>
      </c>
      <c r="AY254" s="238" t="s">
        <v>122</v>
      </c>
    </row>
    <row r="255" spans="2:51" s="11" customFormat="1" ht="12">
      <c r="B255" s="218"/>
      <c r="C255" s="219"/>
      <c r="D255" s="215" t="s">
        <v>155</v>
      </c>
      <c r="E255" s="220" t="s">
        <v>19</v>
      </c>
      <c r="F255" s="221" t="s">
        <v>481</v>
      </c>
      <c r="G255" s="219"/>
      <c r="H255" s="220" t="s">
        <v>19</v>
      </c>
      <c r="I255" s="222"/>
      <c r="J255" s="219"/>
      <c r="K255" s="219"/>
      <c r="L255" s="223"/>
      <c r="M255" s="224"/>
      <c r="N255" s="225"/>
      <c r="O255" s="225"/>
      <c r="P255" s="225"/>
      <c r="Q255" s="225"/>
      <c r="R255" s="225"/>
      <c r="S255" s="225"/>
      <c r="T255" s="226"/>
      <c r="AT255" s="227" t="s">
        <v>155</v>
      </c>
      <c r="AU255" s="227" t="s">
        <v>81</v>
      </c>
      <c r="AV255" s="11" t="s">
        <v>79</v>
      </c>
      <c r="AW255" s="11" t="s">
        <v>32</v>
      </c>
      <c r="AX255" s="11" t="s">
        <v>71</v>
      </c>
      <c r="AY255" s="227" t="s">
        <v>122</v>
      </c>
    </row>
    <row r="256" spans="2:51" s="12" customFormat="1" ht="12">
      <c r="B256" s="228"/>
      <c r="C256" s="229"/>
      <c r="D256" s="215" t="s">
        <v>155</v>
      </c>
      <c r="E256" s="230" t="s">
        <v>19</v>
      </c>
      <c r="F256" s="231" t="s">
        <v>482</v>
      </c>
      <c r="G256" s="229"/>
      <c r="H256" s="232">
        <v>100</v>
      </c>
      <c r="I256" s="233"/>
      <c r="J256" s="229"/>
      <c r="K256" s="229"/>
      <c r="L256" s="234"/>
      <c r="M256" s="235"/>
      <c r="N256" s="236"/>
      <c r="O256" s="236"/>
      <c r="P256" s="236"/>
      <c r="Q256" s="236"/>
      <c r="R256" s="236"/>
      <c r="S256" s="236"/>
      <c r="T256" s="237"/>
      <c r="AT256" s="238" t="s">
        <v>155</v>
      </c>
      <c r="AU256" s="238" t="s">
        <v>81</v>
      </c>
      <c r="AV256" s="12" t="s">
        <v>81</v>
      </c>
      <c r="AW256" s="12" t="s">
        <v>32</v>
      </c>
      <c r="AX256" s="12" t="s">
        <v>71</v>
      </c>
      <c r="AY256" s="238" t="s">
        <v>122</v>
      </c>
    </row>
    <row r="257" spans="2:51" s="13" customFormat="1" ht="12">
      <c r="B257" s="239"/>
      <c r="C257" s="240"/>
      <c r="D257" s="215" t="s">
        <v>155</v>
      </c>
      <c r="E257" s="241" t="s">
        <v>19</v>
      </c>
      <c r="F257" s="242" t="s">
        <v>160</v>
      </c>
      <c r="G257" s="240"/>
      <c r="H257" s="243">
        <v>152</v>
      </c>
      <c r="I257" s="244"/>
      <c r="J257" s="240"/>
      <c r="K257" s="240"/>
      <c r="L257" s="245"/>
      <c r="M257" s="246"/>
      <c r="N257" s="247"/>
      <c r="O257" s="247"/>
      <c r="P257" s="247"/>
      <c r="Q257" s="247"/>
      <c r="R257" s="247"/>
      <c r="S257" s="247"/>
      <c r="T257" s="248"/>
      <c r="AT257" s="249" t="s">
        <v>155</v>
      </c>
      <c r="AU257" s="249" t="s">
        <v>81</v>
      </c>
      <c r="AV257" s="13" t="s">
        <v>129</v>
      </c>
      <c r="AW257" s="13" t="s">
        <v>32</v>
      </c>
      <c r="AX257" s="13" t="s">
        <v>79</v>
      </c>
      <c r="AY257" s="249" t="s">
        <v>122</v>
      </c>
    </row>
    <row r="258" spans="2:65" s="1" customFormat="1" ht="16.5" customHeight="1">
      <c r="B258" s="37"/>
      <c r="C258" s="250" t="s">
        <v>483</v>
      </c>
      <c r="D258" s="250" t="s">
        <v>196</v>
      </c>
      <c r="E258" s="251" t="s">
        <v>484</v>
      </c>
      <c r="F258" s="252" t="s">
        <v>485</v>
      </c>
      <c r="G258" s="253" t="s">
        <v>146</v>
      </c>
      <c r="H258" s="254">
        <v>152</v>
      </c>
      <c r="I258" s="255"/>
      <c r="J258" s="256">
        <f>ROUND(I258*H258,2)</f>
        <v>0</v>
      </c>
      <c r="K258" s="252" t="s">
        <v>128</v>
      </c>
      <c r="L258" s="257"/>
      <c r="M258" s="258" t="s">
        <v>19</v>
      </c>
      <c r="N258" s="259" t="s">
        <v>42</v>
      </c>
      <c r="O258" s="78"/>
      <c r="P258" s="212">
        <f>O258*H258</f>
        <v>0</v>
      </c>
      <c r="Q258" s="212">
        <v>0.081</v>
      </c>
      <c r="R258" s="212">
        <f>Q258*H258</f>
        <v>12.312000000000001</v>
      </c>
      <c r="S258" s="212">
        <v>0</v>
      </c>
      <c r="T258" s="213">
        <f>S258*H258</f>
        <v>0</v>
      </c>
      <c r="AR258" s="16" t="s">
        <v>172</v>
      </c>
      <c r="AT258" s="16" t="s">
        <v>196</v>
      </c>
      <c r="AU258" s="16" t="s">
        <v>81</v>
      </c>
      <c r="AY258" s="16" t="s">
        <v>122</v>
      </c>
      <c r="BE258" s="214">
        <f>IF(N258="základní",J258,0)</f>
        <v>0</v>
      </c>
      <c r="BF258" s="214">
        <f>IF(N258="snížená",J258,0)</f>
        <v>0</v>
      </c>
      <c r="BG258" s="214">
        <f>IF(N258="zákl. přenesená",J258,0)</f>
        <v>0</v>
      </c>
      <c r="BH258" s="214">
        <f>IF(N258="sníž. přenesená",J258,0)</f>
        <v>0</v>
      </c>
      <c r="BI258" s="214">
        <f>IF(N258="nulová",J258,0)</f>
        <v>0</v>
      </c>
      <c r="BJ258" s="16" t="s">
        <v>79</v>
      </c>
      <c r="BK258" s="214">
        <f>ROUND(I258*H258,2)</f>
        <v>0</v>
      </c>
      <c r="BL258" s="16" t="s">
        <v>129</v>
      </c>
      <c r="BM258" s="16" t="s">
        <v>486</v>
      </c>
    </row>
    <row r="259" spans="2:65" s="1" customFormat="1" ht="22.5" customHeight="1">
      <c r="B259" s="37"/>
      <c r="C259" s="203" t="s">
        <v>487</v>
      </c>
      <c r="D259" s="203" t="s">
        <v>124</v>
      </c>
      <c r="E259" s="204" t="s">
        <v>488</v>
      </c>
      <c r="F259" s="205" t="s">
        <v>489</v>
      </c>
      <c r="G259" s="206" t="s">
        <v>146</v>
      </c>
      <c r="H259" s="207">
        <v>38.5</v>
      </c>
      <c r="I259" s="208"/>
      <c r="J259" s="209">
        <f>ROUND(I259*H259,2)</f>
        <v>0</v>
      </c>
      <c r="K259" s="205" t="s">
        <v>128</v>
      </c>
      <c r="L259" s="42"/>
      <c r="M259" s="210" t="s">
        <v>19</v>
      </c>
      <c r="N259" s="211" t="s">
        <v>42</v>
      </c>
      <c r="O259" s="78"/>
      <c r="P259" s="212">
        <f>O259*H259</f>
        <v>0</v>
      </c>
      <c r="Q259" s="212">
        <v>0.00061</v>
      </c>
      <c r="R259" s="212">
        <f>Q259*H259</f>
        <v>0.023485</v>
      </c>
      <c r="S259" s="212">
        <v>0</v>
      </c>
      <c r="T259" s="213">
        <f>S259*H259</f>
        <v>0</v>
      </c>
      <c r="AR259" s="16" t="s">
        <v>129</v>
      </c>
      <c r="AT259" s="16" t="s">
        <v>124</v>
      </c>
      <c r="AU259" s="16" t="s">
        <v>81</v>
      </c>
      <c r="AY259" s="16" t="s">
        <v>122</v>
      </c>
      <c r="BE259" s="214">
        <f>IF(N259="základní",J259,0)</f>
        <v>0</v>
      </c>
      <c r="BF259" s="214">
        <f>IF(N259="snížená",J259,0)</f>
        <v>0</v>
      </c>
      <c r="BG259" s="214">
        <f>IF(N259="zákl. přenesená",J259,0)</f>
        <v>0</v>
      </c>
      <c r="BH259" s="214">
        <f>IF(N259="sníž. přenesená",J259,0)</f>
        <v>0</v>
      </c>
      <c r="BI259" s="214">
        <f>IF(N259="nulová",J259,0)</f>
        <v>0</v>
      </c>
      <c r="BJ259" s="16" t="s">
        <v>79</v>
      </c>
      <c r="BK259" s="214">
        <f>ROUND(I259*H259,2)</f>
        <v>0</v>
      </c>
      <c r="BL259" s="16" t="s">
        <v>129</v>
      </c>
      <c r="BM259" s="16" t="s">
        <v>490</v>
      </c>
    </row>
    <row r="260" spans="2:47" s="1" customFormat="1" ht="12">
      <c r="B260" s="37"/>
      <c r="C260" s="38"/>
      <c r="D260" s="215" t="s">
        <v>131</v>
      </c>
      <c r="E260" s="38"/>
      <c r="F260" s="216" t="s">
        <v>491</v>
      </c>
      <c r="G260" s="38"/>
      <c r="H260" s="38"/>
      <c r="I260" s="129"/>
      <c r="J260" s="38"/>
      <c r="K260" s="38"/>
      <c r="L260" s="42"/>
      <c r="M260" s="217"/>
      <c r="N260" s="78"/>
      <c r="O260" s="78"/>
      <c r="P260" s="78"/>
      <c r="Q260" s="78"/>
      <c r="R260" s="78"/>
      <c r="S260" s="78"/>
      <c r="T260" s="79"/>
      <c r="AT260" s="16" t="s">
        <v>131</v>
      </c>
      <c r="AU260" s="16" t="s">
        <v>81</v>
      </c>
    </row>
    <row r="261" spans="2:51" s="12" customFormat="1" ht="12">
      <c r="B261" s="228"/>
      <c r="C261" s="229"/>
      <c r="D261" s="215" t="s">
        <v>155</v>
      </c>
      <c r="E261" s="230" t="s">
        <v>19</v>
      </c>
      <c r="F261" s="231" t="s">
        <v>492</v>
      </c>
      <c r="G261" s="229"/>
      <c r="H261" s="232">
        <v>38.5</v>
      </c>
      <c r="I261" s="233"/>
      <c r="J261" s="229"/>
      <c r="K261" s="229"/>
      <c r="L261" s="234"/>
      <c r="M261" s="235"/>
      <c r="N261" s="236"/>
      <c r="O261" s="236"/>
      <c r="P261" s="236"/>
      <c r="Q261" s="236"/>
      <c r="R261" s="236"/>
      <c r="S261" s="236"/>
      <c r="T261" s="237"/>
      <c r="AT261" s="238" t="s">
        <v>155</v>
      </c>
      <c r="AU261" s="238" t="s">
        <v>81</v>
      </c>
      <c r="AV261" s="12" t="s">
        <v>81</v>
      </c>
      <c r="AW261" s="12" t="s">
        <v>32</v>
      </c>
      <c r="AX261" s="12" t="s">
        <v>79</v>
      </c>
      <c r="AY261" s="238" t="s">
        <v>122</v>
      </c>
    </row>
    <row r="262" spans="2:65" s="1" customFormat="1" ht="22.5" customHeight="1">
      <c r="B262" s="37"/>
      <c r="C262" s="203" t="s">
        <v>493</v>
      </c>
      <c r="D262" s="203" t="s">
        <v>124</v>
      </c>
      <c r="E262" s="204" t="s">
        <v>494</v>
      </c>
      <c r="F262" s="205" t="s">
        <v>495</v>
      </c>
      <c r="G262" s="206" t="s">
        <v>127</v>
      </c>
      <c r="H262" s="207">
        <v>8100</v>
      </c>
      <c r="I262" s="208"/>
      <c r="J262" s="209">
        <f>ROUND(I262*H262,2)</f>
        <v>0</v>
      </c>
      <c r="K262" s="205" t="s">
        <v>128</v>
      </c>
      <c r="L262" s="42"/>
      <c r="M262" s="210" t="s">
        <v>19</v>
      </c>
      <c r="N262" s="211" t="s">
        <v>42</v>
      </c>
      <c r="O262" s="78"/>
      <c r="P262" s="212">
        <f>O262*H262</f>
        <v>0</v>
      </c>
      <c r="Q262" s="212">
        <v>0</v>
      </c>
      <c r="R262" s="212">
        <f>Q262*H262</f>
        <v>0</v>
      </c>
      <c r="S262" s="212">
        <v>0.02</v>
      </c>
      <c r="T262" s="213">
        <f>S262*H262</f>
        <v>162</v>
      </c>
      <c r="AR262" s="16" t="s">
        <v>129</v>
      </c>
      <c r="AT262" s="16" t="s">
        <v>124</v>
      </c>
      <c r="AU262" s="16" t="s">
        <v>81</v>
      </c>
      <c r="AY262" s="16" t="s">
        <v>122</v>
      </c>
      <c r="BE262" s="214">
        <f>IF(N262="základní",J262,0)</f>
        <v>0</v>
      </c>
      <c r="BF262" s="214">
        <f>IF(N262="snížená",J262,0)</f>
        <v>0</v>
      </c>
      <c r="BG262" s="214">
        <f>IF(N262="zákl. přenesená",J262,0)</f>
        <v>0</v>
      </c>
      <c r="BH262" s="214">
        <f>IF(N262="sníž. přenesená",J262,0)</f>
        <v>0</v>
      </c>
      <c r="BI262" s="214">
        <f>IF(N262="nulová",J262,0)</f>
        <v>0</v>
      </c>
      <c r="BJ262" s="16" t="s">
        <v>79</v>
      </c>
      <c r="BK262" s="214">
        <f>ROUND(I262*H262,2)</f>
        <v>0</v>
      </c>
      <c r="BL262" s="16" t="s">
        <v>129</v>
      </c>
      <c r="BM262" s="16" t="s">
        <v>496</v>
      </c>
    </row>
    <row r="263" spans="2:47" s="1" customFormat="1" ht="12">
      <c r="B263" s="37"/>
      <c r="C263" s="38"/>
      <c r="D263" s="215" t="s">
        <v>131</v>
      </c>
      <c r="E263" s="38"/>
      <c r="F263" s="216" t="s">
        <v>497</v>
      </c>
      <c r="G263" s="38"/>
      <c r="H263" s="38"/>
      <c r="I263" s="129"/>
      <c r="J263" s="38"/>
      <c r="K263" s="38"/>
      <c r="L263" s="42"/>
      <c r="M263" s="217"/>
      <c r="N263" s="78"/>
      <c r="O263" s="78"/>
      <c r="P263" s="78"/>
      <c r="Q263" s="78"/>
      <c r="R263" s="78"/>
      <c r="S263" s="78"/>
      <c r="T263" s="79"/>
      <c r="AT263" s="16" t="s">
        <v>131</v>
      </c>
      <c r="AU263" s="16" t="s">
        <v>81</v>
      </c>
    </row>
    <row r="264" spans="2:65" s="1" customFormat="1" ht="33.75" customHeight="1">
      <c r="B264" s="37"/>
      <c r="C264" s="203" t="s">
        <v>498</v>
      </c>
      <c r="D264" s="203" t="s">
        <v>124</v>
      </c>
      <c r="E264" s="204" t="s">
        <v>499</v>
      </c>
      <c r="F264" s="205" t="s">
        <v>500</v>
      </c>
      <c r="G264" s="206" t="s">
        <v>127</v>
      </c>
      <c r="H264" s="207">
        <v>537</v>
      </c>
      <c r="I264" s="208"/>
      <c r="J264" s="209">
        <f>ROUND(I264*H264,2)</f>
        <v>0</v>
      </c>
      <c r="K264" s="205" t="s">
        <v>128</v>
      </c>
      <c r="L264" s="42"/>
      <c r="M264" s="210" t="s">
        <v>19</v>
      </c>
      <c r="N264" s="211" t="s">
        <v>42</v>
      </c>
      <c r="O264" s="78"/>
      <c r="P264" s="212">
        <f>O264*H264</f>
        <v>0</v>
      </c>
      <c r="Q264" s="212">
        <v>0</v>
      </c>
      <c r="R264" s="212">
        <f>Q264*H264</f>
        <v>0</v>
      </c>
      <c r="S264" s="212">
        <v>0.252</v>
      </c>
      <c r="T264" s="213">
        <f>S264*H264</f>
        <v>135.324</v>
      </c>
      <c r="AR264" s="16" t="s">
        <v>129</v>
      </c>
      <c r="AT264" s="16" t="s">
        <v>124</v>
      </c>
      <c r="AU264" s="16" t="s">
        <v>81</v>
      </c>
      <c r="AY264" s="16" t="s">
        <v>122</v>
      </c>
      <c r="BE264" s="214">
        <f>IF(N264="základní",J264,0)</f>
        <v>0</v>
      </c>
      <c r="BF264" s="214">
        <f>IF(N264="snížená",J264,0)</f>
        <v>0</v>
      </c>
      <c r="BG264" s="214">
        <f>IF(N264="zákl. přenesená",J264,0)</f>
        <v>0</v>
      </c>
      <c r="BH264" s="214">
        <f>IF(N264="sníž. přenesená",J264,0)</f>
        <v>0</v>
      </c>
      <c r="BI264" s="214">
        <f>IF(N264="nulová",J264,0)</f>
        <v>0</v>
      </c>
      <c r="BJ264" s="16" t="s">
        <v>79</v>
      </c>
      <c r="BK264" s="214">
        <f>ROUND(I264*H264,2)</f>
        <v>0</v>
      </c>
      <c r="BL264" s="16" t="s">
        <v>129</v>
      </c>
      <c r="BM264" s="16" t="s">
        <v>501</v>
      </c>
    </row>
    <row r="265" spans="2:47" s="1" customFormat="1" ht="12">
      <c r="B265" s="37"/>
      <c r="C265" s="38"/>
      <c r="D265" s="215" t="s">
        <v>131</v>
      </c>
      <c r="E265" s="38"/>
      <c r="F265" s="216" t="s">
        <v>502</v>
      </c>
      <c r="G265" s="38"/>
      <c r="H265" s="38"/>
      <c r="I265" s="129"/>
      <c r="J265" s="38"/>
      <c r="K265" s="38"/>
      <c r="L265" s="42"/>
      <c r="M265" s="217"/>
      <c r="N265" s="78"/>
      <c r="O265" s="78"/>
      <c r="P265" s="78"/>
      <c r="Q265" s="78"/>
      <c r="R265" s="78"/>
      <c r="S265" s="78"/>
      <c r="T265" s="79"/>
      <c r="AT265" s="16" t="s">
        <v>131</v>
      </c>
      <c r="AU265" s="16" t="s">
        <v>81</v>
      </c>
    </row>
    <row r="266" spans="2:63" s="10" customFormat="1" ht="22.8" customHeight="1">
      <c r="B266" s="187"/>
      <c r="C266" s="188"/>
      <c r="D266" s="189" t="s">
        <v>70</v>
      </c>
      <c r="E266" s="201" t="s">
        <v>503</v>
      </c>
      <c r="F266" s="201" t="s">
        <v>504</v>
      </c>
      <c r="G266" s="188"/>
      <c r="H266" s="188"/>
      <c r="I266" s="191"/>
      <c r="J266" s="202">
        <f>BK266</f>
        <v>0</v>
      </c>
      <c r="K266" s="188"/>
      <c r="L266" s="193"/>
      <c r="M266" s="194"/>
      <c r="N266" s="195"/>
      <c r="O266" s="195"/>
      <c r="P266" s="196">
        <f>SUM(P267:P275)</f>
        <v>0</v>
      </c>
      <c r="Q266" s="195"/>
      <c r="R266" s="196">
        <f>SUM(R267:R275)</f>
        <v>0</v>
      </c>
      <c r="S266" s="195"/>
      <c r="T266" s="197">
        <f>SUM(T267:T275)</f>
        <v>0</v>
      </c>
      <c r="AR266" s="198" t="s">
        <v>79</v>
      </c>
      <c r="AT266" s="199" t="s">
        <v>70</v>
      </c>
      <c r="AU266" s="199" t="s">
        <v>79</v>
      </c>
      <c r="AY266" s="198" t="s">
        <v>122</v>
      </c>
      <c r="BK266" s="200">
        <f>SUM(BK267:BK275)</f>
        <v>0</v>
      </c>
    </row>
    <row r="267" spans="2:65" s="1" customFormat="1" ht="16.5" customHeight="1">
      <c r="B267" s="37"/>
      <c r="C267" s="203" t="s">
        <v>505</v>
      </c>
      <c r="D267" s="203" t="s">
        <v>124</v>
      </c>
      <c r="E267" s="204" t="s">
        <v>506</v>
      </c>
      <c r="F267" s="205" t="s">
        <v>507</v>
      </c>
      <c r="G267" s="206" t="s">
        <v>185</v>
      </c>
      <c r="H267" s="207">
        <v>118.14</v>
      </c>
      <c r="I267" s="208"/>
      <c r="J267" s="209">
        <f>ROUND(I267*H267,2)</f>
        <v>0</v>
      </c>
      <c r="K267" s="205" t="s">
        <v>128</v>
      </c>
      <c r="L267" s="42"/>
      <c r="M267" s="210" t="s">
        <v>19</v>
      </c>
      <c r="N267" s="211" t="s">
        <v>42</v>
      </c>
      <c r="O267" s="78"/>
      <c r="P267" s="212">
        <f>O267*H267</f>
        <v>0</v>
      </c>
      <c r="Q267" s="212">
        <v>0</v>
      </c>
      <c r="R267" s="212">
        <f>Q267*H267</f>
        <v>0</v>
      </c>
      <c r="S267" s="212">
        <v>0</v>
      </c>
      <c r="T267" s="213">
        <f>S267*H267</f>
        <v>0</v>
      </c>
      <c r="AR267" s="16" t="s">
        <v>129</v>
      </c>
      <c r="AT267" s="16" t="s">
        <v>124</v>
      </c>
      <c r="AU267" s="16" t="s">
        <v>81</v>
      </c>
      <c r="AY267" s="16" t="s">
        <v>122</v>
      </c>
      <c r="BE267" s="214">
        <f>IF(N267="základní",J267,0)</f>
        <v>0</v>
      </c>
      <c r="BF267" s="214">
        <f>IF(N267="snížená",J267,0)</f>
        <v>0</v>
      </c>
      <c r="BG267" s="214">
        <f>IF(N267="zákl. přenesená",J267,0)</f>
        <v>0</v>
      </c>
      <c r="BH267" s="214">
        <f>IF(N267="sníž. přenesená",J267,0)</f>
        <v>0</v>
      </c>
      <c r="BI267" s="214">
        <f>IF(N267="nulová",J267,0)</f>
        <v>0</v>
      </c>
      <c r="BJ267" s="16" t="s">
        <v>79</v>
      </c>
      <c r="BK267" s="214">
        <f>ROUND(I267*H267,2)</f>
        <v>0</v>
      </c>
      <c r="BL267" s="16" t="s">
        <v>129</v>
      </c>
      <c r="BM267" s="16" t="s">
        <v>508</v>
      </c>
    </row>
    <row r="268" spans="2:47" s="1" customFormat="1" ht="12">
      <c r="B268" s="37"/>
      <c r="C268" s="38"/>
      <c r="D268" s="215" t="s">
        <v>131</v>
      </c>
      <c r="E268" s="38"/>
      <c r="F268" s="216" t="s">
        <v>509</v>
      </c>
      <c r="G268" s="38"/>
      <c r="H268" s="38"/>
      <c r="I268" s="129"/>
      <c r="J268" s="38"/>
      <c r="K268" s="38"/>
      <c r="L268" s="42"/>
      <c r="M268" s="217"/>
      <c r="N268" s="78"/>
      <c r="O268" s="78"/>
      <c r="P268" s="78"/>
      <c r="Q268" s="78"/>
      <c r="R268" s="78"/>
      <c r="S268" s="78"/>
      <c r="T268" s="79"/>
      <c r="AT268" s="16" t="s">
        <v>131</v>
      </c>
      <c r="AU268" s="16" t="s">
        <v>81</v>
      </c>
    </row>
    <row r="269" spans="2:51" s="11" customFormat="1" ht="12">
      <c r="B269" s="218"/>
      <c r="C269" s="219"/>
      <c r="D269" s="215" t="s">
        <v>155</v>
      </c>
      <c r="E269" s="220" t="s">
        <v>19</v>
      </c>
      <c r="F269" s="221" t="s">
        <v>510</v>
      </c>
      <c r="G269" s="219"/>
      <c r="H269" s="220" t="s">
        <v>19</v>
      </c>
      <c r="I269" s="222"/>
      <c r="J269" s="219"/>
      <c r="K269" s="219"/>
      <c r="L269" s="223"/>
      <c r="M269" s="224"/>
      <c r="N269" s="225"/>
      <c r="O269" s="225"/>
      <c r="P269" s="225"/>
      <c r="Q269" s="225"/>
      <c r="R269" s="225"/>
      <c r="S269" s="225"/>
      <c r="T269" s="226"/>
      <c r="AT269" s="227" t="s">
        <v>155</v>
      </c>
      <c r="AU269" s="227" t="s">
        <v>81</v>
      </c>
      <c r="AV269" s="11" t="s">
        <v>79</v>
      </c>
      <c r="AW269" s="11" t="s">
        <v>32</v>
      </c>
      <c r="AX269" s="11" t="s">
        <v>71</v>
      </c>
      <c r="AY269" s="227" t="s">
        <v>122</v>
      </c>
    </row>
    <row r="270" spans="2:51" s="12" customFormat="1" ht="12">
      <c r="B270" s="228"/>
      <c r="C270" s="229"/>
      <c r="D270" s="215" t="s">
        <v>155</v>
      </c>
      <c r="E270" s="230" t="s">
        <v>19</v>
      </c>
      <c r="F270" s="231" t="s">
        <v>511</v>
      </c>
      <c r="G270" s="229"/>
      <c r="H270" s="232">
        <v>118.14</v>
      </c>
      <c r="I270" s="233"/>
      <c r="J270" s="229"/>
      <c r="K270" s="229"/>
      <c r="L270" s="234"/>
      <c r="M270" s="235"/>
      <c r="N270" s="236"/>
      <c r="O270" s="236"/>
      <c r="P270" s="236"/>
      <c r="Q270" s="236"/>
      <c r="R270" s="236"/>
      <c r="S270" s="236"/>
      <c r="T270" s="237"/>
      <c r="AT270" s="238" t="s">
        <v>155</v>
      </c>
      <c r="AU270" s="238" t="s">
        <v>81</v>
      </c>
      <c r="AV270" s="12" t="s">
        <v>81</v>
      </c>
      <c r="AW270" s="12" t="s">
        <v>32</v>
      </c>
      <c r="AX270" s="12" t="s">
        <v>79</v>
      </c>
      <c r="AY270" s="238" t="s">
        <v>122</v>
      </c>
    </row>
    <row r="271" spans="2:65" s="1" customFormat="1" ht="22.5" customHeight="1">
      <c r="B271" s="37"/>
      <c r="C271" s="203" t="s">
        <v>512</v>
      </c>
      <c r="D271" s="203" t="s">
        <v>124</v>
      </c>
      <c r="E271" s="204" t="s">
        <v>513</v>
      </c>
      <c r="F271" s="205" t="s">
        <v>514</v>
      </c>
      <c r="G271" s="206" t="s">
        <v>185</v>
      </c>
      <c r="H271" s="207">
        <v>5.5</v>
      </c>
      <c r="I271" s="208"/>
      <c r="J271" s="209">
        <f>ROUND(I271*H271,2)</f>
        <v>0</v>
      </c>
      <c r="K271" s="205" t="s">
        <v>19</v>
      </c>
      <c r="L271" s="42"/>
      <c r="M271" s="210" t="s">
        <v>19</v>
      </c>
      <c r="N271" s="211" t="s">
        <v>42</v>
      </c>
      <c r="O271" s="78"/>
      <c r="P271" s="212">
        <f>O271*H271</f>
        <v>0</v>
      </c>
      <c r="Q271" s="212">
        <v>0</v>
      </c>
      <c r="R271" s="212">
        <f>Q271*H271</f>
        <v>0</v>
      </c>
      <c r="S271" s="212">
        <v>0</v>
      </c>
      <c r="T271" s="213">
        <f>S271*H271</f>
        <v>0</v>
      </c>
      <c r="AR271" s="16" t="s">
        <v>129</v>
      </c>
      <c r="AT271" s="16" t="s">
        <v>124</v>
      </c>
      <c r="AU271" s="16" t="s">
        <v>81</v>
      </c>
      <c r="AY271" s="16" t="s">
        <v>122</v>
      </c>
      <c r="BE271" s="214">
        <f>IF(N271="základní",J271,0)</f>
        <v>0</v>
      </c>
      <c r="BF271" s="214">
        <f>IF(N271="snížená",J271,0)</f>
        <v>0</v>
      </c>
      <c r="BG271" s="214">
        <f>IF(N271="zákl. přenesená",J271,0)</f>
        <v>0</v>
      </c>
      <c r="BH271" s="214">
        <f>IF(N271="sníž. přenesená",J271,0)</f>
        <v>0</v>
      </c>
      <c r="BI271" s="214">
        <f>IF(N271="nulová",J271,0)</f>
        <v>0</v>
      </c>
      <c r="BJ271" s="16" t="s">
        <v>79</v>
      </c>
      <c r="BK271" s="214">
        <f>ROUND(I271*H271,2)</f>
        <v>0</v>
      </c>
      <c r="BL271" s="16" t="s">
        <v>129</v>
      </c>
      <c r="BM271" s="16" t="s">
        <v>515</v>
      </c>
    </row>
    <row r="272" spans="2:65" s="1" customFormat="1" ht="16.5" customHeight="1">
      <c r="B272" s="37"/>
      <c r="C272" s="203" t="s">
        <v>516</v>
      </c>
      <c r="D272" s="203" t="s">
        <v>124</v>
      </c>
      <c r="E272" s="204" t="s">
        <v>517</v>
      </c>
      <c r="F272" s="205" t="s">
        <v>518</v>
      </c>
      <c r="G272" s="206" t="s">
        <v>185</v>
      </c>
      <c r="H272" s="207">
        <v>118.14</v>
      </c>
      <c r="I272" s="208"/>
      <c r="J272" s="209">
        <f>ROUND(I272*H272,2)</f>
        <v>0</v>
      </c>
      <c r="K272" s="205" t="s">
        <v>128</v>
      </c>
      <c r="L272" s="42"/>
      <c r="M272" s="210" t="s">
        <v>19</v>
      </c>
      <c r="N272" s="211" t="s">
        <v>42</v>
      </c>
      <c r="O272" s="78"/>
      <c r="P272" s="212">
        <f>O272*H272</f>
        <v>0</v>
      </c>
      <c r="Q272" s="212">
        <v>0</v>
      </c>
      <c r="R272" s="212">
        <f>Q272*H272</f>
        <v>0</v>
      </c>
      <c r="S272" s="212">
        <v>0</v>
      </c>
      <c r="T272" s="213">
        <f>S272*H272</f>
        <v>0</v>
      </c>
      <c r="AR272" s="16" t="s">
        <v>129</v>
      </c>
      <c r="AT272" s="16" t="s">
        <v>124</v>
      </c>
      <c r="AU272" s="16" t="s">
        <v>81</v>
      </c>
      <c r="AY272" s="16" t="s">
        <v>122</v>
      </c>
      <c r="BE272" s="214">
        <f>IF(N272="základní",J272,0)</f>
        <v>0</v>
      </c>
      <c r="BF272" s="214">
        <f>IF(N272="snížená",J272,0)</f>
        <v>0</v>
      </c>
      <c r="BG272" s="214">
        <f>IF(N272="zákl. přenesená",J272,0)</f>
        <v>0</v>
      </c>
      <c r="BH272" s="214">
        <f>IF(N272="sníž. přenesená",J272,0)</f>
        <v>0</v>
      </c>
      <c r="BI272" s="214">
        <f>IF(N272="nulová",J272,0)</f>
        <v>0</v>
      </c>
      <c r="BJ272" s="16" t="s">
        <v>79</v>
      </c>
      <c r="BK272" s="214">
        <f>ROUND(I272*H272,2)</f>
        <v>0</v>
      </c>
      <c r="BL272" s="16" t="s">
        <v>129</v>
      </c>
      <c r="BM272" s="16" t="s">
        <v>519</v>
      </c>
    </row>
    <row r="273" spans="2:47" s="1" customFormat="1" ht="12">
      <c r="B273" s="37"/>
      <c r="C273" s="38"/>
      <c r="D273" s="215" t="s">
        <v>131</v>
      </c>
      <c r="E273" s="38"/>
      <c r="F273" s="216" t="s">
        <v>520</v>
      </c>
      <c r="G273" s="38"/>
      <c r="H273" s="38"/>
      <c r="I273" s="129"/>
      <c r="J273" s="38"/>
      <c r="K273" s="38"/>
      <c r="L273" s="42"/>
      <c r="M273" s="217"/>
      <c r="N273" s="78"/>
      <c r="O273" s="78"/>
      <c r="P273" s="78"/>
      <c r="Q273" s="78"/>
      <c r="R273" s="78"/>
      <c r="S273" s="78"/>
      <c r="T273" s="79"/>
      <c r="AT273" s="16" t="s">
        <v>131</v>
      </c>
      <c r="AU273" s="16" t="s">
        <v>81</v>
      </c>
    </row>
    <row r="274" spans="2:65" s="1" customFormat="1" ht="22.5" customHeight="1">
      <c r="B274" s="37"/>
      <c r="C274" s="203" t="s">
        <v>521</v>
      </c>
      <c r="D274" s="203" t="s">
        <v>124</v>
      </c>
      <c r="E274" s="204" t="s">
        <v>522</v>
      </c>
      <c r="F274" s="205" t="s">
        <v>523</v>
      </c>
      <c r="G274" s="206" t="s">
        <v>185</v>
      </c>
      <c r="H274" s="207">
        <v>5.5</v>
      </c>
      <c r="I274" s="208"/>
      <c r="J274" s="209">
        <f>ROUND(I274*H274,2)</f>
        <v>0</v>
      </c>
      <c r="K274" s="205" t="s">
        <v>128</v>
      </c>
      <c r="L274" s="42"/>
      <c r="M274" s="210" t="s">
        <v>19</v>
      </c>
      <c r="N274" s="211" t="s">
        <v>42</v>
      </c>
      <c r="O274" s="78"/>
      <c r="P274" s="212">
        <f>O274*H274</f>
        <v>0</v>
      </c>
      <c r="Q274" s="212">
        <v>0</v>
      </c>
      <c r="R274" s="212">
        <f>Q274*H274</f>
        <v>0</v>
      </c>
      <c r="S274" s="212">
        <v>0</v>
      </c>
      <c r="T274" s="213">
        <f>S274*H274</f>
        <v>0</v>
      </c>
      <c r="AR274" s="16" t="s">
        <v>129</v>
      </c>
      <c r="AT274" s="16" t="s">
        <v>124</v>
      </c>
      <c r="AU274" s="16" t="s">
        <v>81</v>
      </c>
      <c r="AY274" s="16" t="s">
        <v>122</v>
      </c>
      <c r="BE274" s="214">
        <f>IF(N274="základní",J274,0)</f>
        <v>0</v>
      </c>
      <c r="BF274" s="214">
        <f>IF(N274="snížená",J274,0)</f>
        <v>0</v>
      </c>
      <c r="BG274" s="214">
        <f>IF(N274="zákl. přenesená",J274,0)</f>
        <v>0</v>
      </c>
      <c r="BH274" s="214">
        <f>IF(N274="sníž. přenesená",J274,0)</f>
        <v>0</v>
      </c>
      <c r="BI274" s="214">
        <f>IF(N274="nulová",J274,0)</f>
        <v>0</v>
      </c>
      <c r="BJ274" s="16" t="s">
        <v>79</v>
      </c>
      <c r="BK274" s="214">
        <f>ROUND(I274*H274,2)</f>
        <v>0</v>
      </c>
      <c r="BL274" s="16" t="s">
        <v>129</v>
      </c>
      <c r="BM274" s="16" t="s">
        <v>524</v>
      </c>
    </row>
    <row r="275" spans="2:47" s="1" customFormat="1" ht="12">
      <c r="B275" s="37"/>
      <c r="C275" s="38"/>
      <c r="D275" s="215" t="s">
        <v>131</v>
      </c>
      <c r="E275" s="38"/>
      <c r="F275" s="216" t="s">
        <v>525</v>
      </c>
      <c r="G275" s="38"/>
      <c r="H275" s="38"/>
      <c r="I275" s="129"/>
      <c r="J275" s="38"/>
      <c r="K275" s="38"/>
      <c r="L275" s="42"/>
      <c r="M275" s="217"/>
      <c r="N275" s="78"/>
      <c r="O275" s="78"/>
      <c r="P275" s="78"/>
      <c r="Q275" s="78"/>
      <c r="R275" s="78"/>
      <c r="S275" s="78"/>
      <c r="T275" s="79"/>
      <c r="AT275" s="16" t="s">
        <v>131</v>
      </c>
      <c r="AU275" s="16" t="s">
        <v>81</v>
      </c>
    </row>
    <row r="276" spans="2:63" s="10" customFormat="1" ht="22.8" customHeight="1">
      <c r="B276" s="187"/>
      <c r="C276" s="188"/>
      <c r="D276" s="189" t="s">
        <v>70</v>
      </c>
      <c r="E276" s="201" t="s">
        <v>526</v>
      </c>
      <c r="F276" s="201" t="s">
        <v>527</v>
      </c>
      <c r="G276" s="188"/>
      <c r="H276" s="188"/>
      <c r="I276" s="191"/>
      <c r="J276" s="202">
        <f>BK276</f>
        <v>0</v>
      </c>
      <c r="K276" s="188"/>
      <c r="L276" s="193"/>
      <c r="M276" s="194"/>
      <c r="N276" s="195"/>
      <c r="O276" s="195"/>
      <c r="P276" s="196">
        <f>SUM(P277:P278)</f>
        <v>0</v>
      </c>
      <c r="Q276" s="195"/>
      <c r="R276" s="196">
        <f>SUM(R277:R278)</f>
        <v>0</v>
      </c>
      <c r="S276" s="195"/>
      <c r="T276" s="197">
        <f>SUM(T277:T278)</f>
        <v>0</v>
      </c>
      <c r="AR276" s="198" t="s">
        <v>79</v>
      </c>
      <c r="AT276" s="199" t="s">
        <v>70</v>
      </c>
      <c r="AU276" s="199" t="s">
        <v>79</v>
      </c>
      <c r="AY276" s="198" t="s">
        <v>122</v>
      </c>
      <c r="BK276" s="200">
        <f>SUM(BK277:BK278)</f>
        <v>0</v>
      </c>
    </row>
    <row r="277" spans="2:65" s="1" customFormat="1" ht="22.5" customHeight="1">
      <c r="B277" s="37"/>
      <c r="C277" s="203" t="s">
        <v>528</v>
      </c>
      <c r="D277" s="203" t="s">
        <v>124</v>
      </c>
      <c r="E277" s="204" t="s">
        <v>529</v>
      </c>
      <c r="F277" s="205" t="s">
        <v>530</v>
      </c>
      <c r="G277" s="206" t="s">
        <v>185</v>
      </c>
      <c r="H277" s="207">
        <v>186.146</v>
      </c>
      <c r="I277" s="208"/>
      <c r="J277" s="209">
        <f>ROUND(I277*H277,2)</f>
        <v>0</v>
      </c>
      <c r="K277" s="205" t="s">
        <v>128</v>
      </c>
      <c r="L277" s="42"/>
      <c r="M277" s="210" t="s">
        <v>19</v>
      </c>
      <c r="N277" s="211" t="s">
        <v>42</v>
      </c>
      <c r="O277" s="78"/>
      <c r="P277" s="212">
        <f>O277*H277</f>
        <v>0</v>
      </c>
      <c r="Q277" s="212">
        <v>0</v>
      </c>
      <c r="R277" s="212">
        <f>Q277*H277</f>
        <v>0</v>
      </c>
      <c r="S277" s="212">
        <v>0</v>
      </c>
      <c r="T277" s="213">
        <f>S277*H277</f>
        <v>0</v>
      </c>
      <c r="AR277" s="16" t="s">
        <v>129</v>
      </c>
      <c r="AT277" s="16" t="s">
        <v>124</v>
      </c>
      <c r="AU277" s="16" t="s">
        <v>81</v>
      </c>
      <c r="AY277" s="16" t="s">
        <v>122</v>
      </c>
      <c r="BE277" s="214">
        <f>IF(N277="základní",J277,0)</f>
        <v>0</v>
      </c>
      <c r="BF277" s="214">
        <f>IF(N277="snížená",J277,0)</f>
        <v>0</v>
      </c>
      <c r="BG277" s="214">
        <f>IF(N277="zákl. přenesená",J277,0)</f>
        <v>0</v>
      </c>
      <c r="BH277" s="214">
        <f>IF(N277="sníž. přenesená",J277,0)</f>
        <v>0</v>
      </c>
      <c r="BI277" s="214">
        <f>IF(N277="nulová",J277,0)</f>
        <v>0</v>
      </c>
      <c r="BJ277" s="16" t="s">
        <v>79</v>
      </c>
      <c r="BK277" s="214">
        <f>ROUND(I277*H277,2)</f>
        <v>0</v>
      </c>
      <c r="BL277" s="16" t="s">
        <v>129</v>
      </c>
      <c r="BM277" s="16" t="s">
        <v>531</v>
      </c>
    </row>
    <row r="278" spans="2:47" s="1" customFormat="1" ht="12">
      <c r="B278" s="37"/>
      <c r="C278" s="38"/>
      <c r="D278" s="215" t="s">
        <v>131</v>
      </c>
      <c r="E278" s="38"/>
      <c r="F278" s="216" t="s">
        <v>532</v>
      </c>
      <c r="G278" s="38"/>
      <c r="H278" s="38"/>
      <c r="I278" s="129"/>
      <c r="J278" s="38"/>
      <c r="K278" s="38"/>
      <c r="L278" s="42"/>
      <c r="M278" s="260"/>
      <c r="N278" s="261"/>
      <c r="O278" s="261"/>
      <c r="P278" s="261"/>
      <c r="Q278" s="261"/>
      <c r="R278" s="261"/>
      <c r="S278" s="261"/>
      <c r="T278" s="262"/>
      <c r="AT278" s="16" t="s">
        <v>131</v>
      </c>
      <c r="AU278" s="16" t="s">
        <v>81</v>
      </c>
    </row>
    <row r="279" spans="2:12" s="1" customFormat="1" ht="6.95" customHeight="1">
      <c r="B279" s="56"/>
      <c r="C279" s="57"/>
      <c r="D279" s="57"/>
      <c r="E279" s="57"/>
      <c r="F279" s="57"/>
      <c r="G279" s="57"/>
      <c r="H279" s="57"/>
      <c r="I279" s="153"/>
      <c r="J279" s="57"/>
      <c r="K279" s="57"/>
      <c r="L279" s="42"/>
    </row>
  </sheetData>
  <sheetProtection password="CC35" sheet="1" objects="1" scenarios="1" formatColumns="0" formatRows="0" autoFilter="0"/>
  <autoFilter ref="C86:K278"/>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2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84</v>
      </c>
    </row>
    <row r="3" spans="2:46" ht="6.95" customHeight="1">
      <c r="B3" s="123"/>
      <c r="C3" s="124"/>
      <c r="D3" s="124"/>
      <c r="E3" s="124"/>
      <c r="F3" s="124"/>
      <c r="G3" s="124"/>
      <c r="H3" s="124"/>
      <c r="I3" s="125"/>
      <c r="J3" s="124"/>
      <c r="K3" s="124"/>
      <c r="L3" s="19"/>
      <c r="AT3" s="16" t="s">
        <v>81</v>
      </c>
    </row>
    <row r="4" spans="2:46" ht="24.95" customHeight="1">
      <c r="B4" s="19"/>
      <c r="D4" s="126" t="s">
        <v>91</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 xml:space="preserve">II/233  Břasy - Stupno</v>
      </c>
      <c r="F7" s="127"/>
      <c r="G7" s="127"/>
      <c r="H7" s="127"/>
      <c r="L7" s="19"/>
    </row>
    <row r="8" spans="2:12" s="1" customFormat="1" ht="12" customHeight="1">
      <c r="B8" s="42"/>
      <c r="D8" s="127" t="s">
        <v>92</v>
      </c>
      <c r="I8" s="129"/>
      <c r="L8" s="42"/>
    </row>
    <row r="9" spans="2:12" s="1" customFormat="1" ht="36.95" customHeight="1">
      <c r="B9" s="42"/>
      <c r="E9" s="130" t="s">
        <v>533</v>
      </c>
      <c r="F9" s="1"/>
      <c r="G9" s="1"/>
      <c r="H9" s="1"/>
      <c r="I9" s="129"/>
      <c r="L9" s="42"/>
    </row>
    <row r="10" spans="2:12" s="1" customFormat="1" ht="12">
      <c r="B10" s="42"/>
      <c r="I10" s="129"/>
      <c r="L10" s="42"/>
    </row>
    <row r="11" spans="2:12" s="1" customFormat="1" ht="12" customHeight="1">
      <c r="B11" s="42"/>
      <c r="D11" s="127" t="s">
        <v>18</v>
      </c>
      <c r="F11" s="16" t="s">
        <v>19</v>
      </c>
      <c r="I11" s="131" t="s">
        <v>20</v>
      </c>
      <c r="J11" s="16" t="s">
        <v>19</v>
      </c>
      <c r="L11" s="42"/>
    </row>
    <row r="12" spans="2:12" s="1" customFormat="1" ht="12" customHeight="1">
      <c r="B12" s="42"/>
      <c r="D12" s="127" t="s">
        <v>21</v>
      </c>
      <c r="F12" s="16" t="s">
        <v>22</v>
      </c>
      <c r="I12" s="131" t="s">
        <v>23</v>
      </c>
      <c r="J12" s="132" t="str">
        <f>'Rekapitulace stavby'!AN8</f>
        <v>6. 12. 2018</v>
      </c>
      <c r="L12" s="42"/>
    </row>
    <row r="13" spans="2:12" s="1" customFormat="1" ht="10.8" customHeight="1">
      <c r="B13" s="42"/>
      <c r="I13" s="129"/>
      <c r="L13" s="42"/>
    </row>
    <row r="14" spans="2:12" s="1" customFormat="1" ht="12" customHeight="1">
      <c r="B14" s="42"/>
      <c r="D14" s="127" t="s">
        <v>25</v>
      </c>
      <c r="I14" s="131" t="s">
        <v>26</v>
      </c>
      <c r="J14" s="16" t="s">
        <v>19</v>
      </c>
      <c r="L14" s="42"/>
    </row>
    <row r="15" spans="2:12" s="1" customFormat="1" ht="18" customHeight="1">
      <c r="B15" s="42"/>
      <c r="E15" s="16" t="s">
        <v>534</v>
      </c>
      <c r="I15" s="131" t="s">
        <v>28</v>
      </c>
      <c r="J15" s="16" t="s">
        <v>19</v>
      </c>
      <c r="L15" s="42"/>
    </row>
    <row r="16" spans="2:12" s="1" customFormat="1" ht="6.95" customHeight="1">
      <c r="B16" s="42"/>
      <c r="I16" s="129"/>
      <c r="L16" s="42"/>
    </row>
    <row r="17" spans="2:12" s="1" customFormat="1" ht="12" customHeight="1">
      <c r="B17" s="42"/>
      <c r="D17" s="127" t="s">
        <v>29</v>
      </c>
      <c r="I17" s="131" t="s">
        <v>26</v>
      </c>
      <c r="J17" s="32" t="str">
        <f>'Rekapitulace stavby'!AN13</f>
        <v>Vyplň údaj</v>
      </c>
      <c r="L17" s="42"/>
    </row>
    <row r="18" spans="2:12" s="1" customFormat="1" ht="18" customHeight="1">
      <c r="B18" s="42"/>
      <c r="E18" s="32" t="str">
        <f>'Rekapitulace stavby'!E14</f>
        <v>Vyplň údaj</v>
      </c>
      <c r="F18" s="16"/>
      <c r="G18" s="16"/>
      <c r="H18" s="16"/>
      <c r="I18" s="131" t="s">
        <v>28</v>
      </c>
      <c r="J18" s="32" t="str">
        <f>'Rekapitulace stavby'!AN14</f>
        <v>Vyplň údaj</v>
      </c>
      <c r="L18" s="42"/>
    </row>
    <row r="19" spans="2:12" s="1" customFormat="1" ht="6.95" customHeight="1">
      <c r="B19" s="42"/>
      <c r="I19" s="129"/>
      <c r="L19" s="42"/>
    </row>
    <row r="20" spans="2:12" s="1" customFormat="1" ht="12" customHeight="1">
      <c r="B20" s="42"/>
      <c r="D20" s="127" t="s">
        <v>31</v>
      </c>
      <c r="I20" s="131" t="s">
        <v>26</v>
      </c>
      <c r="J20" s="16" t="str">
        <f>IF('Rekapitulace stavby'!AN16="","",'Rekapitulace stavby'!AN16)</f>
        <v/>
      </c>
      <c r="L20" s="42"/>
    </row>
    <row r="21" spans="2:12" s="1" customFormat="1" ht="18" customHeight="1">
      <c r="B21" s="42"/>
      <c r="E21" s="16" t="str">
        <f>IF('Rekapitulace stavby'!E17="","",'Rekapitulace stavby'!E17)</f>
        <v xml:space="preserve"> </v>
      </c>
      <c r="I21" s="131" t="s">
        <v>28</v>
      </c>
      <c r="J21" s="16" t="str">
        <f>IF('Rekapitulace stavby'!AN17="","",'Rekapitulace stavby'!AN17)</f>
        <v/>
      </c>
      <c r="L21" s="42"/>
    </row>
    <row r="22" spans="2:12" s="1" customFormat="1" ht="6.95" customHeight="1">
      <c r="B22" s="42"/>
      <c r="I22" s="129"/>
      <c r="L22" s="42"/>
    </row>
    <row r="23" spans="2:12" s="1" customFormat="1" ht="12" customHeight="1">
      <c r="B23" s="42"/>
      <c r="D23" s="127" t="s">
        <v>33</v>
      </c>
      <c r="I23" s="131" t="s">
        <v>26</v>
      </c>
      <c r="J23" s="16" t="s">
        <v>19</v>
      </c>
      <c r="L23" s="42"/>
    </row>
    <row r="24" spans="2:12" s="1" customFormat="1" ht="18" customHeight="1">
      <c r="B24" s="42"/>
      <c r="E24" s="16" t="s">
        <v>34</v>
      </c>
      <c r="I24" s="131" t="s">
        <v>28</v>
      </c>
      <c r="J24" s="16" t="s">
        <v>19</v>
      </c>
      <c r="L24" s="42"/>
    </row>
    <row r="25" spans="2:12" s="1" customFormat="1" ht="6.95" customHeight="1">
      <c r="B25" s="42"/>
      <c r="I25" s="129"/>
      <c r="L25" s="42"/>
    </row>
    <row r="26" spans="2:12" s="1" customFormat="1" ht="12" customHeight="1">
      <c r="B26" s="42"/>
      <c r="D26" s="127" t="s">
        <v>35</v>
      </c>
      <c r="I26" s="129"/>
      <c r="L26" s="42"/>
    </row>
    <row r="27" spans="2:12" s="6" customFormat="1" ht="16.5" customHeight="1">
      <c r="B27" s="133"/>
      <c r="E27" s="134" t="s">
        <v>19</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37</v>
      </c>
      <c r="I30" s="129"/>
      <c r="J30" s="138">
        <f>ROUND(J86,2)</f>
        <v>0</v>
      </c>
      <c r="L30" s="42"/>
    </row>
    <row r="31" spans="2:12" s="1" customFormat="1" ht="6.95" customHeight="1">
      <c r="B31" s="42"/>
      <c r="D31" s="70"/>
      <c r="E31" s="70"/>
      <c r="F31" s="70"/>
      <c r="G31" s="70"/>
      <c r="H31" s="70"/>
      <c r="I31" s="136"/>
      <c r="J31" s="70"/>
      <c r="K31" s="70"/>
      <c r="L31" s="42"/>
    </row>
    <row r="32" spans="2:12" s="1" customFormat="1" ht="14.4" customHeight="1">
      <c r="B32" s="42"/>
      <c r="F32" s="139" t="s">
        <v>39</v>
      </c>
      <c r="I32" s="140" t="s">
        <v>38</v>
      </c>
      <c r="J32" s="139" t="s">
        <v>40</v>
      </c>
      <c r="L32" s="42"/>
    </row>
    <row r="33" spans="2:12" s="1" customFormat="1" ht="14.4" customHeight="1">
      <c r="B33" s="42"/>
      <c r="D33" s="127" t="s">
        <v>41</v>
      </c>
      <c r="E33" s="127" t="s">
        <v>42</v>
      </c>
      <c r="F33" s="141">
        <f>ROUND((SUM(BE86:BE220)),2)</f>
        <v>0</v>
      </c>
      <c r="I33" s="142">
        <v>0.21</v>
      </c>
      <c r="J33" s="141">
        <f>ROUND(((SUM(BE86:BE220))*I33),2)</f>
        <v>0</v>
      </c>
      <c r="L33" s="42"/>
    </row>
    <row r="34" spans="2:12" s="1" customFormat="1" ht="14.4" customHeight="1">
      <c r="B34" s="42"/>
      <c r="E34" s="127" t="s">
        <v>43</v>
      </c>
      <c r="F34" s="141">
        <f>ROUND((SUM(BF86:BF220)),2)</f>
        <v>0</v>
      </c>
      <c r="I34" s="142">
        <v>0.15</v>
      </c>
      <c r="J34" s="141">
        <f>ROUND(((SUM(BF86:BF220))*I34),2)</f>
        <v>0</v>
      </c>
      <c r="L34" s="42"/>
    </row>
    <row r="35" spans="2:12" s="1" customFormat="1" ht="14.4" customHeight="1" hidden="1">
      <c r="B35" s="42"/>
      <c r="E35" s="127" t="s">
        <v>44</v>
      </c>
      <c r="F35" s="141">
        <f>ROUND((SUM(BG86:BG220)),2)</f>
        <v>0</v>
      </c>
      <c r="I35" s="142">
        <v>0.21</v>
      </c>
      <c r="J35" s="141">
        <f>0</f>
        <v>0</v>
      </c>
      <c r="L35" s="42"/>
    </row>
    <row r="36" spans="2:12" s="1" customFormat="1" ht="14.4" customHeight="1" hidden="1">
      <c r="B36" s="42"/>
      <c r="E36" s="127" t="s">
        <v>45</v>
      </c>
      <c r="F36" s="141">
        <f>ROUND((SUM(BH86:BH220)),2)</f>
        <v>0</v>
      </c>
      <c r="I36" s="142">
        <v>0.15</v>
      </c>
      <c r="J36" s="141">
        <f>0</f>
        <v>0</v>
      </c>
      <c r="L36" s="42"/>
    </row>
    <row r="37" spans="2:12" s="1" customFormat="1" ht="14.4" customHeight="1" hidden="1">
      <c r="B37" s="42"/>
      <c r="E37" s="127" t="s">
        <v>46</v>
      </c>
      <c r="F37" s="141">
        <f>ROUND((SUM(BI86:BI220)),2)</f>
        <v>0</v>
      </c>
      <c r="I37" s="142">
        <v>0</v>
      </c>
      <c r="J37" s="141">
        <f>0</f>
        <v>0</v>
      </c>
      <c r="L37" s="42"/>
    </row>
    <row r="38" spans="2:12" s="1" customFormat="1" ht="6.95" customHeight="1">
      <c r="B38" s="42"/>
      <c r="I38" s="129"/>
      <c r="L38" s="42"/>
    </row>
    <row r="39" spans="2:12" s="1" customFormat="1" ht="25.4" customHeight="1">
      <c r="B39" s="42"/>
      <c r="C39" s="143"/>
      <c r="D39" s="144" t="s">
        <v>47</v>
      </c>
      <c r="E39" s="145"/>
      <c r="F39" s="145"/>
      <c r="G39" s="146" t="s">
        <v>48</v>
      </c>
      <c r="H39" s="147" t="s">
        <v>49</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95</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 xml:space="preserve">II/233  Břasy - Stupno</v>
      </c>
      <c r="F48" s="31"/>
      <c r="G48" s="31"/>
      <c r="H48" s="31"/>
      <c r="I48" s="129"/>
      <c r="J48" s="38"/>
      <c r="K48" s="38"/>
      <c r="L48" s="42"/>
    </row>
    <row r="49" spans="2:12" s="1" customFormat="1" ht="12" customHeight="1">
      <c r="B49" s="37"/>
      <c r="C49" s="31" t="s">
        <v>92</v>
      </c>
      <c r="D49" s="38"/>
      <c r="E49" s="38"/>
      <c r="F49" s="38"/>
      <c r="G49" s="38"/>
      <c r="H49" s="38"/>
      <c r="I49" s="129"/>
      <c r="J49" s="38"/>
      <c r="K49" s="38"/>
      <c r="L49" s="42"/>
    </row>
    <row r="50" spans="2:12" s="1" customFormat="1" ht="16.5" customHeight="1">
      <c r="B50" s="37"/>
      <c r="C50" s="38"/>
      <c r="D50" s="38"/>
      <c r="E50" s="63" t="str">
        <f>E9</f>
        <v>101.2 - MÍSTNÍ KOMUNIKACE, CHODNÍKY</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 xml:space="preserve"> </v>
      </c>
      <c r="G52" s="38"/>
      <c r="H52" s="38"/>
      <c r="I52" s="131" t="s">
        <v>23</v>
      </c>
      <c r="J52" s="66" t="str">
        <f>IF(J12="","",J12)</f>
        <v>6. 12. 2018</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25</v>
      </c>
      <c r="D54" s="38"/>
      <c r="E54" s="38"/>
      <c r="F54" s="26" t="str">
        <f>E15</f>
        <v>Obec Břasy</v>
      </c>
      <c r="G54" s="38"/>
      <c r="H54" s="38"/>
      <c r="I54" s="131" t="s">
        <v>31</v>
      </c>
      <c r="J54" s="35" t="str">
        <f>E21</f>
        <v xml:space="preserve"> </v>
      </c>
      <c r="K54" s="38"/>
      <c r="L54" s="42"/>
    </row>
    <row r="55" spans="2:12" s="1" customFormat="1" ht="13.65" customHeight="1">
      <c r="B55" s="37"/>
      <c r="C55" s="31" t="s">
        <v>29</v>
      </c>
      <c r="D55" s="38"/>
      <c r="E55" s="38"/>
      <c r="F55" s="26" t="str">
        <f>IF(E18="","",E18)</f>
        <v>Vyplň údaj</v>
      </c>
      <c r="G55" s="38"/>
      <c r="H55" s="38"/>
      <c r="I55" s="131" t="s">
        <v>33</v>
      </c>
      <c r="J55" s="35" t="str">
        <f>E24</f>
        <v>Zítek</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96</v>
      </c>
      <c r="D57" s="159"/>
      <c r="E57" s="159"/>
      <c r="F57" s="159"/>
      <c r="G57" s="159"/>
      <c r="H57" s="159"/>
      <c r="I57" s="160"/>
      <c r="J57" s="161" t="s">
        <v>97</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69</v>
      </c>
      <c r="D59" s="38"/>
      <c r="E59" s="38"/>
      <c r="F59" s="38"/>
      <c r="G59" s="38"/>
      <c r="H59" s="38"/>
      <c r="I59" s="129"/>
      <c r="J59" s="96">
        <f>J86</f>
        <v>0</v>
      </c>
      <c r="K59" s="38"/>
      <c r="L59" s="42"/>
      <c r="AU59" s="16" t="s">
        <v>98</v>
      </c>
    </row>
    <row r="60" spans="2:12" s="7" customFormat="1" ht="24.95" customHeight="1">
      <c r="B60" s="163"/>
      <c r="C60" s="164"/>
      <c r="D60" s="165" t="s">
        <v>99</v>
      </c>
      <c r="E60" s="166"/>
      <c r="F60" s="166"/>
      <c r="G60" s="166"/>
      <c r="H60" s="166"/>
      <c r="I60" s="167"/>
      <c r="J60" s="168">
        <f>J87</f>
        <v>0</v>
      </c>
      <c r="K60" s="164"/>
      <c r="L60" s="169"/>
    </row>
    <row r="61" spans="2:12" s="8" customFormat="1" ht="19.9" customHeight="1">
      <c r="B61" s="170"/>
      <c r="C61" s="171"/>
      <c r="D61" s="172" t="s">
        <v>100</v>
      </c>
      <c r="E61" s="173"/>
      <c r="F61" s="173"/>
      <c r="G61" s="173"/>
      <c r="H61" s="173"/>
      <c r="I61" s="174"/>
      <c r="J61" s="175">
        <f>J88</f>
        <v>0</v>
      </c>
      <c r="K61" s="171"/>
      <c r="L61" s="176"/>
    </row>
    <row r="62" spans="2:12" s="8" customFormat="1" ht="19.9" customHeight="1">
      <c r="B62" s="170"/>
      <c r="C62" s="171"/>
      <c r="D62" s="172" t="s">
        <v>101</v>
      </c>
      <c r="E62" s="173"/>
      <c r="F62" s="173"/>
      <c r="G62" s="173"/>
      <c r="H62" s="173"/>
      <c r="I62" s="174"/>
      <c r="J62" s="175">
        <f>J142</f>
        <v>0</v>
      </c>
      <c r="K62" s="171"/>
      <c r="L62" s="176"/>
    </row>
    <row r="63" spans="2:12" s="8" customFormat="1" ht="19.9" customHeight="1">
      <c r="B63" s="170"/>
      <c r="C63" s="171"/>
      <c r="D63" s="172" t="s">
        <v>102</v>
      </c>
      <c r="E63" s="173"/>
      <c r="F63" s="173"/>
      <c r="G63" s="173"/>
      <c r="H63" s="173"/>
      <c r="I63" s="174"/>
      <c r="J63" s="175">
        <f>J149</f>
        <v>0</v>
      </c>
      <c r="K63" s="171"/>
      <c r="L63" s="176"/>
    </row>
    <row r="64" spans="2:12" s="8" customFormat="1" ht="19.9" customHeight="1">
      <c r="B64" s="170"/>
      <c r="C64" s="171"/>
      <c r="D64" s="172" t="s">
        <v>104</v>
      </c>
      <c r="E64" s="173"/>
      <c r="F64" s="173"/>
      <c r="G64" s="173"/>
      <c r="H64" s="173"/>
      <c r="I64" s="174"/>
      <c r="J64" s="175">
        <f>J175</f>
        <v>0</v>
      </c>
      <c r="K64" s="171"/>
      <c r="L64" s="176"/>
    </row>
    <row r="65" spans="2:12" s="8" customFormat="1" ht="19.9" customHeight="1">
      <c r="B65" s="170"/>
      <c r="C65" s="171"/>
      <c r="D65" s="172" t="s">
        <v>105</v>
      </c>
      <c r="E65" s="173"/>
      <c r="F65" s="173"/>
      <c r="G65" s="173"/>
      <c r="H65" s="173"/>
      <c r="I65" s="174"/>
      <c r="J65" s="175">
        <f>J207</f>
        <v>0</v>
      </c>
      <c r="K65" s="171"/>
      <c r="L65" s="176"/>
    </row>
    <row r="66" spans="2:12" s="8" customFormat="1" ht="19.9" customHeight="1">
      <c r="B66" s="170"/>
      <c r="C66" s="171"/>
      <c r="D66" s="172" t="s">
        <v>106</v>
      </c>
      <c r="E66" s="173"/>
      <c r="F66" s="173"/>
      <c r="G66" s="173"/>
      <c r="H66" s="173"/>
      <c r="I66" s="174"/>
      <c r="J66" s="175">
        <f>J218</f>
        <v>0</v>
      </c>
      <c r="K66" s="171"/>
      <c r="L66" s="176"/>
    </row>
    <row r="67" spans="2:12" s="1" customFormat="1" ht="21.8" customHeight="1">
      <c r="B67" s="37"/>
      <c r="C67" s="38"/>
      <c r="D67" s="38"/>
      <c r="E67" s="38"/>
      <c r="F67" s="38"/>
      <c r="G67" s="38"/>
      <c r="H67" s="38"/>
      <c r="I67" s="129"/>
      <c r="J67" s="38"/>
      <c r="K67" s="38"/>
      <c r="L67" s="42"/>
    </row>
    <row r="68" spans="2:12" s="1" customFormat="1" ht="6.95" customHeight="1">
      <c r="B68" s="56"/>
      <c r="C68" s="57"/>
      <c r="D68" s="57"/>
      <c r="E68" s="57"/>
      <c r="F68" s="57"/>
      <c r="G68" s="57"/>
      <c r="H68" s="57"/>
      <c r="I68" s="153"/>
      <c r="J68" s="57"/>
      <c r="K68" s="57"/>
      <c r="L68" s="42"/>
    </row>
    <row r="72" spans="2:12" s="1" customFormat="1" ht="6.95" customHeight="1">
      <c r="B72" s="58"/>
      <c r="C72" s="59"/>
      <c r="D72" s="59"/>
      <c r="E72" s="59"/>
      <c r="F72" s="59"/>
      <c r="G72" s="59"/>
      <c r="H72" s="59"/>
      <c r="I72" s="156"/>
      <c r="J72" s="59"/>
      <c r="K72" s="59"/>
      <c r="L72" s="42"/>
    </row>
    <row r="73" spans="2:12" s="1" customFormat="1" ht="24.95" customHeight="1">
      <c r="B73" s="37"/>
      <c r="C73" s="22" t="s">
        <v>107</v>
      </c>
      <c r="D73" s="38"/>
      <c r="E73" s="38"/>
      <c r="F73" s="38"/>
      <c r="G73" s="38"/>
      <c r="H73" s="38"/>
      <c r="I73" s="129"/>
      <c r="J73" s="38"/>
      <c r="K73" s="38"/>
      <c r="L73" s="42"/>
    </row>
    <row r="74" spans="2:12" s="1" customFormat="1" ht="6.95" customHeight="1">
      <c r="B74" s="37"/>
      <c r="C74" s="38"/>
      <c r="D74" s="38"/>
      <c r="E74" s="38"/>
      <c r="F74" s="38"/>
      <c r="G74" s="38"/>
      <c r="H74" s="38"/>
      <c r="I74" s="129"/>
      <c r="J74" s="38"/>
      <c r="K74" s="38"/>
      <c r="L74" s="42"/>
    </row>
    <row r="75" spans="2:12" s="1" customFormat="1" ht="12" customHeight="1">
      <c r="B75" s="37"/>
      <c r="C75" s="31" t="s">
        <v>16</v>
      </c>
      <c r="D75" s="38"/>
      <c r="E75" s="38"/>
      <c r="F75" s="38"/>
      <c r="G75" s="38"/>
      <c r="H75" s="38"/>
      <c r="I75" s="129"/>
      <c r="J75" s="38"/>
      <c r="K75" s="38"/>
      <c r="L75" s="42"/>
    </row>
    <row r="76" spans="2:12" s="1" customFormat="1" ht="16.5" customHeight="1">
      <c r="B76" s="37"/>
      <c r="C76" s="38"/>
      <c r="D76" s="38"/>
      <c r="E76" s="157" t="str">
        <f>E7</f>
        <v xml:space="preserve">II/233  Břasy - Stupno</v>
      </c>
      <c r="F76" s="31"/>
      <c r="G76" s="31"/>
      <c r="H76" s="31"/>
      <c r="I76" s="129"/>
      <c r="J76" s="38"/>
      <c r="K76" s="38"/>
      <c r="L76" s="42"/>
    </row>
    <row r="77" spans="2:12" s="1" customFormat="1" ht="12" customHeight="1">
      <c r="B77" s="37"/>
      <c r="C77" s="31" t="s">
        <v>92</v>
      </c>
      <c r="D77" s="38"/>
      <c r="E77" s="38"/>
      <c r="F77" s="38"/>
      <c r="G77" s="38"/>
      <c r="H77" s="38"/>
      <c r="I77" s="129"/>
      <c r="J77" s="38"/>
      <c r="K77" s="38"/>
      <c r="L77" s="42"/>
    </row>
    <row r="78" spans="2:12" s="1" customFormat="1" ht="16.5" customHeight="1">
      <c r="B78" s="37"/>
      <c r="C78" s="38"/>
      <c r="D78" s="38"/>
      <c r="E78" s="63" t="str">
        <f>E9</f>
        <v>101.2 - MÍSTNÍ KOMUNIKACE, CHODNÍKY</v>
      </c>
      <c r="F78" s="38"/>
      <c r="G78" s="38"/>
      <c r="H78" s="38"/>
      <c r="I78" s="129"/>
      <c r="J78" s="38"/>
      <c r="K78" s="38"/>
      <c r="L78" s="42"/>
    </row>
    <row r="79" spans="2:12" s="1" customFormat="1" ht="6.95" customHeight="1">
      <c r="B79" s="37"/>
      <c r="C79" s="38"/>
      <c r="D79" s="38"/>
      <c r="E79" s="38"/>
      <c r="F79" s="38"/>
      <c r="G79" s="38"/>
      <c r="H79" s="38"/>
      <c r="I79" s="129"/>
      <c r="J79" s="38"/>
      <c r="K79" s="38"/>
      <c r="L79" s="42"/>
    </row>
    <row r="80" spans="2:12" s="1" customFormat="1" ht="12" customHeight="1">
      <c r="B80" s="37"/>
      <c r="C80" s="31" t="s">
        <v>21</v>
      </c>
      <c r="D80" s="38"/>
      <c r="E80" s="38"/>
      <c r="F80" s="26" t="str">
        <f>F12</f>
        <v xml:space="preserve"> </v>
      </c>
      <c r="G80" s="38"/>
      <c r="H80" s="38"/>
      <c r="I80" s="131" t="s">
        <v>23</v>
      </c>
      <c r="J80" s="66" t="str">
        <f>IF(J12="","",J12)</f>
        <v>6. 12. 2018</v>
      </c>
      <c r="K80" s="38"/>
      <c r="L80" s="42"/>
    </row>
    <row r="81" spans="2:12" s="1" customFormat="1" ht="6.95" customHeight="1">
      <c r="B81" s="37"/>
      <c r="C81" s="38"/>
      <c r="D81" s="38"/>
      <c r="E81" s="38"/>
      <c r="F81" s="38"/>
      <c r="G81" s="38"/>
      <c r="H81" s="38"/>
      <c r="I81" s="129"/>
      <c r="J81" s="38"/>
      <c r="K81" s="38"/>
      <c r="L81" s="42"/>
    </row>
    <row r="82" spans="2:12" s="1" customFormat="1" ht="13.65" customHeight="1">
      <c r="B82" s="37"/>
      <c r="C82" s="31" t="s">
        <v>25</v>
      </c>
      <c r="D82" s="38"/>
      <c r="E82" s="38"/>
      <c r="F82" s="26" t="str">
        <f>E15</f>
        <v>Obec Břasy</v>
      </c>
      <c r="G82" s="38"/>
      <c r="H82" s="38"/>
      <c r="I82" s="131" t="s">
        <v>31</v>
      </c>
      <c r="J82" s="35" t="str">
        <f>E21</f>
        <v xml:space="preserve"> </v>
      </c>
      <c r="K82" s="38"/>
      <c r="L82" s="42"/>
    </row>
    <row r="83" spans="2:12" s="1" customFormat="1" ht="13.65" customHeight="1">
      <c r="B83" s="37"/>
      <c r="C83" s="31" t="s">
        <v>29</v>
      </c>
      <c r="D83" s="38"/>
      <c r="E83" s="38"/>
      <c r="F83" s="26" t="str">
        <f>IF(E18="","",E18)</f>
        <v>Vyplň údaj</v>
      </c>
      <c r="G83" s="38"/>
      <c r="H83" s="38"/>
      <c r="I83" s="131" t="s">
        <v>33</v>
      </c>
      <c r="J83" s="35" t="str">
        <f>E24</f>
        <v>Zítek</v>
      </c>
      <c r="K83" s="38"/>
      <c r="L83" s="42"/>
    </row>
    <row r="84" spans="2:12" s="1" customFormat="1" ht="10.3" customHeight="1">
      <c r="B84" s="37"/>
      <c r="C84" s="38"/>
      <c r="D84" s="38"/>
      <c r="E84" s="38"/>
      <c r="F84" s="38"/>
      <c r="G84" s="38"/>
      <c r="H84" s="38"/>
      <c r="I84" s="129"/>
      <c r="J84" s="38"/>
      <c r="K84" s="38"/>
      <c r="L84" s="42"/>
    </row>
    <row r="85" spans="2:20" s="9" customFormat="1" ht="29.25" customHeight="1">
      <c r="B85" s="177"/>
      <c r="C85" s="178" t="s">
        <v>108</v>
      </c>
      <c r="D85" s="179" t="s">
        <v>56</v>
      </c>
      <c r="E85" s="179" t="s">
        <v>52</v>
      </c>
      <c r="F85" s="179" t="s">
        <v>53</v>
      </c>
      <c r="G85" s="179" t="s">
        <v>109</v>
      </c>
      <c r="H85" s="179" t="s">
        <v>110</v>
      </c>
      <c r="I85" s="180" t="s">
        <v>111</v>
      </c>
      <c r="J85" s="179" t="s">
        <v>97</v>
      </c>
      <c r="K85" s="181" t="s">
        <v>112</v>
      </c>
      <c r="L85" s="182"/>
      <c r="M85" s="86" t="s">
        <v>19</v>
      </c>
      <c r="N85" s="87" t="s">
        <v>41</v>
      </c>
      <c r="O85" s="87" t="s">
        <v>113</v>
      </c>
      <c r="P85" s="87" t="s">
        <v>114</v>
      </c>
      <c r="Q85" s="87" t="s">
        <v>115</v>
      </c>
      <c r="R85" s="87" t="s">
        <v>116</v>
      </c>
      <c r="S85" s="87" t="s">
        <v>117</v>
      </c>
      <c r="T85" s="88" t="s">
        <v>118</v>
      </c>
    </row>
    <row r="86" spans="2:63" s="1" customFormat="1" ht="22.8" customHeight="1">
      <c r="B86" s="37"/>
      <c r="C86" s="93" t="s">
        <v>119</v>
      </c>
      <c r="D86" s="38"/>
      <c r="E86" s="38"/>
      <c r="F86" s="38"/>
      <c r="G86" s="38"/>
      <c r="H86" s="38"/>
      <c r="I86" s="129"/>
      <c r="J86" s="183">
        <f>BK86</f>
        <v>0</v>
      </c>
      <c r="K86" s="38"/>
      <c r="L86" s="42"/>
      <c r="M86" s="89"/>
      <c r="N86" s="90"/>
      <c r="O86" s="90"/>
      <c r="P86" s="184">
        <f>P87</f>
        <v>0</v>
      </c>
      <c r="Q86" s="90"/>
      <c r="R86" s="184">
        <f>R87</f>
        <v>84.112725</v>
      </c>
      <c r="S86" s="90"/>
      <c r="T86" s="185">
        <f>T87</f>
        <v>179.472</v>
      </c>
      <c r="AT86" s="16" t="s">
        <v>70</v>
      </c>
      <c r="AU86" s="16" t="s">
        <v>98</v>
      </c>
      <c r="BK86" s="186">
        <f>BK87</f>
        <v>0</v>
      </c>
    </row>
    <row r="87" spans="2:63" s="10" customFormat="1" ht="25.9" customHeight="1">
      <c r="B87" s="187"/>
      <c r="C87" s="188"/>
      <c r="D87" s="189" t="s">
        <v>70</v>
      </c>
      <c r="E87" s="190" t="s">
        <v>120</v>
      </c>
      <c r="F87" s="190" t="s">
        <v>121</v>
      </c>
      <c r="G87" s="188"/>
      <c r="H87" s="188"/>
      <c r="I87" s="191"/>
      <c r="J87" s="192">
        <f>BK87</f>
        <v>0</v>
      </c>
      <c r="K87" s="188"/>
      <c r="L87" s="193"/>
      <c r="M87" s="194"/>
      <c r="N87" s="195"/>
      <c r="O87" s="195"/>
      <c r="P87" s="196">
        <f>P88+P142+P149+P175+P207+P218</f>
        <v>0</v>
      </c>
      <c r="Q87" s="195"/>
      <c r="R87" s="196">
        <f>R88+R142+R149+R175+R207+R218</f>
        <v>84.112725</v>
      </c>
      <c r="S87" s="195"/>
      <c r="T87" s="197">
        <f>T88+T142+T149+T175+T207+T218</f>
        <v>179.472</v>
      </c>
      <c r="AR87" s="198" t="s">
        <v>79</v>
      </c>
      <c r="AT87" s="199" t="s">
        <v>70</v>
      </c>
      <c r="AU87" s="199" t="s">
        <v>71</v>
      </c>
      <c r="AY87" s="198" t="s">
        <v>122</v>
      </c>
      <c r="BK87" s="200">
        <f>BK88+BK142+BK149+BK175+BK207+BK218</f>
        <v>0</v>
      </c>
    </row>
    <row r="88" spans="2:63" s="10" customFormat="1" ht="22.8" customHeight="1">
      <c r="B88" s="187"/>
      <c r="C88" s="188"/>
      <c r="D88" s="189" t="s">
        <v>70</v>
      </c>
      <c r="E88" s="201" t="s">
        <v>79</v>
      </c>
      <c r="F88" s="201" t="s">
        <v>123</v>
      </c>
      <c r="G88" s="188"/>
      <c r="H88" s="188"/>
      <c r="I88" s="191"/>
      <c r="J88" s="202">
        <f>BK88</f>
        <v>0</v>
      </c>
      <c r="K88" s="188"/>
      <c r="L88" s="193"/>
      <c r="M88" s="194"/>
      <c r="N88" s="195"/>
      <c r="O88" s="195"/>
      <c r="P88" s="196">
        <f>SUM(P89:P141)</f>
        <v>0</v>
      </c>
      <c r="Q88" s="195"/>
      <c r="R88" s="196">
        <f>SUM(R89:R141)</f>
        <v>0.033525</v>
      </c>
      <c r="S88" s="195"/>
      <c r="T88" s="197">
        <f>SUM(T89:T141)</f>
        <v>150.178</v>
      </c>
      <c r="AR88" s="198" t="s">
        <v>79</v>
      </c>
      <c r="AT88" s="199" t="s">
        <v>70</v>
      </c>
      <c r="AU88" s="199" t="s">
        <v>79</v>
      </c>
      <c r="AY88" s="198" t="s">
        <v>122</v>
      </c>
      <c r="BK88" s="200">
        <f>SUM(BK89:BK141)</f>
        <v>0</v>
      </c>
    </row>
    <row r="89" spans="2:65" s="1" customFormat="1" ht="22.5" customHeight="1">
      <c r="B89" s="37"/>
      <c r="C89" s="203" t="s">
        <v>79</v>
      </c>
      <c r="D89" s="203" t="s">
        <v>124</v>
      </c>
      <c r="E89" s="204" t="s">
        <v>535</v>
      </c>
      <c r="F89" s="205" t="s">
        <v>536</v>
      </c>
      <c r="G89" s="206" t="s">
        <v>127</v>
      </c>
      <c r="H89" s="207">
        <v>108</v>
      </c>
      <c r="I89" s="208"/>
      <c r="J89" s="209">
        <f>ROUND(I89*H89,2)</f>
        <v>0</v>
      </c>
      <c r="K89" s="205" t="s">
        <v>128</v>
      </c>
      <c r="L89" s="42"/>
      <c r="M89" s="210" t="s">
        <v>19</v>
      </c>
      <c r="N89" s="211" t="s">
        <v>42</v>
      </c>
      <c r="O89" s="78"/>
      <c r="P89" s="212">
        <f>O89*H89</f>
        <v>0</v>
      </c>
      <c r="Q89" s="212">
        <v>0</v>
      </c>
      <c r="R89" s="212">
        <f>Q89*H89</f>
        <v>0</v>
      </c>
      <c r="S89" s="212">
        <v>0.26</v>
      </c>
      <c r="T89" s="213">
        <f>S89*H89</f>
        <v>28.080000000000002</v>
      </c>
      <c r="AR89" s="16" t="s">
        <v>129</v>
      </c>
      <c r="AT89" s="16" t="s">
        <v>124</v>
      </c>
      <c r="AU89" s="16" t="s">
        <v>81</v>
      </c>
      <c r="AY89" s="16" t="s">
        <v>122</v>
      </c>
      <c r="BE89" s="214">
        <f>IF(N89="základní",J89,0)</f>
        <v>0</v>
      </c>
      <c r="BF89" s="214">
        <f>IF(N89="snížená",J89,0)</f>
        <v>0</v>
      </c>
      <c r="BG89" s="214">
        <f>IF(N89="zákl. přenesená",J89,0)</f>
        <v>0</v>
      </c>
      <c r="BH89" s="214">
        <f>IF(N89="sníž. přenesená",J89,0)</f>
        <v>0</v>
      </c>
      <c r="BI89" s="214">
        <f>IF(N89="nulová",J89,0)</f>
        <v>0</v>
      </c>
      <c r="BJ89" s="16" t="s">
        <v>79</v>
      </c>
      <c r="BK89" s="214">
        <f>ROUND(I89*H89,2)</f>
        <v>0</v>
      </c>
      <c r="BL89" s="16" t="s">
        <v>129</v>
      </c>
      <c r="BM89" s="16" t="s">
        <v>537</v>
      </c>
    </row>
    <row r="90" spans="2:47" s="1" customFormat="1" ht="12">
      <c r="B90" s="37"/>
      <c r="C90" s="38"/>
      <c r="D90" s="215" t="s">
        <v>131</v>
      </c>
      <c r="E90" s="38"/>
      <c r="F90" s="216" t="s">
        <v>538</v>
      </c>
      <c r="G90" s="38"/>
      <c r="H90" s="38"/>
      <c r="I90" s="129"/>
      <c r="J90" s="38"/>
      <c r="K90" s="38"/>
      <c r="L90" s="42"/>
      <c r="M90" s="217"/>
      <c r="N90" s="78"/>
      <c r="O90" s="78"/>
      <c r="P90" s="78"/>
      <c r="Q90" s="78"/>
      <c r="R90" s="78"/>
      <c r="S90" s="78"/>
      <c r="T90" s="79"/>
      <c r="AT90" s="16" t="s">
        <v>131</v>
      </c>
      <c r="AU90" s="16" t="s">
        <v>81</v>
      </c>
    </row>
    <row r="91" spans="2:65" s="1" customFormat="1" ht="22.5" customHeight="1">
      <c r="B91" s="37"/>
      <c r="C91" s="203" t="s">
        <v>81</v>
      </c>
      <c r="D91" s="203" t="s">
        <v>124</v>
      </c>
      <c r="E91" s="204" t="s">
        <v>539</v>
      </c>
      <c r="F91" s="205" t="s">
        <v>540</v>
      </c>
      <c r="G91" s="206" t="s">
        <v>127</v>
      </c>
      <c r="H91" s="207">
        <v>152</v>
      </c>
      <c r="I91" s="208"/>
      <c r="J91" s="209">
        <f>ROUND(I91*H91,2)</f>
        <v>0</v>
      </c>
      <c r="K91" s="205" t="s">
        <v>128</v>
      </c>
      <c r="L91" s="42"/>
      <c r="M91" s="210" t="s">
        <v>19</v>
      </c>
      <c r="N91" s="211" t="s">
        <v>42</v>
      </c>
      <c r="O91" s="78"/>
      <c r="P91" s="212">
        <f>O91*H91</f>
        <v>0</v>
      </c>
      <c r="Q91" s="212">
        <v>0</v>
      </c>
      <c r="R91" s="212">
        <f>Q91*H91</f>
        <v>0</v>
      </c>
      <c r="S91" s="212">
        <v>0.22</v>
      </c>
      <c r="T91" s="213">
        <f>S91*H91</f>
        <v>33.44</v>
      </c>
      <c r="AR91" s="16" t="s">
        <v>129</v>
      </c>
      <c r="AT91" s="16" t="s">
        <v>124</v>
      </c>
      <c r="AU91" s="16" t="s">
        <v>81</v>
      </c>
      <c r="AY91" s="16" t="s">
        <v>122</v>
      </c>
      <c r="BE91" s="214">
        <f>IF(N91="základní",J91,0)</f>
        <v>0</v>
      </c>
      <c r="BF91" s="214">
        <f>IF(N91="snížená",J91,0)</f>
        <v>0</v>
      </c>
      <c r="BG91" s="214">
        <f>IF(N91="zákl. přenesená",J91,0)</f>
        <v>0</v>
      </c>
      <c r="BH91" s="214">
        <f>IF(N91="sníž. přenesená",J91,0)</f>
        <v>0</v>
      </c>
      <c r="BI91" s="214">
        <f>IF(N91="nulová",J91,0)</f>
        <v>0</v>
      </c>
      <c r="BJ91" s="16" t="s">
        <v>79</v>
      </c>
      <c r="BK91" s="214">
        <f>ROUND(I91*H91,2)</f>
        <v>0</v>
      </c>
      <c r="BL91" s="16" t="s">
        <v>129</v>
      </c>
      <c r="BM91" s="16" t="s">
        <v>541</v>
      </c>
    </row>
    <row r="92" spans="2:47" s="1" customFormat="1" ht="12">
      <c r="B92" s="37"/>
      <c r="C92" s="38"/>
      <c r="D92" s="215" t="s">
        <v>131</v>
      </c>
      <c r="E92" s="38"/>
      <c r="F92" s="216" t="s">
        <v>132</v>
      </c>
      <c r="G92" s="38"/>
      <c r="H92" s="38"/>
      <c r="I92" s="129"/>
      <c r="J92" s="38"/>
      <c r="K92" s="38"/>
      <c r="L92" s="42"/>
      <c r="M92" s="217"/>
      <c r="N92" s="78"/>
      <c r="O92" s="78"/>
      <c r="P92" s="78"/>
      <c r="Q92" s="78"/>
      <c r="R92" s="78"/>
      <c r="S92" s="78"/>
      <c r="T92" s="79"/>
      <c r="AT92" s="16" t="s">
        <v>131</v>
      </c>
      <c r="AU92" s="16" t="s">
        <v>81</v>
      </c>
    </row>
    <row r="93" spans="2:65" s="1" customFormat="1" ht="22.5" customHeight="1">
      <c r="B93" s="37"/>
      <c r="C93" s="203" t="s">
        <v>140</v>
      </c>
      <c r="D93" s="203" t="s">
        <v>124</v>
      </c>
      <c r="E93" s="204" t="s">
        <v>542</v>
      </c>
      <c r="F93" s="205" t="s">
        <v>543</v>
      </c>
      <c r="G93" s="206" t="s">
        <v>127</v>
      </c>
      <c r="H93" s="207">
        <v>32</v>
      </c>
      <c r="I93" s="208"/>
      <c r="J93" s="209">
        <f>ROUND(I93*H93,2)</f>
        <v>0</v>
      </c>
      <c r="K93" s="205" t="s">
        <v>128</v>
      </c>
      <c r="L93" s="42"/>
      <c r="M93" s="210" t="s">
        <v>19</v>
      </c>
      <c r="N93" s="211" t="s">
        <v>42</v>
      </c>
      <c r="O93" s="78"/>
      <c r="P93" s="212">
        <f>O93*H93</f>
        <v>0</v>
      </c>
      <c r="Q93" s="212">
        <v>0</v>
      </c>
      <c r="R93" s="212">
        <f>Q93*H93</f>
        <v>0</v>
      </c>
      <c r="S93" s="212">
        <v>0.325</v>
      </c>
      <c r="T93" s="213">
        <f>S93*H93</f>
        <v>10.4</v>
      </c>
      <c r="AR93" s="16" t="s">
        <v>129</v>
      </c>
      <c r="AT93" s="16" t="s">
        <v>124</v>
      </c>
      <c r="AU93" s="16" t="s">
        <v>81</v>
      </c>
      <c r="AY93" s="16" t="s">
        <v>122</v>
      </c>
      <c r="BE93" s="214">
        <f>IF(N93="základní",J93,0)</f>
        <v>0</v>
      </c>
      <c r="BF93" s="214">
        <f>IF(N93="snížená",J93,0)</f>
        <v>0</v>
      </c>
      <c r="BG93" s="214">
        <f>IF(N93="zákl. přenesená",J93,0)</f>
        <v>0</v>
      </c>
      <c r="BH93" s="214">
        <f>IF(N93="sníž. přenesená",J93,0)</f>
        <v>0</v>
      </c>
      <c r="BI93" s="214">
        <f>IF(N93="nulová",J93,0)</f>
        <v>0</v>
      </c>
      <c r="BJ93" s="16" t="s">
        <v>79</v>
      </c>
      <c r="BK93" s="214">
        <f>ROUND(I93*H93,2)</f>
        <v>0</v>
      </c>
      <c r="BL93" s="16" t="s">
        <v>129</v>
      </c>
      <c r="BM93" s="16" t="s">
        <v>544</v>
      </c>
    </row>
    <row r="94" spans="2:47" s="1" customFormat="1" ht="12">
      <c r="B94" s="37"/>
      <c r="C94" s="38"/>
      <c r="D94" s="215" t="s">
        <v>131</v>
      </c>
      <c r="E94" s="38"/>
      <c r="F94" s="216" t="s">
        <v>132</v>
      </c>
      <c r="G94" s="38"/>
      <c r="H94" s="38"/>
      <c r="I94" s="129"/>
      <c r="J94" s="38"/>
      <c r="K94" s="38"/>
      <c r="L94" s="42"/>
      <c r="M94" s="217"/>
      <c r="N94" s="78"/>
      <c r="O94" s="78"/>
      <c r="P94" s="78"/>
      <c r="Q94" s="78"/>
      <c r="R94" s="78"/>
      <c r="S94" s="78"/>
      <c r="T94" s="79"/>
      <c r="AT94" s="16" t="s">
        <v>131</v>
      </c>
      <c r="AU94" s="16" t="s">
        <v>81</v>
      </c>
    </row>
    <row r="95" spans="2:65" s="1" customFormat="1" ht="22.5" customHeight="1">
      <c r="B95" s="37"/>
      <c r="C95" s="203" t="s">
        <v>129</v>
      </c>
      <c r="D95" s="203" t="s">
        <v>124</v>
      </c>
      <c r="E95" s="204" t="s">
        <v>545</v>
      </c>
      <c r="F95" s="205" t="s">
        <v>546</v>
      </c>
      <c r="G95" s="206" t="s">
        <v>127</v>
      </c>
      <c r="H95" s="207">
        <v>488.5</v>
      </c>
      <c r="I95" s="208"/>
      <c r="J95" s="209">
        <f>ROUND(I95*H95,2)</f>
        <v>0</v>
      </c>
      <c r="K95" s="205" t="s">
        <v>128</v>
      </c>
      <c r="L95" s="42"/>
      <c r="M95" s="210" t="s">
        <v>19</v>
      </c>
      <c r="N95" s="211" t="s">
        <v>42</v>
      </c>
      <c r="O95" s="78"/>
      <c r="P95" s="212">
        <f>O95*H95</f>
        <v>0</v>
      </c>
      <c r="Q95" s="212">
        <v>5E-05</v>
      </c>
      <c r="R95" s="212">
        <f>Q95*H95</f>
        <v>0.024425000000000002</v>
      </c>
      <c r="S95" s="212">
        <v>0.128</v>
      </c>
      <c r="T95" s="213">
        <f>S95*H95</f>
        <v>62.528</v>
      </c>
      <c r="AR95" s="16" t="s">
        <v>129</v>
      </c>
      <c r="AT95" s="16" t="s">
        <v>124</v>
      </c>
      <c r="AU95" s="16" t="s">
        <v>81</v>
      </c>
      <c r="AY95" s="16" t="s">
        <v>122</v>
      </c>
      <c r="BE95" s="214">
        <f>IF(N95="základní",J95,0)</f>
        <v>0</v>
      </c>
      <c r="BF95" s="214">
        <f>IF(N95="snížená",J95,0)</f>
        <v>0</v>
      </c>
      <c r="BG95" s="214">
        <f>IF(N95="zákl. přenesená",J95,0)</f>
        <v>0</v>
      </c>
      <c r="BH95" s="214">
        <f>IF(N95="sníž. přenesená",J95,0)</f>
        <v>0</v>
      </c>
      <c r="BI95" s="214">
        <f>IF(N95="nulová",J95,0)</f>
        <v>0</v>
      </c>
      <c r="BJ95" s="16" t="s">
        <v>79</v>
      </c>
      <c r="BK95" s="214">
        <f>ROUND(I95*H95,2)</f>
        <v>0</v>
      </c>
      <c r="BL95" s="16" t="s">
        <v>129</v>
      </c>
      <c r="BM95" s="16" t="s">
        <v>547</v>
      </c>
    </row>
    <row r="96" spans="2:47" s="1" customFormat="1" ht="12">
      <c r="B96" s="37"/>
      <c r="C96" s="38"/>
      <c r="D96" s="215" t="s">
        <v>131</v>
      </c>
      <c r="E96" s="38"/>
      <c r="F96" s="216" t="s">
        <v>138</v>
      </c>
      <c r="G96" s="38"/>
      <c r="H96" s="38"/>
      <c r="I96" s="129"/>
      <c r="J96" s="38"/>
      <c r="K96" s="38"/>
      <c r="L96" s="42"/>
      <c r="M96" s="217"/>
      <c r="N96" s="78"/>
      <c r="O96" s="78"/>
      <c r="P96" s="78"/>
      <c r="Q96" s="78"/>
      <c r="R96" s="78"/>
      <c r="S96" s="78"/>
      <c r="T96" s="79"/>
      <c r="AT96" s="16" t="s">
        <v>131</v>
      </c>
      <c r="AU96" s="16" t="s">
        <v>81</v>
      </c>
    </row>
    <row r="97" spans="2:51" s="12" customFormat="1" ht="12">
      <c r="B97" s="228"/>
      <c r="C97" s="229"/>
      <c r="D97" s="215" t="s">
        <v>155</v>
      </c>
      <c r="E97" s="230" t="s">
        <v>19</v>
      </c>
      <c r="F97" s="231" t="s">
        <v>548</v>
      </c>
      <c r="G97" s="229"/>
      <c r="H97" s="232">
        <v>488.5</v>
      </c>
      <c r="I97" s="233"/>
      <c r="J97" s="229"/>
      <c r="K97" s="229"/>
      <c r="L97" s="234"/>
      <c r="M97" s="235"/>
      <c r="N97" s="236"/>
      <c r="O97" s="236"/>
      <c r="P97" s="236"/>
      <c r="Q97" s="236"/>
      <c r="R97" s="236"/>
      <c r="S97" s="236"/>
      <c r="T97" s="237"/>
      <c r="AT97" s="238" t="s">
        <v>155</v>
      </c>
      <c r="AU97" s="238" t="s">
        <v>81</v>
      </c>
      <c r="AV97" s="12" t="s">
        <v>81</v>
      </c>
      <c r="AW97" s="12" t="s">
        <v>32</v>
      </c>
      <c r="AX97" s="12" t="s">
        <v>79</v>
      </c>
      <c r="AY97" s="238" t="s">
        <v>122</v>
      </c>
    </row>
    <row r="98" spans="2:65" s="1" customFormat="1" ht="22.5" customHeight="1">
      <c r="B98" s="37"/>
      <c r="C98" s="203" t="s">
        <v>149</v>
      </c>
      <c r="D98" s="203" t="s">
        <v>124</v>
      </c>
      <c r="E98" s="204" t="s">
        <v>144</v>
      </c>
      <c r="F98" s="205" t="s">
        <v>145</v>
      </c>
      <c r="G98" s="206" t="s">
        <v>146</v>
      </c>
      <c r="H98" s="207">
        <v>66</v>
      </c>
      <c r="I98" s="208"/>
      <c r="J98" s="209">
        <f>ROUND(I98*H98,2)</f>
        <v>0</v>
      </c>
      <c r="K98" s="205" t="s">
        <v>128</v>
      </c>
      <c r="L98" s="42"/>
      <c r="M98" s="210" t="s">
        <v>19</v>
      </c>
      <c r="N98" s="211" t="s">
        <v>42</v>
      </c>
      <c r="O98" s="78"/>
      <c r="P98" s="212">
        <f>O98*H98</f>
        <v>0</v>
      </c>
      <c r="Q98" s="212">
        <v>0</v>
      </c>
      <c r="R98" s="212">
        <f>Q98*H98</f>
        <v>0</v>
      </c>
      <c r="S98" s="212">
        <v>0.205</v>
      </c>
      <c r="T98" s="213">
        <f>S98*H98</f>
        <v>13.53</v>
      </c>
      <c r="AR98" s="16" t="s">
        <v>129</v>
      </c>
      <c r="AT98" s="16" t="s">
        <v>124</v>
      </c>
      <c r="AU98" s="16" t="s">
        <v>81</v>
      </c>
      <c r="AY98" s="16" t="s">
        <v>122</v>
      </c>
      <c r="BE98" s="214">
        <f>IF(N98="základní",J98,0)</f>
        <v>0</v>
      </c>
      <c r="BF98" s="214">
        <f>IF(N98="snížená",J98,0)</f>
        <v>0</v>
      </c>
      <c r="BG98" s="214">
        <f>IF(N98="zákl. přenesená",J98,0)</f>
        <v>0</v>
      </c>
      <c r="BH98" s="214">
        <f>IF(N98="sníž. přenesená",J98,0)</f>
        <v>0</v>
      </c>
      <c r="BI98" s="214">
        <f>IF(N98="nulová",J98,0)</f>
        <v>0</v>
      </c>
      <c r="BJ98" s="16" t="s">
        <v>79</v>
      </c>
      <c r="BK98" s="214">
        <f>ROUND(I98*H98,2)</f>
        <v>0</v>
      </c>
      <c r="BL98" s="16" t="s">
        <v>129</v>
      </c>
      <c r="BM98" s="16" t="s">
        <v>549</v>
      </c>
    </row>
    <row r="99" spans="2:47" s="1" customFormat="1" ht="12">
      <c r="B99" s="37"/>
      <c r="C99" s="38"/>
      <c r="D99" s="215" t="s">
        <v>131</v>
      </c>
      <c r="E99" s="38"/>
      <c r="F99" s="216" t="s">
        <v>148</v>
      </c>
      <c r="G99" s="38"/>
      <c r="H99" s="38"/>
      <c r="I99" s="129"/>
      <c r="J99" s="38"/>
      <c r="K99" s="38"/>
      <c r="L99" s="42"/>
      <c r="M99" s="217"/>
      <c r="N99" s="78"/>
      <c r="O99" s="78"/>
      <c r="P99" s="78"/>
      <c r="Q99" s="78"/>
      <c r="R99" s="78"/>
      <c r="S99" s="78"/>
      <c r="T99" s="79"/>
      <c r="AT99" s="16" t="s">
        <v>131</v>
      </c>
      <c r="AU99" s="16" t="s">
        <v>81</v>
      </c>
    </row>
    <row r="100" spans="2:65" s="1" customFormat="1" ht="22.5" customHeight="1">
      <c r="B100" s="37"/>
      <c r="C100" s="203" t="s">
        <v>161</v>
      </c>
      <c r="D100" s="203" t="s">
        <v>124</v>
      </c>
      <c r="E100" s="204" t="s">
        <v>550</v>
      </c>
      <c r="F100" s="205" t="s">
        <v>551</v>
      </c>
      <c r="G100" s="206" t="s">
        <v>146</v>
      </c>
      <c r="H100" s="207">
        <v>55</v>
      </c>
      <c r="I100" s="208"/>
      <c r="J100" s="209">
        <f>ROUND(I100*H100,2)</f>
        <v>0</v>
      </c>
      <c r="K100" s="205" t="s">
        <v>128</v>
      </c>
      <c r="L100" s="42"/>
      <c r="M100" s="210" t="s">
        <v>19</v>
      </c>
      <c r="N100" s="211" t="s">
        <v>42</v>
      </c>
      <c r="O100" s="78"/>
      <c r="P100" s="212">
        <f>O100*H100</f>
        <v>0</v>
      </c>
      <c r="Q100" s="212">
        <v>0</v>
      </c>
      <c r="R100" s="212">
        <f>Q100*H100</f>
        <v>0</v>
      </c>
      <c r="S100" s="212">
        <v>0.04</v>
      </c>
      <c r="T100" s="213">
        <f>S100*H100</f>
        <v>2.2</v>
      </c>
      <c r="AR100" s="16" t="s">
        <v>129</v>
      </c>
      <c r="AT100" s="16" t="s">
        <v>124</v>
      </c>
      <c r="AU100" s="16" t="s">
        <v>81</v>
      </c>
      <c r="AY100" s="16" t="s">
        <v>122</v>
      </c>
      <c r="BE100" s="214">
        <f>IF(N100="základní",J100,0)</f>
        <v>0</v>
      </c>
      <c r="BF100" s="214">
        <f>IF(N100="snížená",J100,0)</f>
        <v>0</v>
      </c>
      <c r="BG100" s="214">
        <f>IF(N100="zákl. přenesená",J100,0)</f>
        <v>0</v>
      </c>
      <c r="BH100" s="214">
        <f>IF(N100="sníž. přenesená",J100,0)</f>
        <v>0</v>
      </c>
      <c r="BI100" s="214">
        <f>IF(N100="nulová",J100,0)</f>
        <v>0</v>
      </c>
      <c r="BJ100" s="16" t="s">
        <v>79</v>
      </c>
      <c r="BK100" s="214">
        <f>ROUND(I100*H100,2)</f>
        <v>0</v>
      </c>
      <c r="BL100" s="16" t="s">
        <v>129</v>
      </c>
      <c r="BM100" s="16" t="s">
        <v>552</v>
      </c>
    </row>
    <row r="101" spans="2:47" s="1" customFormat="1" ht="12">
      <c r="B101" s="37"/>
      <c r="C101" s="38"/>
      <c r="D101" s="215" t="s">
        <v>131</v>
      </c>
      <c r="E101" s="38"/>
      <c r="F101" s="216" t="s">
        <v>148</v>
      </c>
      <c r="G101" s="38"/>
      <c r="H101" s="38"/>
      <c r="I101" s="129"/>
      <c r="J101" s="38"/>
      <c r="K101" s="38"/>
      <c r="L101" s="42"/>
      <c r="M101" s="217"/>
      <c r="N101" s="78"/>
      <c r="O101" s="78"/>
      <c r="P101" s="78"/>
      <c r="Q101" s="78"/>
      <c r="R101" s="78"/>
      <c r="S101" s="78"/>
      <c r="T101" s="79"/>
      <c r="AT101" s="16" t="s">
        <v>131</v>
      </c>
      <c r="AU101" s="16" t="s">
        <v>81</v>
      </c>
    </row>
    <row r="102" spans="2:65" s="1" customFormat="1" ht="16.5" customHeight="1">
      <c r="B102" s="37"/>
      <c r="C102" s="203" t="s">
        <v>167</v>
      </c>
      <c r="D102" s="203" t="s">
        <v>124</v>
      </c>
      <c r="E102" s="204" t="s">
        <v>553</v>
      </c>
      <c r="F102" s="205" t="s">
        <v>554</v>
      </c>
      <c r="G102" s="206" t="s">
        <v>152</v>
      </c>
      <c r="H102" s="207">
        <v>35</v>
      </c>
      <c r="I102" s="208"/>
      <c r="J102" s="209">
        <f>ROUND(I102*H102,2)</f>
        <v>0</v>
      </c>
      <c r="K102" s="205" t="s">
        <v>128</v>
      </c>
      <c r="L102" s="42"/>
      <c r="M102" s="210" t="s">
        <v>19</v>
      </c>
      <c r="N102" s="211" t="s">
        <v>42</v>
      </c>
      <c r="O102" s="78"/>
      <c r="P102" s="212">
        <f>O102*H102</f>
        <v>0</v>
      </c>
      <c r="Q102" s="212">
        <v>0</v>
      </c>
      <c r="R102" s="212">
        <f>Q102*H102</f>
        <v>0</v>
      </c>
      <c r="S102" s="212">
        <v>0</v>
      </c>
      <c r="T102" s="213">
        <f>S102*H102</f>
        <v>0</v>
      </c>
      <c r="AR102" s="16" t="s">
        <v>129</v>
      </c>
      <c r="AT102" s="16" t="s">
        <v>124</v>
      </c>
      <c r="AU102" s="16" t="s">
        <v>81</v>
      </c>
      <c r="AY102" s="16" t="s">
        <v>122</v>
      </c>
      <c r="BE102" s="214">
        <f>IF(N102="základní",J102,0)</f>
        <v>0</v>
      </c>
      <c r="BF102" s="214">
        <f>IF(N102="snížená",J102,0)</f>
        <v>0</v>
      </c>
      <c r="BG102" s="214">
        <f>IF(N102="zákl. přenesená",J102,0)</f>
        <v>0</v>
      </c>
      <c r="BH102" s="214">
        <f>IF(N102="sníž. přenesená",J102,0)</f>
        <v>0</v>
      </c>
      <c r="BI102" s="214">
        <f>IF(N102="nulová",J102,0)</f>
        <v>0</v>
      </c>
      <c r="BJ102" s="16" t="s">
        <v>79</v>
      </c>
      <c r="BK102" s="214">
        <f>ROUND(I102*H102,2)</f>
        <v>0</v>
      </c>
      <c r="BL102" s="16" t="s">
        <v>129</v>
      </c>
      <c r="BM102" s="16" t="s">
        <v>555</v>
      </c>
    </row>
    <row r="103" spans="2:47" s="1" customFormat="1" ht="12">
      <c r="B103" s="37"/>
      <c r="C103" s="38"/>
      <c r="D103" s="215" t="s">
        <v>131</v>
      </c>
      <c r="E103" s="38"/>
      <c r="F103" s="216" t="s">
        <v>556</v>
      </c>
      <c r="G103" s="38"/>
      <c r="H103" s="38"/>
      <c r="I103" s="129"/>
      <c r="J103" s="38"/>
      <c r="K103" s="38"/>
      <c r="L103" s="42"/>
      <c r="M103" s="217"/>
      <c r="N103" s="78"/>
      <c r="O103" s="78"/>
      <c r="P103" s="78"/>
      <c r="Q103" s="78"/>
      <c r="R103" s="78"/>
      <c r="S103" s="78"/>
      <c r="T103" s="79"/>
      <c r="AT103" s="16" t="s">
        <v>131</v>
      </c>
      <c r="AU103" s="16" t="s">
        <v>81</v>
      </c>
    </row>
    <row r="104" spans="2:51" s="12" customFormat="1" ht="12">
      <c r="B104" s="228"/>
      <c r="C104" s="229"/>
      <c r="D104" s="215" t="s">
        <v>155</v>
      </c>
      <c r="E104" s="230" t="s">
        <v>19</v>
      </c>
      <c r="F104" s="231" t="s">
        <v>557</v>
      </c>
      <c r="G104" s="229"/>
      <c r="H104" s="232">
        <v>35</v>
      </c>
      <c r="I104" s="233"/>
      <c r="J104" s="229"/>
      <c r="K104" s="229"/>
      <c r="L104" s="234"/>
      <c r="M104" s="235"/>
      <c r="N104" s="236"/>
      <c r="O104" s="236"/>
      <c r="P104" s="236"/>
      <c r="Q104" s="236"/>
      <c r="R104" s="236"/>
      <c r="S104" s="236"/>
      <c r="T104" s="237"/>
      <c r="AT104" s="238" t="s">
        <v>155</v>
      </c>
      <c r="AU104" s="238" t="s">
        <v>81</v>
      </c>
      <c r="AV104" s="12" t="s">
        <v>81</v>
      </c>
      <c r="AW104" s="12" t="s">
        <v>32</v>
      </c>
      <c r="AX104" s="12" t="s">
        <v>79</v>
      </c>
      <c r="AY104" s="238" t="s">
        <v>122</v>
      </c>
    </row>
    <row r="105" spans="2:65" s="1" customFormat="1" ht="22.5" customHeight="1">
      <c r="B105" s="37"/>
      <c r="C105" s="203" t="s">
        <v>172</v>
      </c>
      <c r="D105" s="203" t="s">
        <v>124</v>
      </c>
      <c r="E105" s="204" t="s">
        <v>150</v>
      </c>
      <c r="F105" s="205" t="s">
        <v>151</v>
      </c>
      <c r="G105" s="206" t="s">
        <v>152</v>
      </c>
      <c r="H105" s="207">
        <v>245.222</v>
      </c>
      <c r="I105" s="208"/>
      <c r="J105" s="209">
        <f>ROUND(I105*H105,2)</f>
        <v>0</v>
      </c>
      <c r="K105" s="205" t="s">
        <v>128</v>
      </c>
      <c r="L105" s="42"/>
      <c r="M105" s="210" t="s">
        <v>19</v>
      </c>
      <c r="N105" s="211" t="s">
        <v>42</v>
      </c>
      <c r="O105" s="78"/>
      <c r="P105" s="212">
        <f>O105*H105</f>
        <v>0</v>
      </c>
      <c r="Q105" s="212">
        <v>0</v>
      </c>
      <c r="R105" s="212">
        <f>Q105*H105</f>
        <v>0</v>
      </c>
      <c r="S105" s="212">
        <v>0</v>
      </c>
      <c r="T105" s="213">
        <f>S105*H105</f>
        <v>0</v>
      </c>
      <c r="AR105" s="16" t="s">
        <v>129</v>
      </c>
      <c r="AT105" s="16" t="s">
        <v>124</v>
      </c>
      <c r="AU105" s="16" t="s">
        <v>81</v>
      </c>
      <c r="AY105" s="16" t="s">
        <v>122</v>
      </c>
      <c r="BE105" s="214">
        <f>IF(N105="základní",J105,0)</f>
        <v>0</v>
      </c>
      <c r="BF105" s="214">
        <f>IF(N105="snížená",J105,0)</f>
        <v>0</v>
      </c>
      <c r="BG105" s="214">
        <f>IF(N105="zákl. přenesená",J105,0)</f>
        <v>0</v>
      </c>
      <c r="BH105" s="214">
        <f>IF(N105="sníž. přenesená",J105,0)</f>
        <v>0</v>
      </c>
      <c r="BI105" s="214">
        <f>IF(N105="nulová",J105,0)</f>
        <v>0</v>
      </c>
      <c r="BJ105" s="16" t="s">
        <v>79</v>
      </c>
      <c r="BK105" s="214">
        <f>ROUND(I105*H105,2)</f>
        <v>0</v>
      </c>
      <c r="BL105" s="16" t="s">
        <v>129</v>
      </c>
      <c r="BM105" s="16" t="s">
        <v>558</v>
      </c>
    </row>
    <row r="106" spans="2:47" s="1" customFormat="1" ht="12">
      <c r="B106" s="37"/>
      <c r="C106" s="38"/>
      <c r="D106" s="215" t="s">
        <v>131</v>
      </c>
      <c r="E106" s="38"/>
      <c r="F106" s="216" t="s">
        <v>154</v>
      </c>
      <c r="G106" s="38"/>
      <c r="H106" s="38"/>
      <c r="I106" s="129"/>
      <c r="J106" s="38"/>
      <c r="K106" s="38"/>
      <c r="L106" s="42"/>
      <c r="M106" s="217"/>
      <c r="N106" s="78"/>
      <c r="O106" s="78"/>
      <c r="P106" s="78"/>
      <c r="Q106" s="78"/>
      <c r="R106" s="78"/>
      <c r="S106" s="78"/>
      <c r="T106" s="79"/>
      <c r="AT106" s="16" t="s">
        <v>131</v>
      </c>
      <c r="AU106" s="16" t="s">
        <v>81</v>
      </c>
    </row>
    <row r="107" spans="2:51" s="11" customFormat="1" ht="12">
      <c r="B107" s="218"/>
      <c r="C107" s="219"/>
      <c r="D107" s="215" t="s">
        <v>155</v>
      </c>
      <c r="E107" s="220" t="s">
        <v>19</v>
      </c>
      <c r="F107" s="221" t="s">
        <v>559</v>
      </c>
      <c r="G107" s="219"/>
      <c r="H107" s="220" t="s">
        <v>19</v>
      </c>
      <c r="I107" s="222"/>
      <c r="J107" s="219"/>
      <c r="K107" s="219"/>
      <c r="L107" s="223"/>
      <c r="M107" s="224"/>
      <c r="N107" s="225"/>
      <c r="O107" s="225"/>
      <c r="P107" s="225"/>
      <c r="Q107" s="225"/>
      <c r="R107" s="225"/>
      <c r="S107" s="225"/>
      <c r="T107" s="226"/>
      <c r="AT107" s="227" t="s">
        <v>155</v>
      </c>
      <c r="AU107" s="227" t="s">
        <v>81</v>
      </c>
      <c r="AV107" s="11" t="s">
        <v>79</v>
      </c>
      <c r="AW107" s="11" t="s">
        <v>32</v>
      </c>
      <c r="AX107" s="11" t="s">
        <v>71</v>
      </c>
      <c r="AY107" s="227" t="s">
        <v>122</v>
      </c>
    </row>
    <row r="108" spans="2:51" s="12" customFormat="1" ht="12">
      <c r="B108" s="228"/>
      <c r="C108" s="229"/>
      <c r="D108" s="215" t="s">
        <v>155</v>
      </c>
      <c r="E108" s="230" t="s">
        <v>19</v>
      </c>
      <c r="F108" s="231" t="s">
        <v>560</v>
      </c>
      <c r="G108" s="229"/>
      <c r="H108" s="232">
        <v>23.8</v>
      </c>
      <c r="I108" s="233"/>
      <c r="J108" s="229"/>
      <c r="K108" s="229"/>
      <c r="L108" s="234"/>
      <c r="M108" s="235"/>
      <c r="N108" s="236"/>
      <c r="O108" s="236"/>
      <c r="P108" s="236"/>
      <c r="Q108" s="236"/>
      <c r="R108" s="236"/>
      <c r="S108" s="236"/>
      <c r="T108" s="237"/>
      <c r="AT108" s="238" t="s">
        <v>155</v>
      </c>
      <c r="AU108" s="238" t="s">
        <v>81</v>
      </c>
      <c r="AV108" s="12" t="s">
        <v>81</v>
      </c>
      <c r="AW108" s="12" t="s">
        <v>32</v>
      </c>
      <c r="AX108" s="12" t="s">
        <v>71</v>
      </c>
      <c r="AY108" s="238" t="s">
        <v>122</v>
      </c>
    </row>
    <row r="109" spans="2:51" s="11" customFormat="1" ht="12">
      <c r="B109" s="218"/>
      <c r="C109" s="219"/>
      <c r="D109" s="215" t="s">
        <v>155</v>
      </c>
      <c r="E109" s="220" t="s">
        <v>19</v>
      </c>
      <c r="F109" s="221" t="s">
        <v>561</v>
      </c>
      <c r="G109" s="219"/>
      <c r="H109" s="220" t="s">
        <v>19</v>
      </c>
      <c r="I109" s="222"/>
      <c r="J109" s="219"/>
      <c r="K109" s="219"/>
      <c r="L109" s="223"/>
      <c r="M109" s="224"/>
      <c r="N109" s="225"/>
      <c r="O109" s="225"/>
      <c r="P109" s="225"/>
      <c r="Q109" s="225"/>
      <c r="R109" s="225"/>
      <c r="S109" s="225"/>
      <c r="T109" s="226"/>
      <c r="AT109" s="227" t="s">
        <v>155</v>
      </c>
      <c r="AU109" s="227" t="s">
        <v>81</v>
      </c>
      <c r="AV109" s="11" t="s">
        <v>79</v>
      </c>
      <c r="AW109" s="11" t="s">
        <v>32</v>
      </c>
      <c r="AX109" s="11" t="s">
        <v>71</v>
      </c>
      <c r="AY109" s="227" t="s">
        <v>122</v>
      </c>
    </row>
    <row r="110" spans="2:51" s="12" customFormat="1" ht="12">
      <c r="B110" s="228"/>
      <c r="C110" s="229"/>
      <c r="D110" s="215" t="s">
        <v>155</v>
      </c>
      <c r="E110" s="230" t="s">
        <v>19</v>
      </c>
      <c r="F110" s="231" t="s">
        <v>562</v>
      </c>
      <c r="G110" s="229"/>
      <c r="H110" s="232">
        <v>221.422</v>
      </c>
      <c r="I110" s="233"/>
      <c r="J110" s="229"/>
      <c r="K110" s="229"/>
      <c r="L110" s="234"/>
      <c r="M110" s="235"/>
      <c r="N110" s="236"/>
      <c r="O110" s="236"/>
      <c r="P110" s="236"/>
      <c r="Q110" s="236"/>
      <c r="R110" s="236"/>
      <c r="S110" s="236"/>
      <c r="T110" s="237"/>
      <c r="AT110" s="238" t="s">
        <v>155</v>
      </c>
      <c r="AU110" s="238" t="s">
        <v>81</v>
      </c>
      <c r="AV110" s="12" t="s">
        <v>81</v>
      </c>
      <c r="AW110" s="12" t="s">
        <v>32</v>
      </c>
      <c r="AX110" s="12" t="s">
        <v>71</v>
      </c>
      <c r="AY110" s="238" t="s">
        <v>122</v>
      </c>
    </row>
    <row r="111" spans="2:51" s="13" customFormat="1" ht="12">
      <c r="B111" s="239"/>
      <c r="C111" s="240"/>
      <c r="D111" s="215" t="s">
        <v>155</v>
      </c>
      <c r="E111" s="241" t="s">
        <v>19</v>
      </c>
      <c r="F111" s="242" t="s">
        <v>160</v>
      </c>
      <c r="G111" s="240"/>
      <c r="H111" s="243">
        <v>245.222</v>
      </c>
      <c r="I111" s="244"/>
      <c r="J111" s="240"/>
      <c r="K111" s="240"/>
      <c r="L111" s="245"/>
      <c r="M111" s="246"/>
      <c r="N111" s="247"/>
      <c r="O111" s="247"/>
      <c r="P111" s="247"/>
      <c r="Q111" s="247"/>
      <c r="R111" s="247"/>
      <c r="S111" s="247"/>
      <c r="T111" s="248"/>
      <c r="AT111" s="249" t="s">
        <v>155</v>
      </c>
      <c r="AU111" s="249" t="s">
        <v>81</v>
      </c>
      <c r="AV111" s="13" t="s">
        <v>129</v>
      </c>
      <c r="AW111" s="13" t="s">
        <v>32</v>
      </c>
      <c r="AX111" s="13" t="s">
        <v>79</v>
      </c>
      <c r="AY111" s="249" t="s">
        <v>122</v>
      </c>
    </row>
    <row r="112" spans="2:65" s="1" customFormat="1" ht="22.5" customHeight="1">
      <c r="B112" s="37"/>
      <c r="C112" s="203" t="s">
        <v>177</v>
      </c>
      <c r="D112" s="203" t="s">
        <v>124</v>
      </c>
      <c r="E112" s="204" t="s">
        <v>162</v>
      </c>
      <c r="F112" s="205" t="s">
        <v>163</v>
      </c>
      <c r="G112" s="206" t="s">
        <v>152</v>
      </c>
      <c r="H112" s="207">
        <v>0.96</v>
      </c>
      <c r="I112" s="208"/>
      <c r="J112" s="209">
        <f>ROUND(I112*H112,2)</f>
        <v>0</v>
      </c>
      <c r="K112" s="205" t="s">
        <v>128</v>
      </c>
      <c r="L112" s="42"/>
      <c r="M112" s="210" t="s">
        <v>19</v>
      </c>
      <c r="N112" s="211" t="s">
        <v>42</v>
      </c>
      <c r="O112" s="78"/>
      <c r="P112" s="212">
        <f>O112*H112</f>
        <v>0</v>
      </c>
      <c r="Q112" s="212">
        <v>0</v>
      </c>
      <c r="R112" s="212">
        <f>Q112*H112</f>
        <v>0</v>
      </c>
      <c r="S112" s="212">
        <v>0</v>
      </c>
      <c r="T112" s="213">
        <f>S112*H112</f>
        <v>0</v>
      </c>
      <c r="AR112" s="16" t="s">
        <v>129</v>
      </c>
      <c r="AT112" s="16" t="s">
        <v>124</v>
      </c>
      <c r="AU112" s="16" t="s">
        <v>81</v>
      </c>
      <c r="AY112" s="16" t="s">
        <v>122</v>
      </c>
      <c r="BE112" s="214">
        <f>IF(N112="základní",J112,0)</f>
        <v>0</v>
      </c>
      <c r="BF112" s="214">
        <f>IF(N112="snížená",J112,0)</f>
        <v>0</v>
      </c>
      <c r="BG112" s="214">
        <f>IF(N112="zákl. přenesená",J112,0)</f>
        <v>0</v>
      </c>
      <c r="BH112" s="214">
        <f>IF(N112="sníž. přenesená",J112,0)</f>
        <v>0</v>
      </c>
      <c r="BI112" s="214">
        <f>IF(N112="nulová",J112,0)</f>
        <v>0</v>
      </c>
      <c r="BJ112" s="16" t="s">
        <v>79</v>
      </c>
      <c r="BK112" s="214">
        <f>ROUND(I112*H112,2)</f>
        <v>0</v>
      </c>
      <c r="BL112" s="16" t="s">
        <v>129</v>
      </c>
      <c r="BM112" s="16" t="s">
        <v>563</v>
      </c>
    </row>
    <row r="113" spans="2:47" s="1" customFormat="1" ht="12">
      <c r="B113" s="37"/>
      <c r="C113" s="38"/>
      <c r="D113" s="215" t="s">
        <v>131</v>
      </c>
      <c r="E113" s="38"/>
      <c r="F113" s="216" t="s">
        <v>165</v>
      </c>
      <c r="G113" s="38"/>
      <c r="H113" s="38"/>
      <c r="I113" s="129"/>
      <c r="J113" s="38"/>
      <c r="K113" s="38"/>
      <c r="L113" s="42"/>
      <c r="M113" s="217"/>
      <c r="N113" s="78"/>
      <c r="O113" s="78"/>
      <c r="P113" s="78"/>
      <c r="Q113" s="78"/>
      <c r="R113" s="78"/>
      <c r="S113" s="78"/>
      <c r="T113" s="79"/>
      <c r="AT113" s="16" t="s">
        <v>131</v>
      </c>
      <c r="AU113" s="16" t="s">
        <v>81</v>
      </c>
    </row>
    <row r="114" spans="2:47" s="1" customFormat="1" ht="12">
      <c r="B114" s="37"/>
      <c r="C114" s="38"/>
      <c r="D114" s="215" t="s">
        <v>133</v>
      </c>
      <c r="E114" s="38"/>
      <c r="F114" s="216" t="s">
        <v>564</v>
      </c>
      <c r="G114" s="38"/>
      <c r="H114" s="38"/>
      <c r="I114" s="129"/>
      <c r="J114" s="38"/>
      <c r="K114" s="38"/>
      <c r="L114" s="42"/>
      <c r="M114" s="217"/>
      <c r="N114" s="78"/>
      <c r="O114" s="78"/>
      <c r="P114" s="78"/>
      <c r="Q114" s="78"/>
      <c r="R114" s="78"/>
      <c r="S114" s="78"/>
      <c r="T114" s="79"/>
      <c r="AT114" s="16" t="s">
        <v>133</v>
      </c>
      <c r="AU114" s="16" t="s">
        <v>81</v>
      </c>
    </row>
    <row r="115" spans="2:51" s="12" customFormat="1" ht="12">
      <c r="B115" s="228"/>
      <c r="C115" s="229"/>
      <c r="D115" s="215" t="s">
        <v>155</v>
      </c>
      <c r="E115" s="230" t="s">
        <v>19</v>
      </c>
      <c r="F115" s="231" t="s">
        <v>565</v>
      </c>
      <c r="G115" s="229"/>
      <c r="H115" s="232">
        <v>0.96</v>
      </c>
      <c r="I115" s="233"/>
      <c r="J115" s="229"/>
      <c r="K115" s="229"/>
      <c r="L115" s="234"/>
      <c r="M115" s="235"/>
      <c r="N115" s="236"/>
      <c r="O115" s="236"/>
      <c r="P115" s="236"/>
      <c r="Q115" s="236"/>
      <c r="R115" s="236"/>
      <c r="S115" s="236"/>
      <c r="T115" s="237"/>
      <c r="AT115" s="238" t="s">
        <v>155</v>
      </c>
      <c r="AU115" s="238" t="s">
        <v>81</v>
      </c>
      <c r="AV115" s="12" t="s">
        <v>81</v>
      </c>
      <c r="AW115" s="12" t="s">
        <v>32</v>
      </c>
      <c r="AX115" s="12" t="s">
        <v>79</v>
      </c>
      <c r="AY115" s="238" t="s">
        <v>122</v>
      </c>
    </row>
    <row r="116" spans="2:65" s="1" customFormat="1" ht="22.5" customHeight="1">
      <c r="B116" s="37"/>
      <c r="C116" s="203" t="s">
        <v>182</v>
      </c>
      <c r="D116" s="203" t="s">
        <v>124</v>
      </c>
      <c r="E116" s="204" t="s">
        <v>173</v>
      </c>
      <c r="F116" s="205" t="s">
        <v>174</v>
      </c>
      <c r="G116" s="206" t="s">
        <v>152</v>
      </c>
      <c r="H116" s="207">
        <v>246.182</v>
      </c>
      <c r="I116" s="208"/>
      <c r="J116" s="209">
        <f>ROUND(I116*H116,2)</f>
        <v>0</v>
      </c>
      <c r="K116" s="205" t="s">
        <v>19</v>
      </c>
      <c r="L116" s="42"/>
      <c r="M116" s="210" t="s">
        <v>19</v>
      </c>
      <c r="N116" s="211" t="s">
        <v>42</v>
      </c>
      <c r="O116" s="78"/>
      <c r="P116" s="212">
        <f>O116*H116</f>
        <v>0</v>
      </c>
      <c r="Q116" s="212">
        <v>0</v>
      </c>
      <c r="R116" s="212">
        <f>Q116*H116</f>
        <v>0</v>
      </c>
      <c r="S116" s="212">
        <v>0</v>
      </c>
      <c r="T116" s="213">
        <f>S116*H116</f>
        <v>0</v>
      </c>
      <c r="AR116" s="16" t="s">
        <v>129</v>
      </c>
      <c r="AT116" s="16" t="s">
        <v>124</v>
      </c>
      <c r="AU116" s="16" t="s">
        <v>81</v>
      </c>
      <c r="AY116" s="16" t="s">
        <v>122</v>
      </c>
      <c r="BE116" s="214">
        <f>IF(N116="základní",J116,0)</f>
        <v>0</v>
      </c>
      <c r="BF116" s="214">
        <f>IF(N116="snížená",J116,0)</f>
        <v>0</v>
      </c>
      <c r="BG116" s="214">
        <f>IF(N116="zákl. přenesená",J116,0)</f>
        <v>0</v>
      </c>
      <c r="BH116" s="214">
        <f>IF(N116="sníž. přenesená",J116,0)</f>
        <v>0</v>
      </c>
      <c r="BI116" s="214">
        <f>IF(N116="nulová",J116,0)</f>
        <v>0</v>
      </c>
      <c r="BJ116" s="16" t="s">
        <v>79</v>
      </c>
      <c r="BK116" s="214">
        <f>ROUND(I116*H116,2)</f>
        <v>0</v>
      </c>
      <c r="BL116" s="16" t="s">
        <v>129</v>
      </c>
      <c r="BM116" s="16" t="s">
        <v>566</v>
      </c>
    </row>
    <row r="117" spans="2:51" s="12" customFormat="1" ht="12">
      <c r="B117" s="228"/>
      <c r="C117" s="229"/>
      <c r="D117" s="215" t="s">
        <v>155</v>
      </c>
      <c r="E117" s="230" t="s">
        <v>19</v>
      </c>
      <c r="F117" s="231" t="s">
        <v>567</v>
      </c>
      <c r="G117" s="229"/>
      <c r="H117" s="232">
        <v>246.182</v>
      </c>
      <c r="I117" s="233"/>
      <c r="J117" s="229"/>
      <c r="K117" s="229"/>
      <c r="L117" s="234"/>
      <c r="M117" s="235"/>
      <c r="N117" s="236"/>
      <c r="O117" s="236"/>
      <c r="P117" s="236"/>
      <c r="Q117" s="236"/>
      <c r="R117" s="236"/>
      <c r="S117" s="236"/>
      <c r="T117" s="237"/>
      <c r="AT117" s="238" t="s">
        <v>155</v>
      </c>
      <c r="AU117" s="238" t="s">
        <v>81</v>
      </c>
      <c r="AV117" s="12" t="s">
        <v>81</v>
      </c>
      <c r="AW117" s="12" t="s">
        <v>32</v>
      </c>
      <c r="AX117" s="12" t="s">
        <v>79</v>
      </c>
      <c r="AY117" s="238" t="s">
        <v>122</v>
      </c>
    </row>
    <row r="118" spans="2:65" s="1" customFormat="1" ht="22.5" customHeight="1">
      <c r="B118" s="37"/>
      <c r="C118" s="203" t="s">
        <v>189</v>
      </c>
      <c r="D118" s="203" t="s">
        <v>124</v>
      </c>
      <c r="E118" s="204" t="s">
        <v>183</v>
      </c>
      <c r="F118" s="205" t="s">
        <v>184</v>
      </c>
      <c r="G118" s="206" t="s">
        <v>185</v>
      </c>
      <c r="H118" s="207">
        <v>418.509</v>
      </c>
      <c r="I118" s="208"/>
      <c r="J118" s="209">
        <f>ROUND(I118*H118,2)</f>
        <v>0</v>
      </c>
      <c r="K118" s="205" t="s">
        <v>128</v>
      </c>
      <c r="L118" s="42"/>
      <c r="M118" s="210" t="s">
        <v>19</v>
      </c>
      <c r="N118" s="211" t="s">
        <v>42</v>
      </c>
      <c r="O118" s="78"/>
      <c r="P118" s="212">
        <f>O118*H118</f>
        <v>0</v>
      </c>
      <c r="Q118" s="212">
        <v>0</v>
      </c>
      <c r="R118" s="212">
        <f>Q118*H118</f>
        <v>0</v>
      </c>
      <c r="S118" s="212">
        <v>0</v>
      </c>
      <c r="T118" s="213">
        <f>S118*H118</f>
        <v>0</v>
      </c>
      <c r="AR118" s="16" t="s">
        <v>129</v>
      </c>
      <c r="AT118" s="16" t="s">
        <v>124</v>
      </c>
      <c r="AU118" s="16" t="s">
        <v>81</v>
      </c>
      <c r="AY118" s="16" t="s">
        <v>122</v>
      </c>
      <c r="BE118" s="214">
        <f>IF(N118="základní",J118,0)</f>
        <v>0</v>
      </c>
      <c r="BF118" s="214">
        <f>IF(N118="snížená",J118,0)</f>
        <v>0</v>
      </c>
      <c r="BG118" s="214">
        <f>IF(N118="zákl. přenesená",J118,0)</f>
        <v>0</v>
      </c>
      <c r="BH118" s="214">
        <f>IF(N118="sníž. přenesená",J118,0)</f>
        <v>0</v>
      </c>
      <c r="BI118" s="214">
        <f>IF(N118="nulová",J118,0)</f>
        <v>0</v>
      </c>
      <c r="BJ118" s="16" t="s">
        <v>79</v>
      </c>
      <c r="BK118" s="214">
        <f>ROUND(I118*H118,2)</f>
        <v>0</v>
      </c>
      <c r="BL118" s="16" t="s">
        <v>129</v>
      </c>
      <c r="BM118" s="16" t="s">
        <v>568</v>
      </c>
    </row>
    <row r="119" spans="2:47" s="1" customFormat="1" ht="12">
      <c r="B119" s="37"/>
      <c r="C119" s="38"/>
      <c r="D119" s="215" t="s">
        <v>131</v>
      </c>
      <c r="E119" s="38"/>
      <c r="F119" s="216" t="s">
        <v>187</v>
      </c>
      <c r="G119" s="38"/>
      <c r="H119" s="38"/>
      <c r="I119" s="129"/>
      <c r="J119" s="38"/>
      <c r="K119" s="38"/>
      <c r="L119" s="42"/>
      <c r="M119" s="217"/>
      <c r="N119" s="78"/>
      <c r="O119" s="78"/>
      <c r="P119" s="78"/>
      <c r="Q119" s="78"/>
      <c r="R119" s="78"/>
      <c r="S119" s="78"/>
      <c r="T119" s="79"/>
      <c r="AT119" s="16" t="s">
        <v>131</v>
      </c>
      <c r="AU119" s="16" t="s">
        <v>81</v>
      </c>
    </row>
    <row r="120" spans="2:51" s="12" customFormat="1" ht="12">
      <c r="B120" s="228"/>
      <c r="C120" s="229"/>
      <c r="D120" s="215" t="s">
        <v>155</v>
      </c>
      <c r="E120" s="230" t="s">
        <v>19</v>
      </c>
      <c r="F120" s="231" t="s">
        <v>569</v>
      </c>
      <c r="G120" s="229"/>
      <c r="H120" s="232">
        <v>418.509</v>
      </c>
      <c r="I120" s="233"/>
      <c r="J120" s="229"/>
      <c r="K120" s="229"/>
      <c r="L120" s="234"/>
      <c r="M120" s="235"/>
      <c r="N120" s="236"/>
      <c r="O120" s="236"/>
      <c r="P120" s="236"/>
      <c r="Q120" s="236"/>
      <c r="R120" s="236"/>
      <c r="S120" s="236"/>
      <c r="T120" s="237"/>
      <c r="AT120" s="238" t="s">
        <v>155</v>
      </c>
      <c r="AU120" s="238" t="s">
        <v>81</v>
      </c>
      <c r="AV120" s="12" t="s">
        <v>81</v>
      </c>
      <c r="AW120" s="12" t="s">
        <v>32</v>
      </c>
      <c r="AX120" s="12" t="s">
        <v>79</v>
      </c>
      <c r="AY120" s="238" t="s">
        <v>122</v>
      </c>
    </row>
    <row r="121" spans="2:65" s="1" customFormat="1" ht="22.5" customHeight="1">
      <c r="B121" s="37"/>
      <c r="C121" s="203" t="s">
        <v>195</v>
      </c>
      <c r="D121" s="203" t="s">
        <v>124</v>
      </c>
      <c r="E121" s="204" t="s">
        <v>570</v>
      </c>
      <c r="F121" s="205" t="s">
        <v>571</v>
      </c>
      <c r="G121" s="206" t="s">
        <v>127</v>
      </c>
      <c r="H121" s="207">
        <v>364</v>
      </c>
      <c r="I121" s="208"/>
      <c r="J121" s="209">
        <f>ROUND(I121*H121,2)</f>
        <v>0</v>
      </c>
      <c r="K121" s="205" t="s">
        <v>128</v>
      </c>
      <c r="L121" s="42"/>
      <c r="M121" s="210" t="s">
        <v>19</v>
      </c>
      <c r="N121" s="211" t="s">
        <v>42</v>
      </c>
      <c r="O121" s="78"/>
      <c r="P121" s="212">
        <f>O121*H121</f>
        <v>0</v>
      </c>
      <c r="Q121" s="212">
        <v>0</v>
      </c>
      <c r="R121" s="212">
        <f>Q121*H121</f>
        <v>0</v>
      </c>
      <c r="S121" s="212">
        <v>0</v>
      </c>
      <c r="T121" s="213">
        <f>S121*H121</f>
        <v>0</v>
      </c>
      <c r="AR121" s="16" t="s">
        <v>129</v>
      </c>
      <c r="AT121" s="16" t="s">
        <v>124</v>
      </c>
      <c r="AU121" s="16" t="s">
        <v>81</v>
      </c>
      <c r="AY121" s="16" t="s">
        <v>122</v>
      </c>
      <c r="BE121" s="214">
        <f>IF(N121="základní",J121,0)</f>
        <v>0</v>
      </c>
      <c r="BF121" s="214">
        <f>IF(N121="snížená",J121,0)</f>
        <v>0</v>
      </c>
      <c r="BG121" s="214">
        <f>IF(N121="zákl. přenesená",J121,0)</f>
        <v>0</v>
      </c>
      <c r="BH121" s="214">
        <f>IF(N121="sníž. přenesená",J121,0)</f>
        <v>0</v>
      </c>
      <c r="BI121" s="214">
        <f>IF(N121="nulová",J121,0)</f>
        <v>0</v>
      </c>
      <c r="BJ121" s="16" t="s">
        <v>79</v>
      </c>
      <c r="BK121" s="214">
        <f>ROUND(I121*H121,2)</f>
        <v>0</v>
      </c>
      <c r="BL121" s="16" t="s">
        <v>129</v>
      </c>
      <c r="BM121" s="16" t="s">
        <v>572</v>
      </c>
    </row>
    <row r="122" spans="2:47" s="1" customFormat="1" ht="12">
      <c r="B122" s="37"/>
      <c r="C122" s="38"/>
      <c r="D122" s="215" t="s">
        <v>131</v>
      </c>
      <c r="E122" s="38"/>
      <c r="F122" s="216" t="s">
        <v>573</v>
      </c>
      <c r="G122" s="38"/>
      <c r="H122" s="38"/>
      <c r="I122" s="129"/>
      <c r="J122" s="38"/>
      <c r="K122" s="38"/>
      <c r="L122" s="42"/>
      <c r="M122" s="217"/>
      <c r="N122" s="78"/>
      <c r="O122" s="78"/>
      <c r="P122" s="78"/>
      <c r="Q122" s="78"/>
      <c r="R122" s="78"/>
      <c r="S122" s="78"/>
      <c r="T122" s="79"/>
      <c r="AT122" s="16" t="s">
        <v>131</v>
      </c>
      <c r="AU122" s="16" t="s">
        <v>81</v>
      </c>
    </row>
    <row r="123" spans="2:51" s="12" customFormat="1" ht="12">
      <c r="B123" s="228"/>
      <c r="C123" s="229"/>
      <c r="D123" s="215" t="s">
        <v>155</v>
      </c>
      <c r="E123" s="230" t="s">
        <v>19</v>
      </c>
      <c r="F123" s="231" t="s">
        <v>574</v>
      </c>
      <c r="G123" s="229"/>
      <c r="H123" s="232">
        <v>364</v>
      </c>
      <c r="I123" s="233"/>
      <c r="J123" s="229"/>
      <c r="K123" s="229"/>
      <c r="L123" s="234"/>
      <c r="M123" s="235"/>
      <c r="N123" s="236"/>
      <c r="O123" s="236"/>
      <c r="P123" s="236"/>
      <c r="Q123" s="236"/>
      <c r="R123" s="236"/>
      <c r="S123" s="236"/>
      <c r="T123" s="237"/>
      <c r="AT123" s="238" t="s">
        <v>155</v>
      </c>
      <c r="AU123" s="238" t="s">
        <v>81</v>
      </c>
      <c r="AV123" s="12" t="s">
        <v>81</v>
      </c>
      <c r="AW123" s="12" t="s">
        <v>32</v>
      </c>
      <c r="AX123" s="12" t="s">
        <v>79</v>
      </c>
      <c r="AY123" s="238" t="s">
        <v>122</v>
      </c>
    </row>
    <row r="124" spans="2:65" s="1" customFormat="1" ht="16.5" customHeight="1">
      <c r="B124" s="37"/>
      <c r="C124" s="203" t="s">
        <v>201</v>
      </c>
      <c r="D124" s="203" t="s">
        <v>124</v>
      </c>
      <c r="E124" s="204" t="s">
        <v>212</v>
      </c>
      <c r="F124" s="205" t="s">
        <v>213</v>
      </c>
      <c r="G124" s="206" t="s">
        <v>127</v>
      </c>
      <c r="H124" s="207">
        <v>364</v>
      </c>
      <c r="I124" s="208"/>
      <c r="J124" s="209">
        <f>ROUND(I124*H124,2)</f>
        <v>0</v>
      </c>
      <c r="K124" s="205" t="s">
        <v>128</v>
      </c>
      <c r="L124" s="42"/>
      <c r="M124" s="210" t="s">
        <v>19</v>
      </c>
      <c r="N124" s="211" t="s">
        <v>42</v>
      </c>
      <c r="O124" s="78"/>
      <c r="P124" s="212">
        <f>O124*H124</f>
        <v>0</v>
      </c>
      <c r="Q124" s="212">
        <v>0</v>
      </c>
      <c r="R124" s="212">
        <f>Q124*H124</f>
        <v>0</v>
      </c>
      <c r="S124" s="212">
        <v>0</v>
      </c>
      <c r="T124" s="213">
        <f>S124*H124</f>
        <v>0</v>
      </c>
      <c r="AR124" s="16" t="s">
        <v>129</v>
      </c>
      <c r="AT124" s="16" t="s">
        <v>124</v>
      </c>
      <c r="AU124" s="16" t="s">
        <v>81</v>
      </c>
      <c r="AY124" s="16" t="s">
        <v>122</v>
      </c>
      <c r="BE124" s="214">
        <f>IF(N124="základní",J124,0)</f>
        <v>0</v>
      </c>
      <c r="BF124" s="214">
        <f>IF(N124="snížená",J124,0)</f>
        <v>0</v>
      </c>
      <c r="BG124" s="214">
        <f>IF(N124="zákl. přenesená",J124,0)</f>
        <v>0</v>
      </c>
      <c r="BH124" s="214">
        <f>IF(N124="sníž. přenesená",J124,0)</f>
        <v>0</v>
      </c>
      <c r="BI124" s="214">
        <f>IF(N124="nulová",J124,0)</f>
        <v>0</v>
      </c>
      <c r="BJ124" s="16" t="s">
        <v>79</v>
      </c>
      <c r="BK124" s="214">
        <f>ROUND(I124*H124,2)</f>
        <v>0</v>
      </c>
      <c r="BL124" s="16" t="s">
        <v>129</v>
      </c>
      <c r="BM124" s="16" t="s">
        <v>575</v>
      </c>
    </row>
    <row r="125" spans="2:47" s="1" customFormat="1" ht="12">
      <c r="B125" s="37"/>
      <c r="C125" s="38"/>
      <c r="D125" s="215" t="s">
        <v>131</v>
      </c>
      <c r="E125" s="38"/>
      <c r="F125" s="216" t="s">
        <v>215</v>
      </c>
      <c r="G125" s="38"/>
      <c r="H125" s="38"/>
      <c r="I125" s="129"/>
      <c r="J125" s="38"/>
      <c r="K125" s="38"/>
      <c r="L125" s="42"/>
      <c r="M125" s="217"/>
      <c r="N125" s="78"/>
      <c r="O125" s="78"/>
      <c r="P125" s="78"/>
      <c r="Q125" s="78"/>
      <c r="R125" s="78"/>
      <c r="S125" s="78"/>
      <c r="T125" s="79"/>
      <c r="AT125" s="16" t="s">
        <v>131</v>
      </c>
      <c r="AU125" s="16" t="s">
        <v>81</v>
      </c>
    </row>
    <row r="126" spans="2:65" s="1" customFormat="1" ht="16.5" customHeight="1">
      <c r="B126" s="37"/>
      <c r="C126" s="250" t="s">
        <v>207</v>
      </c>
      <c r="D126" s="250" t="s">
        <v>196</v>
      </c>
      <c r="E126" s="251" t="s">
        <v>217</v>
      </c>
      <c r="F126" s="252" t="s">
        <v>218</v>
      </c>
      <c r="G126" s="253" t="s">
        <v>152</v>
      </c>
      <c r="H126" s="254">
        <v>36.4</v>
      </c>
      <c r="I126" s="255"/>
      <c r="J126" s="256">
        <f>ROUND(I126*H126,2)</f>
        <v>0</v>
      </c>
      <c r="K126" s="252" t="s">
        <v>19</v>
      </c>
      <c r="L126" s="257"/>
      <c r="M126" s="258" t="s">
        <v>19</v>
      </c>
      <c r="N126" s="259" t="s">
        <v>42</v>
      </c>
      <c r="O126" s="78"/>
      <c r="P126" s="212">
        <f>O126*H126</f>
        <v>0</v>
      </c>
      <c r="Q126" s="212">
        <v>0</v>
      </c>
      <c r="R126" s="212">
        <f>Q126*H126</f>
        <v>0</v>
      </c>
      <c r="S126" s="212">
        <v>0</v>
      </c>
      <c r="T126" s="213">
        <f>S126*H126</f>
        <v>0</v>
      </c>
      <c r="AR126" s="16" t="s">
        <v>172</v>
      </c>
      <c r="AT126" s="16" t="s">
        <v>196</v>
      </c>
      <c r="AU126" s="16" t="s">
        <v>81</v>
      </c>
      <c r="AY126" s="16" t="s">
        <v>122</v>
      </c>
      <c r="BE126" s="214">
        <f>IF(N126="základní",J126,0)</f>
        <v>0</v>
      </c>
      <c r="BF126" s="214">
        <f>IF(N126="snížená",J126,0)</f>
        <v>0</v>
      </c>
      <c r="BG126" s="214">
        <f>IF(N126="zákl. přenesená",J126,0)</f>
        <v>0</v>
      </c>
      <c r="BH126" s="214">
        <f>IF(N126="sníž. přenesená",J126,0)</f>
        <v>0</v>
      </c>
      <c r="BI126" s="214">
        <f>IF(N126="nulová",J126,0)</f>
        <v>0</v>
      </c>
      <c r="BJ126" s="16" t="s">
        <v>79</v>
      </c>
      <c r="BK126" s="214">
        <f>ROUND(I126*H126,2)</f>
        <v>0</v>
      </c>
      <c r="BL126" s="16" t="s">
        <v>129</v>
      </c>
      <c r="BM126" s="16" t="s">
        <v>576</v>
      </c>
    </row>
    <row r="127" spans="2:51" s="12" customFormat="1" ht="12">
      <c r="B127" s="228"/>
      <c r="C127" s="229"/>
      <c r="D127" s="215" t="s">
        <v>155</v>
      </c>
      <c r="E127" s="230" t="s">
        <v>19</v>
      </c>
      <c r="F127" s="231" t="s">
        <v>577</v>
      </c>
      <c r="G127" s="229"/>
      <c r="H127" s="232">
        <v>36.4</v>
      </c>
      <c r="I127" s="233"/>
      <c r="J127" s="229"/>
      <c r="K127" s="229"/>
      <c r="L127" s="234"/>
      <c r="M127" s="235"/>
      <c r="N127" s="236"/>
      <c r="O127" s="236"/>
      <c r="P127" s="236"/>
      <c r="Q127" s="236"/>
      <c r="R127" s="236"/>
      <c r="S127" s="236"/>
      <c r="T127" s="237"/>
      <c r="AT127" s="238" t="s">
        <v>155</v>
      </c>
      <c r="AU127" s="238" t="s">
        <v>81</v>
      </c>
      <c r="AV127" s="12" t="s">
        <v>81</v>
      </c>
      <c r="AW127" s="12" t="s">
        <v>32</v>
      </c>
      <c r="AX127" s="12" t="s">
        <v>79</v>
      </c>
      <c r="AY127" s="238" t="s">
        <v>122</v>
      </c>
    </row>
    <row r="128" spans="2:65" s="1" customFormat="1" ht="22.5" customHeight="1">
      <c r="B128" s="37"/>
      <c r="C128" s="203" t="s">
        <v>8</v>
      </c>
      <c r="D128" s="203" t="s">
        <v>124</v>
      </c>
      <c r="E128" s="204" t="s">
        <v>222</v>
      </c>
      <c r="F128" s="205" t="s">
        <v>223</v>
      </c>
      <c r="G128" s="206" t="s">
        <v>127</v>
      </c>
      <c r="H128" s="207">
        <v>364</v>
      </c>
      <c r="I128" s="208"/>
      <c r="J128" s="209">
        <f>ROUND(I128*H128,2)</f>
        <v>0</v>
      </c>
      <c r="K128" s="205" t="s">
        <v>128</v>
      </c>
      <c r="L128" s="42"/>
      <c r="M128" s="210" t="s">
        <v>19</v>
      </c>
      <c r="N128" s="211" t="s">
        <v>42</v>
      </c>
      <c r="O128" s="78"/>
      <c r="P128" s="212">
        <f>O128*H128</f>
        <v>0</v>
      </c>
      <c r="Q128" s="212">
        <v>0</v>
      </c>
      <c r="R128" s="212">
        <f>Q128*H128</f>
        <v>0</v>
      </c>
      <c r="S128" s="212">
        <v>0</v>
      </c>
      <c r="T128" s="213">
        <f>S128*H128</f>
        <v>0</v>
      </c>
      <c r="AR128" s="16" t="s">
        <v>129</v>
      </c>
      <c r="AT128" s="16" t="s">
        <v>124</v>
      </c>
      <c r="AU128" s="16" t="s">
        <v>81</v>
      </c>
      <c r="AY128" s="16" t="s">
        <v>122</v>
      </c>
      <c r="BE128" s="214">
        <f>IF(N128="základní",J128,0)</f>
        <v>0</v>
      </c>
      <c r="BF128" s="214">
        <f>IF(N128="snížená",J128,0)</f>
        <v>0</v>
      </c>
      <c r="BG128" s="214">
        <f>IF(N128="zákl. přenesená",J128,0)</f>
        <v>0</v>
      </c>
      <c r="BH128" s="214">
        <f>IF(N128="sníž. přenesená",J128,0)</f>
        <v>0</v>
      </c>
      <c r="BI128" s="214">
        <f>IF(N128="nulová",J128,0)</f>
        <v>0</v>
      </c>
      <c r="BJ128" s="16" t="s">
        <v>79</v>
      </c>
      <c r="BK128" s="214">
        <f>ROUND(I128*H128,2)</f>
        <v>0</v>
      </c>
      <c r="BL128" s="16" t="s">
        <v>129</v>
      </c>
      <c r="BM128" s="16" t="s">
        <v>578</v>
      </c>
    </row>
    <row r="129" spans="2:47" s="1" customFormat="1" ht="12">
      <c r="B129" s="37"/>
      <c r="C129" s="38"/>
      <c r="D129" s="215" t="s">
        <v>131</v>
      </c>
      <c r="E129" s="38"/>
      <c r="F129" s="216" t="s">
        <v>225</v>
      </c>
      <c r="G129" s="38"/>
      <c r="H129" s="38"/>
      <c r="I129" s="129"/>
      <c r="J129" s="38"/>
      <c r="K129" s="38"/>
      <c r="L129" s="42"/>
      <c r="M129" s="217"/>
      <c r="N129" s="78"/>
      <c r="O129" s="78"/>
      <c r="P129" s="78"/>
      <c r="Q129" s="78"/>
      <c r="R129" s="78"/>
      <c r="S129" s="78"/>
      <c r="T129" s="79"/>
      <c r="AT129" s="16" t="s">
        <v>131</v>
      </c>
      <c r="AU129" s="16" t="s">
        <v>81</v>
      </c>
    </row>
    <row r="130" spans="2:65" s="1" customFormat="1" ht="16.5" customHeight="1">
      <c r="B130" s="37"/>
      <c r="C130" s="250" t="s">
        <v>216</v>
      </c>
      <c r="D130" s="250" t="s">
        <v>196</v>
      </c>
      <c r="E130" s="251" t="s">
        <v>231</v>
      </c>
      <c r="F130" s="252" t="s">
        <v>232</v>
      </c>
      <c r="G130" s="253" t="s">
        <v>233</v>
      </c>
      <c r="H130" s="254">
        <v>9.1</v>
      </c>
      <c r="I130" s="255"/>
      <c r="J130" s="256">
        <f>ROUND(I130*H130,2)</f>
        <v>0</v>
      </c>
      <c r="K130" s="252" t="s">
        <v>128</v>
      </c>
      <c r="L130" s="257"/>
      <c r="M130" s="258" t="s">
        <v>19</v>
      </c>
      <c r="N130" s="259" t="s">
        <v>42</v>
      </c>
      <c r="O130" s="78"/>
      <c r="P130" s="212">
        <f>O130*H130</f>
        <v>0</v>
      </c>
      <c r="Q130" s="212">
        <v>0.001</v>
      </c>
      <c r="R130" s="212">
        <f>Q130*H130</f>
        <v>0.0091</v>
      </c>
      <c r="S130" s="212">
        <v>0</v>
      </c>
      <c r="T130" s="213">
        <f>S130*H130</f>
        <v>0</v>
      </c>
      <c r="AR130" s="16" t="s">
        <v>172</v>
      </c>
      <c r="AT130" s="16" t="s">
        <v>196</v>
      </c>
      <c r="AU130" s="16" t="s">
        <v>81</v>
      </c>
      <c r="AY130" s="16" t="s">
        <v>122</v>
      </c>
      <c r="BE130" s="214">
        <f>IF(N130="základní",J130,0)</f>
        <v>0</v>
      </c>
      <c r="BF130" s="214">
        <f>IF(N130="snížená",J130,0)</f>
        <v>0</v>
      </c>
      <c r="BG130" s="214">
        <f>IF(N130="zákl. přenesená",J130,0)</f>
        <v>0</v>
      </c>
      <c r="BH130" s="214">
        <f>IF(N130="sníž. přenesená",J130,0)</f>
        <v>0</v>
      </c>
      <c r="BI130" s="214">
        <f>IF(N130="nulová",J130,0)</f>
        <v>0</v>
      </c>
      <c r="BJ130" s="16" t="s">
        <v>79</v>
      </c>
      <c r="BK130" s="214">
        <f>ROUND(I130*H130,2)</f>
        <v>0</v>
      </c>
      <c r="BL130" s="16" t="s">
        <v>129</v>
      </c>
      <c r="BM130" s="16" t="s">
        <v>579</v>
      </c>
    </row>
    <row r="131" spans="2:51" s="12" customFormat="1" ht="12">
      <c r="B131" s="228"/>
      <c r="C131" s="229"/>
      <c r="D131" s="215" t="s">
        <v>155</v>
      </c>
      <c r="E131" s="229"/>
      <c r="F131" s="231" t="s">
        <v>580</v>
      </c>
      <c r="G131" s="229"/>
      <c r="H131" s="232">
        <v>9.1</v>
      </c>
      <c r="I131" s="233"/>
      <c r="J131" s="229"/>
      <c r="K131" s="229"/>
      <c r="L131" s="234"/>
      <c r="M131" s="235"/>
      <c r="N131" s="236"/>
      <c r="O131" s="236"/>
      <c r="P131" s="236"/>
      <c r="Q131" s="236"/>
      <c r="R131" s="236"/>
      <c r="S131" s="236"/>
      <c r="T131" s="237"/>
      <c r="AT131" s="238" t="s">
        <v>155</v>
      </c>
      <c r="AU131" s="238" t="s">
        <v>81</v>
      </c>
      <c r="AV131" s="12" t="s">
        <v>81</v>
      </c>
      <c r="AW131" s="12" t="s">
        <v>4</v>
      </c>
      <c r="AX131" s="12" t="s">
        <v>79</v>
      </c>
      <c r="AY131" s="238" t="s">
        <v>122</v>
      </c>
    </row>
    <row r="132" spans="2:65" s="1" customFormat="1" ht="16.5" customHeight="1">
      <c r="B132" s="37"/>
      <c r="C132" s="203" t="s">
        <v>221</v>
      </c>
      <c r="D132" s="203" t="s">
        <v>124</v>
      </c>
      <c r="E132" s="204" t="s">
        <v>238</v>
      </c>
      <c r="F132" s="205" t="s">
        <v>239</v>
      </c>
      <c r="G132" s="206" t="s">
        <v>127</v>
      </c>
      <c r="H132" s="207">
        <v>623.2</v>
      </c>
      <c r="I132" s="208"/>
      <c r="J132" s="209">
        <f>ROUND(I132*H132,2)</f>
        <v>0</v>
      </c>
      <c r="K132" s="205" t="s">
        <v>128</v>
      </c>
      <c r="L132" s="42"/>
      <c r="M132" s="210" t="s">
        <v>19</v>
      </c>
      <c r="N132" s="211" t="s">
        <v>42</v>
      </c>
      <c r="O132" s="78"/>
      <c r="P132" s="212">
        <f>O132*H132</f>
        <v>0</v>
      </c>
      <c r="Q132" s="212">
        <v>0</v>
      </c>
      <c r="R132" s="212">
        <f>Q132*H132</f>
        <v>0</v>
      </c>
      <c r="S132" s="212">
        <v>0</v>
      </c>
      <c r="T132" s="213">
        <f>S132*H132</f>
        <v>0</v>
      </c>
      <c r="AR132" s="16" t="s">
        <v>129</v>
      </c>
      <c r="AT132" s="16" t="s">
        <v>124</v>
      </c>
      <c r="AU132" s="16" t="s">
        <v>81</v>
      </c>
      <c r="AY132" s="16" t="s">
        <v>122</v>
      </c>
      <c r="BE132" s="214">
        <f>IF(N132="základní",J132,0)</f>
        <v>0</v>
      </c>
      <c r="BF132" s="214">
        <f>IF(N132="snížená",J132,0)</f>
        <v>0</v>
      </c>
      <c r="BG132" s="214">
        <f>IF(N132="zákl. přenesená",J132,0)</f>
        <v>0</v>
      </c>
      <c r="BH132" s="214">
        <f>IF(N132="sníž. přenesená",J132,0)</f>
        <v>0</v>
      </c>
      <c r="BI132" s="214">
        <f>IF(N132="nulová",J132,0)</f>
        <v>0</v>
      </c>
      <c r="BJ132" s="16" t="s">
        <v>79</v>
      </c>
      <c r="BK132" s="214">
        <f>ROUND(I132*H132,2)</f>
        <v>0</v>
      </c>
      <c r="BL132" s="16" t="s">
        <v>129</v>
      </c>
      <c r="BM132" s="16" t="s">
        <v>581</v>
      </c>
    </row>
    <row r="133" spans="2:47" s="1" customFormat="1" ht="12">
      <c r="B133" s="37"/>
      <c r="C133" s="38"/>
      <c r="D133" s="215" t="s">
        <v>131</v>
      </c>
      <c r="E133" s="38"/>
      <c r="F133" s="216" t="s">
        <v>241</v>
      </c>
      <c r="G133" s="38"/>
      <c r="H133" s="38"/>
      <c r="I133" s="129"/>
      <c r="J133" s="38"/>
      <c r="K133" s="38"/>
      <c r="L133" s="42"/>
      <c r="M133" s="217"/>
      <c r="N133" s="78"/>
      <c r="O133" s="78"/>
      <c r="P133" s="78"/>
      <c r="Q133" s="78"/>
      <c r="R133" s="78"/>
      <c r="S133" s="78"/>
      <c r="T133" s="79"/>
      <c r="AT133" s="16" t="s">
        <v>131</v>
      </c>
      <c r="AU133" s="16" t="s">
        <v>81</v>
      </c>
    </row>
    <row r="134" spans="2:51" s="11" customFormat="1" ht="12">
      <c r="B134" s="218"/>
      <c r="C134" s="219"/>
      <c r="D134" s="215" t="s">
        <v>155</v>
      </c>
      <c r="E134" s="220" t="s">
        <v>19</v>
      </c>
      <c r="F134" s="221" t="s">
        <v>559</v>
      </c>
      <c r="G134" s="219"/>
      <c r="H134" s="220" t="s">
        <v>19</v>
      </c>
      <c r="I134" s="222"/>
      <c r="J134" s="219"/>
      <c r="K134" s="219"/>
      <c r="L134" s="223"/>
      <c r="M134" s="224"/>
      <c r="N134" s="225"/>
      <c r="O134" s="225"/>
      <c r="P134" s="225"/>
      <c r="Q134" s="225"/>
      <c r="R134" s="225"/>
      <c r="S134" s="225"/>
      <c r="T134" s="226"/>
      <c r="AT134" s="227" t="s">
        <v>155</v>
      </c>
      <c r="AU134" s="227" t="s">
        <v>81</v>
      </c>
      <c r="AV134" s="11" t="s">
        <v>79</v>
      </c>
      <c r="AW134" s="11" t="s">
        <v>32</v>
      </c>
      <c r="AX134" s="11" t="s">
        <v>71</v>
      </c>
      <c r="AY134" s="227" t="s">
        <v>122</v>
      </c>
    </row>
    <row r="135" spans="2:51" s="12" customFormat="1" ht="12">
      <c r="B135" s="228"/>
      <c r="C135" s="229"/>
      <c r="D135" s="215" t="s">
        <v>155</v>
      </c>
      <c r="E135" s="230" t="s">
        <v>19</v>
      </c>
      <c r="F135" s="231" t="s">
        <v>582</v>
      </c>
      <c r="G135" s="229"/>
      <c r="H135" s="232">
        <v>119</v>
      </c>
      <c r="I135" s="233"/>
      <c r="J135" s="229"/>
      <c r="K135" s="229"/>
      <c r="L135" s="234"/>
      <c r="M135" s="235"/>
      <c r="N135" s="236"/>
      <c r="O135" s="236"/>
      <c r="P135" s="236"/>
      <c r="Q135" s="236"/>
      <c r="R135" s="236"/>
      <c r="S135" s="236"/>
      <c r="T135" s="237"/>
      <c r="AT135" s="238" t="s">
        <v>155</v>
      </c>
      <c r="AU135" s="238" t="s">
        <v>81</v>
      </c>
      <c r="AV135" s="12" t="s">
        <v>81</v>
      </c>
      <c r="AW135" s="12" t="s">
        <v>32</v>
      </c>
      <c r="AX135" s="12" t="s">
        <v>71</v>
      </c>
      <c r="AY135" s="238" t="s">
        <v>122</v>
      </c>
    </row>
    <row r="136" spans="2:51" s="11" customFormat="1" ht="12">
      <c r="B136" s="218"/>
      <c r="C136" s="219"/>
      <c r="D136" s="215" t="s">
        <v>155</v>
      </c>
      <c r="E136" s="220" t="s">
        <v>19</v>
      </c>
      <c r="F136" s="221" t="s">
        <v>561</v>
      </c>
      <c r="G136" s="219"/>
      <c r="H136" s="220" t="s">
        <v>19</v>
      </c>
      <c r="I136" s="222"/>
      <c r="J136" s="219"/>
      <c r="K136" s="219"/>
      <c r="L136" s="223"/>
      <c r="M136" s="224"/>
      <c r="N136" s="225"/>
      <c r="O136" s="225"/>
      <c r="P136" s="225"/>
      <c r="Q136" s="225"/>
      <c r="R136" s="225"/>
      <c r="S136" s="225"/>
      <c r="T136" s="226"/>
      <c r="AT136" s="227" t="s">
        <v>155</v>
      </c>
      <c r="AU136" s="227" t="s">
        <v>81</v>
      </c>
      <c r="AV136" s="11" t="s">
        <v>79</v>
      </c>
      <c r="AW136" s="11" t="s">
        <v>32</v>
      </c>
      <c r="AX136" s="11" t="s">
        <v>71</v>
      </c>
      <c r="AY136" s="227" t="s">
        <v>122</v>
      </c>
    </row>
    <row r="137" spans="2:51" s="12" customFormat="1" ht="12">
      <c r="B137" s="228"/>
      <c r="C137" s="229"/>
      <c r="D137" s="215" t="s">
        <v>155</v>
      </c>
      <c r="E137" s="230" t="s">
        <v>19</v>
      </c>
      <c r="F137" s="231" t="s">
        <v>583</v>
      </c>
      <c r="G137" s="229"/>
      <c r="H137" s="232">
        <v>504.2</v>
      </c>
      <c r="I137" s="233"/>
      <c r="J137" s="229"/>
      <c r="K137" s="229"/>
      <c r="L137" s="234"/>
      <c r="M137" s="235"/>
      <c r="N137" s="236"/>
      <c r="O137" s="236"/>
      <c r="P137" s="236"/>
      <c r="Q137" s="236"/>
      <c r="R137" s="236"/>
      <c r="S137" s="236"/>
      <c r="T137" s="237"/>
      <c r="AT137" s="238" t="s">
        <v>155</v>
      </c>
      <c r="AU137" s="238" t="s">
        <v>81</v>
      </c>
      <c r="AV137" s="12" t="s">
        <v>81</v>
      </c>
      <c r="AW137" s="12" t="s">
        <v>32</v>
      </c>
      <c r="AX137" s="12" t="s">
        <v>71</v>
      </c>
      <c r="AY137" s="238" t="s">
        <v>122</v>
      </c>
    </row>
    <row r="138" spans="2:51" s="13" customFormat="1" ht="12">
      <c r="B138" s="239"/>
      <c r="C138" s="240"/>
      <c r="D138" s="215" t="s">
        <v>155</v>
      </c>
      <c r="E138" s="241" t="s">
        <v>19</v>
      </c>
      <c r="F138" s="242" t="s">
        <v>160</v>
      </c>
      <c r="G138" s="240"/>
      <c r="H138" s="243">
        <v>623.2</v>
      </c>
      <c r="I138" s="244"/>
      <c r="J138" s="240"/>
      <c r="K138" s="240"/>
      <c r="L138" s="245"/>
      <c r="M138" s="246"/>
      <c r="N138" s="247"/>
      <c r="O138" s="247"/>
      <c r="P138" s="247"/>
      <c r="Q138" s="247"/>
      <c r="R138" s="247"/>
      <c r="S138" s="247"/>
      <c r="T138" s="248"/>
      <c r="AT138" s="249" t="s">
        <v>155</v>
      </c>
      <c r="AU138" s="249" t="s">
        <v>81</v>
      </c>
      <c r="AV138" s="13" t="s">
        <v>129</v>
      </c>
      <c r="AW138" s="13" t="s">
        <v>32</v>
      </c>
      <c r="AX138" s="13" t="s">
        <v>79</v>
      </c>
      <c r="AY138" s="249" t="s">
        <v>122</v>
      </c>
    </row>
    <row r="139" spans="2:65" s="1" customFormat="1" ht="16.5" customHeight="1">
      <c r="B139" s="37"/>
      <c r="C139" s="250" t="s">
        <v>226</v>
      </c>
      <c r="D139" s="250" t="s">
        <v>196</v>
      </c>
      <c r="E139" s="251" t="s">
        <v>244</v>
      </c>
      <c r="F139" s="252" t="s">
        <v>245</v>
      </c>
      <c r="G139" s="253" t="s">
        <v>152</v>
      </c>
      <c r="H139" s="254">
        <v>60.504</v>
      </c>
      <c r="I139" s="255"/>
      <c r="J139" s="256">
        <f>ROUND(I139*H139,2)</f>
        <v>0</v>
      </c>
      <c r="K139" s="252" t="s">
        <v>19</v>
      </c>
      <c r="L139" s="257"/>
      <c r="M139" s="258" t="s">
        <v>19</v>
      </c>
      <c r="N139" s="259" t="s">
        <v>42</v>
      </c>
      <c r="O139" s="78"/>
      <c r="P139" s="212">
        <f>O139*H139</f>
        <v>0</v>
      </c>
      <c r="Q139" s="212">
        <v>0</v>
      </c>
      <c r="R139" s="212">
        <f>Q139*H139</f>
        <v>0</v>
      </c>
      <c r="S139" s="212">
        <v>0</v>
      </c>
      <c r="T139" s="213">
        <f>S139*H139</f>
        <v>0</v>
      </c>
      <c r="AR139" s="16" t="s">
        <v>172</v>
      </c>
      <c r="AT139" s="16" t="s">
        <v>196</v>
      </c>
      <c r="AU139" s="16" t="s">
        <v>81</v>
      </c>
      <c r="AY139" s="16" t="s">
        <v>122</v>
      </c>
      <c r="BE139" s="214">
        <f>IF(N139="základní",J139,0)</f>
        <v>0</v>
      </c>
      <c r="BF139" s="214">
        <f>IF(N139="snížená",J139,0)</f>
        <v>0</v>
      </c>
      <c r="BG139" s="214">
        <f>IF(N139="zákl. přenesená",J139,0)</f>
        <v>0</v>
      </c>
      <c r="BH139" s="214">
        <f>IF(N139="sníž. přenesená",J139,0)</f>
        <v>0</v>
      </c>
      <c r="BI139" s="214">
        <f>IF(N139="nulová",J139,0)</f>
        <v>0</v>
      </c>
      <c r="BJ139" s="16" t="s">
        <v>79</v>
      </c>
      <c r="BK139" s="214">
        <f>ROUND(I139*H139,2)</f>
        <v>0</v>
      </c>
      <c r="BL139" s="16" t="s">
        <v>129</v>
      </c>
      <c r="BM139" s="16" t="s">
        <v>584</v>
      </c>
    </row>
    <row r="140" spans="2:47" s="1" customFormat="1" ht="12">
      <c r="B140" s="37"/>
      <c r="C140" s="38"/>
      <c r="D140" s="215" t="s">
        <v>133</v>
      </c>
      <c r="E140" s="38"/>
      <c r="F140" s="216" t="s">
        <v>585</v>
      </c>
      <c r="G140" s="38"/>
      <c r="H140" s="38"/>
      <c r="I140" s="129"/>
      <c r="J140" s="38"/>
      <c r="K140" s="38"/>
      <c r="L140" s="42"/>
      <c r="M140" s="217"/>
      <c r="N140" s="78"/>
      <c r="O140" s="78"/>
      <c r="P140" s="78"/>
      <c r="Q140" s="78"/>
      <c r="R140" s="78"/>
      <c r="S140" s="78"/>
      <c r="T140" s="79"/>
      <c r="AT140" s="16" t="s">
        <v>133</v>
      </c>
      <c r="AU140" s="16" t="s">
        <v>81</v>
      </c>
    </row>
    <row r="141" spans="2:51" s="12" customFormat="1" ht="12">
      <c r="B141" s="228"/>
      <c r="C141" s="229"/>
      <c r="D141" s="215" t="s">
        <v>155</v>
      </c>
      <c r="E141" s="230" t="s">
        <v>19</v>
      </c>
      <c r="F141" s="231" t="s">
        <v>586</v>
      </c>
      <c r="G141" s="229"/>
      <c r="H141" s="232">
        <v>60.504</v>
      </c>
      <c r="I141" s="233"/>
      <c r="J141" s="229"/>
      <c r="K141" s="229"/>
      <c r="L141" s="234"/>
      <c r="M141" s="235"/>
      <c r="N141" s="236"/>
      <c r="O141" s="236"/>
      <c r="P141" s="236"/>
      <c r="Q141" s="236"/>
      <c r="R141" s="236"/>
      <c r="S141" s="236"/>
      <c r="T141" s="237"/>
      <c r="AT141" s="238" t="s">
        <v>155</v>
      </c>
      <c r="AU141" s="238" t="s">
        <v>81</v>
      </c>
      <c r="AV141" s="12" t="s">
        <v>81</v>
      </c>
      <c r="AW141" s="12" t="s">
        <v>32</v>
      </c>
      <c r="AX141" s="12" t="s">
        <v>79</v>
      </c>
      <c r="AY141" s="238" t="s">
        <v>122</v>
      </c>
    </row>
    <row r="142" spans="2:63" s="10" customFormat="1" ht="22.8" customHeight="1">
      <c r="B142" s="187"/>
      <c r="C142" s="188"/>
      <c r="D142" s="189" t="s">
        <v>70</v>
      </c>
      <c r="E142" s="201" t="s">
        <v>129</v>
      </c>
      <c r="F142" s="201" t="s">
        <v>259</v>
      </c>
      <c r="G142" s="188"/>
      <c r="H142" s="188"/>
      <c r="I142" s="191"/>
      <c r="J142" s="202">
        <f>BK142</f>
        <v>0</v>
      </c>
      <c r="K142" s="188"/>
      <c r="L142" s="193"/>
      <c r="M142" s="194"/>
      <c r="N142" s="195"/>
      <c r="O142" s="195"/>
      <c r="P142" s="196">
        <f>SUM(P143:P148)</f>
        <v>0</v>
      </c>
      <c r="Q142" s="195"/>
      <c r="R142" s="196">
        <f>SUM(R143:R148)</f>
        <v>0</v>
      </c>
      <c r="S142" s="195"/>
      <c r="T142" s="197">
        <f>SUM(T143:T148)</f>
        <v>0</v>
      </c>
      <c r="AR142" s="198" t="s">
        <v>79</v>
      </c>
      <c r="AT142" s="199" t="s">
        <v>70</v>
      </c>
      <c r="AU142" s="199" t="s">
        <v>79</v>
      </c>
      <c r="AY142" s="198" t="s">
        <v>122</v>
      </c>
      <c r="BK142" s="200">
        <f>SUM(BK143:BK148)</f>
        <v>0</v>
      </c>
    </row>
    <row r="143" spans="2:65" s="1" customFormat="1" ht="22.5" customHeight="1">
      <c r="B143" s="37"/>
      <c r="C143" s="203" t="s">
        <v>230</v>
      </c>
      <c r="D143" s="203" t="s">
        <v>124</v>
      </c>
      <c r="E143" s="204" t="s">
        <v>587</v>
      </c>
      <c r="F143" s="205" t="s">
        <v>588</v>
      </c>
      <c r="G143" s="206" t="s">
        <v>152</v>
      </c>
      <c r="H143" s="207">
        <v>1.02</v>
      </c>
      <c r="I143" s="208"/>
      <c r="J143" s="209">
        <f>ROUND(I143*H143,2)</f>
        <v>0</v>
      </c>
      <c r="K143" s="205" t="s">
        <v>128</v>
      </c>
      <c r="L143" s="42"/>
      <c r="M143" s="210" t="s">
        <v>19</v>
      </c>
      <c r="N143" s="211" t="s">
        <v>42</v>
      </c>
      <c r="O143" s="78"/>
      <c r="P143" s="212">
        <f>O143*H143</f>
        <v>0</v>
      </c>
      <c r="Q143" s="212">
        <v>0</v>
      </c>
      <c r="R143" s="212">
        <f>Q143*H143</f>
        <v>0</v>
      </c>
      <c r="S143" s="212">
        <v>0</v>
      </c>
      <c r="T143" s="213">
        <f>S143*H143</f>
        <v>0</v>
      </c>
      <c r="AR143" s="16" t="s">
        <v>129</v>
      </c>
      <c r="AT143" s="16" t="s">
        <v>124</v>
      </c>
      <c r="AU143" s="16" t="s">
        <v>81</v>
      </c>
      <c r="AY143" s="16" t="s">
        <v>122</v>
      </c>
      <c r="BE143" s="214">
        <f>IF(N143="základní",J143,0)</f>
        <v>0</v>
      </c>
      <c r="BF143" s="214">
        <f>IF(N143="snížená",J143,0)</f>
        <v>0</v>
      </c>
      <c r="BG143" s="214">
        <f>IF(N143="zákl. přenesená",J143,0)</f>
        <v>0</v>
      </c>
      <c r="BH143" s="214">
        <f>IF(N143="sníž. přenesená",J143,0)</f>
        <v>0</v>
      </c>
      <c r="BI143" s="214">
        <f>IF(N143="nulová",J143,0)</f>
        <v>0</v>
      </c>
      <c r="BJ143" s="16" t="s">
        <v>79</v>
      </c>
      <c r="BK143" s="214">
        <f>ROUND(I143*H143,2)</f>
        <v>0</v>
      </c>
      <c r="BL143" s="16" t="s">
        <v>129</v>
      </c>
      <c r="BM143" s="16" t="s">
        <v>589</v>
      </c>
    </row>
    <row r="144" spans="2:47" s="1" customFormat="1" ht="12">
      <c r="B144" s="37"/>
      <c r="C144" s="38"/>
      <c r="D144" s="215" t="s">
        <v>131</v>
      </c>
      <c r="E144" s="38"/>
      <c r="F144" s="216" t="s">
        <v>269</v>
      </c>
      <c r="G144" s="38"/>
      <c r="H144" s="38"/>
      <c r="I144" s="129"/>
      <c r="J144" s="38"/>
      <c r="K144" s="38"/>
      <c r="L144" s="42"/>
      <c r="M144" s="217"/>
      <c r="N144" s="78"/>
      <c r="O144" s="78"/>
      <c r="P144" s="78"/>
      <c r="Q144" s="78"/>
      <c r="R144" s="78"/>
      <c r="S144" s="78"/>
      <c r="T144" s="79"/>
      <c r="AT144" s="16" t="s">
        <v>131</v>
      </c>
      <c r="AU144" s="16" t="s">
        <v>81</v>
      </c>
    </row>
    <row r="145" spans="2:51" s="12" customFormat="1" ht="12">
      <c r="B145" s="228"/>
      <c r="C145" s="229"/>
      <c r="D145" s="215" t="s">
        <v>155</v>
      </c>
      <c r="E145" s="230" t="s">
        <v>19</v>
      </c>
      <c r="F145" s="231" t="s">
        <v>590</v>
      </c>
      <c r="G145" s="229"/>
      <c r="H145" s="232">
        <v>1.02</v>
      </c>
      <c r="I145" s="233"/>
      <c r="J145" s="229"/>
      <c r="K145" s="229"/>
      <c r="L145" s="234"/>
      <c r="M145" s="235"/>
      <c r="N145" s="236"/>
      <c r="O145" s="236"/>
      <c r="P145" s="236"/>
      <c r="Q145" s="236"/>
      <c r="R145" s="236"/>
      <c r="S145" s="236"/>
      <c r="T145" s="237"/>
      <c r="AT145" s="238" t="s">
        <v>155</v>
      </c>
      <c r="AU145" s="238" t="s">
        <v>81</v>
      </c>
      <c r="AV145" s="12" t="s">
        <v>81</v>
      </c>
      <c r="AW145" s="12" t="s">
        <v>32</v>
      </c>
      <c r="AX145" s="12" t="s">
        <v>79</v>
      </c>
      <c r="AY145" s="238" t="s">
        <v>122</v>
      </c>
    </row>
    <row r="146" spans="2:65" s="1" customFormat="1" ht="16.5" customHeight="1">
      <c r="B146" s="37"/>
      <c r="C146" s="203" t="s">
        <v>237</v>
      </c>
      <c r="D146" s="203" t="s">
        <v>124</v>
      </c>
      <c r="E146" s="204" t="s">
        <v>591</v>
      </c>
      <c r="F146" s="205" t="s">
        <v>592</v>
      </c>
      <c r="G146" s="206" t="s">
        <v>152</v>
      </c>
      <c r="H146" s="207">
        <v>0.96</v>
      </c>
      <c r="I146" s="208"/>
      <c r="J146" s="209">
        <f>ROUND(I146*H146,2)</f>
        <v>0</v>
      </c>
      <c r="K146" s="205" t="s">
        <v>128</v>
      </c>
      <c r="L146" s="42"/>
      <c r="M146" s="210" t="s">
        <v>19</v>
      </c>
      <c r="N146" s="211" t="s">
        <v>42</v>
      </c>
      <c r="O146" s="78"/>
      <c r="P146" s="212">
        <f>O146*H146</f>
        <v>0</v>
      </c>
      <c r="Q146" s="212">
        <v>0</v>
      </c>
      <c r="R146" s="212">
        <f>Q146*H146</f>
        <v>0</v>
      </c>
      <c r="S146" s="212">
        <v>0</v>
      </c>
      <c r="T146" s="213">
        <f>S146*H146</f>
        <v>0</v>
      </c>
      <c r="AR146" s="16" t="s">
        <v>129</v>
      </c>
      <c r="AT146" s="16" t="s">
        <v>124</v>
      </c>
      <c r="AU146" s="16" t="s">
        <v>81</v>
      </c>
      <c r="AY146" s="16" t="s">
        <v>122</v>
      </c>
      <c r="BE146" s="214">
        <f>IF(N146="základní",J146,0)</f>
        <v>0</v>
      </c>
      <c r="BF146" s="214">
        <f>IF(N146="snížená",J146,0)</f>
        <v>0</v>
      </c>
      <c r="BG146" s="214">
        <f>IF(N146="zákl. přenesená",J146,0)</f>
        <v>0</v>
      </c>
      <c r="BH146" s="214">
        <f>IF(N146="sníž. přenesená",J146,0)</f>
        <v>0</v>
      </c>
      <c r="BI146" s="214">
        <f>IF(N146="nulová",J146,0)</f>
        <v>0</v>
      </c>
      <c r="BJ146" s="16" t="s">
        <v>79</v>
      </c>
      <c r="BK146" s="214">
        <f>ROUND(I146*H146,2)</f>
        <v>0</v>
      </c>
      <c r="BL146" s="16" t="s">
        <v>129</v>
      </c>
      <c r="BM146" s="16" t="s">
        <v>593</v>
      </c>
    </row>
    <row r="147" spans="2:47" s="1" customFormat="1" ht="12">
      <c r="B147" s="37"/>
      <c r="C147" s="38"/>
      <c r="D147" s="215" t="s">
        <v>131</v>
      </c>
      <c r="E147" s="38"/>
      <c r="F147" s="216" t="s">
        <v>269</v>
      </c>
      <c r="G147" s="38"/>
      <c r="H147" s="38"/>
      <c r="I147" s="129"/>
      <c r="J147" s="38"/>
      <c r="K147" s="38"/>
      <c r="L147" s="42"/>
      <c r="M147" s="217"/>
      <c r="N147" s="78"/>
      <c r="O147" s="78"/>
      <c r="P147" s="78"/>
      <c r="Q147" s="78"/>
      <c r="R147" s="78"/>
      <c r="S147" s="78"/>
      <c r="T147" s="79"/>
      <c r="AT147" s="16" t="s">
        <v>131</v>
      </c>
      <c r="AU147" s="16" t="s">
        <v>81</v>
      </c>
    </row>
    <row r="148" spans="2:51" s="12" customFormat="1" ht="12">
      <c r="B148" s="228"/>
      <c r="C148" s="229"/>
      <c r="D148" s="215" t="s">
        <v>155</v>
      </c>
      <c r="E148" s="230" t="s">
        <v>19</v>
      </c>
      <c r="F148" s="231" t="s">
        <v>565</v>
      </c>
      <c r="G148" s="229"/>
      <c r="H148" s="232">
        <v>0.96</v>
      </c>
      <c r="I148" s="233"/>
      <c r="J148" s="229"/>
      <c r="K148" s="229"/>
      <c r="L148" s="234"/>
      <c r="M148" s="235"/>
      <c r="N148" s="236"/>
      <c r="O148" s="236"/>
      <c r="P148" s="236"/>
      <c r="Q148" s="236"/>
      <c r="R148" s="236"/>
      <c r="S148" s="236"/>
      <c r="T148" s="237"/>
      <c r="AT148" s="238" t="s">
        <v>155</v>
      </c>
      <c r="AU148" s="238" t="s">
        <v>81</v>
      </c>
      <c r="AV148" s="12" t="s">
        <v>81</v>
      </c>
      <c r="AW148" s="12" t="s">
        <v>32</v>
      </c>
      <c r="AX148" s="12" t="s">
        <v>79</v>
      </c>
      <c r="AY148" s="238" t="s">
        <v>122</v>
      </c>
    </row>
    <row r="149" spans="2:63" s="10" customFormat="1" ht="22.8" customHeight="1">
      <c r="B149" s="187"/>
      <c r="C149" s="188"/>
      <c r="D149" s="189" t="s">
        <v>70</v>
      </c>
      <c r="E149" s="201" t="s">
        <v>149</v>
      </c>
      <c r="F149" s="201" t="s">
        <v>271</v>
      </c>
      <c r="G149" s="188"/>
      <c r="H149" s="188"/>
      <c r="I149" s="191"/>
      <c r="J149" s="202">
        <f>BK149</f>
        <v>0</v>
      </c>
      <c r="K149" s="188"/>
      <c r="L149" s="193"/>
      <c r="M149" s="194"/>
      <c r="N149" s="195"/>
      <c r="O149" s="195"/>
      <c r="P149" s="196">
        <f>SUM(P150:P174)</f>
        <v>0</v>
      </c>
      <c r="Q149" s="195"/>
      <c r="R149" s="196">
        <f>SUM(R150:R174)</f>
        <v>48.652370000000005</v>
      </c>
      <c r="S149" s="195"/>
      <c r="T149" s="197">
        <f>SUM(T150:T174)</f>
        <v>0</v>
      </c>
      <c r="AR149" s="198" t="s">
        <v>79</v>
      </c>
      <c r="AT149" s="199" t="s">
        <v>70</v>
      </c>
      <c r="AU149" s="199" t="s">
        <v>79</v>
      </c>
      <c r="AY149" s="198" t="s">
        <v>122</v>
      </c>
      <c r="BK149" s="200">
        <f>SUM(BK150:BK174)</f>
        <v>0</v>
      </c>
    </row>
    <row r="150" spans="2:65" s="1" customFormat="1" ht="16.5" customHeight="1">
      <c r="B150" s="37"/>
      <c r="C150" s="203" t="s">
        <v>7</v>
      </c>
      <c r="D150" s="203" t="s">
        <v>124</v>
      </c>
      <c r="E150" s="204" t="s">
        <v>273</v>
      </c>
      <c r="F150" s="205" t="s">
        <v>274</v>
      </c>
      <c r="G150" s="206" t="s">
        <v>127</v>
      </c>
      <c r="H150" s="207">
        <v>1091.8</v>
      </c>
      <c r="I150" s="208"/>
      <c r="J150" s="209">
        <f>ROUND(I150*H150,2)</f>
        <v>0</v>
      </c>
      <c r="K150" s="205" t="s">
        <v>128</v>
      </c>
      <c r="L150" s="42"/>
      <c r="M150" s="210" t="s">
        <v>19</v>
      </c>
      <c r="N150" s="211" t="s">
        <v>42</v>
      </c>
      <c r="O150" s="78"/>
      <c r="P150" s="212">
        <f>O150*H150</f>
        <v>0</v>
      </c>
      <c r="Q150" s="212">
        <v>0</v>
      </c>
      <c r="R150" s="212">
        <f>Q150*H150</f>
        <v>0</v>
      </c>
      <c r="S150" s="212">
        <v>0</v>
      </c>
      <c r="T150" s="213">
        <f>S150*H150</f>
        <v>0</v>
      </c>
      <c r="AR150" s="16" t="s">
        <v>129</v>
      </c>
      <c r="AT150" s="16" t="s">
        <v>124</v>
      </c>
      <c r="AU150" s="16" t="s">
        <v>81</v>
      </c>
      <c r="AY150" s="16" t="s">
        <v>122</v>
      </c>
      <c r="BE150" s="214">
        <f>IF(N150="základní",J150,0)</f>
        <v>0</v>
      </c>
      <c r="BF150" s="214">
        <f>IF(N150="snížená",J150,0)</f>
        <v>0</v>
      </c>
      <c r="BG150" s="214">
        <f>IF(N150="zákl. přenesená",J150,0)</f>
        <v>0</v>
      </c>
      <c r="BH150" s="214">
        <f>IF(N150="sníž. přenesená",J150,0)</f>
        <v>0</v>
      </c>
      <c r="BI150" s="214">
        <f>IF(N150="nulová",J150,0)</f>
        <v>0</v>
      </c>
      <c r="BJ150" s="16" t="s">
        <v>79</v>
      </c>
      <c r="BK150" s="214">
        <f>ROUND(I150*H150,2)</f>
        <v>0</v>
      </c>
      <c r="BL150" s="16" t="s">
        <v>129</v>
      </c>
      <c r="BM150" s="16" t="s">
        <v>594</v>
      </c>
    </row>
    <row r="151" spans="2:51" s="12" customFormat="1" ht="12">
      <c r="B151" s="228"/>
      <c r="C151" s="229"/>
      <c r="D151" s="215" t="s">
        <v>155</v>
      </c>
      <c r="E151" s="230" t="s">
        <v>19</v>
      </c>
      <c r="F151" s="231" t="s">
        <v>595</v>
      </c>
      <c r="G151" s="229"/>
      <c r="H151" s="232">
        <v>1091.8</v>
      </c>
      <c r="I151" s="233"/>
      <c r="J151" s="229"/>
      <c r="K151" s="229"/>
      <c r="L151" s="234"/>
      <c r="M151" s="235"/>
      <c r="N151" s="236"/>
      <c r="O151" s="236"/>
      <c r="P151" s="236"/>
      <c r="Q151" s="236"/>
      <c r="R151" s="236"/>
      <c r="S151" s="236"/>
      <c r="T151" s="237"/>
      <c r="AT151" s="238" t="s">
        <v>155</v>
      </c>
      <c r="AU151" s="238" t="s">
        <v>81</v>
      </c>
      <c r="AV151" s="12" t="s">
        <v>81</v>
      </c>
      <c r="AW151" s="12" t="s">
        <v>32</v>
      </c>
      <c r="AX151" s="12" t="s">
        <v>79</v>
      </c>
      <c r="AY151" s="238" t="s">
        <v>122</v>
      </c>
    </row>
    <row r="152" spans="2:65" s="1" customFormat="1" ht="16.5" customHeight="1">
      <c r="B152" s="37"/>
      <c r="C152" s="203" t="s">
        <v>249</v>
      </c>
      <c r="D152" s="203" t="s">
        <v>124</v>
      </c>
      <c r="E152" s="204" t="s">
        <v>596</v>
      </c>
      <c r="F152" s="205" t="s">
        <v>597</v>
      </c>
      <c r="G152" s="206" t="s">
        <v>127</v>
      </c>
      <c r="H152" s="207">
        <v>50</v>
      </c>
      <c r="I152" s="208"/>
      <c r="J152" s="209">
        <f>ROUND(I152*H152,2)</f>
        <v>0</v>
      </c>
      <c r="K152" s="205" t="s">
        <v>128</v>
      </c>
      <c r="L152" s="42"/>
      <c r="M152" s="210" t="s">
        <v>19</v>
      </c>
      <c r="N152" s="211" t="s">
        <v>42</v>
      </c>
      <c r="O152" s="78"/>
      <c r="P152" s="212">
        <f>O152*H152</f>
        <v>0</v>
      </c>
      <c r="Q152" s="212">
        <v>0</v>
      </c>
      <c r="R152" s="212">
        <f>Q152*H152</f>
        <v>0</v>
      </c>
      <c r="S152" s="212">
        <v>0</v>
      </c>
      <c r="T152" s="213">
        <f>S152*H152</f>
        <v>0</v>
      </c>
      <c r="AR152" s="16" t="s">
        <v>129</v>
      </c>
      <c r="AT152" s="16" t="s">
        <v>124</v>
      </c>
      <c r="AU152" s="16" t="s">
        <v>81</v>
      </c>
      <c r="AY152" s="16" t="s">
        <v>122</v>
      </c>
      <c r="BE152" s="214">
        <f>IF(N152="základní",J152,0)</f>
        <v>0</v>
      </c>
      <c r="BF152" s="214">
        <f>IF(N152="snížená",J152,0)</f>
        <v>0</v>
      </c>
      <c r="BG152" s="214">
        <f>IF(N152="zákl. přenesená",J152,0)</f>
        <v>0</v>
      </c>
      <c r="BH152" s="214">
        <f>IF(N152="sníž. přenesená",J152,0)</f>
        <v>0</v>
      </c>
      <c r="BI152" s="214">
        <f>IF(N152="nulová",J152,0)</f>
        <v>0</v>
      </c>
      <c r="BJ152" s="16" t="s">
        <v>79</v>
      </c>
      <c r="BK152" s="214">
        <f>ROUND(I152*H152,2)</f>
        <v>0</v>
      </c>
      <c r="BL152" s="16" t="s">
        <v>129</v>
      </c>
      <c r="BM152" s="16" t="s">
        <v>598</v>
      </c>
    </row>
    <row r="153" spans="2:47" s="1" customFormat="1" ht="12">
      <c r="B153" s="37"/>
      <c r="C153" s="38"/>
      <c r="D153" s="215" t="s">
        <v>133</v>
      </c>
      <c r="E153" s="38"/>
      <c r="F153" s="216" t="s">
        <v>599</v>
      </c>
      <c r="G153" s="38"/>
      <c r="H153" s="38"/>
      <c r="I153" s="129"/>
      <c r="J153" s="38"/>
      <c r="K153" s="38"/>
      <c r="L153" s="42"/>
      <c r="M153" s="217"/>
      <c r="N153" s="78"/>
      <c r="O153" s="78"/>
      <c r="P153" s="78"/>
      <c r="Q153" s="78"/>
      <c r="R153" s="78"/>
      <c r="S153" s="78"/>
      <c r="T153" s="79"/>
      <c r="AT153" s="16" t="s">
        <v>133</v>
      </c>
      <c r="AU153" s="16" t="s">
        <v>81</v>
      </c>
    </row>
    <row r="154" spans="2:65" s="1" customFormat="1" ht="22.5" customHeight="1">
      <c r="B154" s="37"/>
      <c r="C154" s="203" t="s">
        <v>254</v>
      </c>
      <c r="D154" s="203" t="s">
        <v>124</v>
      </c>
      <c r="E154" s="204" t="s">
        <v>600</v>
      </c>
      <c r="F154" s="205" t="s">
        <v>601</v>
      </c>
      <c r="G154" s="206" t="s">
        <v>127</v>
      </c>
      <c r="H154" s="207">
        <v>433</v>
      </c>
      <c r="I154" s="208"/>
      <c r="J154" s="209">
        <f>ROUND(I154*H154,2)</f>
        <v>0</v>
      </c>
      <c r="K154" s="205" t="s">
        <v>128</v>
      </c>
      <c r="L154" s="42"/>
      <c r="M154" s="210" t="s">
        <v>19</v>
      </c>
      <c r="N154" s="211" t="s">
        <v>42</v>
      </c>
      <c r="O154" s="78"/>
      <c r="P154" s="212">
        <f>O154*H154</f>
        <v>0</v>
      </c>
      <c r="Q154" s="212">
        <v>0</v>
      </c>
      <c r="R154" s="212">
        <f>Q154*H154</f>
        <v>0</v>
      </c>
      <c r="S154" s="212">
        <v>0</v>
      </c>
      <c r="T154" s="213">
        <f>S154*H154</f>
        <v>0</v>
      </c>
      <c r="AR154" s="16" t="s">
        <v>129</v>
      </c>
      <c r="AT154" s="16" t="s">
        <v>124</v>
      </c>
      <c r="AU154" s="16" t="s">
        <v>81</v>
      </c>
      <c r="AY154" s="16" t="s">
        <v>122</v>
      </c>
      <c r="BE154" s="214">
        <f>IF(N154="základní",J154,0)</f>
        <v>0</v>
      </c>
      <c r="BF154" s="214">
        <f>IF(N154="snížená",J154,0)</f>
        <v>0</v>
      </c>
      <c r="BG154" s="214">
        <f>IF(N154="zákl. přenesená",J154,0)</f>
        <v>0</v>
      </c>
      <c r="BH154" s="214">
        <f>IF(N154="sníž. přenesená",J154,0)</f>
        <v>0</v>
      </c>
      <c r="BI154" s="214">
        <f>IF(N154="nulová",J154,0)</f>
        <v>0</v>
      </c>
      <c r="BJ154" s="16" t="s">
        <v>79</v>
      </c>
      <c r="BK154" s="214">
        <f>ROUND(I154*H154,2)</f>
        <v>0</v>
      </c>
      <c r="BL154" s="16" t="s">
        <v>129</v>
      </c>
      <c r="BM154" s="16" t="s">
        <v>602</v>
      </c>
    </row>
    <row r="155" spans="2:47" s="1" customFormat="1" ht="12">
      <c r="B155" s="37"/>
      <c r="C155" s="38"/>
      <c r="D155" s="215" t="s">
        <v>131</v>
      </c>
      <c r="E155" s="38"/>
      <c r="F155" s="216" t="s">
        <v>288</v>
      </c>
      <c r="G155" s="38"/>
      <c r="H155" s="38"/>
      <c r="I155" s="129"/>
      <c r="J155" s="38"/>
      <c r="K155" s="38"/>
      <c r="L155" s="42"/>
      <c r="M155" s="217"/>
      <c r="N155" s="78"/>
      <c r="O155" s="78"/>
      <c r="P155" s="78"/>
      <c r="Q155" s="78"/>
      <c r="R155" s="78"/>
      <c r="S155" s="78"/>
      <c r="T155" s="79"/>
      <c r="AT155" s="16" t="s">
        <v>131</v>
      </c>
      <c r="AU155" s="16" t="s">
        <v>81</v>
      </c>
    </row>
    <row r="156" spans="2:65" s="1" customFormat="1" ht="16.5" customHeight="1">
      <c r="B156" s="37"/>
      <c r="C156" s="203" t="s">
        <v>260</v>
      </c>
      <c r="D156" s="203" t="s">
        <v>124</v>
      </c>
      <c r="E156" s="204" t="s">
        <v>305</v>
      </c>
      <c r="F156" s="205" t="s">
        <v>306</v>
      </c>
      <c r="G156" s="206" t="s">
        <v>127</v>
      </c>
      <c r="H156" s="207">
        <v>87</v>
      </c>
      <c r="I156" s="208"/>
      <c r="J156" s="209">
        <f>ROUND(I156*H156,2)</f>
        <v>0</v>
      </c>
      <c r="K156" s="205" t="s">
        <v>128</v>
      </c>
      <c r="L156" s="42"/>
      <c r="M156" s="210" t="s">
        <v>19</v>
      </c>
      <c r="N156" s="211" t="s">
        <v>42</v>
      </c>
      <c r="O156" s="78"/>
      <c r="P156" s="212">
        <f>O156*H156</f>
        <v>0</v>
      </c>
      <c r="Q156" s="212">
        <v>0.216</v>
      </c>
      <c r="R156" s="212">
        <f>Q156*H156</f>
        <v>18.791999999999998</v>
      </c>
      <c r="S156" s="212">
        <v>0</v>
      </c>
      <c r="T156" s="213">
        <f>S156*H156</f>
        <v>0</v>
      </c>
      <c r="AR156" s="16" t="s">
        <v>129</v>
      </c>
      <c r="AT156" s="16" t="s">
        <v>124</v>
      </c>
      <c r="AU156" s="16" t="s">
        <v>81</v>
      </c>
      <c r="AY156" s="16" t="s">
        <v>122</v>
      </c>
      <c r="BE156" s="214">
        <f>IF(N156="základní",J156,0)</f>
        <v>0</v>
      </c>
      <c r="BF156" s="214">
        <f>IF(N156="snížená",J156,0)</f>
        <v>0</v>
      </c>
      <c r="BG156" s="214">
        <f>IF(N156="zákl. přenesená",J156,0)</f>
        <v>0</v>
      </c>
      <c r="BH156" s="214">
        <f>IF(N156="sníž. přenesená",J156,0)</f>
        <v>0</v>
      </c>
      <c r="BI156" s="214">
        <f>IF(N156="nulová",J156,0)</f>
        <v>0</v>
      </c>
      <c r="BJ156" s="16" t="s">
        <v>79</v>
      </c>
      <c r="BK156" s="214">
        <f>ROUND(I156*H156,2)</f>
        <v>0</v>
      </c>
      <c r="BL156" s="16" t="s">
        <v>129</v>
      </c>
      <c r="BM156" s="16" t="s">
        <v>603</v>
      </c>
    </row>
    <row r="157" spans="2:47" s="1" customFormat="1" ht="12">
      <c r="B157" s="37"/>
      <c r="C157" s="38"/>
      <c r="D157" s="215" t="s">
        <v>131</v>
      </c>
      <c r="E157" s="38"/>
      <c r="F157" s="216" t="s">
        <v>308</v>
      </c>
      <c r="G157" s="38"/>
      <c r="H157" s="38"/>
      <c r="I157" s="129"/>
      <c r="J157" s="38"/>
      <c r="K157" s="38"/>
      <c r="L157" s="42"/>
      <c r="M157" s="217"/>
      <c r="N157" s="78"/>
      <c r="O157" s="78"/>
      <c r="P157" s="78"/>
      <c r="Q157" s="78"/>
      <c r="R157" s="78"/>
      <c r="S157" s="78"/>
      <c r="T157" s="79"/>
      <c r="AT157" s="16" t="s">
        <v>131</v>
      </c>
      <c r="AU157" s="16" t="s">
        <v>81</v>
      </c>
    </row>
    <row r="158" spans="2:47" s="1" customFormat="1" ht="12">
      <c r="B158" s="37"/>
      <c r="C158" s="38"/>
      <c r="D158" s="215" t="s">
        <v>133</v>
      </c>
      <c r="E158" s="38"/>
      <c r="F158" s="216" t="s">
        <v>604</v>
      </c>
      <c r="G158" s="38"/>
      <c r="H158" s="38"/>
      <c r="I158" s="129"/>
      <c r="J158" s="38"/>
      <c r="K158" s="38"/>
      <c r="L158" s="42"/>
      <c r="M158" s="217"/>
      <c r="N158" s="78"/>
      <c r="O158" s="78"/>
      <c r="P158" s="78"/>
      <c r="Q158" s="78"/>
      <c r="R158" s="78"/>
      <c r="S158" s="78"/>
      <c r="T158" s="79"/>
      <c r="AT158" s="16" t="s">
        <v>133</v>
      </c>
      <c r="AU158" s="16" t="s">
        <v>81</v>
      </c>
    </row>
    <row r="159" spans="2:65" s="1" customFormat="1" ht="16.5" customHeight="1">
      <c r="B159" s="37"/>
      <c r="C159" s="203" t="s">
        <v>265</v>
      </c>
      <c r="D159" s="203" t="s">
        <v>124</v>
      </c>
      <c r="E159" s="204" t="s">
        <v>605</v>
      </c>
      <c r="F159" s="205" t="s">
        <v>606</v>
      </c>
      <c r="G159" s="206" t="s">
        <v>127</v>
      </c>
      <c r="H159" s="207">
        <v>831</v>
      </c>
      <c r="I159" s="208"/>
      <c r="J159" s="209">
        <f>ROUND(I159*H159,2)</f>
        <v>0</v>
      </c>
      <c r="K159" s="205" t="s">
        <v>128</v>
      </c>
      <c r="L159" s="42"/>
      <c r="M159" s="210" t="s">
        <v>19</v>
      </c>
      <c r="N159" s="211" t="s">
        <v>42</v>
      </c>
      <c r="O159" s="78"/>
      <c r="P159" s="212">
        <f>O159*H159</f>
        <v>0</v>
      </c>
      <c r="Q159" s="212">
        <v>0</v>
      </c>
      <c r="R159" s="212">
        <f>Q159*H159</f>
        <v>0</v>
      </c>
      <c r="S159" s="212">
        <v>0</v>
      </c>
      <c r="T159" s="213">
        <f>S159*H159</f>
        <v>0</v>
      </c>
      <c r="AR159" s="16" t="s">
        <v>129</v>
      </c>
      <c r="AT159" s="16" t="s">
        <v>124</v>
      </c>
      <c r="AU159" s="16" t="s">
        <v>81</v>
      </c>
      <c r="AY159" s="16" t="s">
        <v>122</v>
      </c>
      <c r="BE159" s="214">
        <f>IF(N159="základní",J159,0)</f>
        <v>0</v>
      </c>
      <c r="BF159" s="214">
        <f>IF(N159="snížená",J159,0)</f>
        <v>0</v>
      </c>
      <c r="BG159" s="214">
        <f>IF(N159="zákl. přenesená",J159,0)</f>
        <v>0</v>
      </c>
      <c r="BH159" s="214">
        <f>IF(N159="sníž. přenesená",J159,0)</f>
        <v>0</v>
      </c>
      <c r="BI159" s="214">
        <f>IF(N159="nulová",J159,0)</f>
        <v>0</v>
      </c>
      <c r="BJ159" s="16" t="s">
        <v>79</v>
      </c>
      <c r="BK159" s="214">
        <f>ROUND(I159*H159,2)</f>
        <v>0</v>
      </c>
      <c r="BL159" s="16" t="s">
        <v>129</v>
      </c>
      <c r="BM159" s="16" t="s">
        <v>607</v>
      </c>
    </row>
    <row r="160" spans="2:51" s="12" customFormat="1" ht="12">
      <c r="B160" s="228"/>
      <c r="C160" s="229"/>
      <c r="D160" s="215" t="s">
        <v>155</v>
      </c>
      <c r="E160" s="230" t="s">
        <v>19</v>
      </c>
      <c r="F160" s="231" t="s">
        <v>608</v>
      </c>
      <c r="G160" s="229"/>
      <c r="H160" s="232">
        <v>831</v>
      </c>
      <c r="I160" s="233"/>
      <c r="J160" s="229"/>
      <c r="K160" s="229"/>
      <c r="L160" s="234"/>
      <c r="M160" s="235"/>
      <c r="N160" s="236"/>
      <c r="O160" s="236"/>
      <c r="P160" s="236"/>
      <c r="Q160" s="236"/>
      <c r="R160" s="236"/>
      <c r="S160" s="236"/>
      <c r="T160" s="237"/>
      <c r="AT160" s="238" t="s">
        <v>155</v>
      </c>
      <c r="AU160" s="238" t="s">
        <v>81</v>
      </c>
      <c r="AV160" s="12" t="s">
        <v>81</v>
      </c>
      <c r="AW160" s="12" t="s">
        <v>32</v>
      </c>
      <c r="AX160" s="12" t="s">
        <v>79</v>
      </c>
      <c r="AY160" s="238" t="s">
        <v>122</v>
      </c>
    </row>
    <row r="161" spans="2:65" s="1" customFormat="1" ht="22.5" customHeight="1">
      <c r="B161" s="37"/>
      <c r="C161" s="203" t="s">
        <v>272</v>
      </c>
      <c r="D161" s="203" t="s">
        <v>124</v>
      </c>
      <c r="E161" s="204" t="s">
        <v>609</v>
      </c>
      <c r="F161" s="205" t="s">
        <v>610</v>
      </c>
      <c r="G161" s="206" t="s">
        <v>127</v>
      </c>
      <c r="H161" s="207">
        <v>433</v>
      </c>
      <c r="I161" s="208"/>
      <c r="J161" s="209">
        <f>ROUND(I161*H161,2)</f>
        <v>0</v>
      </c>
      <c r="K161" s="205" t="s">
        <v>128</v>
      </c>
      <c r="L161" s="42"/>
      <c r="M161" s="210" t="s">
        <v>19</v>
      </c>
      <c r="N161" s="211" t="s">
        <v>42</v>
      </c>
      <c r="O161" s="78"/>
      <c r="P161" s="212">
        <f>O161*H161</f>
        <v>0</v>
      </c>
      <c r="Q161" s="212">
        <v>0</v>
      </c>
      <c r="R161" s="212">
        <f>Q161*H161</f>
        <v>0</v>
      </c>
      <c r="S161" s="212">
        <v>0</v>
      </c>
      <c r="T161" s="213">
        <f>S161*H161</f>
        <v>0</v>
      </c>
      <c r="AR161" s="16" t="s">
        <v>129</v>
      </c>
      <c r="AT161" s="16" t="s">
        <v>124</v>
      </c>
      <c r="AU161" s="16" t="s">
        <v>81</v>
      </c>
      <c r="AY161" s="16" t="s">
        <v>122</v>
      </c>
      <c r="BE161" s="214">
        <f>IF(N161="základní",J161,0)</f>
        <v>0</v>
      </c>
      <c r="BF161" s="214">
        <f>IF(N161="snížená",J161,0)</f>
        <v>0</v>
      </c>
      <c r="BG161" s="214">
        <f>IF(N161="zákl. přenesená",J161,0)</f>
        <v>0</v>
      </c>
      <c r="BH161" s="214">
        <f>IF(N161="sníž. přenesená",J161,0)</f>
        <v>0</v>
      </c>
      <c r="BI161" s="214">
        <f>IF(N161="nulová",J161,0)</f>
        <v>0</v>
      </c>
      <c r="BJ161" s="16" t="s">
        <v>79</v>
      </c>
      <c r="BK161" s="214">
        <f>ROUND(I161*H161,2)</f>
        <v>0</v>
      </c>
      <c r="BL161" s="16" t="s">
        <v>129</v>
      </c>
      <c r="BM161" s="16" t="s">
        <v>611</v>
      </c>
    </row>
    <row r="162" spans="2:47" s="1" customFormat="1" ht="12">
      <c r="B162" s="37"/>
      <c r="C162" s="38"/>
      <c r="D162" s="215" t="s">
        <v>131</v>
      </c>
      <c r="E162" s="38"/>
      <c r="F162" s="216" t="s">
        <v>318</v>
      </c>
      <c r="G162" s="38"/>
      <c r="H162" s="38"/>
      <c r="I162" s="129"/>
      <c r="J162" s="38"/>
      <c r="K162" s="38"/>
      <c r="L162" s="42"/>
      <c r="M162" s="217"/>
      <c r="N162" s="78"/>
      <c r="O162" s="78"/>
      <c r="P162" s="78"/>
      <c r="Q162" s="78"/>
      <c r="R162" s="78"/>
      <c r="S162" s="78"/>
      <c r="T162" s="79"/>
      <c r="AT162" s="16" t="s">
        <v>131</v>
      </c>
      <c r="AU162" s="16" t="s">
        <v>81</v>
      </c>
    </row>
    <row r="163" spans="2:47" s="1" customFormat="1" ht="12">
      <c r="B163" s="37"/>
      <c r="C163" s="38"/>
      <c r="D163" s="215" t="s">
        <v>133</v>
      </c>
      <c r="E163" s="38"/>
      <c r="F163" s="216" t="s">
        <v>612</v>
      </c>
      <c r="G163" s="38"/>
      <c r="H163" s="38"/>
      <c r="I163" s="129"/>
      <c r="J163" s="38"/>
      <c r="K163" s="38"/>
      <c r="L163" s="42"/>
      <c r="M163" s="217"/>
      <c r="N163" s="78"/>
      <c r="O163" s="78"/>
      <c r="P163" s="78"/>
      <c r="Q163" s="78"/>
      <c r="R163" s="78"/>
      <c r="S163" s="78"/>
      <c r="T163" s="79"/>
      <c r="AT163" s="16" t="s">
        <v>133</v>
      </c>
      <c r="AU163" s="16" t="s">
        <v>81</v>
      </c>
    </row>
    <row r="164" spans="2:65" s="1" customFormat="1" ht="22.5" customHeight="1">
      <c r="B164" s="37"/>
      <c r="C164" s="203" t="s">
        <v>280</v>
      </c>
      <c r="D164" s="203" t="s">
        <v>124</v>
      </c>
      <c r="E164" s="204" t="s">
        <v>315</v>
      </c>
      <c r="F164" s="205" t="s">
        <v>316</v>
      </c>
      <c r="G164" s="206" t="s">
        <v>127</v>
      </c>
      <c r="H164" s="207">
        <v>398</v>
      </c>
      <c r="I164" s="208"/>
      <c r="J164" s="209">
        <f>ROUND(I164*H164,2)</f>
        <v>0</v>
      </c>
      <c r="K164" s="205" t="s">
        <v>128</v>
      </c>
      <c r="L164" s="42"/>
      <c r="M164" s="210" t="s">
        <v>19</v>
      </c>
      <c r="N164" s="211" t="s">
        <v>42</v>
      </c>
      <c r="O164" s="78"/>
      <c r="P164" s="212">
        <f>O164*H164</f>
        <v>0</v>
      </c>
      <c r="Q164" s="212">
        <v>0</v>
      </c>
      <c r="R164" s="212">
        <f>Q164*H164</f>
        <v>0</v>
      </c>
      <c r="S164" s="212">
        <v>0</v>
      </c>
      <c r="T164" s="213">
        <f>S164*H164</f>
        <v>0</v>
      </c>
      <c r="AR164" s="16" t="s">
        <v>129</v>
      </c>
      <c r="AT164" s="16" t="s">
        <v>124</v>
      </c>
      <c r="AU164" s="16" t="s">
        <v>81</v>
      </c>
      <c r="AY164" s="16" t="s">
        <v>122</v>
      </c>
      <c r="BE164" s="214">
        <f>IF(N164="základní",J164,0)</f>
        <v>0</v>
      </c>
      <c r="BF164" s="214">
        <f>IF(N164="snížená",J164,0)</f>
        <v>0</v>
      </c>
      <c r="BG164" s="214">
        <f>IF(N164="zákl. přenesená",J164,0)</f>
        <v>0</v>
      </c>
      <c r="BH164" s="214">
        <f>IF(N164="sníž. přenesená",J164,0)</f>
        <v>0</v>
      </c>
      <c r="BI164" s="214">
        <f>IF(N164="nulová",J164,0)</f>
        <v>0</v>
      </c>
      <c r="BJ164" s="16" t="s">
        <v>79</v>
      </c>
      <c r="BK164" s="214">
        <f>ROUND(I164*H164,2)</f>
        <v>0</v>
      </c>
      <c r="BL164" s="16" t="s">
        <v>129</v>
      </c>
      <c r="BM164" s="16" t="s">
        <v>613</v>
      </c>
    </row>
    <row r="165" spans="2:47" s="1" customFormat="1" ht="12">
      <c r="B165" s="37"/>
      <c r="C165" s="38"/>
      <c r="D165" s="215" t="s">
        <v>131</v>
      </c>
      <c r="E165" s="38"/>
      <c r="F165" s="216" t="s">
        <v>318</v>
      </c>
      <c r="G165" s="38"/>
      <c r="H165" s="38"/>
      <c r="I165" s="129"/>
      <c r="J165" s="38"/>
      <c r="K165" s="38"/>
      <c r="L165" s="42"/>
      <c r="M165" s="217"/>
      <c r="N165" s="78"/>
      <c r="O165" s="78"/>
      <c r="P165" s="78"/>
      <c r="Q165" s="78"/>
      <c r="R165" s="78"/>
      <c r="S165" s="78"/>
      <c r="T165" s="79"/>
      <c r="AT165" s="16" t="s">
        <v>131</v>
      </c>
      <c r="AU165" s="16" t="s">
        <v>81</v>
      </c>
    </row>
    <row r="166" spans="2:47" s="1" customFormat="1" ht="12">
      <c r="B166" s="37"/>
      <c r="C166" s="38"/>
      <c r="D166" s="215" t="s">
        <v>133</v>
      </c>
      <c r="E166" s="38"/>
      <c r="F166" s="216" t="s">
        <v>614</v>
      </c>
      <c r="G166" s="38"/>
      <c r="H166" s="38"/>
      <c r="I166" s="129"/>
      <c r="J166" s="38"/>
      <c r="K166" s="38"/>
      <c r="L166" s="42"/>
      <c r="M166" s="217"/>
      <c r="N166" s="78"/>
      <c r="O166" s="78"/>
      <c r="P166" s="78"/>
      <c r="Q166" s="78"/>
      <c r="R166" s="78"/>
      <c r="S166" s="78"/>
      <c r="T166" s="79"/>
      <c r="AT166" s="16" t="s">
        <v>133</v>
      </c>
      <c r="AU166" s="16" t="s">
        <v>81</v>
      </c>
    </row>
    <row r="167" spans="2:65" s="1" customFormat="1" ht="22.5" customHeight="1">
      <c r="B167" s="37"/>
      <c r="C167" s="203" t="s">
        <v>284</v>
      </c>
      <c r="D167" s="203" t="s">
        <v>124</v>
      </c>
      <c r="E167" s="204" t="s">
        <v>615</v>
      </c>
      <c r="F167" s="205" t="s">
        <v>616</v>
      </c>
      <c r="G167" s="206" t="s">
        <v>127</v>
      </c>
      <c r="H167" s="207">
        <v>5.5</v>
      </c>
      <c r="I167" s="208"/>
      <c r="J167" s="209">
        <f>ROUND(I167*H167,2)</f>
        <v>0</v>
      </c>
      <c r="K167" s="205" t="s">
        <v>128</v>
      </c>
      <c r="L167" s="42"/>
      <c r="M167" s="210" t="s">
        <v>19</v>
      </c>
      <c r="N167" s="211" t="s">
        <v>42</v>
      </c>
      <c r="O167" s="78"/>
      <c r="P167" s="212">
        <f>O167*H167</f>
        <v>0</v>
      </c>
      <c r="Q167" s="212">
        <v>0.61404</v>
      </c>
      <c r="R167" s="212">
        <f>Q167*H167</f>
        <v>3.3772200000000003</v>
      </c>
      <c r="S167" s="212">
        <v>0</v>
      </c>
      <c r="T167" s="213">
        <f>S167*H167</f>
        <v>0</v>
      </c>
      <c r="AR167" s="16" t="s">
        <v>129</v>
      </c>
      <c r="AT167" s="16" t="s">
        <v>124</v>
      </c>
      <c r="AU167" s="16" t="s">
        <v>81</v>
      </c>
      <c r="AY167" s="16" t="s">
        <v>122</v>
      </c>
      <c r="BE167" s="214">
        <f>IF(N167="základní",J167,0)</f>
        <v>0</v>
      </c>
      <c r="BF167" s="214">
        <f>IF(N167="snížená",J167,0)</f>
        <v>0</v>
      </c>
      <c r="BG167" s="214">
        <f>IF(N167="zákl. přenesená",J167,0)</f>
        <v>0</v>
      </c>
      <c r="BH167" s="214">
        <f>IF(N167="sníž. přenesená",J167,0)</f>
        <v>0</v>
      </c>
      <c r="BI167" s="214">
        <f>IF(N167="nulová",J167,0)</f>
        <v>0</v>
      </c>
      <c r="BJ167" s="16" t="s">
        <v>79</v>
      </c>
      <c r="BK167" s="214">
        <f>ROUND(I167*H167,2)</f>
        <v>0</v>
      </c>
      <c r="BL167" s="16" t="s">
        <v>129</v>
      </c>
      <c r="BM167" s="16" t="s">
        <v>617</v>
      </c>
    </row>
    <row r="168" spans="2:47" s="1" customFormat="1" ht="12">
      <c r="B168" s="37"/>
      <c r="C168" s="38"/>
      <c r="D168" s="215" t="s">
        <v>131</v>
      </c>
      <c r="E168" s="38"/>
      <c r="F168" s="216" t="s">
        <v>618</v>
      </c>
      <c r="G168" s="38"/>
      <c r="H168" s="38"/>
      <c r="I168" s="129"/>
      <c r="J168" s="38"/>
      <c r="K168" s="38"/>
      <c r="L168" s="42"/>
      <c r="M168" s="217"/>
      <c r="N168" s="78"/>
      <c r="O168" s="78"/>
      <c r="P168" s="78"/>
      <c r="Q168" s="78"/>
      <c r="R168" s="78"/>
      <c r="S168" s="78"/>
      <c r="T168" s="79"/>
      <c r="AT168" s="16" t="s">
        <v>131</v>
      </c>
      <c r="AU168" s="16" t="s">
        <v>81</v>
      </c>
    </row>
    <row r="169" spans="2:65" s="1" customFormat="1" ht="33.75" customHeight="1">
      <c r="B169" s="37"/>
      <c r="C169" s="203" t="s">
        <v>289</v>
      </c>
      <c r="D169" s="203" t="s">
        <v>124</v>
      </c>
      <c r="E169" s="204" t="s">
        <v>619</v>
      </c>
      <c r="F169" s="205" t="s">
        <v>620</v>
      </c>
      <c r="G169" s="206" t="s">
        <v>127</v>
      </c>
      <c r="H169" s="207">
        <v>119</v>
      </c>
      <c r="I169" s="208"/>
      <c r="J169" s="209">
        <f>ROUND(I169*H169,2)</f>
        <v>0</v>
      </c>
      <c r="K169" s="205" t="s">
        <v>128</v>
      </c>
      <c r="L169" s="42"/>
      <c r="M169" s="210" t="s">
        <v>19</v>
      </c>
      <c r="N169" s="211" t="s">
        <v>42</v>
      </c>
      <c r="O169" s="78"/>
      <c r="P169" s="212">
        <f>O169*H169</f>
        <v>0</v>
      </c>
      <c r="Q169" s="212">
        <v>0.08425</v>
      </c>
      <c r="R169" s="212">
        <f>Q169*H169</f>
        <v>10.02575</v>
      </c>
      <c r="S169" s="212">
        <v>0</v>
      </c>
      <c r="T169" s="213">
        <f>S169*H169</f>
        <v>0</v>
      </c>
      <c r="AR169" s="16" t="s">
        <v>129</v>
      </c>
      <c r="AT169" s="16" t="s">
        <v>124</v>
      </c>
      <c r="AU169" s="16" t="s">
        <v>81</v>
      </c>
      <c r="AY169" s="16" t="s">
        <v>122</v>
      </c>
      <c r="BE169" s="214">
        <f>IF(N169="základní",J169,0)</f>
        <v>0</v>
      </c>
      <c r="BF169" s="214">
        <f>IF(N169="snížená",J169,0)</f>
        <v>0</v>
      </c>
      <c r="BG169" s="214">
        <f>IF(N169="zákl. přenesená",J169,0)</f>
        <v>0</v>
      </c>
      <c r="BH169" s="214">
        <f>IF(N169="sníž. přenesená",J169,0)</f>
        <v>0</v>
      </c>
      <c r="BI169" s="214">
        <f>IF(N169="nulová",J169,0)</f>
        <v>0</v>
      </c>
      <c r="BJ169" s="16" t="s">
        <v>79</v>
      </c>
      <c r="BK169" s="214">
        <f>ROUND(I169*H169,2)</f>
        <v>0</v>
      </c>
      <c r="BL169" s="16" t="s">
        <v>129</v>
      </c>
      <c r="BM169" s="16" t="s">
        <v>621</v>
      </c>
    </row>
    <row r="170" spans="2:47" s="1" customFormat="1" ht="12">
      <c r="B170" s="37"/>
      <c r="C170" s="38"/>
      <c r="D170" s="215" t="s">
        <v>131</v>
      </c>
      <c r="E170" s="38"/>
      <c r="F170" s="216" t="s">
        <v>622</v>
      </c>
      <c r="G170" s="38"/>
      <c r="H170" s="38"/>
      <c r="I170" s="129"/>
      <c r="J170" s="38"/>
      <c r="K170" s="38"/>
      <c r="L170" s="42"/>
      <c r="M170" s="217"/>
      <c r="N170" s="78"/>
      <c r="O170" s="78"/>
      <c r="P170" s="78"/>
      <c r="Q170" s="78"/>
      <c r="R170" s="78"/>
      <c r="S170" s="78"/>
      <c r="T170" s="79"/>
      <c r="AT170" s="16" t="s">
        <v>131</v>
      </c>
      <c r="AU170" s="16" t="s">
        <v>81</v>
      </c>
    </row>
    <row r="171" spans="2:65" s="1" customFormat="1" ht="16.5" customHeight="1">
      <c r="B171" s="37"/>
      <c r="C171" s="250" t="s">
        <v>293</v>
      </c>
      <c r="D171" s="250" t="s">
        <v>196</v>
      </c>
      <c r="E171" s="251" t="s">
        <v>623</v>
      </c>
      <c r="F171" s="252" t="s">
        <v>624</v>
      </c>
      <c r="G171" s="253" t="s">
        <v>127</v>
      </c>
      <c r="H171" s="254">
        <v>120.19</v>
      </c>
      <c r="I171" s="255"/>
      <c r="J171" s="256">
        <f>ROUND(I171*H171,2)</f>
        <v>0</v>
      </c>
      <c r="K171" s="252" t="s">
        <v>128</v>
      </c>
      <c r="L171" s="257"/>
      <c r="M171" s="258" t="s">
        <v>19</v>
      </c>
      <c r="N171" s="259" t="s">
        <v>42</v>
      </c>
      <c r="O171" s="78"/>
      <c r="P171" s="212">
        <f>O171*H171</f>
        <v>0</v>
      </c>
      <c r="Q171" s="212">
        <v>0.13</v>
      </c>
      <c r="R171" s="212">
        <f>Q171*H171</f>
        <v>15.6247</v>
      </c>
      <c r="S171" s="212">
        <v>0</v>
      </c>
      <c r="T171" s="213">
        <f>S171*H171</f>
        <v>0</v>
      </c>
      <c r="AR171" s="16" t="s">
        <v>172</v>
      </c>
      <c r="AT171" s="16" t="s">
        <v>196</v>
      </c>
      <c r="AU171" s="16" t="s">
        <v>81</v>
      </c>
      <c r="AY171" s="16" t="s">
        <v>122</v>
      </c>
      <c r="BE171" s="214">
        <f>IF(N171="základní",J171,0)</f>
        <v>0</v>
      </c>
      <c r="BF171" s="214">
        <f>IF(N171="snížená",J171,0)</f>
        <v>0</v>
      </c>
      <c r="BG171" s="214">
        <f>IF(N171="zákl. přenesená",J171,0)</f>
        <v>0</v>
      </c>
      <c r="BH171" s="214">
        <f>IF(N171="sníž. přenesená",J171,0)</f>
        <v>0</v>
      </c>
      <c r="BI171" s="214">
        <f>IF(N171="nulová",J171,0)</f>
        <v>0</v>
      </c>
      <c r="BJ171" s="16" t="s">
        <v>79</v>
      </c>
      <c r="BK171" s="214">
        <f>ROUND(I171*H171,2)</f>
        <v>0</v>
      </c>
      <c r="BL171" s="16" t="s">
        <v>129</v>
      </c>
      <c r="BM171" s="16" t="s">
        <v>625</v>
      </c>
    </row>
    <row r="172" spans="2:51" s="12" customFormat="1" ht="12">
      <c r="B172" s="228"/>
      <c r="C172" s="229"/>
      <c r="D172" s="215" t="s">
        <v>155</v>
      </c>
      <c r="E172" s="230" t="s">
        <v>19</v>
      </c>
      <c r="F172" s="231" t="s">
        <v>626</v>
      </c>
      <c r="G172" s="229"/>
      <c r="H172" s="232">
        <v>120.19</v>
      </c>
      <c r="I172" s="233"/>
      <c r="J172" s="229"/>
      <c r="K172" s="229"/>
      <c r="L172" s="234"/>
      <c r="M172" s="235"/>
      <c r="N172" s="236"/>
      <c r="O172" s="236"/>
      <c r="P172" s="236"/>
      <c r="Q172" s="236"/>
      <c r="R172" s="236"/>
      <c r="S172" s="236"/>
      <c r="T172" s="237"/>
      <c r="AT172" s="238" t="s">
        <v>155</v>
      </c>
      <c r="AU172" s="238" t="s">
        <v>81</v>
      </c>
      <c r="AV172" s="12" t="s">
        <v>81</v>
      </c>
      <c r="AW172" s="12" t="s">
        <v>32</v>
      </c>
      <c r="AX172" s="12" t="s">
        <v>79</v>
      </c>
      <c r="AY172" s="238" t="s">
        <v>122</v>
      </c>
    </row>
    <row r="173" spans="2:65" s="1" customFormat="1" ht="22.5" customHeight="1">
      <c r="B173" s="37"/>
      <c r="C173" s="203" t="s">
        <v>298</v>
      </c>
      <c r="D173" s="203" t="s">
        <v>124</v>
      </c>
      <c r="E173" s="204" t="s">
        <v>627</v>
      </c>
      <c r="F173" s="205" t="s">
        <v>628</v>
      </c>
      <c r="G173" s="206" t="s">
        <v>127</v>
      </c>
      <c r="H173" s="207">
        <v>5.5</v>
      </c>
      <c r="I173" s="208"/>
      <c r="J173" s="209">
        <f>ROUND(I173*H173,2)</f>
        <v>0</v>
      </c>
      <c r="K173" s="205" t="s">
        <v>128</v>
      </c>
      <c r="L173" s="42"/>
      <c r="M173" s="210" t="s">
        <v>19</v>
      </c>
      <c r="N173" s="211" t="s">
        <v>42</v>
      </c>
      <c r="O173" s="78"/>
      <c r="P173" s="212">
        <f>O173*H173</f>
        <v>0</v>
      </c>
      <c r="Q173" s="212">
        <v>0.1514</v>
      </c>
      <c r="R173" s="212">
        <f>Q173*H173</f>
        <v>0.8327</v>
      </c>
      <c r="S173" s="212">
        <v>0</v>
      </c>
      <c r="T173" s="213">
        <f>S173*H173</f>
        <v>0</v>
      </c>
      <c r="AR173" s="16" t="s">
        <v>129</v>
      </c>
      <c r="AT173" s="16" t="s">
        <v>124</v>
      </c>
      <c r="AU173" s="16" t="s">
        <v>81</v>
      </c>
      <c r="AY173" s="16" t="s">
        <v>122</v>
      </c>
      <c r="BE173" s="214">
        <f>IF(N173="základní",J173,0)</f>
        <v>0</v>
      </c>
      <c r="BF173" s="214">
        <f>IF(N173="snížená",J173,0)</f>
        <v>0</v>
      </c>
      <c r="BG173" s="214">
        <f>IF(N173="zákl. přenesená",J173,0)</f>
        <v>0</v>
      </c>
      <c r="BH173" s="214">
        <f>IF(N173="sníž. přenesená",J173,0)</f>
        <v>0</v>
      </c>
      <c r="BI173" s="214">
        <f>IF(N173="nulová",J173,0)</f>
        <v>0</v>
      </c>
      <c r="BJ173" s="16" t="s">
        <v>79</v>
      </c>
      <c r="BK173" s="214">
        <f>ROUND(I173*H173,2)</f>
        <v>0</v>
      </c>
      <c r="BL173" s="16" t="s">
        <v>129</v>
      </c>
      <c r="BM173" s="16" t="s">
        <v>629</v>
      </c>
    </row>
    <row r="174" spans="2:47" s="1" customFormat="1" ht="12">
      <c r="B174" s="37"/>
      <c r="C174" s="38"/>
      <c r="D174" s="215" t="s">
        <v>131</v>
      </c>
      <c r="E174" s="38"/>
      <c r="F174" s="216" t="s">
        <v>630</v>
      </c>
      <c r="G174" s="38"/>
      <c r="H174" s="38"/>
      <c r="I174" s="129"/>
      <c r="J174" s="38"/>
      <c r="K174" s="38"/>
      <c r="L174" s="42"/>
      <c r="M174" s="217"/>
      <c r="N174" s="78"/>
      <c r="O174" s="78"/>
      <c r="P174" s="78"/>
      <c r="Q174" s="78"/>
      <c r="R174" s="78"/>
      <c r="S174" s="78"/>
      <c r="T174" s="79"/>
      <c r="AT174" s="16" t="s">
        <v>131</v>
      </c>
      <c r="AU174" s="16" t="s">
        <v>81</v>
      </c>
    </row>
    <row r="175" spans="2:63" s="10" customFormat="1" ht="22.8" customHeight="1">
      <c r="B175" s="187"/>
      <c r="C175" s="188"/>
      <c r="D175" s="189" t="s">
        <v>70</v>
      </c>
      <c r="E175" s="201" t="s">
        <v>177</v>
      </c>
      <c r="F175" s="201" t="s">
        <v>400</v>
      </c>
      <c r="G175" s="188"/>
      <c r="H175" s="188"/>
      <c r="I175" s="191"/>
      <c r="J175" s="202">
        <f>BK175</f>
        <v>0</v>
      </c>
      <c r="K175" s="188"/>
      <c r="L175" s="193"/>
      <c r="M175" s="194"/>
      <c r="N175" s="195"/>
      <c r="O175" s="195"/>
      <c r="P175" s="196">
        <f>SUM(P176:P206)</f>
        <v>0</v>
      </c>
      <c r="Q175" s="195"/>
      <c r="R175" s="196">
        <f>SUM(R176:R206)</f>
        <v>35.426829999999995</v>
      </c>
      <c r="S175" s="195"/>
      <c r="T175" s="197">
        <f>SUM(T176:T206)</f>
        <v>29.294</v>
      </c>
      <c r="AR175" s="198" t="s">
        <v>79</v>
      </c>
      <c r="AT175" s="199" t="s">
        <v>70</v>
      </c>
      <c r="AU175" s="199" t="s">
        <v>79</v>
      </c>
      <c r="AY175" s="198" t="s">
        <v>122</v>
      </c>
      <c r="BK175" s="200">
        <f>SUM(BK176:BK206)</f>
        <v>0</v>
      </c>
    </row>
    <row r="176" spans="2:65" s="1" customFormat="1" ht="16.5" customHeight="1">
      <c r="B176" s="37"/>
      <c r="C176" s="203" t="s">
        <v>304</v>
      </c>
      <c r="D176" s="203" t="s">
        <v>124</v>
      </c>
      <c r="E176" s="204" t="s">
        <v>402</v>
      </c>
      <c r="F176" s="205" t="s">
        <v>403</v>
      </c>
      <c r="G176" s="206" t="s">
        <v>342</v>
      </c>
      <c r="H176" s="207">
        <v>3</v>
      </c>
      <c r="I176" s="208"/>
      <c r="J176" s="209">
        <f>ROUND(I176*H176,2)</f>
        <v>0</v>
      </c>
      <c r="K176" s="205" t="s">
        <v>128</v>
      </c>
      <c r="L176" s="42"/>
      <c r="M176" s="210" t="s">
        <v>19</v>
      </c>
      <c r="N176" s="211" t="s">
        <v>42</v>
      </c>
      <c r="O176" s="78"/>
      <c r="P176" s="212">
        <f>O176*H176</f>
        <v>0</v>
      </c>
      <c r="Q176" s="212">
        <v>0.0007</v>
      </c>
      <c r="R176" s="212">
        <f>Q176*H176</f>
        <v>0.0021</v>
      </c>
      <c r="S176" s="212">
        <v>0</v>
      </c>
      <c r="T176" s="213">
        <f>S176*H176</f>
        <v>0</v>
      </c>
      <c r="AR176" s="16" t="s">
        <v>129</v>
      </c>
      <c r="AT176" s="16" t="s">
        <v>124</v>
      </c>
      <c r="AU176" s="16" t="s">
        <v>81</v>
      </c>
      <c r="AY176" s="16" t="s">
        <v>122</v>
      </c>
      <c r="BE176" s="214">
        <f>IF(N176="základní",J176,0)</f>
        <v>0</v>
      </c>
      <c r="BF176" s="214">
        <f>IF(N176="snížená",J176,0)</f>
        <v>0</v>
      </c>
      <c r="BG176" s="214">
        <f>IF(N176="zákl. přenesená",J176,0)</f>
        <v>0</v>
      </c>
      <c r="BH176" s="214">
        <f>IF(N176="sníž. přenesená",J176,0)</f>
        <v>0</v>
      </c>
      <c r="BI176" s="214">
        <f>IF(N176="nulová",J176,0)</f>
        <v>0</v>
      </c>
      <c r="BJ176" s="16" t="s">
        <v>79</v>
      </c>
      <c r="BK176" s="214">
        <f>ROUND(I176*H176,2)</f>
        <v>0</v>
      </c>
      <c r="BL176" s="16" t="s">
        <v>129</v>
      </c>
      <c r="BM176" s="16" t="s">
        <v>631</v>
      </c>
    </row>
    <row r="177" spans="2:47" s="1" customFormat="1" ht="12">
      <c r="B177" s="37"/>
      <c r="C177" s="38"/>
      <c r="D177" s="215" t="s">
        <v>131</v>
      </c>
      <c r="E177" s="38"/>
      <c r="F177" s="216" t="s">
        <v>405</v>
      </c>
      <c r="G177" s="38"/>
      <c r="H177" s="38"/>
      <c r="I177" s="129"/>
      <c r="J177" s="38"/>
      <c r="K177" s="38"/>
      <c r="L177" s="42"/>
      <c r="M177" s="217"/>
      <c r="N177" s="78"/>
      <c r="O177" s="78"/>
      <c r="P177" s="78"/>
      <c r="Q177" s="78"/>
      <c r="R177" s="78"/>
      <c r="S177" s="78"/>
      <c r="T177" s="79"/>
      <c r="AT177" s="16" t="s">
        <v>131</v>
      </c>
      <c r="AU177" s="16" t="s">
        <v>81</v>
      </c>
    </row>
    <row r="178" spans="2:65" s="1" customFormat="1" ht="16.5" customHeight="1">
      <c r="B178" s="37"/>
      <c r="C178" s="250" t="s">
        <v>310</v>
      </c>
      <c r="D178" s="250" t="s">
        <v>196</v>
      </c>
      <c r="E178" s="251" t="s">
        <v>632</v>
      </c>
      <c r="F178" s="252" t="s">
        <v>633</v>
      </c>
      <c r="G178" s="253" t="s">
        <v>342</v>
      </c>
      <c r="H178" s="254">
        <v>3</v>
      </c>
      <c r="I178" s="255"/>
      <c r="J178" s="256">
        <f>ROUND(I178*H178,2)</f>
        <v>0</v>
      </c>
      <c r="K178" s="252" t="s">
        <v>128</v>
      </c>
      <c r="L178" s="257"/>
      <c r="M178" s="258" t="s">
        <v>19</v>
      </c>
      <c r="N178" s="259" t="s">
        <v>42</v>
      </c>
      <c r="O178" s="78"/>
      <c r="P178" s="212">
        <f>O178*H178</f>
        <v>0</v>
      </c>
      <c r="Q178" s="212">
        <v>0.0042</v>
      </c>
      <c r="R178" s="212">
        <f>Q178*H178</f>
        <v>0.0126</v>
      </c>
      <c r="S178" s="212">
        <v>0</v>
      </c>
      <c r="T178" s="213">
        <f>S178*H178</f>
        <v>0</v>
      </c>
      <c r="AR178" s="16" t="s">
        <v>172</v>
      </c>
      <c r="AT178" s="16" t="s">
        <v>196</v>
      </c>
      <c r="AU178" s="16" t="s">
        <v>81</v>
      </c>
      <c r="AY178" s="16" t="s">
        <v>122</v>
      </c>
      <c r="BE178" s="214">
        <f>IF(N178="základní",J178,0)</f>
        <v>0</v>
      </c>
      <c r="BF178" s="214">
        <f>IF(N178="snížená",J178,0)</f>
        <v>0</v>
      </c>
      <c r="BG178" s="214">
        <f>IF(N178="zákl. přenesená",J178,0)</f>
        <v>0</v>
      </c>
      <c r="BH178" s="214">
        <f>IF(N178="sníž. přenesená",J178,0)</f>
        <v>0</v>
      </c>
      <c r="BI178" s="214">
        <f>IF(N178="nulová",J178,0)</f>
        <v>0</v>
      </c>
      <c r="BJ178" s="16" t="s">
        <v>79</v>
      </c>
      <c r="BK178" s="214">
        <f>ROUND(I178*H178,2)</f>
        <v>0</v>
      </c>
      <c r="BL178" s="16" t="s">
        <v>129</v>
      </c>
      <c r="BM178" s="16" t="s">
        <v>634</v>
      </c>
    </row>
    <row r="179" spans="2:65" s="1" customFormat="1" ht="16.5" customHeight="1">
      <c r="B179" s="37"/>
      <c r="C179" s="203" t="s">
        <v>314</v>
      </c>
      <c r="D179" s="203" t="s">
        <v>124</v>
      </c>
      <c r="E179" s="204" t="s">
        <v>411</v>
      </c>
      <c r="F179" s="205" t="s">
        <v>412</v>
      </c>
      <c r="G179" s="206" t="s">
        <v>342</v>
      </c>
      <c r="H179" s="207">
        <v>3</v>
      </c>
      <c r="I179" s="208"/>
      <c r="J179" s="209">
        <f>ROUND(I179*H179,2)</f>
        <v>0</v>
      </c>
      <c r="K179" s="205" t="s">
        <v>128</v>
      </c>
      <c r="L179" s="42"/>
      <c r="M179" s="210" t="s">
        <v>19</v>
      </c>
      <c r="N179" s="211" t="s">
        <v>42</v>
      </c>
      <c r="O179" s="78"/>
      <c r="P179" s="212">
        <f>O179*H179</f>
        <v>0</v>
      </c>
      <c r="Q179" s="212">
        <v>0.11241</v>
      </c>
      <c r="R179" s="212">
        <f>Q179*H179</f>
        <v>0.33723</v>
      </c>
      <c r="S179" s="212">
        <v>0</v>
      </c>
      <c r="T179" s="213">
        <f>S179*H179</f>
        <v>0</v>
      </c>
      <c r="AR179" s="16" t="s">
        <v>129</v>
      </c>
      <c r="AT179" s="16" t="s">
        <v>124</v>
      </c>
      <c r="AU179" s="16" t="s">
        <v>81</v>
      </c>
      <c r="AY179" s="16" t="s">
        <v>122</v>
      </c>
      <c r="BE179" s="214">
        <f>IF(N179="základní",J179,0)</f>
        <v>0</v>
      </c>
      <c r="BF179" s="214">
        <f>IF(N179="snížená",J179,0)</f>
        <v>0</v>
      </c>
      <c r="BG179" s="214">
        <f>IF(N179="zákl. přenesená",J179,0)</f>
        <v>0</v>
      </c>
      <c r="BH179" s="214">
        <f>IF(N179="sníž. přenesená",J179,0)</f>
        <v>0</v>
      </c>
      <c r="BI179" s="214">
        <f>IF(N179="nulová",J179,0)</f>
        <v>0</v>
      </c>
      <c r="BJ179" s="16" t="s">
        <v>79</v>
      </c>
      <c r="BK179" s="214">
        <f>ROUND(I179*H179,2)</f>
        <v>0</v>
      </c>
      <c r="BL179" s="16" t="s">
        <v>129</v>
      </c>
      <c r="BM179" s="16" t="s">
        <v>635</v>
      </c>
    </row>
    <row r="180" spans="2:47" s="1" customFormat="1" ht="12">
      <c r="B180" s="37"/>
      <c r="C180" s="38"/>
      <c r="D180" s="215" t="s">
        <v>131</v>
      </c>
      <c r="E180" s="38"/>
      <c r="F180" s="216" t="s">
        <v>414</v>
      </c>
      <c r="G180" s="38"/>
      <c r="H180" s="38"/>
      <c r="I180" s="129"/>
      <c r="J180" s="38"/>
      <c r="K180" s="38"/>
      <c r="L180" s="42"/>
      <c r="M180" s="217"/>
      <c r="N180" s="78"/>
      <c r="O180" s="78"/>
      <c r="P180" s="78"/>
      <c r="Q180" s="78"/>
      <c r="R180" s="78"/>
      <c r="S180" s="78"/>
      <c r="T180" s="79"/>
      <c r="AT180" s="16" t="s">
        <v>131</v>
      </c>
      <c r="AU180" s="16" t="s">
        <v>81</v>
      </c>
    </row>
    <row r="181" spans="2:65" s="1" customFormat="1" ht="16.5" customHeight="1">
      <c r="B181" s="37"/>
      <c r="C181" s="250" t="s">
        <v>319</v>
      </c>
      <c r="D181" s="250" t="s">
        <v>196</v>
      </c>
      <c r="E181" s="251" t="s">
        <v>416</v>
      </c>
      <c r="F181" s="252" t="s">
        <v>417</v>
      </c>
      <c r="G181" s="253" t="s">
        <v>342</v>
      </c>
      <c r="H181" s="254">
        <v>3</v>
      </c>
      <c r="I181" s="255"/>
      <c r="J181" s="256">
        <f>ROUND(I181*H181,2)</f>
        <v>0</v>
      </c>
      <c r="K181" s="252" t="s">
        <v>128</v>
      </c>
      <c r="L181" s="257"/>
      <c r="M181" s="258" t="s">
        <v>19</v>
      </c>
      <c r="N181" s="259" t="s">
        <v>42</v>
      </c>
      <c r="O181" s="78"/>
      <c r="P181" s="212">
        <f>O181*H181</f>
        <v>0</v>
      </c>
      <c r="Q181" s="212">
        <v>0.0061</v>
      </c>
      <c r="R181" s="212">
        <f>Q181*H181</f>
        <v>0.0183</v>
      </c>
      <c r="S181" s="212">
        <v>0</v>
      </c>
      <c r="T181" s="213">
        <f>S181*H181</f>
        <v>0</v>
      </c>
      <c r="AR181" s="16" t="s">
        <v>172</v>
      </c>
      <c r="AT181" s="16" t="s">
        <v>196</v>
      </c>
      <c r="AU181" s="16" t="s">
        <v>81</v>
      </c>
      <c r="AY181" s="16" t="s">
        <v>122</v>
      </c>
      <c r="BE181" s="214">
        <f>IF(N181="základní",J181,0)</f>
        <v>0</v>
      </c>
      <c r="BF181" s="214">
        <f>IF(N181="snížená",J181,0)</f>
        <v>0</v>
      </c>
      <c r="BG181" s="214">
        <f>IF(N181="zákl. přenesená",J181,0)</f>
        <v>0</v>
      </c>
      <c r="BH181" s="214">
        <f>IF(N181="sníž. přenesená",J181,0)</f>
        <v>0</v>
      </c>
      <c r="BI181" s="214">
        <f>IF(N181="nulová",J181,0)</f>
        <v>0</v>
      </c>
      <c r="BJ181" s="16" t="s">
        <v>79</v>
      </c>
      <c r="BK181" s="214">
        <f>ROUND(I181*H181,2)</f>
        <v>0</v>
      </c>
      <c r="BL181" s="16" t="s">
        <v>129</v>
      </c>
      <c r="BM181" s="16" t="s">
        <v>636</v>
      </c>
    </row>
    <row r="182" spans="2:65" s="1" customFormat="1" ht="22.5" customHeight="1">
      <c r="B182" s="37"/>
      <c r="C182" s="203" t="s">
        <v>324</v>
      </c>
      <c r="D182" s="203" t="s">
        <v>124</v>
      </c>
      <c r="E182" s="204" t="s">
        <v>637</v>
      </c>
      <c r="F182" s="205" t="s">
        <v>638</v>
      </c>
      <c r="G182" s="206" t="s">
        <v>146</v>
      </c>
      <c r="H182" s="207">
        <v>62</v>
      </c>
      <c r="I182" s="208"/>
      <c r="J182" s="209">
        <f>ROUND(I182*H182,2)</f>
        <v>0</v>
      </c>
      <c r="K182" s="205" t="s">
        <v>128</v>
      </c>
      <c r="L182" s="42"/>
      <c r="M182" s="210" t="s">
        <v>19</v>
      </c>
      <c r="N182" s="211" t="s">
        <v>42</v>
      </c>
      <c r="O182" s="78"/>
      <c r="P182" s="212">
        <f>O182*H182</f>
        <v>0</v>
      </c>
      <c r="Q182" s="212">
        <v>0.1295</v>
      </c>
      <c r="R182" s="212">
        <f>Q182*H182</f>
        <v>8.029</v>
      </c>
      <c r="S182" s="212">
        <v>0</v>
      </c>
      <c r="T182" s="213">
        <f>S182*H182</f>
        <v>0</v>
      </c>
      <c r="AR182" s="16" t="s">
        <v>129</v>
      </c>
      <c r="AT182" s="16" t="s">
        <v>124</v>
      </c>
      <c r="AU182" s="16" t="s">
        <v>81</v>
      </c>
      <c r="AY182" s="16" t="s">
        <v>122</v>
      </c>
      <c r="BE182" s="214">
        <f>IF(N182="základní",J182,0)</f>
        <v>0</v>
      </c>
      <c r="BF182" s="214">
        <f>IF(N182="snížená",J182,0)</f>
        <v>0</v>
      </c>
      <c r="BG182" s="214">
        <f>IF(N182="zákl. přenesená",J182,0)</f>
        <v>0</v>
      </c>
      <c r="BH182" s="214">
        <f>IF(N182="sníž. přenesená",J182,0)</f>
        <v>0</v>
      </c>
      <c r="BI182" s="214">
        <f>IF(N182="nulová",J182,0)</f>
        <v>0</v>
      </c>
      <c r="BJ182" s="16" t="s">
        <v>79</v>
      </c>
      <c r="BK182" s="214">
        <f>ROUND(I182*H182,2)</f>
        <v>0</v>
      </c>
      <c r="BL182" s="16" t="s">
        <v>129</v>
      </c>
      <c r="BM182" s="16" t="s">
        <v>639</v>
      </c>
    </row>
    <row r="183" spans="2:47" s="1" customFormat="1" ht="12">
      <c r="B183" s="37"/>
      <c r="C183" s="38"/>
      <c r="D183" s="215" t="s">
        <v>131</v>
      </c>
      <c r="E183" s="38"/>
      <c r="F183" s="216" t="s">
        <v>640</v>
      </c>
      <c r="G183" s="38"/>
      <c r="H183" s="38"/>
      <c r="I183" s="129"/>
      <c r="J183" s="38"/>
      <c r="K183" s="38"/>
      <c r="L183" s="42"/>
      <c r="M183" s="217"/>
      <c r="N183" s="78"/>
      <c r="O183" s="78"/>
      <c r="P183" s="78"/>
      <c r="Q183" s="78"/>
      <c r="R183" s="78"/>
      <c r="S183" s="78"/>
      <c r="T183" s="79"/>
      <c r="AT183" s="16" t="s">
        <v>131</v>
      </c>
      <c r="AU183" s="16" t="s">
        <v>81</v>
      </c>
    </row>
    <row r="184" spans="2:65" s="1" customFormat="1" ht="16.5" customHeight="1">
      <c r="B184" s="37"/>
      <c r="C184" s="250" t="s">
        <v>330</v>
      </c>
      <c r="D184" s="250" t="s">
        <v>196</v>
      </c>
      <c r="E184" s="251" t="s">
        <v>484</v>
      </c>
      <c r="F184" s="252" t="s">
        <v>485</v>
      </c>
      <c r="G184" s="253" t="s">
        <v>146</v>
      </c>
      <c r="H184" s="254">
        <v>62</v>
      </c>
      <c r="I184" s="255"/>
      <c r="J184" s="256">
        <f>ROUND(I184*H184,2)</f>
        <v>0</v>
      </c>
      <c r="K184" s="252" t="s">
        <v>128</v>
      </c>
      <c r="L184" s="257"/>
      <c r="M184" s="258" t="s">
        <v>19</v>
      </c>
      <c r="N184" s="259" t="s">
        <v>42</v>
      </c>
      <c r="O184" s="78"/>
      <c r="P184" s="212">
        <f>O184*H184</f>
        <v>0</v>
      </c>
      <c r="Q184" s="212">
        <v>0.081</v>
      </c>
      <c r="R184" s="212">
        <f>Q184*H184</f>
        <v>5.022</v>
      </c>
      <c r="S184" s="212">
        <v>0</v>
      </c>
      <c r="T184" s="213">
        <f>S184*H184</f>
        <v>0</v>
      </c>
      <c r="AR184" s="16" t="s">
        <v>172</v>
      </c>
      <c r="AT184" s="16" t="s">
        <v>196</v>
      </c>
      <c r="AU184" s="16" t="s">
        <v>81</v>
      </c>
      <c r="AY184" s="16" t="s">
        <v>122</v>
      </c>
      <c r="BE184" s="214">
        <f>IF(N184="základní",J184,0)</f>
        <v>0</v>
      </c>
      <c r="BF184" s="214">
        <f>IF(N184="snížená",J184,0)</f>
        <v>0</v>
      </c>
      <c r="BG184" s="214">
        <f>IF(N184="zákl. přenesená",J184,0)</f>
        <v>0</v>
      </c>
      <c r="BH184" s="214">
        <f>IF(N184="sníž. přenesená",J184,0)</f>
        <v>0</v>
      </c>
      <c r="BI184" s="214">
        <f>IF(N184="nulová",J184,0)</f>
        <v>0</v>
      </c>
      <c r="BJ184" s="16" t="s">
        <v>79</v>
      </c>
      <c r="BK184" s="214">
        <f>ROUND(I184*H184,2)</f>
        <v>0</v>
      </c>
      <c r="BL184" s="16" t="s">
        <v>129</v>
      </c>
      <c r="BM184" s="16" t="s">
        <v>641</v>
      </c>
    </row>
    <row r="185" spans="2:65" s="1" customFormat="1" ht="22.5" customHeight="1">
      <c r="B185" s="37"/>
      <c r="C185" s="203" t="s">
        <v>335</v>
      </c>
      <c r="D185" s="203" t="s">
        <v>124</v>
      </c>
      <c r="E185" s="204" t="s">
        <v>642</v>
      </c>
      <c r="F185" s="205" t="s">
        <v>643</v>
      </c>
      <c r="G185" s="206" t="s">
        <v>146</v>
      </c>
      <c r="H185" s="207">
        <v>43</v>
      </c>
      <c r="I185" s="208"/>
      <c r="J185" s="209">
        <f>ROUND(I185*H185,2)</f>
        <v>0</v>
      </c>
      <c r="K185" s="205" t="s">
        <v>128</v>
      </c>
      <c r="L185" s="42"/>
      <c r="M185" s="210" t="s">
        <v>19</v>
      </c>
      <c r="N185" s="211" t="s">
        <v>42</v>
      </c>
      <c r="O185" s="78"/>
      <c r="P185" s="212">
        <f>O185*H185</f>
        <v>0</v>
      </c>
      <c r="Q185" s="212">
        <v>0.10095</v>
      </c>
      <c r="R185" s="212">
        <f>Q185*H185</f>
        <v>4.34085</v>
      </c>
      <c r="S185" s="212">
        <v>0</v>
      </c>
      <c r="T185" s="213">
        <f>S185*H185</f>
        <v>0</v>
      </c>
      <c r="AR185" s="16" t="s">
        <v>129</v>
      </c>
      <c r="AT185" s="16" t="s">
        <v>124</v>
      </c>
      <c r="AU185" s="16" t="s">
        <v>81</v>
      </c>
      <c r="AY185" s="16" t="s">
        <v>122</v>
      </c>
      <c r="BE185" s="214">
        <f>IF(N185="základní",J185,0)</f>
        <v>0</v>
      </c>
      <c r="BF185" s="214">
        <f>IF(N185="snížená",J185,0)</f>
        <v>0</v>
      </c>
      <c r="BG185" s="214">
        <f>IF(N185="zákl. přenesená",J185,0)</f>
        <v>0</v>
      </c>
      <c r="BH185" s="214">
        <f>IF(N185="sníž. přenesená",J185,0)</f>
        <v>0</v>
      </c>
      <c r="BI185" s="214">
        <f>IF(N185="nulová",J185,0)</f>
        <v>0</v>
      </c>
      <c r="BJ185" s="16" t="s">
        <v>79</v>
      </c>
      <c r="BK185" s="214">
        <f>ROUND(I185*H185,2)</f>
        <v>0</v>
      </c>
      <c r="BL185" s="16" t="s">
        <v>129</v>
      </c>
      <c r="BM185" s="16" t="s">
        <v>644</v>
      </c>
    </row>
    <row r="186" spans="2:47" s="1" customFormat="1" ht="12">
      <c r="B186" s="37"/>
      <c r="C186" s="38"/>
      <c r="D186" s="215" t="s">
        <v>131</v>
      </c>
      <c r="E186" s="38"/>
      <c r="F186" s="216" t="s">
        <v>645</v>
      </c>
      <c r="G186" s="38"/>
      <c r="H186" s="38"/>
      <c r="I186" s="129"/>
      <c r="J186" s="38"/>
      <c r="K186" s="38"/>
      <c r="L186" s="42"/>
      <c r="M186" s="217"/>
      <c r="N186" s="78"/>
      <c r="O186" s="78"/>
      <c r="P186" s="78"/>
      <c r="Q186" s="78"/>
      <c r="R186" s="78"/>
      <c r="S186" s="78"/>
      <c r="T186" s="79"/>
      <c r="AT186" s="16" t="s">
        <v>131</v>
      </c>
      <c r="AU186" s="16" t="s">
        <v>81</v>
      </c>
    </row>
    <row r="187" spans="2:65" s="1" customFormat="1" ht="16.5" customHeight="1">
      <c r="B187" s="37"/>
      <c r="C187" s="250" t="s">
        <v>339</v>
      </c>
      <c r="D187" s="250" t="s">
        <v>196</v>
      </c>
      <c r="E187" s="251" t="s">
        <v>646</v>
      </c>
      <c r="F187" s="252" t="s">
        <v>647</v>
      </c>
      <c r="G187" s="253" t="s">
        <v>146</v>
      </c>
      <c r="H187" s="254">
        <v>43</v>
      </c>
      <c r="I187" s="255"/>
      <c r="J187" s="256">
        <f>ROUND(I187*H187,2)</f>
        <v>0</v>
      </c>
      <c r="K187" s="252" t="s">
        <v>128</v>
      </c>
      <c r="L187" s="257"/>
      <c r="M187" s="258" t="s">
        <v>19</v>
      </c>
      <c r="N187" s="259" t="s">
        <v>42</v>
      </c>
      <c r="O187" s="78"/>
      <c r="P187" s="212">
        <f>O187*H187</f>
        <v>0</v>
      </c>
      <c r="Q187" s="212">
        <v>0.022</v>
      </c>
      <c r="R187" s="212">
        <f>Q187*H187</f>
        <v>0.946</v>
      </c>
      <c r="S187" s="212">
        <v>0</v>
      </c>
      <c r="T187" s="213">
        <f>S187*H187</f>
        <v>0</v>
      </c>
      <c r="AR187" s="16" t="s">
        <v>172</v>
      </c>
      <c r="AT187" s="16" t="s">
        <v>196</v>
      </c>
      <c r="AU187" s="16" t="s">
        <v>81</v>
      </c>
      <c r="AY187" s="16" t="s">
        <v>122</v>
      </c>
      <c r="BE187" s="214">
        <f>IF(N187="základní",J187,0)</f>
        <v>0</v>
      </c>
      <c r="BF187" s="214">
        <f>IF(N187="snížená",J187,0)</f>
        <v>0</v>
      </c>
      <c r="BG187" s="214">
        <f>IF(N187="zákl. přenesená",J187,0)</f>
        <v>0</v>
      </c>
      <c r="BH187" s="214">
        <f>IF(N187="sníž. přenesená",J187,0)</f>
        <v>0</v>
      </c>
      <c r="BI187" s="214">
        <f>IF(N187="nulová",J187,0)</f>
        <v>0</v>
      </c>
      <c r="BJ187" s="16" t="s">
        <v>79</v>
      </c>
      <c r="BK187" s="214">
        <f>ROUND(I187*H187,2)</f>
        <v>0</v>
      </c>
      <c r="BL187" s="16" t="s">
        <v>129</v>
      </c>
      <c r="BM187" s="16" t="s">
        <v>648</v>
      </c>
    </row>
    <row r="188" spans="2:65" s="1" customFormat="1" ht="16.5" customHeight="1">
      <c r="B188" s="37"/>
      <c r="C188" s="203" t="s">
        <v>345</v>
      </c>
      <c r="D188" s="203" t="s">
        <v>124</v>
      </c>
      <c r="E188" s="204" t="s">
        <v>649</v>
      </c>
      <c r="F188" s="205" t="s">
        <v>650</v>
      </c>
      <c r="G188" s="206" t="s">
        <v>152</v>
      </c>
      <c r="H188" s="207">
        <v>2</v>
      </c>
      <c r="I188" s="208"/>
      <c r="J188" s="209">
        <f>ROUND(I188*H188,2)</f>
        <v>0</v>
      </c>
      <c r="K188" s="205" t="s">
        <v>128</v>
      </c>
      <c r="L188" s="42"/>
      <c r="M188" s="210" t="s">
        <v>19</v>
      </c>
      <c r="N188" s="211" t="s">
        <v>42</v>
      </c>
      <c r="O188" s="78"/>
      <c r="P188" s="212">
        <f>O188*H188</f>
        <v>0</v>
      </c>
      <c r="Q188" s="212">
        <v>2.26672</v>
      </c>
      <c r="R188" s="212">
        <f>Q188*H188</f>
        <v>4.53344</v>
      </c>
      <c r="S188" s="212">
        <v>0</v>
      </c>
      <c r="T188" s="213">
        <f>S188*H188</f>
        <v>0</v>
      </c>
      <c r="AR188" s="16" t="s">
        <v>129</v>
      </c>
      <c r="AT188" s="16" t="s">
        <v>124</v>
      </c>
      <c r="AU188" s="16" t="s">
        <v>81</v>
      </c>
      <c r="AY188" s="16" t="s">
        <v>122</v>
      </c>
      <c r="BE188" s="214">
        <f>IF(N188="základní",J188,0)</f>
        <v>0</v>
      </c>
      <c r="BF188" s="214">
        <f>IF(N188="snížená",J188,0)</f>
        <v>0</v>
      </c>
      <c r="BG188" s="214">
        <f>IF(N188="zákl. přenesená",J188,0)</f>
        <v>0</v>
      </c>
      <c r="BH188" s="214">
        <f>IF(N188="sníž. přenesená",J188,0)</f>
        <v>0</v>
      </c>
      <c r="BI188" s="214">
        <f>IF(N188="nulová",J188,0)</f>
        <v>0</v>
      </c>
      <c r="BJ188" s="16" t="s">
        <v>79</v>
      </c>
      <c r="BK188" s="214">
        <f>ROUND(I188*H188,2)</f>
        <v>0</v>
      </c>
      <c r="BL188" s="16" t="s">
        <v>129</v>
      </c>
      <c r="BM188" s="16" t="s">
        <v>651</v>
      </c>
    </row>
    <row r="189" spans="2:47" s="1" customFormat="1" ht="12">
      <c r="B189" s="37"/>
      <c r="C189" s="38"/>
      <c r="D189" s="215" t="s">
        <v>131</v>
      </c>
      <c r="E189" s="38"/>
      <c r="F189" s="216" t="s">
        <v>652</v>
      </c>
      <c r="G189" s="38"/>
      <c r="H189" s="38"/>
      <c r="I189" s="129"/>
      <c r="J189" s="38"/>
      <c r="K189" s="38"/>
      <c r="L189" s="42"/>
      <c r="M189" s="217"/>
      <c r="N189" s="78"/>
      <c r="O189" s="78"/>
      <c r="P189" s="78"/>
      <c r="Q189" s="78"/>
      <c r="R189" s="78"/>
      <c r="S189" s="78"/>
      <c r="T189" s="79"/>
      <c r="AT189" s="16" t="s">
        <v>131</v>
      </c>
      <c r="AU189" s="16" t="s">
        <v>81</v>
      </c>
    </row>
    <row r="190" spans="2:51" s="12" customFormat="1" ht="12">
      <c r="B190" s="228"/>
      <c r="C190" s="229"/>
      <c r="D190" s="215" t="s">
        <v>155</v>
      </c>
      <c r="E190" s="230" t="s">
        <v>19</v>
      </c>
      <c r="F190" s="231" t="s">
        <v>653</v>
      </c>
      <c r="G190" s="229"/>
      <c r="H190" s="232">
        <v>2</v>
      </c>
      <c r="I190" s="233"/>
      <c r="J190" s="229"/>
      <c r="K190" s="229"/>
      <c r="L190" s="234"/>
      <c r="M190" s="235"/>
      <c r="N190" s="236"/>
      <c r="O190" s="236"/>
      <c r="P190" s="236"/>
      <c r="Q190" s="236"/>
      <c r="R190" s="236"/>
      <c r="S190" s="236"/>
      <c r="T190" s="237"/>
      <c r="AT190" s="238" t="s">
        <v>155</v>
      </c>
      <c r="AU190" s="238" t="s">
        <v>81</v>
      </c>
      <c r="AV190" s="12" t="s">
        <v>81</v>
      </c>
      <c r="AW190" s="12" t="s">
        <v>32</v>
      </c>
      <c r="AX190" s="12" t="s">
        <v>79</v>
      </c>
      <c r="AY190" s="238" t="s">
        <v>122</v>
      </c>
    </row>
    <row r="191" spans="2:65" s="1" customFormat="1" ht="16.5" customHeight="1">
      <c r="B191" s="37"/>
      <c r="C191" s="203" t="s">
        <v>349</v>
      </c>
      <c r="D191" s="203" t="s">
        <v>124</v>
      </c>
      <c r="E191" s="204" t="s">
        <v>654</v>
      </c>
      <c r="F191" s="205" t="s">
        <v>655</v>
      </c>
      <c r="G191" s="206" t="s">
        <v>146</v>
      </c>
      <c r="H191" s="207">
        <v>8.5</v>
      </c>
      <c r="I191" s="208"/>
      <c r="J191" s="209">
        <f>ROUND(I191*H191,2)</f>
        <v>0</v>
      </c>
      <c r="K191" s="205" t="s">
        <v>128</v>
      </c>
      <c r="L191" s="42"/>
      <c r="M191" s="210" t="s">
        <v>19</v>
      </c>
      <c r="N191" s="211" t="s">
        <v>42</v>
      </c>
      <c r="O191" s="78"/>
      <c r="P191" s="212">
        <f>O191*H191</f>
        <v>0</v>
      </c>
      <c r="Q191" s="212">
        <v>0</v>
      </c>
      <c r="R191" s="212">
        <f>Q191*H191</f>
        <v>0</v>
      </c>
      <c r="S191" s="212">
        <v>0</v>
      </c>
      <c r="T191" s="213">
        <f>S191*H191</f>
        <v>0</v>
      </c>
      <c r="AR191" s="16" t="s">
        <v>129</v>
      </c>
      <c r="AT191" s="16" t="s">
        <v>124</v>
      </c>
      <c r="AU191" s="16" t="s">
        <v>81</v>
      </c>
      <c r="AY191" s="16" t="s">
        <v>122</v>
      </c>
      <c r="BE191" s="214">
        <f>IF(N191="základní",J191,0)</f>
        <v>0</v>
      </c>
      <c r="BF191" s="214">
        <f>IF(N191="snížená",J191,0)</f>
        <v>0</v>
      </c>
      <c r="BG191" s="214">
        <f>IF(N191="zákl. přenesená",J191,0)</f>
        <v>0</v>
      </c>
      <c r="BH191" s="214">
        <f>IF(N191="sníž. přenesená",J191,0)</f>
        <v>0</v>
      </c>
      <c r="BI191" s="214">
        <f>IF(N191="nulová",J191,0)</f>
        <v>0</v>
      </c>
      <c r="BJ191" s="16" t="s">
        <v>79</v>
      </c>
      <c r="BK191" s="214">
        <f>ROUND(I191*H191,2)</f>
        <v>0</v>
      </c>
      <c r="BL191" s="16" t="s">
        <v>129</v>
      </c>
      <c r="BM191" s="16" t="s">
        <v>656</v>
      </c>
    </row>
    <row r="192" spans="2:47" s="1" customFormat="1" ht="12">
      <c r="B192" s="37"/>
      <c r="C192" s="38"/>
      <c r="D192" s="215" t="s">
        <v>131</v>
      </c>
      <c r="E192" s="38"/>
      <c r="F192" s="216" t="s">
        <v>657</v>
      </c>
      <c r="G192" s="38"/>
      <c r="H192" s="38"/>
      <c r="I192" s="129"/>
      <c r="J192" s="38"/>
      <c r="K192" s="38"/>
      <c r="L192" s="42"/>
      <c r="M192" s="217"/>
      <c r="N192" s="78"/>
      <c r="O192" s="78"/>
      <c r="P192" s="78"/>
      <c r="Q192" s="78"/>
      <c r="R192" s="78"/>
      <c r="S192" s="78"/>
      <c r="T192" s="79"/>
      <c r="AT192" s="16" t="s">
        <v>131</v>
      </c>
      <c r="AU192" s="16" t="s">
        <v>81</v>
      </c>
    </row>
    <row r="193" spans="2:65" s="1" customFormat="1" ht="16.5" customHeight="1">
      <c r="B193" s="37"/>
      <c r="C193" s="250" t="s">
        <v>354</v>
      </c>
      <c r="D193" s="250" t="s">
        <v>196</v>
      </c>
      <c r="E193" s="251" t="s">
        <v>658</v>
      </c>
      <c r="F193" s="252" t="s">
        <v>659</v>
      </c>
      <c r="G193" s="253" t="s">
        <v>146</v>
      </c>
      <c r="H193" s="254">
        <v>9</v>
      </c>
      <c r="I193" s="255"/>
      <c r="J193" s="256">
        <f>ROUND(I193*H193,2)</f>
        <v>0</v>
      </c>
      <c r="K193" s="252" t="s">
        <v>128</v>
      </c>
      <c r="L193" s="257"/>
      <c r="M193" s="258" t="s">
        <v>19</v>
      </c>
      <c r="N193" s="259" t="s">
        <v>42</v>
      </c>
      <c r="O193" s="78"/>
      <c r="P193" s="212">
        <f>O193*H193</f>
        <v>0</v>
      </c>
      <c r="Q193" s="212">
        <v>0.01299</v>
      </c>
      <c r="R193" s="212">
        <f>Q193*H193</f>
        <v>0.11691</v>
      </c>
      <c r="S193" s="212">
        <v>0</v>
      </c>
      <c r="T193" s="213">
        <f>S193*H193</f>
        <v>0</v>
      </c>
      <c r="AR193" s="16" t="s">
        <v>172</v>
      </c>
      <c r="AT193" s="16" t="s">
        <v>196</v>
      </c>
      <c r="AU193" s="16" t="s">
        <v>81</v>
      </c>
      <c r="AY193" s="16" t="s">
        <v>122</v>
      </c>
      <c r="BE193" s="214">
        <f>IF(N193="základní",J193,0)</f>
        <v>0</v>
      </c>
      <c r="BF193" s="214">
        <f>IF(N193="snížená",J193,0)</f>
        <v>0</v>
      </c>
      <c r="BG193" s="214">
        <f>IF(N193="zákl. přenesená",J193,0)</f>
        <v>0</v>
      </c>
      <c r="BH193" s="214">
        <f>IF(N193="sníž. přenesená",J193,0)</f>
        <v>0</v>
      </c>
      <c r="BI193" s="214">
        <f>IF(N193="nulová",J193,0)</f>
        <v>0</v>
      </c>
      <c r="BJ193" s="16" t="s">
        <v>79</v>
      </c>
      <c r="BK193" s="214">
        <f>ROUND(I193*H193,2)</f>
        <v>0</v>
      </c>
      <c r="BL193" s="16" t="s">
        <v>129</v>
      </c>
      <c r="BM193" s="16" t="s">
        <v>660</v>
      </c>
    </row>
    <row r="194" spans="2:47" s="1" customFormat="1" ht="12">
      <c r="B194" s="37"/>
      <c r="C194" s="38"/>
      <c r="D194" s="215" t="s">
        <v>133</v>
      </c>
      <c r="E194" s="38"/>
      <c r="F194" s="216" t="s">
        <v>661</v>
      </c>
      <c r="G194" s="38"/>
      <c r="H194" s="38"/>
      <c r="I194" s="129"/>
      <c r="J194" s="38"/>
      <c r="K194" s="38"/>
      <c r="L194" s="42"/>
      <c r="M194" s="217"/>
      <c r="N194" s="78"/>
      <c r="O194" s="78"/>
      <c r="P194" s="78"/>
      <c r="Q194" s="78"/>
      <c r="R194" s="78"/>
      <c r="S194" s="78"/>
      <c r="T194" s="79"/>
      <c r="AT194" s="16" t="s">
        <v>133</v>
      </c>
      <c r="AU194" s="16" t="s">
        <v>81</v>
      </c>
    </row>
    <row r="195" spans="2:65" s="1" customFormat="1" ht="22.5" customHeight="1">
      <c r="B195" s="37"/>
      <c r="C195" s="203" t="s">
        <v>358</v>
      </c>
      <c r="D195" s="203" t="s">
        <v>124</v>
      </c>
      <c r="E195" s="204" t="s">
        <v>662</v>
      </c>
      <c r="F195" s="205" t="s">
        <v>663</v>
      </c>
      <c r="G195" s="206" t="s">
        <v>146</v>
      </c>
      <c r="H195" s="207">
        <v>40</v>
      </c>
      <c r="I195" s="208"/>
      <c r="J195" s="209">
        <f>ROUND(I195*H195,2)</f>
        <v>0</v>
      </c>
      <c r="K195" s="205" t="s">
        <v>128</v>
      </c>
      <c r="L195" s="42"/>
      <c r="M195" s="210" t="s">
        <v>19</v>
      </c>
      <c r="N195" s="211" t="s">
        <v>42</v>
      </c>
      <c r="O195" s="78"/>
      <c r="P195" s="212">
        <f>O195*H195</f>
        <v>0</v>
      </c>
      <c r="Q195" s="212">
        <v>0.16371</v>
      </c>
      <c r="R195" s="212">
        <f>Q195*H195</f>
        <v>6.5484</v>
      </c>
      <c r="S195" s="212">
        <v>0</v>
      </c>
      <c r="T195" s="213">
        <f>S195*H195</f>
        <v>0</v>
      </c>
      <c r="AR195" s="16" t="s">
        <v>129</v>
      </c>
      <c r="AT195" s="16" t="s">
        <v>124</v>
      </c>
      <c r="AU195" s="16" t="s">
        <v>81</v>
      </c>
      <c r="AY195" s="16" t="s">
        <v>122</v>
      </c>
      <c r="BE195" s="214">
        <f>IF(N195="základní",J195,0)</f>
        <v>0</v>
      </c>
      <c r="BF195" s="214">
        <f>IF(N195="snížená",J195,0)</f>
        <v>0</v>
      </c>
      <c r="BG195" s="214">
        <f>IF(N195="zákl. přenesená",J195,0)</f>
        <v>0</v>
      </c>
      <c r="BH195" s="214">
        <f>IF(N195="sníž. přenesená",J195,0)</f>
        <v>0</v>
      </c>
      <c r="BI195" s="214">
        <f>IF(N195="nulová",J195,0)</f>
        <v>0</v>
      </c>
      <c r="BJ195" s="16" t="s">
        <v>79</v>
      </c>
      <c r="BK195" s="214">
        <f>ROUND(I195*H195,2)</f>
        <v>0</v>
      </c>
      <c r="BL195" s="16" t="s">
        <v>129</v>
      </c>
      <c r="BM195" s="16" t="s">
        <v>664</v>
      </c>
    </row>
    <row r="196" spans="2:47" s="1" customFormat="1" ht="12">
      <c r="B196" s="37"/>
      <c r="C196" s="38"/>
      <c r="D196" s="215" t="s">
        <v>131</v>
      </c>
      <c r="E196" s="38"/>
      <c r="F196" s="216" t="s">
        <v>665</v>
      </c>
      <c r="G196" s="38"/>
      <c r="H196" s="38"/>
      <c r="I196" s="129"/>
      <c r="J196" s="38"/>
      <c r="K196" s="38"/>
      <c r="L196" s="42"/>
      <c r="M196" s="217"/>
      <c r="N196" s="78"/>
      <c r="O196" s="78"/>
      <c r="P196" s="78"/>
      <c r="Q196" s="78"/>
      <c r="R196" s="78"/>
      <c r="S196" s="78"/>
      <c r="T196" s="79"/>
      <c r="AT196" s="16" t="s">
        <v>131</v>
      </c>
      <c r="AU196" s="16" t="s">
        <v>81</v>
      </c>
    </row>
    <row r="197" spans="2:65" s="1" customFormat="1" ht="16.5" customHeight="1">
      <c r="B197" s="37"/>
      <c r="C197" s="250" t="s">
        <v>362</v>
      </c>
      <c r="D197" s="250" t="s">
        <v>196</v>
      </c>
      <c r="E197" s="251" t="s">
        <v>666</v>
      </c>
      <c r="F197" s="252" t="s">
        <v>667</v>
      </c>
      <c r="G197" s="253" t="s">
        <v>342</v>
      </c>
      <c r="H197" s="254">
        <v>120</v>
      </c>
      <c r="I197" s="255"/>
      <c r="J197" s="256">
        <f>ROUND(I197*H197,2)</f>
        <v>0</v>
      </c>
      <c r="K197" s="252" t="s">
        <v>128</v>
      </c>
      <c r="L197" s="257"/>
      <c r="M197" s="258" t="s">
        <v>19</v>
      </c>
      <c r="N197" s="259" t="s">
        <v>42</v>
      </c>
      <c r="O197" s="78"/>
      <c r="P197" s="212">
        <f>O197*H197</f>
        <v>0</v>
      </c>
      <c r="Q197" s="212">
        <v>0.046</v>
      </c>
      <c r="R197" s="212">
        <f>Q197*H197</f>
        <v>5.52</v>
      </c>
      <c r="S197" s="212">
        <v>0</v>
      </c>
      <c r="T197" s="213">
        <f>S197*H197</f>
        <v>0</v>
      </c>
      <c r="AR197" s="16" t="s">
        <v>172</v>
      </c>
      <c r="AT197" s="16" t="s">
        <v>196</v>
      </c>
      <c r="AU197" s="16" t="s">
        <v>81</v>
      </c>
      <c r="AY197" s="16" t="s">
        <v>122</v>
      </c>
      <c r="BE197" s="214">
        <f>IF(N197="základní",J197,0)</f>
        <v>0</v>
      </c>
      <c r="BF197" s="214">
        <f>IF(N197="snížená",J197,0)</f>
        <v>0</v>
      </c>
      <c r="BG197" s="214">
        <f>IF(N197="zákl. přenesená",J197,0)</f>
        <v>0</v>
      </c>
      <c r="BH197" s="214">
        <f>IF(N197="sníž. přenesená",J197,0)</f>
        <v>0</v>
      </c>
      <c r="BI197" s="214">
        <f>IF(N197="nulová",J197,0)</f>
        <v>0</v>
      </c>
      <c r="BJ197" s="16" t="s">
        <v>79</v>
      </c>
      <c r="BK197" s="214">
        <f>ROUND(I197*H197,2)</f>
        <v>0</v>
      </c>
      <c r="BL197" s="16" t="s">
        <v>129</v>
      </c>
      <c r="BM197" s="16" t="s">
        <v>668</v>
      </c>
    </row>
    <row r="198" spans="2:51" s="12" customFormat="1" ht="12">
      <c r="B198" s="228"/>
      <c r="C198" s="229"/>
      <c r="D198" s="215" t="s">
        <v>155</v>
      </c>
      <c r="E198" s="230" t="s">
        <v>19</v>
      </c>
      <c r="F198" s="231" t="s">
        <v>669</v>
      </c>
      <c r="G198" s="229"/>
      <c r="H198" s="232">
        <v>120</v>
      </c>
      <c r="I198" s="233"/>
      <c r="J198" s="229"/>
      <c r="K198" s="229"/>
      <c r="L198" s="234"/>
      <c r="M198" s="235"/>
      <c r="N198" s="236"/>
      <c r="O198" s="236"/>
      <c r="P198" s="236"/>
      <c r="Q198" s="236"/>
      <c r="R198" s="236"/>
      <c r="S198" s="236"/>
      <c r="T198" s="237"/>
      <c r="AT198" s="238" t="s">
        <v>155</v>
      </c>
      <c r="AU198" s="238" t="s">
        <v>81</v>
      </c>
      <c r="AV198" s="12" t="s">
        <v>81</v>
      </c>
      <c r="AW198" s="12" t="s">
        <v>32</v>
      </c>
      <c r="AX198" s="12" t="s">
        <v>79</v>
      </c>
      <c r="AY198" s="238" t="s">
        <v>122</v>
      </c>
    </row>
    <row r="199" spans="2:65" s="1" customFormat="1" ht="33.75" customHeight="1">
      <c r="B199" s="37"/>
      <c r="C199" s="203" t="s">
        <v>366</v>
      </c>
      <c r="D199" s="203" t="s">
        <v>124</v>
      </c>
      <c r="E199" s="204" t="s">
        <v>670</v>
      </c>
      <c r="F199" s="205" t="s">
        <v>671</v>
      </c>
      <c r="G199" s="206" t="s">
        <v>146</v>
      </c>
      <c r="H199" s="207">
        <v>72</v>
      </c>
      <c r="I199" s="208"/>
      <c r="J199" s="209">
        <f>ROUND(I199*H199,2)</f>
        <v>0</v>
      </c>
      <c r="K199" s="205" t="s">
        <v>128</v>
      </c>
      <c r="L199" s="42"/>
      <c r="M199" s="210" t="s">
        <v>19</v>
      </c>
      <c r="N199" s="211" t="s">
        <v>42</v>
      </c>
      <c r="O199" s="78"/>
      <c r="P199" s="212">
        <f>O199*H199</f>
        <v>0</v>
      </c>
      <c r="Q199" s="212">
        <v>0</v>
      </c>
      <c r="R199" s="212">
        <f>Q199*H199</f>
        <v>0</v>
      </c>
      <c r="S199" s="212">
        <v>0.324</v>
      </c>
      <c r="T199" s="213">
        <f>S199*H199</f>
        <v>23.328</v>
      </c>
      <c r="AR199" s="16" t="s">
        <v>129</v>
      </c>
      <c r="AT199" s="16" t="s">
        <v>124</v>
      </c>
      <c r="AU199" s="16" t="s">
        <v>81</v>
      </c>
      <c r="AY199" s="16" t="s">
        <v>122</v>
      </c>
      <c r="BE199" s="214">
        <f>IF(N199="základní",J199,0)</f>
        <v>0</v>
      </c>
      <c r="BF199" s="214">
        <f>IF(N199="snížená",J199,0)</f>
        <v>0</v>
      </c>
      <c r="BG199" s="214">
        <f>IF(N199="zákl. přenesená",J199,0)</f>
        <v>0</v>
      </c>
      <c r="BH199" s="214">
        <f>IF(N199="sníž. přenesená",J199,0)</f>
        <v>0</v>
      </c>
      <c r="BI199" s="214">
        <f>IF(N199="nulová",J199,0)</f>
        <v>0</v>
      </c>
      <c r="BJ199" s="16" t="s">
        <v>79</v>
      </c>
      <c r="BK199" s="214">
        <f>ROUND(I199*H199,2)</f>
        <v>0</v>
      </c>
      <c r="BL199" s="16" t="s">
        <v>129</v>
      </c>
      <c r="BM199" s="16" t="s">
        <v>672</v>
      </c>
    </row>
    <row r="200" spans="2:47" s="1" customFormat="1" ht="12">
      <c r="B200" s="37"/>
      <c r="C200" s="38"/>
      <c r="D200" s="215" t="s">
        <v>131</v>
      </c>
      <c r="E200" s="38"/>
      <c r="F200" s="216" t="s">
        <v>673</v>
      </c>
      <c r="G200" s="38"/>
      <c r="H200" s="38"/>
      <c r="I200" s="129"/>
      <c r="J200" s="38"/>
      <c r="K200" s="38"/>
      <c r="L200" s="42"/>
      <c r="M200" s="217"/>
      <c r="N200" s="78"/>
      <c r="O200" s="78"/>
      <c r="P200" s="78"/>
      <c r="Q200" s="78"/>
      <c r="R200" s="78"/>
      <c r="S200" s="78"/>
      <c r="T200" s="79"/>
      <c r="AT200" s="16" t="s">
        <v>131</v>
      </c>
      <c r="AU200" s="16" t="s">
        <v>81</v>
      </c>
    </row>
    <row r="201" spans="2:65" s="1" customFormat="1" ht="22.5" customHeight="1">
      <c r="B201" s="37"/>
      <c r="C201" s="203" t="s">
        <v>370</v>
      </c>
      <c r="D201" s="203" t="s">
        <v>124</v>
      </c>
      <c r="E201" s="204" t="s">
        <v>674</v>
      </c>
      <c r="F201" s="205" t="s">
        <v>675</v>
      </c>
      <c r="G201" s="206" t="s">
        <v>342</v>
      </c>
      <c r="H201" s="207">
        <v>1</v>
      </c>
      <c r="I201" s="208"/>
      <c r="J201" s="209">
        <f>ROUND(I201*H201,2)</f>
        <v>0</v>
      </c>
      <c r="K201" s="205" t="s">
        <v>128</v>
      </c>
      <c r="L201" s="42"/>
      <c r="M201" s="210" t="s">
        <v>19</v>
      </c>
      <c r="N201" s="211" t="s">
        <v>42</v>
      </c>
      <c r="O201" s="78"/>
      <c r="P201" s="212">
        <f>O201*H201</f>
        <v>0</v>
      </c>
      <c r="Q201" s="212">
        <v>0</v>
      </c>
      <c r="R201" s="212">
        <f>Q201*H201</f>
        <v>0</v>
      </c>
      <c r="S201" s="212">
        <v>0.082</v>
      </c>
      <c r="T201" s="213">
        <f>S201*H201</f>
        <v>0.082</v>
      </c>
      <c r="AR201" s="16" t="s">
        <v>129</v>
      </c>
      <c r="AT201" s="16" t="s">
        <v>124</v>
      </c>
      <c r="AU201" s="16" t="s">
        <v>81</v>
      </c>
      <c r="AY201" s="16" t="s">
        <v>122</v>
      </c>
      <c r="BE201" s="214">
        <f>IF(N201="základní",J201,0)</f>
        <v>0</v>
      </c>
      <c r="BF201" s="214">
        <f>IF(N201="snížená",J201,0)</f>
        <v>0</v>
      </c>
      <c r="BG201" s="214">
        <f>IF(N201="zákl. přenesená",J201,0)</f>
        <v>0</v>
      </c>
      <c r="BH201" s="214">
        <f>IF(N201="sníž. přenesená",J201,0)</f>
        <v>0</v>
      </c>
      <c r="BI201" s="214">
        <f>IF(N201="nulová",J201,0)</f>
        <v>0</v>
      </c>
      <c r="BJ201" s="16" t="s">
        <v>79</v>
      </c>
      <c r="BK201" s="214">
        <f>ROUND(I201*H201,2)</f>
        <v>0</v>
      </c>
      <c r="BL201" s="16" t="s">
        <v>129</v>
      </c>
      <c r="BM201" s="16" t="s">
        <v>676</v>
      </c>
    </row>
    <row r="202" spans="2:47" s="1" customFormat="1" ht="12">
      <c r="B202" s="37"/>
      <c r="C202" s="38"/>
      <c r="D202" s="215" t="s">
        <v>131</v>
      </c>
      <c r="E202" s="38"/>
      <c r="F202" s="216" t="s">
        <v>677</v>
      </c>
      <c r="G202" s="38"/>
      <c r="H202" s="38"/>
      <c r="I202" s="129"/>
      <c r="J202" s="38"/>
      <c r="K202" s="38"/>
      <c r="L202" s="42"/>
      <c r="M202" s="217"/>
      <c r="N202" s="78"/>
      <c r="O202" s="78"/>
      <c r="P202" s="78"/>
      <c r="Q202" s="78"/>
      <c r="R202" s="78"/>
      <c r="S202" s="78"/>
      <c r="T202" s="79"/>
      <c r="AT202" s="16" t="s">
        <v>131</v>
      </c>
      <c r="AU202" s="16" t="s">
        <v>81</v>
      </c>
    </row>
    <row r="203" spans="2:65" s="1" customFormat="1" ht="22.5" customHeight="1">
      <c r="B203" s="37"/>
      <c r="C203" s="203" t="s">
        <v>374</v>
      </c>
      <c r="D203" s="203" t="s">
        <v>124</v>
      </c>
      <c r="E203" s="204" t="s">
        <v>678</v>
      </c>
      <c r="F203" s="205" t="s">
        <v>679</v>
      </c>
      <c r="G203" s="206" t="s">
        <v>342</v>
      </c>
      <c r="H203" s="207">
        <v>1</v>
      </c>
      <c r="I203" s="208"/>
      <c r="J203" s="209">
        <f>ROUND(I203*H203,2)</f>
        <v>0</v>
      </c>
      <c r="K203" s="205" t="s">
        <v>128</v>
      </c>
      <c r="L203" s="42"/>
      <c r="M203" s="210" t="s">
        <v>19</v>
      </c>
      <c r="N203" s="211" t="s">
        <v>42</v>
      </c>
      <c r="O203" s="78"/>
      <c r="P203" s="212">
        <f>O203*H203</f>
        <v>0</v>
      </c>
      <c r="Q203" s="212">
        <v>0</v>
      </c>
      <c r="R203" s="212">
        <f>Q203*H203</f>
        <v>0</v>
      </c>
      <c r="S203" s="212">
        <v>0.004</v>
      </c>
      <c r="T203" s="213">
        <f>S203*H203</f>
        <v>0.004</v>
      </c>
      <c r="AR203" s="16" t="s">
        <v>129</v>
      </c>
      <c r="AT203" s="16" t="s">
        <v>124</v>
      </c>
      <c r="AU203" s="16" t="s">
        <v>81</v>
      </c>
      <c r="AY203" s="16" t="s">
        <v>122</v>
      </c>
      <c r="BE203" s="214">
        <f>IF(N203="základní",J203,0)</f>
        <v>0</v>
      </c>
      <c r="BF203" s="214">
        <f>IF(N203="snížená",J203,0)</f>
        <v>0</v>
      </c>
      <c r="BG203" s="214">
        <f>IF(N203="zákl. přenesená",J203,0)</f>
        <v>0</v>
      </c>
      <c r="BH203" s="214">
        <f>IF(N203="sníž. přenesená",J203,0)</f>
        <v>0</v>
      </c>
      <c r="BI203" s="214">
        <f>IF(N203="nulová",J203,0)</f>
        <v>0</v>
      </c>
      <c r="BJ203" s="16" t="s">
        <v>79</v>
      </c>
      <c r="BK203" s="214">
        <f>ROUND(I203*H203,2)</f>
        <v>0</v>
      </c>
      <c r="BL203" s="16" t="s">
        <v>129</v>
      </c>
      <c r="BM203" s="16" t="s">
        <v>680</v>
      </c>
    </row>
    <row r="204" spans="2:47" s="1" customFormat="1" ht="12">
      <c r="B204" s="37"/>
      <c r="C204" s="38"/>
      <c r="D204" s="215" t="s">
        <v>131</v>
      </c>
      <c r="E204" s="38"/>
      <c r="F204" s="216" t="s">
        <v>681</v>
      </c>
      <c r="G204" s="38"/>
      <c r="H204" s="38"/>
      <c r="I204" s="129"/>
      <c r="J204" s="38"/>
      <c r="K204" s="38"/>
      <c r="L204" s="42"/>
      <c r="M204" s="217"/>
      <c r="N204" s="78"/>
      <c r="O204" s="78"/>
      <c r="P204" s="78"/>
      <c r="Q204" s="78"/>
      <c r="R204" s="78"/>
      <c r="S204" s="78"/>
      <c r="T204" s="79"/>
      <c r="AT204" s="16" t="s">
        <v>131</v>
      </c>
      <c r="AU204" s="16" t="s">
        <v>81</v>
      </c>
    </row>
    <row r="205" spans="2:65" s="1" customFormat="1" ht="22.5" customHeight="1">
      <c r="B205" s="37"/>
      <c r="C205" s="203" t="s">
        <v>379</v>
      </c>
      <c r="D205" s="203" t="s">
        <v>124</v>
      </c>
      <c r="E205" s="204" t="s">
        <v>682</v>
      </c>
      <c r="F205" s="205" t="s">
        <v>683</v>
      </c>
      <c r="G205" s="206" t="s">
        <v>146</v>
      </c>
      <c r="H205" s="207">
        <v>6</v>
      </c>
      <c r="I205" s="208"/>
      <c r="J205" s="209">
        <f>ROUND(I205*H205,2)</f>
        <v>0</v>
      </c>
      <c r="K205" s="205" t="s">
        <v>128</v>
      </c>
      <c r="L205" s="42"/>
      <c r="M205" s="210" t="s">
        <v>19</v>
      </c>
      <c r="N205" s="211" t="s">
        <v>42</v>
      </c>
      <c r="O205" s="78"/>
      <c r="P205" s="212">
        <f>O205*H205</f>
        <v>0</v>
      </c>
      <c r="Q205" s="212">
        <v>0</v>
      </c>
      <c r="R205" s="212">
        <f>Q205*H205</f>
        <v>0</v>
      </c>
      <c r="S205" s="212">
        <v>0.98</v>
      </c>
      <c r="T205" s="213">
        <f>S205*H205</f>
        <v>5.88</v>
      </c>
      <c r="AR205" s="16" t="s">
        <v>129</v>
      </c>
      <c r="AT205" s="16" t="s">
        <v>124</v>
      </c>
      <c r="AU205" s="16" t="s">
        <v>81</v>
      </c>
      <c r="AY205" s="16" t="s">
        <v>122</v>
      </c>
      <c r="BE205" s="214">
        <f>IF(N205="základní",J205,0)</f>
        <v>0</v>
      </c>
      <c r="BF205" s="214">
        <f>IF(N205="snížená",J205,0)</f>
        <v>0</v>
      </c>
      <c r="BG205" s="214">
        <f>IF(N205="zákl. přenesená",J205,0)</f>
        <v>0</v>
      </c>
      <c r="BH205" s="214">
        <f>IF(N205="sníž. přenesená",J205,0)</f>
        <v>0</v>
      </c>
      <c r="BI205" s="214">
        <f>IF(N205="nulová",J205,0)</f>
        <v>0</v>
      </c>
      <c r="BJ205" s="16" t="s">
        <v>79</v>
      </c>
      <c r="BK205" s="214">
        <f>ROUND(I205*H205,2)</f>
        <v>0</v>
      </c>
      <c r="BL205" s="16" t="s">
        <v>129</v>
      </c>
      <c r="BM205" s="16" t="s">
        <v>684</v>
      </c>
    </row>
    <row r="206" spans="2:47" s="1" customFormat="1" ht="12">
      <c r="B206" s="37"/>
      <c r="C206" s="38"/>
      <c r="D206" s="215" t="s">
        <v>131</v>
      </c>
      <c r="E206" s="38"/>
      <c r="F206" s="216" t="s">
        <v>685</v>
      </c>
      <c r="G206" s="38"/>
      <c r="H206" s="38"/>
      <c r="I206" s="129"/>
      <c r="J206" s="38"/>
      <c r="K206" s="38"/>
      <c r="L206" s="42"/>
      <c r="M206" s="217"/>
      <c r="N206" s="78"/>
      <c r="O206" s="78"/>
      <c r="P206" s="78"/>
      <c r="Q206" s="78"/>
      <c r="R206" s="78"/>
      <c r="S206" s="78"/>
      <c r="T206" s="79"/>
      <c r="AT206" s="16" t="s">
        <v>131</v>
      </c>
      <c r="AU206" s="16" t="s">
        <v>81</v>
      </c>
    </row>
    <row r="207" spans="2:63" s="10" customFormat="1" ht="22.8" customHeight="1">
      <c r="B207" s="187"/>
      <c r="C207" s="188"/>
      <c r="D207" s="189" t="s">
        <v>70</v>
      </c>
      <c r="E207" s="201" t="s">
        <v>503</v>
      </c>
      <c r="F207" s="201" t="s">
        <v>504</v>
      </c>
      <c r="G207" s="188"/>
      <c r="H207" s="188"/>
      <c r="I207" s="191"/>
      <c r="J207" s="202">
        <f>BK207</f>
        <v>0</v>
      </c>
      <c r="K207" s="188"/>
      <c r="L207" s="193"/>
      <c r="M207" s="194"/>
      <c r="N207" s="195"/>
      <c r="O207" s="195"/>
      <c r="P207" s="196">
        <f>SUM(P208:P217)</f>
        <v>0</v>
      </c>
      <c r="Q207" s="195"/>
      <c r="R207" s="196">
        <f>SUM(R208:R217)</f>
        <v>0</v>
      </c>
      <c r="S207" s="195"/>
      <c r="T207" s="197">
        <f>SUM(T208:T217)</f>
        <v>0</v>
      </c>
      <c r="AR207" s="198" t="s">
        <v>79</v>
      </c>
      <c r="AT207" s="199" t="s">
        <v>70</v>
      </c>
      <c r="AU207" s="199" t="s">
        <v>79</v>
      </c>
      <c r="AY207" s="198" t="s">
        <v>122</v>
      </c>
      <c r="BK207" s="200">
        <f>SUM(BK208:BK217)</f>
        <v>0</v>
      </c>
    </row>
    <row r="208" spans="2:65" s="1" customFormat="1" ht="16.5" customHeight="1">
      <c r="B208" s="37"/>
      <c r="C208" s="203" t="s">
        <v>383</v>
      </c>
      <c r="D208" s="203" t="s">
        <v>124</v>
      </c>
      <c r="E208" s="204" t="s">
        <v>506</v>
      </c>
      <c r="F208" s="205" t="s">
        <v>507</v>
      </c>
      <c r="G208" s="206" t="s">
        <v>185</v>
      </c>
      <c r="H208" s="207">
        <v>30.14</v>
      </c>
      <c r="I208" s="208"/>
      <c r="J208" s="209">
        <f>ROUND(I208*H208,2)</f>
        <v>0</v>
      </c>
      <c r="K208" s="205" t="s">
        <v>128</v>
      </c>
      <c r="L208" s="42"/>
      <c r="M208" s="210" t="s">
        <v>19</v>
      </c>
      <c r="N208" s="211" t="s">
        <v>42</v>
      </c>
      <c r="O208" s="78"/>
      <c r="P208" s="212">
        <f>O208*H208</f>
        <v>0</v>
      </c>
      <c r="Q208" s="212">
        <v>0</v>
      </c>
      <c r="R208" s="212">
        <f>Q208*H208</f>
        <v>0</v>
      </c>
      <c r="S208" s="212">
        <v>0</v>
      </c>
      <c r="T208" s="213">
        <f>S208*H208</f>
        <v>0</v>
      </c>
      <c r="AR208" s="16" t="s">
        <v>129</v>
      </c>
      <c r="AT208" s="16" t="s">
        <v>124</v>
      </c>
      <c r="AU208" s="16" t="s">
        <v>81</v>
      </c>
      <c r="AY208" s="16" t="s">
        <v>122</v>
      </c>
      <c r="BE208" s="214">
        <f>IF(N208="základní",J208,0)</f>
        <v>0</v>
      </c>
      <c r="BF208" s="214">
        <f>IF(N208="snížená",J208,0)</f>
        <v>0</v>
      </c>
      <c r="BG208" s="214">
        <f>IF(N208="zákl. přenesená",J208,0)</f>
        <v>0</v>
      </c>
      <c r="BH208" s="214">
        <f>IF(N208="sníž. přenesená",J208,0)</f>
        <v>0</v>
      </c>
      <c r="BI208" s="214">
        <f>IF(N208="nulová",J208,0)</f>
        <v>0</v>
      </c>
      <c r="BJ208" s="16" t="s">
        <v>79</v>
      </c>
      <c r="BK208" s="214">
        <f>ROUND(I208*H208,2)</f>
        <v>0</v>
      </c>
      <c r="BL208" s="16" t="s">
        <v>129</v>
      </c>
      <c r="BM208" s="16" t="s">
        <v>686</v>
      </c>
    </row>
    <row r="209" spans="2:47" s="1" customFormat="1" ht="12">
      <c r="B209" s="37"/>
      <c r="C209" s="38"/>
      <c r="D209" s="215" t="s">
        <v>131</v>
      </c>
      <c r="E209" s="38"/>
      <c r="F209" s="216" t="s">
        <v>509</v>
      </c>
      <c r="G209" s="38"/>
      <c r="H209" s="38"/>
      <c r="I209" s="129"/>
      <c r="J209" s="38"/>
      <c r="K209" s="38"/>
      <c r="L209" s="42"/>
      <c r="M209" s="217"/>
      <c r="N209" s="78"/>
      <c r="O209" s="78"/>
      <c r="P209" s="78"/>
      <c r="Q209" s="78"/>
      <c r="R209" s="78"/>
      <c r="S209" s="78"/>
      <c r="T209" s="79"/>
      <c r="AT209" s="16" t="s">
        <v>131</v>
      </c>
      <c r="AU209" s="16" t="s">
        <v>81</v>
      </c>
    </row>
    <row r="210" spans="2:47" s="1" customFormat="1" ht="12">
      <c r="B210" s="37"/>
      <c r="C210" s="38"/>
      <c r="D210" s="215" t="s">
        <v>133</v>
      </c>
      <c r="E210" s="38"/>
      <c r="F210" s="216" t="s">
        <v>687</v>
      </c>
      <c r="G210" s="38"/>
      <c r="H210" s="38"/>
      <c r="I210" s="129"/>
      <c r="J210" s="38"/>
      <c r="K210" s="38"/>
      <c r="L210" s="42"/>
      <c r="M210" s="217"/>
      <c r="N210" s="78"/>
      <c r="O210" s="78"/>
      <c r="P210" s="78"/>
      <c r="Q210" s="78"/>
      <c r="R210" s="78"/>
      <c r="S210" s="78"/>
      <c r="T210" s="79"/>
      <c r="AT210" s="16" t="s">
        <v>133</v>
      </c>
      <c r="AU210" s="16" t="s">
        <v>81</v>
      </c>
    </row>
    <row r="211" spans="2:51" s="12" customFormat="1" ht="12">
      <c r="B211" s="228"/>
      <c r="C211" s="229"/>
      <c r="D211" s="215" t="s">
        <v>155</v>
      </c>
      <c r="E211" s="230" t="s">
        <v>19</v>
      </c>
      <c r="F211" s="231" t="s">
        <v>688</v>
      </c>
      <c r="G211" s="229"/>
      <c r="H211" s="232">
        <v>30.14</v>
      </c>
      <c r="I211" s="233"/>
      <c r="J211" s="229"/>
      <c r="K211" s="229"/>
      <c r="L211" s="234"/>
      <c r="M211" s="235"/>
      <c r="N211" s="236"/>
      <c r="O211" s="236"/>
      <c r="P211" s="236"/>
      <c r="Q211" s="236"/>
      <c r="R211" s="236"/>
      <c r="S211" s="236"/>
      <c r="T211" s="237"/>
      <c r="AT211" s="238" t="s">
        <v>155</v>
      </c>
      <c r="AU211" s="238" t="s">
        <v>81</v>
      </c>
      <c r="AV211" s="12" t="s">
        <v>81</v>
      </c>
      <c r="AW211" s="12" t="s">
        <v>32</v>
      </c>
      <c r="AX211" s="12" t="s">
        <v>79</v>
      </c>
      <c r="AY211" s="238" t="s">
        <v>122</v>
      </c>
    </row>
    <row r="212" spans="2:65" s="1" customFormat="1" ht="22.5" customHeight="1">
      <c r="B212" s="37"/>
      <c r="C212" s="203" t="s">
        <v>387</v>
      </c>
      <c r="D212" s="203" t="s">
        <v>124</v>
      </c>
      <c r="E212" s="204" t="s">
        <v>513</v>
      </c>
      <c r="F212" s="205" t="s">
        <v>514</v>
      </c>
      <c r="G212" s="206" t="s">
        <v>185</v>
      </c>
      <c r="H212" s="207">
        <v>5.88</v>
      </c>
      <c r="I212" s="208"/>
      <c r="J212" s="209">
        <f>ROUND(I212*H212,2)</f>
        <v>0</v>
      </c>
      <c r="K212" s="205" t="s">
        <v>19</v>
      </c>
      <c r="L212" s="42"/>
      <c r="M212" s="210" t="s">
        <v>19</v>
      </c>
      <c r="N212" s="211" t="s">
        <v>42</v>
      </c>
      <c r="O212" s="78"/>
      <c r="P212" s="212">
        <f>O212*H212</f>
        <v>0</v>
      </c>
      <c r="Q212" s="212">
        <v>0</v>
      </c>
      <c r="R212" s="212">
        <f>Q212*H212</f>
        <v>0</v>
      </c>
      <c r="S212" s="212">
        <v>0</v>
      </c>
      <c r="T212" s="213">
        <f>S212*H212</f>
        <v>0</v>
      </c>
      <c r="AR212" s="16" t="s">
        <v>129</v>
      </c>
      <c r="AT212" s="16" t="s">
        <v>124</v>
      </c>
      <c r="AU212" s="16" t="s">
        <v>81</v>
      </c>
      <c r="AY212" s="16" t="s">
        <v>122</v>
      </c>
      <c r="BE212" s="214">
        <f>IF(N212="základní",J212,0)</f>
        <v>0</v>
      </c>
      <c r="BF212" s="214">
        <f>IF(N212="snížená",J212,0)</f>
        <v>0</v>
      </c>
      <c r="BG212" s="214">
        <f>IF(N212="zákl. přenesená",J212,0)</f>
        <v>0</v>
      </c>
      <c r="BH212" s="214">
        <f>IF(N212="sníž. přenesená",J212,0)</f>
        <v>0</v>
      </c>
      <c r="BI212" s="214">
        <f>IF(N212="nulová",J212,0)</f>
        <v>0</v>
      </c>
      <c r="BJ212" s="16" t="s">
        <v>79</v>
      </c>
      <c r="BK212" s="214">
        <f>ROUND(I212*H212,2)</f>
        <v>0</v>
      </c>
      <c r="BL212" s="16" t="s">
        <v>129</v>
      </c>
      <c r="BM212" s="16" t="s">
        <v>689</v>
      </c>
    </row>
    <row r="213" spans="2:47" s="1" customFormat="1" ht="12">
      <c r="B213" s="37"/>
      <c r="C213" s="38"/>
      <c r="D213" s="215" t="s">
        <v>133</v>
      </c>
      <c r="E213" s="38"/>
      <c r="F213" s="216" t="s">
        <v>564</v>
      </c>
      <c r="G213" s="38"/>
      <c r="H213" s="38"/>
      <c r="I213" s="129"/>
      <c r="J213" s="38"/>
      <c r="K213" s="38"/>
      <c r="L213" s="42"/>
      <c r="M213" s="217"/>
      <c r="N213" s="78"/>
      <c r="O213" s="78"/>
      <c r="P213" s="78"/>
      <c r="Q213" s="78"/>
      <c r="R213" s="78"/>
      <c r="S213" s="78"/>
      <c r="T213" s="79"/>
      <c r="AT213" s="16" t="s">
        <v>133</v>
      </c>
      <c r="AU213" s="16" t="s">
        <v>81</v>
      </c>
    </row>
    <row r="214" spans="2:65" s="1" customFormat="1" ht="16.5" customHeight="1">
      <c r="B214" s="37"/>
      <c r="C214" s="203" t="s">
        <v>392</v>
      </c>
      <c r="D214" s="203" t="s">
        <v>124</v>
      </c>
      <c r="E214" s="204" t="s">
        <v>517</v>
      </c>
      <c r="F214" s="205" t="s">
        <v>518</v>
      </c>
      <c r="G214" s="206" t="s">
        <v>185</v>
      </c>
      <c r="H214" s="207">
        <v>30.14</v>
      </c>
      <c r="I214" s="208"/>
      <c r="J214" s="209">
        <f>ROUND(I214*H214,2)</f>
        <v>0</v>
      </c>
      <c r="K214" s="205" t="s">
        <v>128</v>
      </c>
      <c r="L214" s="42"/>
      <c r="M214" s="210" t="s">
        <v>19</v>
      </c>
      <c r="N214" s="211" t="s">
        <v>42</v>
      </c>
      <c r="O214" s="78"/>
      <c r="P214" s="212">
        <f>O214*H214</f>
        <v>0</v>
      </c>
      <c r="Q214" s="212">
        <v>0</v>
      </c>
      <c r="R214" s="212">
        <f>Q214*H214</f>
        <v>0</v>
      </c>
      <c r="S214" s="212">
        <v>0</v>
      </c>
      <c r="T214" s="213">
        <f>S214*H214</f>
        <v>0</v>
      </c>
      <c r="AR214" s="16" t="s">
        <v>129</v>
      </c>
      <c r="AT214" s="16" t="s">
        <v>124</v>
      </c>
      <c r="AU214" s="16" t="s">
        <v>81</v>
      </c>
      <c r="AY214" s="16" t="s">
        <v>122</v>
      </c>
      <c r="BE214" s="214">
        <f>IF(N214="základní",J214,0)</f>
        <v>0</v>
      </c>
      <c r="BF214" s="214">
        <f>IF(N214="snížená",J214,0)</f>
        <v>0</v>
      </c>
      <c r="BG214" s="214">
        <f>IF(N214="zákl. přenesená",J214,0)</f>
        <v>0</v>
      </c>
      <c r="BH214" s="214">
        <f>IF(N214="sníž. přenesená",J214,0)</f>
        <v>0</v>
      </c>
      <c r="BI214" s="214">
        <f>IF(N214="nulová",J214,0)</f>
        <v>0</v>
      </c>
      <c r="BJ214" s="16" t="s">
        <v>79</v>
      </c>
      <c r="BK214" s="214">
        <f>ROUND(I214*H214,2)</f>
        <v>0</v>
      </c>
      <c r="BL214" s="16" t="s">
        <v>129</v>
      </c>
      <c r="BM214" s="16" t="s">
        <v>690</v>
      </c>
    </row>
    <row r="215" spans="2:47" s="1" customFormat="1" ht="12">
      <c r="B215" s="37"/>
      <c r="C215" s="38"/>
      <c r="D215" s="215" t="s">
        <v>131</v>
      </c>
      <c r="E215" s="38"/>
      <c r="F215" s="216" t="s">
        <v>520</v>
      </c>
      <c r="G215" s="38"/>
      <c r="H215" s="38"/>
      <c r="I215" s="129"/>
      <c r="J215" s="38"/>
      <c r="K215" s="38"/>
      <c r="L215" s="42"/>
      <c r="M215" s="217"/>
      <c r="N215" s="78"/>
      <c r="O215" s="78"/>
      <c r="P215" s="78"/>
      <c r="Q215" s="78"/>
      <c r="R215" s="78"/>
      <c r="S215" s="78"/>
      <c r="T215" s="79"/>
      <c r="AT215" s="16" t="s">
        <v>131</v>
      </c>
      <c r="AU215" s="16" t="s">
        <v>81</v>
      </c>
    </row>
    <row r="216" spans="2:65" s="1" customFormat="1" ht="22.5" customHeight="1">
      <c r="B216" s="37"/>
      <c r="C216" s="203" t="s">
        <v>396</v>
      </c>
      <c r="D216" s="203" t="s">
        <v>124</v>
      </c>
      <c r="E216" s="204" t="s">
        <v>522</v>
      </c>
      <c r="F216" s="205" t="s">
        <v>523</v>
      </c>
      <c r="G216" s="206" t="s">
        <v>185</v>
      </c>
      <c r="H216" s="207">
        <v>5.88</v>
      </c>
      <c r="I216" s="208"/>
      <c r="J216" s="209">
        <f>ROUND(I216*H216,2)</f>
        <v>0</v>
      </c>
      <c r="K216" s="205" t="s">
        <v>128</v>
      </c>
      <c r="L216" s="42"/>
      <c r="M216" s="210" t="s">
        <v>19</v>
      </c>
      <c r="N216" s="211" t="s">
        <v>42</v>
      </c>
      <c r="O216" s="78"/>
      <c r="P216" s="212">
        <f>O216*H216</f>
        <v>0</v>
      </c>
      <c r="Q216" s="212">
        <v>0</v>
      </c>
      <c r="R216" s="212">
        <f>Q216*H216</f>
        <v>0</v>
      </c>
      <c r="S216" s="212">
        <v>0</v>
      </c>
      <c r="T216" s="213">
        <f>S216*H216</f>
        <v>0</v>
      </c>
      <c r="AR216" s="16" t="s">
        <v>129</v>
      </c>
      <c r="AT216" s="16" t="s">
        <v>124</v>
      </c>
      <c r="AU216" s="16" t="s">
        <v>81</v>
      </c>
      <c r="AY216" s="16" t="s">
        <v>122</v>
      </c>
      <c r="BE216" s="214">
        <f>IF(N216="základní",J216,0)</f>
        <v>0</v>
      </c>
      <c r="BF216" s="214">
        <f>IF(N216="snížená",J216,0)</f>
        <v>0</v>
      </c>
      <c r="BG216" s="214">
        <f>IF(N216="zákl. přenesená",J216,0)</f>
        <v>0</v>
      </c>
      <c r="BH216" s="214">
        <f>IF(N216="sníž. přenesená",J216,0)</f>
        <v>0</v>
      </c>
      <c r="BI216" s="214">
        <f>IF(N216="nulová",J216,0)</f>
        <v>0</v>
      </c>
      <c r="BJ216" s="16" t="s">
        <v>79</v>
      </c>
      <c r="BK216" s="214">
        <f>ROUND(I216*H216,2)</f>
        <v>0</v>
      </c>
      <c r="BL216" s="16" t="s">
        <v>129</v>
      </c>
      <c r="BM216" s="16" t="s">
        <v>691</v>
      </c>
    </row>
    <row r="217" spans="2:47" s="1" customFormat="1" ht="12">
      <c r="B217" s="37"/>
      <c r="C217" s="38"/>
      <c r="D217" s="215" t="s">
        <v>131</v>
      </c>
      <c r="E217" s="38"/>
      <c r="F217" s="216" t="s">
        <v>525</v>
      </c>
      <c r="G217" s="38"/>
      <c r="H217" s="38"/>
      <c r="I217" s="129"/>
      <c r="J217" s="38"/>
      <c r="K217" s="38"/>
      <c r="L217" s="42"/>
      <c r="M217" s="217"/>
      <c r="N217" s="78"/>
      <c r="O217" s="78"/>
      <c r="P217" s="78"/>
      <c r="Q217" s="78"/>
      <c r="R217" s="78"/>
      <c r="S217" s="78"/>
      <c r="T217" s="79"/>
      <c r="AT217" s="16" t="s">
        <v>131</v>
      </c>
      <c r="AU217" s="16" t="s">
        <v>81</v>
      </c>
    </row>
    <row r="218" spans="2:63" s="10" customFormat="1" ht="22.8" customHeight="1">
      <c r="B218" s="187"/>
      <c r="C218" s="188"/>
      <c r="D218" s="189" t="s">
        <v>70</v>
      </c>
      <c r="E218" s="201" t="s">
        <v>526</v>
      </c>
      <c r="F218" s="201" t="s">
        <v>527</v>
      </c>
      <c r="G218" s="188"/>
      <c r="H218" s="188"/>
      <c r="I218" s="191"/>
      <c r="J218" s="202">
        <f>BK218</f>
        <v>0</v>
      </c>
      <c r="K218" s="188"/>
      <c r="L218" s="193"/>
      <c r="M218" s="194"/>
      <c r="N218" s="195"/>
      <c r="O218" s="195"/>
      <c r="P218" s="196">
        <f>SUM(P219:P220)</f>
        <v>0</v>
      </c>
      <c r="Q218" s="195"/>
      <c r="R218" s="196">
        <f>SUM(R219:R220)</f>
        <v>0</v>
      </c>
      <c r="S218" s="195"/>
      <c r="T218" s="197">
        <f>SUM(T219:T220)</f>
        <v>0</v>
      </c>
      <c r="AR218" s="198" t="s">
        <v>79</v>
      </c>
      <c r="AT218" s="199" t="s">
        <v>70</v>
      </c>
      <c r="AU218" s="199" t="s">
        <v>79</v>
      </c>
      <c r="AY218" s="198" t="s">
        <v>122</v>
      </c>
      <c r="BK218" s="200">
        <f>SUM(BK219:BK220)</f>
        <v>0</v>
      </c>
    </row>
    <row r="219" spans="2:65" s="1" customFormat="1" ht="22.5" customHeight="1">
      <c r="B219" s="37"/>
      <c r="C219" s="203" t="s">
        <v>401</v>
      </c>
      <c r="D219" s="203" t="s">
        <v>124</v>
      </c>
      <c r="E219" s="204" t="s">
        <v>529</v>
      </c>
      <c r="F219" s="205" t="s">
        <v>530</v>
      </c>
      <c r="G219" s="206" t="s">
        <v>185</v>
      </c>
      <c r="H219" s="207">
        <v>84.113</v>
      </c>
      <c r="I219" s="208"/>
      <c r="J219" s="209">
        <f>ROUND(I219*H219,2)</f>
        <v>0</v>
      </c>
      <c r="K219" s="205" t="s">
        <v>128</v>
      </c>
      <c r="L219" s="42"/>
      <c r="M219" s="210" t="s">
        <v>19</v>
      </c>
      <c r="N219" s="211" t="s">
        <v>42</v>
      </c>
      <c r="O219" s="78"/>
      <c r="P219" s="212">
        <f>O219*H219</f>
        <v>0</v>
      </c>
      <c r="Q219" s="212">
        <v>0</v>
      </c>
      <c r="R219" s="212">
        <f>Q219*H219</f>
        <v>0</v>
      </c>
      <c r="S219" s="212">
        <v>0</v>
      </c>
      <c r="T219" s="213">
        <f>S219*H219</f>
        <v>0</v>
      </c>
      <c r="AR219" s="16" t="s">
        <v>129</v>
      </c>
      <c r="AT219" s="16" t="s">
        <v>124</v>
      </c>
      <c r="AU219" s="16" t="s">
        <v>81</v>
      </c>
      <c r="AY219" s="16" t="s">
        <v>122</v>
      </c>
      <c r="BE219" s="214">
        <f>IF(N219="základní",J219,0)</f>
        <v>0</v>
      </c>
      <c r="BF219" s="214">
        <f>IF(N219="snížená",J219,0)</f>
        <v>0</v>
      </c>
      <c r="BG219" s="214">
        <f>IF(N219="zákl. přenesená",J219,0)</f>
        <v>0</v>
      </c>
      <c r="BH219" s="214">
        <f>IF(N219="sníž. přenesená",J219,0)</f>
        <v>0</v>
      </c>
      <c r="BI219" s="214">
        <f>IF(N219="nulová",J219,0)</f>
        <v>0</v>
      </c>
      <c r="BJ219" s="16" t="s">
        <v>79</v>
      </c>
      <c r="BK219" s="214">
        <f>ROUND(I219*H219,2)</f>
        <v>0</v>
      </c>
      <c r="BL219" s="16" t="s">
        <v>129</v>
      </c>
      <c r="BM219" s="16" t="s">
        <v>692</v>
      </c>
    </row>
    <row r="220" spans="2:47" s="1" customFormat="1" ht="12">
      <c r="B220" s="37"/>
      <c r="C220" s="38"/>
      <c r="D220" s="215" t="s">
        <v>131</v>
      </c>
      <c r="E220" s="38"/>
      <c r="F220" s="216" t="s">
        <v>532</v>
      </c>
      <c r="G220" s="38"/>
      <c r="H220" s="38"/>
      <c r="I220" s="129"/>
      <c r="J220" s="38"/>
      <c r="K220" s="38"/>
      <c r="L220" s="42"/>
      <c r="M220" s="260"/>
      <c r="N220" s="261"/>
      <c r="O220" s="261"/>
      <c r="P220" s="261"/>
      <c r="Q220" s="261"/>
      <c r="R220" s="261"/>
      <c r="S220" s="261"/>
      <c r="T220" s="262"/>
      <c r="AT220" s="16" t="s">
        <v>131</v>
      </c>
      <c r="AU220" s="16" t="s">
        <v>81</v>
      </c>
    </row>
    <row r="221" spans="2:12" s="1" customFormat="1" ht="6.95" customHeight="1">
      <c r="B221" s="56"/>
      <c r="C221" s="57"/>
      <c r="D221" s="57"/>
      <c r="E221" s="57"/>
      <c r="F221" s="57"/>
      <c r="G221" s="57"/>
      <c r="H221" s="57"/>
      <c r="I221" s="153"/>
      <c r="J221" s="57"/>
      <c r="K221" s="57"/>
      <c r="L221" s="42"/>
    </row>
  </sheetData>
  <sheetProtection password="CC35" sheet="1" objects="1" scenarios="1" formatColumns="0" formatRows="0" autoFilter="0"/>
  <autoFilter ref="C85:K220"/>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8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87</v>
      </c>
    </row>
    <row r="3" spans="2:46" ht="6.95" customHeight="1">
      <c r="B3" s="123"/>
      <c r="C3" s="124"/>
      <c r="D3" s="124"/>
      <c r="E3" s="124"/>
      <c r="F3" s="124"/>
      <c r="G3" s="124"/>
      <c r="H3" s="124"/>
      <c r="I3" s="125"/>
      <c r="J3" s="124"/>
      <c r="K3" s="124"/>
      <c r="L3" s="19"/>
      <c r="AT3" s="16" t="s">
        <v>81</v>
      </c>
    </row>
    <row r="4" spans="2:46" ht="24.95" customHeight="1">
      <c r="B4" s="19"/>
      <c r="D4" s="126" t="s">
        <v>91</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 xml:space="preserve">II/233  Břasy - Stupno</v>
      </c>
      <c r="F7" s="127"/>
      <c r="G7" s="127"/>
      <c r="H7" s="127"/>
      <c r="L7" s="19"/>
    </row>
    <row r="8" spans="2:12" s="1" customFormat="1" ht="12" customHeight="1">
      <c r="B8" s="42"/>
      <c r="D8" s="127" t="s">
        <v>92</v>
      </c>
      <c r="I8" s="129"/>
      <c r="L8" s="42"/>
    </row>
    <row r="9" spans="2:12" s="1" customFormat="1" ht="36.95" customHeight="1">
      <c r="B9" s="42"/>
      <c r="E9" s="130" t="s">
        <v>693</v>
      </c>
      <c r="F9" s="1"/>
      <c r="G9" s="1"/>
      <c r="H9" s="1"/>
      <c r="I9" s="129"/>
      <c r="L9" s="42"/>
    </row>
    <row r="10" spans="2:12" s="1" customFormat="1" ht="12">
      <c r="B10" s="42"/>
      <c r="I10" s="129"/>
      <c r="L10" s="42"/>
    </row>
    <row r="11" spans="2:12" s="1" customFormat="1" ht="12" customHeight="1">
      <c r="B11" s="42"/>
      <c r="D11" s="127" t="s">
        <v>18</v>
      </c>
      <c r="F11" s="16" t="s">
        <v>19</v>
      </c>
      <c r="I11" s="131" t="s">
        <v>20</v>
      </c>
      <c r="J11" s="16" t="s">
        <v>19</v>
      </c>
      <c r="L11" s="42"/>
    </row>
    <row r="12" spans="2:12" s="1" customFormat="1" ht="12" customHeight="1">
      <c r="B12" s="42"/>
      <c r="D12" s="127" t="s">
        <v>21</v>
      </c>
      <c r="F12" s="16" t="s">
        <v>22</v>
      </c>
      <c r="I12" s="131" t="s">
        <v>23</v>
      </c>
      <c r="J12" s="132" t="str">
        <f>'Rekapitulace stavby'!AN8</f>
        <v>6. 12. 2018</v>
      </c>
      <c r="L12" s="42"/>
    </row>
    <row r="13" spans="2:12" s="1" customFormat="1" ht="10.8" customHeight="1">
      <c r="B13" s="42"/>
      <c r="I13" s="129"/>
      <c r="L13" s="42"/>
    </row>
    <row r="14" spans="2:12" s="1" customFormat="1" ht="12" customHeight="1">
      <c r="B14" s="42"/>
      <c r="D14" s="127" t="s">
        <v>25</v>
      </c>
      <c r="I14" s="131" t="s">
        <v>26</v>
      </c>
      <c r="J14" s="16" t="s">
        <v>19</v>
      </c>
      <c r="L14" s="42"/>
    </row>
    <row r="15" spans="2:12" s="1" customFormat="1" ht="18" customHeight="1">
      <c r="B15" s="42"/>
      <c r="E15" s="16" t="s">
        <v>694</v>
      </c>
      <c r="I15" s="131" t="s">
        <v>28</v>
      </c>
      <c r="J15" s="16" t="s">
        <v>19</v>
      </c>
      <c r="L15" s="42"/>
    </row>
    <row r="16" spans="2:12" s="1" customFormat="1" ht="6.95" customHeight="1">
      <c r="B16" s="42"/>
      <c r="I16" s="129"/>
      <c r="L16" s="42"/>
    </row>
    <row r="17" spans="2:12" s="1" customFormat="1" ht="12" customHeight="1">
      <c r="B17" s="42"/>
      <c r="D17" s="127" t="s">
        <v>29</v>
      </c>
      <c r="I17" s="131" t="s">
        <v>26</v>
      </c>
      <c r="J17" s="32" t="str">
        <f>'Rekapitulace stavby'!AN13</f>
        <v>Vyplň údaj</v>
      </c>
      <c r="L17" s="42"/>
    </row>
    <row r="18" spans="2:12" s="1" customFormat="1" ht="18" customHeight="1">
      <c r="B18" s="42"/>
      <c r="E18" s="32" t="str">
        <f>'Rekapitulace stavby'!E14</f>
        <v>Vyplň údaj</v>
      </c>
      <c r="F18" s="16"/>
      <c r="G18" s="16"/>
      <c r="H18" s="16"/>
      <c r="I18" s="131" t="s">
        <v>28</v>
      </c>
      <c r="J18" s="32" t="str">
        <f>'Rekapitulace stavby'!AN14</f>
        <v>Vyplň údaj</v>
      </c>
      <c r="L18" s="42"/>
    </row>
    <row r="19" spans="2:12" s="1" customFormat="1" ht="6.95" customHeight="1">
      <c r="B19" s="42"/>
      <c r="I19" s="129"/>
      <c r="L19" s="42"/>
    </row>
    <row r="20" spans="2:12" s="1" customFormat="1" ht="12" customHeight="1">
      <c r="B20" s="42"/>
      <c r="D20" s="127" t="s">
        <v>31</v>
      </c>
      <c r="I20" s="131" t="s">
        <v>26</v>
      </c>
      <c r="J20" s="16" t="str">
        <f>IF('Rekapitulace stavby'!AN16="","",'Rekapitulace stavby'!AN16)</f>
        <v/>
      </c>
      <c r="L20" s="42"/>
    </row>
    <row r="21" spans="2:12" s="1" customFormat="1" ht="18" customHeight="1">
      <c r="B21" s="42"/>
      <c r="E21" s="16" t="str">
        <f>IF('Rekapitulace stavby'!E17="","",'Rekapitulace stavby'!E17)</f>
        <v xml:space="preserve"> </v>
      </c>
      <c r="I21" s="131" t="s">
        <v>28</v>
      </c>
      <c r="J21" s="16" t="str">
        <f>IF('Rekapitulace stavby'!AN17="","",'Rekapitulace stavby'!AN17)</f>
        <v/>
      </c>
      <c r="L21" s="42"/>
    </row>
    <row r="22" spans="2:12" s="1" customFormat="1" ht="6.95" customHeight="1">
      <c r="B22" s="42"/>
      <c r="I22" s="129"/>
      <c r="L22" s="42"/>
    </row>
    <row r="23" spans="2:12" s="1" customFormat="1" ht="12" customHeight="1">
      <c r="B23" s="42"/>
      <c r="D23" s="127" t="s">
        <v>33</v>
      </c>
      <c r="I23" s="131" t="s">
        <v>26</v>
      </c>
      <c r="J23" s="16" t="str">
        <f>IF('Rekapitulace stavby'!AN19="","",'Rekapitulace stavby'!AN19)</f>
        <v/>
      </c>
      <c r="L23" s="42"/>
    </row>
    <row r="24" spans="2:12" s="1" customFormat="1" ht="18" customHeight="1">
      <c r="B24" s="42"/>
      <c r="E24" s="16" t="str">
        <f>IF('Rekapitulace stavby'!E20="","",'Rekapitulace stavby'!E20)</f>
        <v>Zítek</v>
      </c>
      <c r="I24" s="131" t="s">
        <v>28</v>
      </c>
      <c r="J24" s="16" t="str">
        <f>IF('Rekapitulace stavby'!AN20="","",'Rekapitulace stavby'!AN20)</f>
        <v/>
      </c>
      <c r="L24" s="42"/>
    </row>
    <row r="25" spans="2:12" s="1" customFormat="1" ht="6.95" customHeight="1">
      <c r="B25" s="42"/>
      <c r="I25" s="129"/>
      <c r="L25" s="42"/>
    </row>
    <row r="26" spans="2:12" s="1" customFormat="1" ht="12" customHeight="1">
      <c r="B26" s="42"/>
      <c r="D26" s="127" t="s">
        <v>35</v>
      </c>
      <c r="I26" s="129"/>
      <c r="L26" s="42"/>
    </row>
    <row r="27" spans="2:12" s="6" customFormat="1" ht="16.5" customHeight="1">
      <c r="B27" s="133"/>
      <c r="E27" s="134" t="s">
        <v>19</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37</v>
      </c>
      <c r="I30" s="129"/>
      <c r="J30" s="138">
        <f>ROUND(J80,2)</f>
        <v>0</v>
      </c>
      <c r="L30" s="42"/>
    </row>
    <row r="31" spans="2:12" s="1" customFormat="1" ht="6.95" customHeight="1">
      <c r="B31" s="42"/>
      <c r="D31" s="70"/>
      <c r="E31" s="70"/>
      <c r="F31" s="70"/>
      <c r="G31" s="70"/>
      <c r="H31" s="70"/>
      <c r="I31" s="136"/>
      <c r="J31" s="70"/>
      <c r="K31" s="70"/>
      <c r="L31" s="42"/>
    </row>
    <row r="32" spans="2:12" s="1" customFormat="1" ht="14.4" customHeight="1">
      <c r="B32" s="42"/>
      <c r="F32" s="139" t="s">
        <v>39</v>
      </c>
      <c r="I32" s="140" t="s">
        <v>38</v>
      </c>
      <c r="J32" s="139" t="s">
        <v>40</v>
      </c>
      <c r="L32" s="42"/>
    </row>
    <row r="33" spans="2:12" s="1" customFormat="1" ht="14.4" customHeight="1">
      <c r="B33" s="42"/>
      <c r="D33" s="127" t="s">
        <v>41</v>
      </c>
      <c r="E33" s="127" t="s">
        <v>42</v>
      </c>
      <c r="F33" s="141">
        <f>ROUND((SUM(BE80:BE83)),2)</f>
        <v>0</v>
      </c>
      <c r="I33" s="142">
        <v>0.21</v>
      </c>
      <c r="J33" s="141">
        <f>ROUND(((SUM(BE80:BE83))*I33),2)</f>
        <v>0</v>
      </c>
      <c r="L33" s="42"/>
    </row>
    <row r="34" spans="2:12" s="1" customFormat="1" ht="14.4" customHeight="1">
      <c r="B34" s="42"/>
      <c r="E34" s="127" t="s">
        <v>43</v>
      </c>
      <c r="F34" s="141">
        <f>ROUND((SUM(BF80:BF83)),2)</f>
        <v>0</v>
      </c>
      <c r="I34" s="142">
        <v>0.15</v>
      </c>
      <c r="J34" s="141">
        <f>ROUND(((SUM(BF80:BF83))*I34),2)</f>
        <v>0</v>
      </c>
      <c r="L34" s="42"/>
    </row>
    <row r="35" spans="2:12" s="1" customFormat="1" ht="14.4" customHeight="1" hidden="1">
      <c r="B35" s="42"/>
      <c r="E35" s="127" t="s">
        <v>44</v>
      </c>
      <c r="F35" s="141">
        <f>ROUND((SUM(BG80:BG83)),2)</f>
        <v>0</v>
      </c>
      <c r="I35" s="142">
        <v>0.21</v>
      </c>
      <c r="J35" s="141">
        <f>0</f>
        <v>0</v>
      </c>
      <c r="L35" s="42"/>
    </row>
    <row r="36" spans="2:12" s="1" customFormat="1" ht="14.4" customHeight="1" hidden="1">
      <c r="B36" s="42"/>
      <c r="E36" s="127" t="s">
        <v>45</v>
      </c>
      <c r="F36" s="141">
        <f>ROUND((SUM(BH80:BH83)),2)</f>
        <v>0</v>
      </c>
      <c r="I36" s="142">
        <v>0.15</v>
      </c>
      <c r="J36" s="141">
        <f>0</f>
        <v>0</v>
      </c>
      <c r="L36" s="42"/>
    </row>
    <row r="37" spans="2:12" s="1" customFormat="1" ht="14.4" customHeight="1" hidden="1">
      <c r="B37" s="42"/>
      <c r="E37" s="127" t="s">
        <v>46</v>
      </c>
      <c r="F37" s="141">
        <f>ROUND((SUM(BI80:BI83)),2)</f>
        <v>0</v>
      </c>
      <c r="I37" s="142">
        <v>0</v>
      </c>
      <c r="J37" s="141">
        <f>0</f>
        <v>0</v>
      </c>
      <c r="L37" s="42"/>
    </row>
    <row r="38" spans="2:12" s="1" customFormat="1" ht="6.95" customHeight="1">
      <c r="B38" s="42"/>
      <c r="I38" s="129"/>
      <c r="L38" s="42"/>
    </row>
    <row r="39" spans="2:12" s="1" customFormat="1" ht="25.4" customHeight="1">
      <c r="B39" s="42"/>
      <c r="C39" s="143"/>
      <c r="D39" s="144" t="s">
        <v>47</v>
      </c>
      <c r="E39" s="145"/>
      <c r="F39" s="145"/>
      <c r="G39" s="146" t="s">
        <v>48</v>
      </c>
      <c r="H39" s="147" t="s">
        <v>49</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95</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 xml:space="preserve">II/233  Břasy - Stupno</v>
      </c>
      <c r="F48" s="31"/>
      <c r="G48" s="31"/>
      <c r="H48" s="31"/>
      <c r="I48" s="129"/>
      <c r="J48" s="38"/>
      <c r="K48" s="38"/>
      <c r="L48" s="42"/>
    </row>
    <row r="49" spans="2:12" s="1" customFormat="1" ht="12" customHeight="1">
      <c r="B49" s="37"/>
      <c r="C49" s="31" t="s">
        <v>92</v>
      </c>
      <c r="D49" s="38"/>
      <c r="E49" s="38"/>
      <c r="F49" s="38"/>
      <c r="G49" s="38"/>
      <c r="H49" s="38"/>
      <c r="I49" s="129"/>
      <c r="J49" s="38"/>
      <c r="K49" s="38"/>
      <c r="L49" s="42"/>
    </row>
    <row r="50" spans="2:12" s="1" customFormat="1" ht="16.5" customHeight="1">
      <c r="B50" s="37"/>
      <c r="C50" s="38"/>
      <c r="D50" s="38"/>
      <c r="E50" s="63" t="str">
        <f>E9</f>
        <v>401 - PŘELOŽKA vedení CETIN</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 xml:space="preserve"> </v>
      </c>
      <c r="G52" s="38"/>
      <c r="H52" s="38"/>
      <c r="I52" s="131" t="s">
        <v>23</v>
      </c>
      <c r="J52" s="66" t="str">
        <f>IF(J12="","",J12)</f>
        <v>6. 12. 2018</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25</v>
      </c>
      <c r="D54" s="38"/>
      <c r="E54" s="38"/>
      <c r="F54" s="26" t="str">
        <f>E15</f>
        <v>SÚSPK a Obec Břasy</v>
      </c>
      <c r="G54" s="38"/>
      <c r="H54" s="38"/>
      <c r="I54" s="131" t="s">
        <v>31</v>
      </c>
      <c r="J54" s="35" t="str">
        <f>E21</f>
        <v xml:space="preserve"> </v>
      </c>
      <c r="K54" s="38"/>
      <c r="L54" s="42"/>
    </row>
    <row r="55" spans="2:12" s="1" customFormat="1" ht="13.65" customHeight="1">
      <c r="B55" s="37"/>
      <c r="C55" s="31" t="s">
        <v>29</v>
      </c>
      <c r="D55" s="38"/>
      <c r="E55" s="38"/>
      <c r="F55" s="26" t="str">
        <f>IF(E18="","",E18)</f>
        <v>Vyplň údaj</v>
      </c>
      <c r="G55" s="38"/>
      <c r="H55" s="38"/>
      <c r="I55" s="131" t="s">
        <v>33</v>
      </c>
      <c r="J55" s="35" t="str">
        <f>E24</f>
        <v>Zítek</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96</v>
      </c>
      <c r="D57" s="159"/>
      <c r="E57" s="159"/>
      <c r="F57" s="159"/>
      <c r="G57" s="159"/>
      <c r="H57" s="159"/>
      <c r="I57" s="160"/>
      <c r="J57" s="161" t="s">
        <v>97</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69</v>
      </c>
      <c r="D59" s="38"/>
      <c r="E59" s="38"/>
      <c r="F59" s="38"/>
      <c r="G59" s="38"/>
      <c r="H59" s="38"/>
      <c r="I59" s="129"/>
      <c r="J59" s="96">
        <f>J80</f>
        <v>0</v>
      </c>
      <c r="K59" s="38"/>
      <c r="L59" s="42"/>
      <c r="AU59" s="16" t="s">
        <v>98</v>
      </c>
    </row>
    <row r="60" spans="2:12" s="7" customFormat="1" ht="24.95" customHeight="1">
      <c r="B60" s="163"/>
      <c r="C60" s="164"/>
      <c r="D60" s="165" t="s">
        <v>695</v>
      </c>
      <c r="E60" s="166"/>
      <c r="F60" s="166"/>
      <c r="G60" s="166"/>
      <c r="H60" s="166"/>
      <c r="I60" s="167"/>
      <c r="J60" s="168">
        <f>J81</f>
        <v>0</v>
      </c>
      <c r="K60" s="164"/>
      <c r="L60" s="169"/>
    </row>
    <row r="61" spans="2:12" s="1" customFormat="1" ht="21.8" customHeight="1">
      <c r="B61" s="37"/>
      <c r="C61" s="38"/>
      <c r="D61" s="38"/>
      <c r="E61" s="38"/>
      <c r="F61" s="38"/>
      <c r="G61" s="38"/>
      <c r="H61" s="38"/>
      <c r="I61" s="129"/>
      <c r="J61" s="38"/>
      <c r="K61" s="38"/>
      <c r="L61" s="42"/>
    </row>
    <row r="62" spans="2:12" s="1" customFormat="1" ht="6.95" customHeight="1">
      <c r="B62" s="56"/>
      <c r="C62" s="57"/>
      <c r="D62" s="57"/>
      <c r="E62" s="57"/>
      <c r="F62" s="57"/>
      <c r="G62" s="57"/>
      <c r="H62" s="57"/>
      <c r="I62" s="153"/>
      <c r="J62" s="57"/>
      <c r="K62" s="57"/>
      <c r="L62" s="42"/>
    </row>
    <row r="66" spans="2:12" s="1" customFormat="1" ht="6.95" customHeight="1">
      <c r="B66" s="58"/>
      <c r="C66" s="59"/>
      <c r="D66" s="59"/>
      <c r="E66" s="59"/>
      <c r="F66" s="59"/>
      <c r="G66" s="59"/>
      <c r="H66" s="59"/>
      <c r="I66" s="156"/>
      <c r="J66" s="59"/>
      <c r="K66" s="59"/>
      <c r="L66" s="42"/>
    </row>
    <row r="67" spans="2:12" s="1" customFormat="1" ht="24.95" customHeight="1">
      <c r="B67" s="37"/>
      <c r="C67" s="22" t="s">
        <v>107</v>
      </c>
      <c r="D67" s="38"/>
      <c r="E67" s="38"/>
      <c r="F67" s="38"/>
      <c r="G67" s="38"/>
      <c r="H67" s="38"/>
      <c r="I67" s="129"/>
      <c r="J67" s="38"/>
      <c r="K67" s="38"/>
      <c r="L67" s="42"/>
    </row>
    <row r="68" spans="2:12" s="1" customFormat="1" ht="6.95" customHeight="1">
      <c r="B68" s="37"/>
      <c r="C68" s="38"/>
      <c r="D68" s="38"/>
      <c r="E68" s="38"/>
      <c r="F68" s="38"/>
      <c r="G68" s="38"/>
      <c r="H68" s="38"/>
      <c r="I68" s="129"/>
      <c r="J68" s="38"/>
      <c r="K68" s="38"/>
      <c r="L68" s="42"/>
    </row>
    <row r="69" spans="2:12" s="1" customFormat="1" ht="12" customHeight="1">
      <c r="B69" s="37"/>
      <c r="C69" s="31" t="s">
        <v>16</v>
      </c>
      <c r="D69" s="38"/>
      <c r="E69" s="38"/>
      <c r="F69" s="38"/>
      <c r="G69" s="38"/>
      <c r="H69" s="38"/>
      <c r="I69" s="129"/>
      <c r="J69" s="38"/>
      <c r="K69" s="38"/>
      <c r="L69" s="42"/>
    </row>
    <row r="70" spans="2:12" s="1" customFormat="1" ht="16.5" customHeight="1">
      <c r="B70" s="37"/>
      <c r="C70" s="38"/>
      <c r="D70" s="38"/>
      <c r="E70" s="157" t="str">
        <f>E7</f>
        <v xml:space="preserve">II/233  Břasy - Stupno</v>
      </c>
      <c r="F70" s="31"/>
      <c r="G70" s="31"/>
      <c r="H70" s="31"/>
      <c r="I70" s="129"/>
      <c r="J70" s="38"/>
      <c r="K70" s="38"/>
      <c r="L70" s="42"/>
    </row>
    <row r="71" spans="2:12" s="1" customFormat="1" ht="12" customHeight="1">
      <c r="B71" s="37"/>
      <c r="C71" s="31" t="s">
        <v>92</v>
      </c>
      <c r="D71" s="38"/>
      <c r="E71" s="38"/>
      <c r="F71" s="38"/>
      <c r="G71" s="38"/>
      <c r="H71" s="38"/>
      <c r="I71" s="129"/>
      <c r="J71" s="38"/>
      <c r="K71" s="38"/>
      <c r="L71" s="42"/>
    </row>
    <row r="72" spans="2:12" s="1" customFormat="1" ht="16.5" customHeight="1">
      <c r="B72" s="37"/>
      <c r="C72" s="38"/>
      <c r="D72" s="38"/>
      <c r="E72" s="63" t="str">
        <f>E9</f>
        <v>401 - PŘELOŽKA vedení CETIN</v>
      </c>
      <c r="F72" s="38"/>
      <c r="G72" s="38"/>
      <c r="H72" s="38"/>
      <c r="I72" s="129"/>
      <c r="J72" s="38"/>
      <c r="K72" s="38"/>
      <c r="L72" s="42"/>
    </row>
    <row r="73" spans="2:12" s="1" customFormat="1" ht="6.95" customHeight="1">
      <c r="B73" s="37"/>
      <c r="C73" s="38"/>
      <c r="D73" s="38"/>
      <c r="E73" s="38"/>
      <c r="F73" s="38"/>
      <c r="G73" s="38"/>
      <c r="H73" s="38"/>
      <c r="I73" s="129"/>
      <c r="J73" s="38"/>
      <c r="K73" s="38"/>
      <c r="L73" s="42"/>
    </row>
    <row r="74" spans="2:12" s="1" customFormat="1" ht="12" customHeight="1">
      <c r="B74" s="37"/>
      <c r="C74" s="31" t="s">
        <v>21</v>
      </c>
      <c r="D74" s="38"/>
      <c r="E74" s="38"/>
      <c r="F74" s="26" t="str">
        <f>F12</f>
        <v xml:space="preserve"> </v>
      </c>
      <c r="G74" s="38"/>
      <c r="H74" s="38"/>
      <c r="I74" s="131" t="s">
        <v>23</v>
      </c>
      <c r="J74" s="66" t="str">
        <f>IF(J12="","",J12)</f>
        <v>6. 12. 2018</v>
      </c>
      <c r="K74" s="38"/>
      <c r="L74" s="42"/>
    </row>
    <row r="75" spans="2:12" s="1" customFormat="1" ht="6.95" customHeight="1">
      <c r="B75" s="37"/>
      <c r="C75" s="38"/>
      <c r="D75" s="38"/>
      <c r="E75" s="38"/>
      <c r="F75" s="38"/>
      <c r="G75" s="38"/>
      <c r="H75" s="38"/>
      <c r="I75" s="129"/>
      <c r="J75" s="38"/>
      <c r="K75" s="38"/>
      <c r="L75" s="42"/>
    </row>
    <row r="76" spans="2:12" s="1" customFormat="1" ht="13.65" customHeight="1">
      <c r="B76" s="37"/>
      <c r="C76" s="31" t="s">
        <v>25</v>
      </c>
      <c r="D76" s="38"/>
      <c r="E76" s="38"/>
      <c r="F76" s="26" t="str">
        <f>E15</f>
        <v>SÚSPK a Obec Břasy</v>
      </c>
      <c r="G76" s="38"/>
      <c r="H76" s="38"/>
      <c r="I76" s="131" t="s">
        <v>31</v>
      </c>
      <c r="J76" s="35" t="str">
        <f>E21</f>
        <v xml:space="preserve"> </v>
      </c>
      <c r="K76" s="38"/>
      <c r="L76" s="42"/>
    </row>
    <row r="77" spans="2:12" s="1" customFormat="1" ht="13.65" customHeight="1">
      <c r="B77" s="37"/>
      <c r="C77" s="31" t="s">
        <v>29</v>
      </c>
      <c r="D77" s="38"/>
      <c r="E77" s="38"/>
      <c r="F77" s="26" t="str">
        <f>IF(E18="","",E18)</f>
        <v>Vyplň údaj</v>
      </c>
      <c r="G77" s="38"/>
      <c r="H77" s="38"/>
      <c r="I77" s="131" t="s">
        <v>33</v>
      </c>
      <c r="J77" s="35" t="str">
        <f>E24</f>
        <v>Zítek</v>
      </c>
      <c r="K77" s="38"/>
      <c r="L77" s="42"/>
    </row>
    <row r="78" spans="2:12" s="1" customFormat="1" ht="10.3" customHeight="1">
      <c r="B78" s="37"/>
      <c r="C78" s="38"/>
      <c r="D78" s="38"/>
      <c r="E78" s="38"/>
      <c r="F78" s="38"/>
      <c r="G78" s="38"/>
      <c r="H78" s="38"/>
      <c r="I78" s="129"/>
      <c r="J78" s="38"/>
      <c r="K78" s="38"/>
      <c r="L78" s="42"/>
    </row>
    <row r="79" spans="2:20" s="9" customFormat="1" ht="29.25" customHeight="1">
      <c r="B79" s="177"/>
      <c r="C79" s="178" t="s">
        <v>108</v>
      </c>
      <c r="D79" s="179" t="s">
        <v>56</v>
      </c>
      <c r="E79" s="179" t="s">
        <v>52</v>
      </c>
      <c r="F79" s="179" t="s">
        <v>53</v>
      </c>
      <c r="G79" s="179" t="s">
        <v>109</v>
      </c>
      <c r="H79" s="179" t="s">
        <v>110</v>
      </c>
      <c r="I79" s="180" t="s">
        <v>111</v>
      </c>
      <c r="J79" s="179" t="s">
        <v>97</v>
      </c>
      <c r="K79" s="181" t="s">
        <v>112</v>
      </c>
      <c r="L79" s="182"/>
      <c r="M79" s="86" t="s">
        <v>19</v>
      </c>
      <c r="N79" s="87" t="s">
        <v>41</v>
      </c>
      <c r="O79" s="87" t="s">
        <v>113</v>
      </c>
      <c r="P79" s="87" t="s">
        <v>114</v>
      </c>
      <c r="Q79" s="87" t="s">
        <v>115</v>
      </c>
      <c r="R79" s="87" t="s">
        <v>116</v>
      </c>
      <c r="S79" s="87" t="s">
        <v>117</v>
      </c>
      <c r="T79" s="88" t="s">
        <v>118</v>
      </c>
    </row>
    <row r="80" spans="2:63" s="1" customFormat="1" ht="22.8" customHeight="1">
      <c r="B80" s="37"/>
      <c r="C80" s="93" t="s">
        <v>119</v>
      </c>
      <c r="D80" s="38"/>
      <c r="E80" s="38"/>
      <c r="F80" s="38"/>
      <c r="G80" s="38"/>
      <c r="H80" s="38"/>
      <c r="I80" s="129"/>
      <c r="J80" s="183">
        <f>BK80</f>
        <v>0</v>
      </c>
      <c r="K80" s="38"/>
      <c r="L80" s="42"/>
      <c r="M80" s="89"/>
      <c r="N80" s="90"/>
      <c r="O80" s="90"/>
      <c r="P80" s="184">
        <f>P81</f>
        <v>0</v>
      </c>
      <c r="Q80" s="90"/>
      <c r="R80" s="184">
        <f>R81</f>
        <v>0</v>
      </c>
      <c r="S80" s="90"/>
      <c r="T80" s="185">
        <f>T81</f>
        <v>0</v>
      </c>
      <c r="AT80" s="16" t="s">
        <v>70</v>
      </c>
      <c r="AU80" s="16" t="s">
        <v>98</v>
      </c>
      <c r="BK80" s="186">
        <f>BK81</f>
        <v>0</v>
      </c>
    </row>
    <row r="81" spans="2:63" s="10" customFormat="1" ht="25.9" customHeight="1">
      <c r="B81" s="187"/>
      <c r="C81" s="188"/>
      <c r="D81" s="189" t="s">
        <v>70</v>
      </c>
      <c r="E81" s="190" t="s">
        <v>696</v>
      </c>
      <c r="F81" s="190" t="s">
        <v>697</v>
      </c>
      <c r="G81" s="188"/>
      <c r="H81" s="188"/>
      <c r="I81" s="191"/>
      <c r="J81" s="192">
        <f>BK81</f>
        <v>0</v>
      </c>
      <c r="K81" s="188"/>
      <c r="L81" s="193"/>
      <c r="M81" s="194"/>
      <c r="N81" s="195"/>
      <c r="O81" s="195"/>
      <c r="P81" s="196">
        <f>SUM(P82:P83)</f>
        <v>0</v>
      </c>
      <c r="Q81" s="195"/>
      <c r="R81" s="196">
        <f>SUM(R82:R83)</f>
        <v>0</v>
      </c>
      <c r="S81" s="195"/>
      <c r="T81" s="197">
        <f>SUM(T82:T83)</f>
        <v>0</v>
      </c>
      <c r="AR81" s="198" t="s">
        <v>79</v>
      </c>
      <c r="AT81" s="199" t="s">
        <v>70</v>
      </c>
      <c r="AU81" s="199" t="s">
        <v>71</v>
      </c>
      <c r="AY81" s="198" t="s">
        <v>122</v>
      </c>
      <c r="BK81" s="200">
        <f>SUM(BK82:BK83)</f>
        <v>0</v>
      </c>
    </row>
    <row r="82" spans="2:65" s="1" customFormat="1" ht="16.5" customHeight="1">
      <c r="B82" s="37"/>
      <c r="C82" s="203" t="s">
        <v>79</v>
      </c>
      <c r="D82" s="203" t="s">
        <v>124</v>
      </c>
      <c r="E82" s="204" t="s">
        <v>698</v>
      </c>
      <c r="F82" s="205" t="s">
        <v>699</v>
      </c>
      <c r="G82" s="206" t="s">
        <v>700</v>
      </c>
      <c r="H82" s="207">
        <v>1</v>
      </c>
      <c r="I82" s="208"/>
      <c r="J82" s="209">
        <f>ROUND(I82*H82,2)</f>
        <v>0</v>
      </c>
      <c r="K82" s="205" t="s">
        <v>19</v>
      </c>
      <c r="L82" s="42"/>
      <c r="M82" s="210" t="s">
        <v>19</v>
      </c>
      <c r="N82" s="211" t="s">
        <v>42</v>
      </c>
      <c r="O82" s="78"/>
      <c r="P82" s="212">
        <f>O82*H82</f>
        <v>0</v>
      </c>
      <c r="Q82" s="212">
        <v>0</v>
      </c>
      <c r="R82" s="212">
        <f>Q82*H82</f>
        <v>0</v>
      </c>
      <c r="S82" s="212">
        <v>0</v>
      </c>
      <c r="T82" s="213">
        <f>S82*H82</f>
        <v>0</v>
      </c>
      <c r="AR82" s="16" t="s">
        <v>129</v>
      </c>
      <c r="AT82" s="16" t="s">
        <v>124</v>
      </c>
      <c r="AU82" s="16" t="s">
        <v>79</v>
      </c>
      <c r="AY82" s="16" t="s">
        <v>122</v>
      </c>
      <c r="BE82" s="214">
        <f>IF(N82="základní",J82,0)</f>
        <v>0</v>
      </c>
      <c r="BF82" s="214">
        <f>IF(N82="snížená",J82,0)</f>
        <v>0</v>
      </c>
      <c r="BG82" s="214">
        <f>IF(N82="zákl. přenesená",J82,0)</f>
        <v>0</v>
      </c>
      <c r="BH82" s="214">
        <f>IF(N82="sníž. přenesená",J82,0)</f>
        <v>0</v>
      </c>
      <c r="BI82" s="214">
        <f>IF(N82="nulová",J82,0)</f>
        <v>0</v>
      </c>
      <c r="BJ82" s="16" t="s">
        <v>79</v>
      </c>
      <c r="BK82" s="214">
        <f>ROUND(I82*H82,2)</f>
        <v>0</v>
      </c>
      <c r="BL82" s="16" t="s">
        <v>129</v>
      </c>
      <c r="BM82" s="16" t="s">
        <v>701</v>
      </c>
    </row>
    <row r="83" spans="2:47" s="1" customFormat="1" ht="12">
      <c r="B83" s="37"/>
      <c r="C83" s="38"/>
      <c r="D83" s="215" t="s">
        <v>133</v>
      </c>
      <c r="E83" s="38"/>
      <c r="F83" s="216" t="s">
        <v>702</v>
      </c>
      <c r="G83" s="38"/>
      <c r="H83" s="38"/>
      <c r="I83" s="129"/>
      <c r="J83" s="38"/>
      <c r="K83" s="38"/>
      <c r="L83" s="42"/>
      <c r="M83" s="260"/>
      <c r="N83" s="261"/>
      <c r="O83" s="261"/>
      <c r="P83" s="261"/>
      <c r="Q83" s="261"/>
      <c r="R83" s="261"/>
      <c r="S83" s="261"/>
      <c r="T83" s="262"/>
      <c r="AT83" s="16" t="s">
        <v>133</v>
      </c>
      <c r="AU83" s="16" t="s">
        <v>79</v>
      </c>
    </row>
    <row r="84" spans="2:12" s="1" customFormat="1" ht="6.95" customHeight="1">
      <c r="B84" s="56"/>
      <c r="C84" s="57"/>
      <c r="D84" s="57"/>
      <c r="E84" s="57"/>
      <c r="F84" s="57"/>
      <c r="G84" s="57"/>
      <c r="H84" s="57"/>
      <c r="I84" s="153"/>
      <c r="J84" s="57"/>
      <c r="K84" s="57"/>
      <c r="L84" s="42"/>
    </row>
  </sheetData>
  <sheetProtection password="CC35" sheet="1" objects="1" scenarios="1" formatColumns="0" formatRows="0" autoFilter="0"/>
  <autoFilter ref="C79:K83"/>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1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90</v>
      </c>
    </row>
    <row r="3" spans="2:46" ht="6.95" customHeight="1">
      <c r="B3" s="123"/>
      <c r="C3" s="124"/>
      <c r="D3" s="124"/>
      <c r="E3" s="124"/>
      <c r="F3" s="124"/>
      <c r="G3" s="124"/>
      <c r="H3" s="124"/>
      <c r="I3" s="125"/>
      <c r="J3" s="124"/>
      <c r="K3" s="124"/>
      <c r="L3" s="19"/>
      <c r="AT3" s="16" t="s">
        <v>81</v>
      </c>
    </row>
    <row r="4" spans="2:46" ht="24.95" customHeight="1">
      <c r="B4" s="19"/>
      <c r="D4" s="126" t="s">
        <v>91</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 xml:space="preserve">II/233  Břasy - Stupno</v>
      </c>
      <c r="F7" s="127"/>
      <c r="G7" s="127"/>
      <c r="H7" s="127"/>
      <c r="L7" s="19"/>
    </row>
    <row r="8" spans="2:12" s="1" customFormat="1" ht="12" customHeight="1">
      <c r="B8" s="42"/>
      <c r="D8" s="127" t="s">
        <v>92</v>
      </c>
      <c r="I8" s="129"/>
      <c r="L8" s="42"/>
    </row>
    <row r="9" spans="2:12" s="1" customFormat="1" ht="36.95" customHeight="1">
      <c r="B9" s="42"/>
      <c r="E9" s="130" t="s">
        <v>703</v>
      </c>
      <c r="F9" s="1"/>
      <c r="G9" s="1"/>
      <c r="H9" s="1"/>
      <c r="I9" s="129"/>
      <c r="L9" s="42"/>
    </row>
    <row r="10" spans="2:12" s="1" customFormat="1" ht="12">
      <c r="B10" s="42"/>
      <c r="I10" s="129"/>
      <c r="L10" s="42"/>
    </row>
    <row r="11" spans="2:12" s="1" customFormat="1" ht="12" customHeight="1">
      <c r="B11" s="42"/>
      <c r="D11" s="127" t="s">
        <v>18</v>
      </c>
      <c r="F11" s="16" t="s">
        <v>19</v>
      </c>
      <c r="I11" s="131" t="s">
        <v>20</v>
      </c>
      <c r="J11" s="16" t="s">
        <v>19</v>
      </c>
      <c r="L11" s="42"/>
    </row>
    <row r="12" spans="2:12" s="1" customFormat="1" ht="12" customHeight="1">
      <c r="B12" s="42"/>
      <c r="D12" s="127" t="s">
        <v>21</v>
      </c>
      <c r="F12" s="16" t="s">
        <v>22</v>
      </c>
      <c r="I12" s="131" t="s">
        <v>23</v>
      </c>
      <c r="J12" s="132" t="str">
        <f>'Rekapitulace stavby'!AN8</f>
        <v>6. 12. 2018</v>
      </c>
      <c r="L12" s="42"/>
    </row>
    <row r="13" spans="2:12" s="1" customFormat="1" ht="10.8" customHeight="1">
      <c r="B13" s="42"/>
      <c r="I13" s="129"/>
      <c r="L13" s="42"/>
    </row>
    <row r="14" spans="2:12" s="1" customFormat="1" ht="12" customHeight="1">
      <c r="B14" s="42"/>
      <c r="D14" s="127" t="s">
        <v>25</v>
      </c>
      <c r="I14" s="131" t="s">
        <v>26</v>
      </c>
      <c r="J14" s="16" t="s">
        <v>19</v>
      </c>
      <c r="L14" s="42"/>
    </row>
    <row r="15" spans="2:12" s="1" customFormat="1" ht="18" customHeight="1">
      <c r="B15" s="42"/>
      <c r="E15" s="16" t="s">
        <v>694</v>
      </c>
      <c r="I15" s="131" t="s">
        <v>28</v>
      </c>
      <c r="J15" s="16" t="s">
        <v>19</v>
      </c>
      <c r="L15" s="42"/>
    </row>
    <row r="16" spans="2:12" s="1" customFormat="1" ht="6.95" customHeight="1">
      <c r="B16" s="42"/>
      <c r="I16" s="129"/>
      <c r="L16" s="42"/>
    </row>
    <row r="17" spans="2:12" s="1" customFormat="1" ht="12" customHeight="1">
      <c r="B17" s="42"/>
      <c r="D17" s="127" t="s">
        <v>29</v>
      </c>
      <c r="I17" s="131" t="s">
        <v>26</v>
      </c>
      <c r="J17" s="32" t="str">
        <f>'Rekapitulace stavby'!AN13</f>
        <v>Vyplň údaj</v>
      </c>
      <c r="L17" s="42"/>
    </row>
    <row r="18" spans="2:12" s="1" customFormat="1" ht="18" customHeight="1">
      <c r="B18" s="42"/>
      <c r="E18" s="32" t="str">
        <f>'Rekapitulace stavby'!E14</f>
        <v>Vyplň údaj</v>
      </c>
      <c r="F18" s="16"/>
      <c r="G18" s="16"/>
      <c r="H18" s="16"/>
      <c r="I18" s="131" t="s">
        <v>28</v>
      </c>
      <c r="J18" s="32" t="str">
        <f>'Rekapitulace stavby'!AN14</f>
        <v>Vyplň údaj</v>
      </c>
      <c r="L18" s="42"/>
    </row>
    <row r="19" spans="2:12" s="1" customFormat="1" ht="6.95" customHeight="1">
      <c r="B19" s="42"/>
      <c r="I19" s="129"/>
      <c r="L19" s="42"/>
    </row>
    <row r="20" spans="2:12" s="1" customFormat="1" ht="12" customHeight="1">
      <c r="B20" s="42"/>
      <c r="D20" s="127" t="s">
        <v>31</v>
      </c>
      <c r="I20" s="131" t="s">
        <v>26</v>
      </c>
      <c r="J20" s="16" t="str">
        <f>IF('Rekapitulace stavby'!AN16="","",'Rekapitulace stavby'!AN16)</f>
        <v/>
      </c>
      <c r="L20" s="42"/>
    </row>
    <row r="21" spans="2:12" s="1" customFormat="1" ht="18" customHeight="1">
      <c r="B21" s="42"/>
      <c r="E21" s="16" t="str">
        <f>IF('Rekapitulace stavby'!E17="","",'Rekapitulace stavby'!E17)</f>
        <v xml:space="preserve"> </v>
      </c>
      <c r="I21" s="131" t="s">
        <v>28</v>
      </c>
      <c r="J21" s="16" t="str">
        <f>IF('Rekapitulace stavby'!AN17="","",'Rekapitulace stavby'!AN17)</f>
        <v/>
      </c>
      <c r="L21" s="42"/>
    </row>
    <row r="22" spans="2:12" s="1" customFormat="1" ht="6.95" customHeight="1">
      <c r="B22" s="42"/>
      <c r="I22" s="129"/>
      <c r="L22" s="42"/>
    </row>
    <row r="23" spans="2:12" s="1" customFormat="1" ht="12" customHeight="1">
      <c r="B23" s="42"/>
      <c r="D23" s="127" t="s">
        <v>33</v>
      </c>
      <c r="I23" s="131" t="s">
        <v>26</v>
      </c>
      <c r="J23" s="16" t="str">
        <f>IF('Rekapitulace stavby'!AN19="","",'Rekapitulace stavby'!AN19)</f>
        <v/>
      </c>
      <c r="L23" s="42"/>
    </row>
    <row r="24" spans="2:12" s="1" customFormat="1" ht="18" customHeight="1">
      <c r="B24" s="42"/>
      <c r="E24" s="16" t="str">
        <f>IF('Rekapitulace stavby'!E20="","",'Rekapitulace stavby'!E20)</f>
        <v>Zítek</v>
      </c>
      <c r="I24" s="131" t="s">
        <v>28</v>
      </c>
      <c r="J24" s="16" t="str">
        <f>IF('Rekapitulace stavby'!AN20="","",'Rekapitulace stavby'!AN20)</f>
        <v/>
      </c>
      <c r="L24" s="42"/>
    </row>
    <row r="25" spans="2:12" s="1" customFormat="1" ht="6.95" customHeight="1">
      <c r="B25" s="42"/>
      <c r="I25" s="129"/>
      <c r="L25" s="42"/>
    </row>
    <row r="26" spans="2:12" s="1" customFormat="1" ht="12" customHeight="1">
      <c r="B26" s="42"/>
      <c r="D26" s="127" t="s">
        <v>35</v>
      </c>
      <c r="I26" s="129"/>
      <c r="L26" s="42"/>
    </row>
    <row r="27" spans="2:12" s="6" customFormat="1" ht="16.5" customHeight="1">
      <c r="B27" s="133"/>
      <c r="E27" s="134" t="s">
        <v>19</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37</v>
      </c>
      <c r="I30" s="129"/>
      <c r="J30" s="138">
        <f>ROUND(J86,2)</f>
        <v>0</v>
      </c>
      <c r="L30" s="42"/>
    </row>
    <row r="31" spans="2:12" s="1" customFormat="1" ht="6.95" customHeight="1">
      <c r="B31" s="42"/>
      <c r="D31" s="70"/>
      <c r="E31" s="70"/>
      <c r="F31" s="70"/>
      <c r="G31" s="70"/>
      <c r="H31" s="70"/>
      <c r="I31" s="136"/>
      <c r="J31" s="70"/>
      <c r="K31" s="70"/>
      <c r="L31" s="42"/>
    </row>
    <row r="32" spans="2:12" s="1" customFormat="1" ht="14.4" customHeight="1">
      <c r="B32" s="42"/>
      <c r="F32" s="139" t="s">
        <v>39</v>
      </c>
      <c r="I32" s="140" t="s">
        <v>38</v>
      </c>
      <c r="J32" s="139" t="s">
        <v>40</v>
      </c>
      <c r="L32" s="42"/>
    </row>
    <row r="33" spans="2:12" s="1" customFormat="1" ht="14.4" customHeight="1">
      <c r="B33" s="42"/>
      <c r="D33" s="127" t="s">
        <v>41</v>
      </c>
      <c r="E33" s="127" t="s">
        <v>42</v>
      </c>
      <c r="F33" s="141">
        <f>ROUND((SUM(BE86:BE118)),2)</f>
        <v>0</v>
      </c>
      <c r="I33" s="142">
        <v>0.21</v>
      </c>
      <c r="J33" s="141">
        <f>ROUND(((SUM(BE86:BE118))*I33),2)</f>
        <v>0</v>
      </c>
      <c r="L33" s="42"/>
    </row>
    <row r="34" spans="2:12" s="1" customFormat="1" ht="14.4" customHeight="1">
      <c r="B34" s="42"/>
      <c r="E34" s="127" t="s">
        <v>43</v>
      </c>
      <c r="F34" s="141">
        <f>ROUND((SUM(BF86:BF118)),2)</f>
        <v>0</v>
      </c>
      <c r="I34" s="142">
        <v>0.15</v>
      </c>
      <c r="J34" s="141">
        <f>ROUND(((SUM(BF86:BF118))*I34),2)</f>
        <v>0</v>
      </c>
      <c r="L34" s="42"/>
    </row>
    <row r="35" spans="2:12" s="1" customFormat="1" ht="14.4" customHeight="1" hidden="1">
      <c r="B35" s="42"/>
      <c r="E35" s="127" t="s">
        <v>44</v>
      </c>
      <c r="F35" s="141">
        <f>ROUND((SUM(BG86:BG118)),2)</f>
        <v>0</v>
      </c>
      <c r="I35" s="142">
        <v>0.21</v>
      </c>
      <c r="J35" s="141">
        <f>0</f>
        <v>0</v>
      </c>
      <c r="L35" s="42"/>
    </row>
    <row r="36" spans="2:12" s="1" customFormat="1" ht="14.4" customHeight="1" hidden="1">
      <c r="B36" s="42"/>
      <c r="E36" s="127" t="s">
        <v>45</v>
      </c>
      <c r="F36" s="141">
        <f>ROUND((SUM(BH86:BH118)),2)</f>
        <v>0</v>
      </c>
      <c r="I36" s="142">
        <v>0.15</v>
      </c>
      <c r="J36" s="141">
        <f>0</f>
        <v>0</v>
      </c>
      <c r="L36" s="42"/>
    </row>
    <row r="37" spans="2:12" s="1" customFormat="1" ht="14.4" customHeight="1" hidden="1">
      <c r="B37" s="42"/>
      <c r="E37" s="127" t="s">
        <v>46</v>
      </c>
      <c r="F37" s="141">
        <f>ROUND((SUM(BI86:BI118)),2)</f>
        <v>0</v>
      </c>
      <c r="I37" s="142">
        <v>0</v>
      </c>
      <c r="J37" s="141">
        <f>0</f>
        <v>0</v>
      </c>
      <c r="L37" s="42"/>
    </row>
    <row r="38" spans="2:12" s="1" customFormat="1" ht="6.95" customHeight="1">
      <c r="B38" s="42"/>
      <c r="I38" s="129"/>
      <c r="L38" s="42"/>
    </row>
    <row r="39" spans="2:12" s="1" customFormat="1" ht="25.4" customHeight="1">
      <c r="B39" s="42"/>
      <c r="C39" s="143"/>
      <c r="D39" s="144" t="s">
        <v>47</v>
      </c>
      <c r="E39" s="145"/>
      <c r="F39" s="145"/>
      <c r="G39" s="146" t="s">
        <v>48</v>
      </c>
      <c r="H39" s="147" t="s">
        <v>49</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95</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 xml:space="preserve">II/233  Břasy - Stupno</v>
      </c>
      <c r="F48" s="31"/>
      <c r="G48" s="31"/>
      <c r="H48" s="31"/>
      <c r="I48" s="129"/>
      <c r="J48" s="38"/>
      <c r="K48" s="38"/>
      <c r="L48" s="42"/>
    </row>
    <row r="49" spans="2:12" s="1" customFormat="1" ht="12" customHeight="1">
      <c r="B49" s="37"/>
      <c r="C49" s="31" t="s">
        <v>92</v>
      </c>
      <c r="D49" s="38"/>
      <c r="E49" s="38"/>
      <c r="F49" s="38"/>
      <c r="G49" s="38"/>
      <c r="H49" s="38"/>
      <c r="I49" s="129"/>
      <c r="J49" s="38"/>
      <c r="K49" s="38"/>
      <c r="L49" s="42"/>
    </row>
    <row r="50" spans="2:12" s="1" customFormat="1" ht="16.5" customHeight="1">
      <c r="B50" s="37"/>
      <c r="C50" s="38"/>
      <c r="D50" s="38"/>
      <c r="E50" s="63" t="str">
        <f>E9</f>
        <v>VRN - Vedlejší a ostatní náklady</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 xml:space="preserve"> </v>
      </c>
      <c r="G52" s="38"/>
      <c r="H52" s="38"/>
      <c r="I52" s="131" t="s">
        <v>23</v>
      </c>
      <c r="J52" s="66" t="str">
        <f>IF(J12="","",J12)</f>
        <v>6. 12. 2018</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25</v>
      </c>
      <c r="D54" s="38"/>
      <c r="E54" s="38"/>
      <c r="F54" s="26" t="str">
        <f>E15</f>
        <v>SÚSPK a Obec Břasy</v>
      </c>
      <c r="G54" s="38"/>
      <c r="H54" s="38"/>
      <c r="I54" s="131" t="s">
        <v>31</v>
      </c>
      <c r="J54" s="35" t="str">
        <f>E21</f>
        <v xml:space="preserve"> </v>
      </c>
      <c r="K54" s="38"/>
      <c r="L54" s="42"/>
    </row>
    <row r="55" spans="2:12" s="1" customFormat="1" ht="13.65" customHeight="1">
      <c r="B55" s="37"/>
      <c r="C55" s="31" t="s">
        <v>29</v>
      </c>
      <c r="D55" s="38"/>
      <c r="E55" s="38"/>
      <c r="F55" s="26" t="str">
        <f>IF(E18="","",E18)</f>
        <v>Vyplň údaj</v>
      </c>
      <c r="G55" s="38"/>
      <c r="H55" s="38"/>
      <c r="I55" s="131" t="s">
        <v>33</v>
      </c>
      <c r="J55" s="35" t="str">
        <f>E24</f>
        <v>Zítek</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96</v>
      </c>
      <c r="D57" s="159"/>
      <c r="E57" s="159"/>
      <c r="F57" s="159"/>
      <c r="G57" s="159"/>
      <c r="H57" s="159"/>
      <c r="I57" s="160"/>
      <c r="J57" s="161" t="s">
        <v>97</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69</v>
      </c>
      <c r="D59" s="38"/>
      <c r="E59" s="38"/>
      <c r="F59" s="38"/>
      <c r="G59" s="38"/>
      <c r="H59" s="38"/>
      <c r="I59" s="129"/>
      <c r="J59" s="96">
        <f>J86</f>
        <v>0</v>
      </c>
      <c r="K59" s="38"/>
      <c r="L59" s="42"/>
      <c r="AU59" s="16" t="s">
        <v>98</v>
      </c>
    </row>
    <row r="60" spans="2:12" s="7" customFormat="1" ht="24.95" customHeight="1">
      <c r="B60" s="163"/>
      <c r="C60" s="164"/>
      <c r="D60" s="165" t="s">
        <v>704</v>
      </c>
      <c r="E60" s="166"/>
      <c r="F60" s="166"/>
      <c r="G60" s="166"/>
      <c r="H60" s="166"/>
      <c r="I60" s="167"/>
      <c r="J60" s="168">
        <f>J87</f>
        <v>0</v>
      </c>
      <c r="K60" s="164"/>
      <c r="L60" s="169"/>
    </row>
    <row r="61" spans="2:12" s="8" customFormat="1" ht="19.9" customHeight="1">
      <c r="B61" s="170"/>
      <c r="C61" s="171"/>
      <c r="D61" s="172" t="s">
        <v>705</v>
      </c>
      <c r="E61" s="173"/>
      <c r="F61" s="173"/>
      <c r="G61" s="173"/>
      <c r="H61" s="173"/>
      <c r="I61" s="174"/>
      <c r="J61" s="175">
        <f>J88</f>
        <v>0</v>
      </c>
      <c r="K61" s="171"/>
      <c r="L61" s="176"/>
    </row>
    <row r="62" spans="2:12" s="8" customFormat="1" ht="19.9" customHeight="1">
      <c r="B62" s="170"/>
      <c r="C62" s="171"/>
      <c r="D62" s="172" t="s">
        <v>706</v>
      </c>
      <c r="E62" s="173"/>
      <c r="F62" s="173"/>
      <c r="G62" s="173"/>
      <c r="H62" s="173"/>
      <c r="I62" s="174"/>
      <c r="J62" s="175">
        <f>J95</f>
        <v>0</v>
      </c>
      <c r="K62" s="171"/>
      <c r="L62" s="176"/>
    </row>
    <row r="63" spans="2:12" s="8" customFormat="1" ht="19.9" customHeight="1">
      <c r="B63" s="170"/>
      <c r="C63" s="171"/>
      <c r="D63" s="172" t="s">
        <v>707</v>
      </c>
      <c r="E63" s="173"/>
      <c r="F63" s="173"/>
      <c r="G63" s="173"/>
      <c r="H63" s="173"/>
      <c r="I63" s="174"/>
      <c r="J63" s="175">
        <f>J102</f>
        <v>0</v>
      </c>
      <c r="K63" s="171"/>
      <c r="L63" s="176"/>
    </row>
    <row r="64" spans="2:12" s="8" customFormat="1" ht="19.9" customHeight="1">
      <c r="B64" s="170"/>
      <c r="C64" s="171"/>
      <c r="D64" s="172" t="s">
        <v>708</v>
      </c>
      <c r="E64" s="173"/>
      <c r="F64" s="173"/>
      <c r="G64" s="173"/>
      <c r="H64" s="173"/>
      <c r="I64" s="174"/>
      <c r="J64" s="175">
        <f>J107</f>
        <v>0</v>
      </c>
      <c r="K64" s="171"/>
      <c r="L64" s="176"/>
    </row>
    <row r="65" spans="2:12" s="8" customFormat="1" ht="19.9" customHeight="1">
      <c r="B65" s="170"/>
      <c r="C65" s="171"/>
      <c r="D65" s="172" t="s">
        <v>709</v>
      </c>
      <c r="E65" s="173"/>
      <c r="F65" s="173"/>
      <c r="G65" s="173"/>
      <c r="H65" s="173"/>
      <c r="I65" s="174"/>
      <c r="J65" s="175">
        <f>J112</f>
        <v>0</v>
      </c>
      <c r="K65" s="171"/>
      <c r="L65" s="176"/>
    </row>
    <row r="66" spans="2:12" s="8" customFormat="1" ht="19.9" customHeight="1">
      <c r="B66" s="170"/>
      <c r="C66" s="171"/>
      <c r="D66" s="172" t="s">
        <v>710</v>
      </c>
      <c r="E66" s="173"/>
      <c r="F66" s="173"/>
      <c r="G66" s="173"/>
      <c r="H66" s="173"/>
      <c r="I66" s="174"/>
      <c r="J66" s="175">
        <f>J116</f>
        <v>0</v>
      </c>
      <c r="K66" s="171"/>
      <c r="L66" s="176"/>
    </row>
    <row r="67" spans="2:12" s="1" customFormat="1" ht="21.8" customHeight="1">
      <c r="B67" s="37"/>
      <c r="C67" s="38"/>
      <c r="D67" s="38"/>
      <c r="E67" s="38"/>
      <c r="F67" s="38"/>
      <c r="G67" s="38"/>
      <c r="H67" s="38"/>
      <c r="I67" s="129"/>
      <c r="J67" s="38"/>
      <c r="K67" s="38"/>
      <c r="L67" s="42"/>
    </row>
    <row r="68" spans="2:12" s="1" customFormat="1" ht="6.95" customHeight="1">
      <c r="B68" s="56"/>
      <c r="C68" s="57"/>
      <c r="D68" s="57"/>
      <c r="E68" s="57"/>
      <c r="F68" s="57"/>
      <c r="G68" s="57"/>
      <c r="H68" s="57"/>
      <c r="I68" s="153"/>
      <c r="J68" s="57"/>
      <c r="K68" s="57"/>
      <c r="L68" s="42"/>
    </row>
    <row r="72" spans="2:12" s="1" customFormat="1" ht="6.95" customHeight="1">
      <c r="B72" s="58"/>
      <c r="C72" s="59"/>
      <c r="D72" s="59"/>
      <c r="E72" s="59"/>
      <c r="F72" s="59"/>
      <c r="G72" s="59"/>
      <c r="H72" s="59"/>
      <c r="I72" s="156"/>
      <c r="J72" s="59"/>
      <c r="K72" s="59"/>
      <c r="L72" s="42"/>
    </row>
    <row r="73" spans="2:12" s="1" customFormat="1" ht="24.95" customHeight="1">
      <c r="B73" s="37"/>
      <c r="C73" s="22" t="s">
        <v>107</v>
      </c>
      <c r="D73" s="38"/>
      <c r="E73" s="38"/>
      <c r="F73" s="38"/>
      <c r="G73" s="38"/>
      <c r="H73" s="38"/>
      <c r="I73" s="129"/>
      <c r="J73" s="38"/>
      <c r="K73" s="38"/>
      <c r="L73" s="42"/>
    </row>
    <row r="74" spans="2:12" s="1" customFormat="1" ht="6.95" customHeight="1">
      <c r="B74" s="37"/>
      <c r="C74" s="38"/>
      <c r="D74" s="38"/>
      <c r="E74" s="38"/>
      <c r="F74" s="38"/>
      <c r="G74" s="38"/>
      <c r="H74" s="38"/>
      <c r="I74" s="129"/>
      <c r="J74" s="38"/>
      <c r="K74" s="38"/>
      <c r="L74" s="42"/>
    </row>
    <row r="75" spans="2:12" s="1" customFormat="1" ht="12" customHeight="1">
      <c r="B75" s="37"/>
      <c r="C75" s="31" t="s">
        <v>16</v>
      </c>
      <c r="D75" s="38"/>
      <c r="E75" s="38"/>
      <c r="F75" s="38"/>
      <c r="G75" s="38"/>
      <c r="H75" s="38"/>
      <c r="I75" s="129"/>
      <c r="J75" s="38"/>
      <c r="K75" s="38"/>
      <c r="L75" s="42"/>
    </row>
    <row r="76" spans="2:12" s="1" customFormat="1" ht="16.5" customHeight="1">
      <c r="B76" s="37"/>
      <c r="C76" s="38"/>
      <c r="D76" s="38"/>
      <c r="E76" s="157" t="str">
        <f>E7</f>
        <v xml:space="preserve">II/233  Břasy - Stupno</v>
      </c>
      <c r="F76" s="31"/>
      <c r="G76" s="31"/>
      <c r="H76" s="31"/>
      <c r="I76" s="129"/>
      <c r="J76" s="38"/>
      <c r="K76" s="38"/>
      <c r="L76" s="42"/>
    </row>
    <row r="77" spans="2:12" s="1" customFormat="1" ht="12" customHeight="1">
      <c r="B77" s="37"/>
      <c r="C77" s="31" t="s">
        <v>92</v>
      </c>
      <c r="D77" s="38"/>
      <c r="E77" s="38"/>
      <c r="F77" s="38"/>
      <c r="G77" s="38"/>
      <c r="H77" s="38"/>
      <c r="I77" s="129"/>
      <c r="J77" s="38"/>
      <c r="K77" s="38"/>
      <c r="L77" s="42"/>
    </row>
    <row r="78" spans="2:12" s="1" customFormat="1" ht="16.5" customHeight="1">
      <c r="B78" s="37"/>
      <c r="C78" s="38"/>
      <c r="D78" s="38"/>
      <c r="E78" s="63" t="str">
        <f>E9</f>
        <v>VRN - Vedlejší a ostatní náklady</v>
      </c>
      <c r="F78" s="38"/>
      <c r="G78" s="38"/>
      <c r="H78" s="38"/>
      <c r="I78" s="129"/>
      <c r="J78" s="38"/>
      <c r="K78" s="38"/>
      <c r="L78" s="42"/>
    </row>
    <row r="79" spans="2:12" s="1" customFormat="1" ht="6.95" customHeight="1">
      <c r="B79" s="37"/>
      <c r="C79" s="38"/>
      <c r="D79" s="38"/>
      <c r="E79" s="38"/>
      <c r="F79" s="38"/>
      <c r="G79" s="38"/>
      <c r="H79" s="38"/>
      <c r="I79" s="129"/>
      <c r="J79" s="38"/>
      <c r="K79" s="38"/>
      <c r="L79" s="42"/>
    </row>
    <row r="80" spans="2:12" s="1" customFormat="1" ht="12" customHeight="1">
      <c r="B80" s="37"/>
      <c r="C80" s="31" t="s">
        <v>21</v>
      </c>
      <c r="D80" s="38"/>
      <c r="E80" s="38"/>
      <c r="F80" s="26" t="str">
        <f>F12</f>
        <v xml:space="preserve"> </v>
      </c>
      <c r="G80" s="38"/>
      <c r="H80" s="38"/>
      <c r="I80" s="131" t="s">
        <v>23</v>
      </c>
      <c r="J80" s="66" t="str">
        <f>IF(J12="","",J12)</f>
        <v>6. 12. 2018</v>
      </c>
      <c r="K80" s="38"/>
      <c r="L80" s="42"/>
    </row>
    <row r="81" spans="2:12" s="1" customFormat="1" ht="6.95" customHeight="1">
      <c r="B81" s="37"/>
      <c r="C81" s="38"/>
      <c r="D81" s="38"/>
      <c r="E81" s="38"/>
      <c r="F81" s="38"/>
      <c r="G81" s="38"/>
      <c r="H81" s="38"/>
      <c r="I81" s="129"/>
      <c r="J81" s="38"/>
      <c r="K81" s="38"/>
      <c r="L81" s="42"/>
    </row>
    <row r="82" spans="2:12" s="1" customFormat="1" ht="13.65" customHeight="1">
      <c r="B82" s="37"/>
      <c r="C82" s="31" t="s">
        <v>25</v>
      </c>
      <c r="D82" s="38"/>
      <c r="E82" s="38"/>
      <c r="F82" s="26" t="str">
        <f>E15</f>
        <v>SÚSPK a Obec Břasy</v>
      </c>
      <c r="G82" s="38"/>
      <c r="H82" s="38"/>
      <c r="I82" s="131" t="s">
        <v>31</v>
      </c>
      <c r="J82" s="35" t="str">
        <f>E21</f>
        <v xml:space="preserve"> </v>
      </c>
      <c r="K82" s="38"/>
      <c r="L82" s="42"/>
    </row>
    <row r="83" spans="2:12" s="1" customFormat="1" ht="13.65" customHeight="1">
      <c r="B83" s="37"/>
      <c r="C83" s="31" t="s">
        <v>29</v>
      </c>
      <c r="D83" s="38"/>
      <c r="E83" s="38"/>
      <c r="F83" s="26" t="str">
        <f>IF(E18="","",E18)</f>
        <v>Vyplň údaj</v>
      </c>
      <c r="G83" s="38"/>
      <c r="H83" s="38"/>
      <c r="I83" s="131" t="s">
        <v>33</v>
      </c>
      <c r="J83" s="35" t="str">
        <f>E24</f>
        <v>Zítek</v>
      </c>
      <c r="K83" s="38"/>
      <c r="L83" s="42"/>
    </row>
    <row r="84" spans="2:12" s="1" customFormat="1" ht="10.3" customHeight="1">
      <c r="B84" s="37"/>
      <c r="C84" s="38"/>
      <c r="D84" s="38"/>
      <c r="E84" s="38"/>
      <c r="F84" s="38"/>
      <c r="G84" s="38"/>
      <c r="H84" s="38"/>
      <c r="I84" s="129"/>
      <c r="J84" s="38"/>
      <c r="K84" s="38"/>
      <c r="L84" s="42"/>
    </row>
    <row r="85" spans="2:20" s="9" customFormat="1" ht="29.25" customHeight="1">
      <c r="B85" s="177"/>
      <c r="C85" s="178" t="s">
        <v>108</v>
      </c>
      <c r="D85" s="179" t="s">
        <v>56</v>
      </c>
      <c r="E85" s="179" t="s">
        <v>52</v>
      </c>
      <c r="F85" s="179" t="s">
        <v>53</v>
      </c>
      <c r="G85" s="179" t="s">
        <v>109</v>
      </c>
      <c r="H85" s="179" t="s">
        <v>110</v>
      </c>
      <c r="I85" s="180" t="s">
        <v>111</v>
      </c>
      <c r="J85" s="179" t="s">
        <v>97</v>
      </c>
      <c r="K85" s="181" t="s">
        <v>112</v>
      </c>
      <c r="L85" s="182"/>
      <c r="M85" s="86" t="s">
        <v>19</v>
      </c>
      <c r="N85" s="87" t="s">
        <v>41</v>
      </c>
      <c r="O85" s="87" t="s">
        <v>113</v>
      </c>
      <c r="P85" s="87" t="s">
        <v>114</v>
      </c>
      <c r="Q85" s="87" t="s">
        <v>115</v>
      </c>
      <c r="R85" s="87" t="s">
        <v>116</v>
      </c>
      <c r="S85" s="87" t="s">
        <v>117</v>
      </c>
      <c r="T85" s="88" t="s">
        <v>118</v>
      </c>
    </row>
    <row r="86" spans="2:63" s="1" customFormat="1" ht="22.8" customHeight="1">
      <c r="B86" s="37"/>
      <c r="C86" s="93" t="s">
        <v>119</v>
      </c>
      <c r="D86" s="38"/>
      <c r="E86" s="38"/>
      <c r="F86" s="38"/>
      <c r="G86" s="38"/>
      <c r="H86" s="38"/>
      <c r="I86" s="129"/>
      <c r="J86" s="183">
        <f>BK86</f>
        <v>0</v>
      </c>
      <c r="K86" s="38"/>
      <c r="L86" s="42"/>
      <c r="M86" s="89"/>
      <c r="N86" s="90"/>
      <c r="O86" s="90"/>
      <c r="P86" s="184">
        <f>P87</f>
        <v>0</v>
      </c>
      <c r="Q86" s="90"/>
      <c r="R86" s="184">
        <f>R87</f>
        <v>0</v>
      </c>
      <c r="S86" s="90"/>
      <c r="T86" s="185">
        <f>T87</f>
        <v>0</v>
      </c>
      <c r="AT86" s="16" t="s">
        <v>70</v>
      </c>
      <c r="AU86" s="16" t="s">
        <v>98</v>
      </c>
      <c r="BK86" s="186">
        <f>BK87</f>
        <v>0</v>
      </c>
    </row>
    <row r="87" spans="2:63" s="10" customFormat="1" ht="25.9" customHeight="1">
      <c r="B87" s="187"/>
      <c r="C87" s="188"/>
      <c r="D87" s="189" t="s">
        <v>70</v>
      </c>
      <c r="E87" s="190" t="s">
        <v>88</v>
      </c>
      <c r="F87" s="190" t="s">
        <v>711</v>
      </c>
      <c r="G87" s="188"/>
      <c r="H87" s="188"/>
      <c r="I87" s="191"/>
      <c r="J87" s="192">
        <f>BK87</f>
        <v>0</v>
      </c>
      <c r="K87" s="188"/>
      <c r="L87" s="193"/>
      <c r="M87" s="194"/>
      <c r="N87" s="195"/>
      <c r="O87" s="195"/>
      <c r="P87" s="196">
        <f>P88+P95+P102+P107+P112+P116</f>
        <v>0</v>
      </c>
      <c r="Q87" s="195"/>
      <c r="R87" s="196">
        <f>R88+R95+R102+R107+R112+R116</f>
        <v>0</v>
      </c>
      <c r="S87" s="195"/>
      <c r="T87" s="197">
        <f>T88+T95+T102+T107+T112+T116</f>
        <v>0</v>
      </c>
      <c r="AR87" s="198" t="s">
        <v>149</v>
      </c>
      <c r="AT87" s="199" t="s">
        <v>70</v>
      </c>
      <c r="AU87" s="199" t="s">
        <v>71</v>
      </c>
      <c r="AY87" s="198" t="s">
        <v>122</v>
      </c>
      <c r="BK87" s="200">
        <f>BK88+BK95+BK102+BK107+BK112+BK116</f>
        <v>0</v>
      </c>
    </row>
    <row r="88" spans="2:63" s="10" customFormat="1" ht="22.8" customHeight="1">
      <c r="B88" s="187"/>
      <c r="C88" s="188"/>
      <c r="D88" s="189" t="s">
        <v>70</v>
      </c>
      <c r="E88" s="201" t="s">
        <v>71</v>
      </c>
      <c r="F88" s="201" t="s">
        <v>711</v>
      </c>
      <c r="G88" s="188"/>
      <c r="H88" s="188"/>
      <c r="I88" s="191"/>
      <c r="J88" s="202">
        <f>BK88</f>
        <v>0</v>
      </c>
      <c r="K88" s="188"/>
      <c r="L88" s="193"/>
      <c r="M88" s="194"/>
      <c r="N88" s="195"/>
      <c r="O88" s="195"/>
      <c r="P88" s="196">
        <f>SUM(P89:P94)</f>
        <v>0</v>
      </c>
      <c r="Q88" s="195"/>
      <c r="R88" s="196">
        <f>SUM(R89:R94)</f>
        <v>0</v>
      </c>
      <c r="S88" s="195"/>
      <c r="T88" s="197">
        <f>SUM(T89:T94)</f>
        <v>0</v>
      </c>
      <c r="AR88" s="198" t="s">
        <v>149</v>
      </c>
      <c r="AT88" s="199" t="s">
        <v>70</v>
      </c>
      <c r="AU88" s="199" t="s">
        <v>79</v>
      </c>
      <c r="AY88" s="198" t="s">
        <v>122</v>
      </c>
      <c r="BK88" s="200">
        <f>SUM(BK89:BK94)</f>
        <v>0</v>
      </c>
    </row>
    <row r="89" spans="2:65" s="1" customFormat="1" ht="16.5" customHeight="1">
      <c r="B89" s="37"/>
      <c r="C89" s="203" t="s">
        <v>79</v>
      </c>
      <c r="D89" s="203" t="s">
        <v>124</v>
      </c>
      <c r="E89" s="204" t="s">
        <v>712</v>
      </c>
      <c r="F89" s="205" t="s">
        <v>713</v>
      </c>
      <c r="G89" s="206" t="s">
        <v>342</v>
      </c>
      <c r="H89" s="207">
        <v>1</v>
      </c>
      <c r="I89" s="208"/>
      <c r="J89" s="209">
        <f>ROUND(I89*H89,2)</f>
        <v>0</v>
      </c>
      <c r="K89" s="205" t="s">
        <v>714</v>
      </c>
      <c r="L89" s="42"/>
      <c r="M89" s="210" t="s">
        <v>19</v>
      </c>
      <c r="N89" s="211" t="s">
        <v>42</v>
      </c>
      <c r="O89" s="78"/>
      <c r="P89" s="212">
        <f>O89*H89</f>
        <v>0</v>
      </c>
      <c r="Q89" s="212">
        <v>0</v>
      </c>
      <c r="R89" s="212">
        <f>Q89*H89</f>
        <v>0</v>
      </c>
      <c r="S89" s="212">
        <v>0</v>
      </c>
      <c r="T89" s="213">
        <f>S89*H89</f>
        <v>0</v>
      </c>
      <c r="AR89" s="16" t="s">
        <v>715</v>
      </c>
      <c r="AT89" s="16" t="s">
        <v>124</v>
      </c>
      <c r="AU89" s="16" t="s">
        <v>81</v>
      </c>
      <c r="AY89" s="16" t="s">
        <v>122</v>
      </c>
      <c r="BE89" s="214">
        <f>IF(N89="základní",J89,0)</f>
        <v>0</v>
      </c>
      <c r="BF89" s="214">
        <f>IF(N89="snížená",J89,0)</f>
        <v>0</v>
      </c>
      <c r="BG89" s="214">
        <f>IF(N89="zákl. přenesená",J89,0)</f>
        <v>0</v>
      </c>
      <c r="BH89" s="214">
        <f>IF(N89="sníž. přenesená",J89,0)</f>
        <v>0</v>
      </c>
      <c r="BI89" s="214">
        <f>IF(N89="nulová",J89,0)</f>
        <v>0</v>
      </c>
      <c r="BJ89" s="16" t="s">
        <v>79</v>
      </c>
      <c r="BK89" s="214">
        <f>ROUND(I89*H89,2)</f>
        <v>0</v>
      </c>
      <c r="BL89" s="16" t="s">
        <v>715</v>
      </c>
      <c r="BM89" s="16" t="s">
        <v>716</v>
      </c>
    </row>
    <row r="90" spans="2:47" s="1" customFormat="1" ht="12">
      <c r="B90" s="37"/>
      <c r="C90" s="38"/>
      <c r="D90" s="215" t="s">
        <v>133</v>
      </c>
      <c r="E90" s="38"/>
      <c r="F90" s="216" t="s">
        <v>717</v>
      </c>
      <c r="G90" s="38"/>
      <c r="H90" s="38"/>
      <c r="I90" s="129"/>
      <c r="J90" s="38"/>
      <c r="K90" s="38"/>
      <c r="L90" s="42"/>
      <c r="M90" s="217"/>
      <c r="N90" s="78"/>
      <c r="O90" s="78"/>
      <c r="P90" s="78"/>
      <c r="Q90" s="78"/>
      <c r="R90" s="78"/>
      <c r="S90" s="78"/>
      <c r="T90" s="79"/>
      <c r="AT90" s="16" t="s">
        <v>133</v>
      </c>
      <c r="AU90" s="16" t="s">
        <v>81</v>
      </c>
    </row>
    <row r="91" spans="2:65" s="1" customFormat="1" ht="16.5" customHeight="1">
      <c r="B91" s="37"/>
      <c r="C91" s="203" t="s">
        <v>81</v>
      </c>
      <c r="D91" s="203" t="s">
        <v>124</v>
      </c>
      <c r="E91" s="204" t="s">
        <v>718</v>
      </c>
      <c r="F91" s="205" t="s">
        <v>719</v>
      </c>
      <c r="G91" s="206" t="s">
        <v>342</v>
      </c>
      <c r="H91" s="207">
        <v>3</v>
      </c>
      <c r="I91" s="208"/>
      <c r="J91" s="209">
        <f>ROUND(I91*H91,2)</f>
        <v>0</v>
      </c>
      <c r="K91" s="205" t="s">
        <v>714</v>
      </c>
      <c r="L91" s="42"/>
      <c r="M91" s="210" t="s">
        <v>19</v>
      </c>
      <c r="N91" s="211" t="s">
        <v>42</v>
      </c>
      <c r="O91" s="78"/>
      <c r="P91" s="212">
        <f>O91*H91</f>
        <v>0</v>
      </c>
      <c r="Q91" s="212">
        <v>0</v>
      </c>
      <c r="R91" s="212">
        <f>Q91*H91</f>
        <v>0</v>
      </c>
      <c r="S91" s="212">
        <v>0</v>
      </c>
      <c r="T91" s="213">
        <f>S91*H91</f>
        <v>0</v>
      </c>
      <c r="AR91" s="16" t="s">
        <v>715</v>
      </c>
      <c r="AT91" s="16" t="s">
        <v>124</v>
      </c>
      <c r="AU91" s="16" t="s">
        <v>81</v>
      </c>
      <c r="AY91" s="16" t="s">
        <v>122</v>
      </c>
      <c r="BE91" s="214">
        <f>IF(N91="základní",J91,0)</f>
        <v>0</v>
      </c>
      <c r="BF91" s="214">
        <f>IF(N91="snížená",J91,0)</f>
        <v>0</v>
      </c>
      <c r="BG91" s="214">
        <f>IF(N91="zákl. přenesená",J91,0)</f>
        <v>0</v>
      </c>
      <c r="BH91" s="214">
        <f>IF(N91="sníž. přenesená",J91,0)</f>
        <v>0</v>
      </c>
      <c r="BI91" s="214">
        <f>IF(N91="nulová",J91,0)</f>
        <v>0</v>
      </c>
      <c r="BJ91" s="16" t="s">
        <v>79</v>
      </c>
      <c r="BK91" s="214">
        <f>ROUND(I91*H91,2)</f>
        <v>0</v>
      </c>
      <c r="BL91" s="16" t="s">
        <v>715</v>
      </c>
      <c r="BM91" s="16" t="s">
        <v>720</v>
      </c>
    </row>
    <row r="92" spans="2:47" s="1" customFormat="1" ht="12">
      <c r="B92" s="37"/>
      <c r="C92" s="38"/>
      <c r="D92" s="215" t="s">
        <v>133</v>
      </c>
      <c r="E92" s="38"/>
      <c r="F92" s="216" t="s">
        <v>721</v>
      </c>
      <c r="G92" s="38"/>
      <c r="H92" s="38"/>
      <c r="I92" s="129"/>
      <c r="J92" s="38"/>
      <c r="K92" s="38"/>
      <c r="L92" s="42"/>
      <c r="M92" s="217"/>
      <c r="N92" s="78"/>
      <c r="O92" s="78"/>
      <c r="P92" s="78"/>
      <c r="Q92" s="78"/>
      <c r="R92" s="78"/>
      <c r="S92" s="78"/>
      <c r="T92" s="79"/>
      <c r="AT92" s="16" t="s">
        <v>133</v>
      </c>
      <c r="AU92" s="16" t="s">
        <v>81</v>
      </c>
    </row>
    <row r="93" spans="2:65" s="1" customFormat="1" ht="22.5" customHeight="1">
      <c r="B93" s="37"/>
      <c r="C93" s="203" t="s">
        <v>140</v>
      </c>
      <c r="D93" s="203" t="s">
        <v>124</v>
      </c>
      <c r="E93" s="204" t="s">
        <v>722</v>
      </c>
      <c r="F93" s="205" t="s">
        <v>723</v>
      </c>
      <c r="G93" s="206" t="s">
        <v>342</v>
      </c>
      <c r="H93" s="207">
        <v>1</v>
      </c>
      <c r="I93" s="208"/>
      <c r="J93" s="209">
        <f>ROUND(I93*H93,2)</f>
        <v>0</v>
      </c>
      <c r="K93" s="205" t="s">
        <v>714</v>
      </c>
      <c r="L93" s="42"/>
      <c r="M93" s="210" t="s">
        <v>19</v>
      </c>
      <c r="N93" s="211" t="s">
        <v>42</v>
      </c>
      <c r="O93" s="78"/>
      <c r="P93" s="212">
        <f>O93*H93</f>
        <v>0</v>
      </c>
      <c r="Q93" s="212">
        <v>0</v>
      </c>
      <c r="R93" s="212">
        <f>Q93*H93</f>
        <v>0</v>
      </c>
      <c r="S93" s="212">
        <v>0</v>
      </c>
      <c r="T93" s="213">
        <f>S93*H93</f>
        <v>0</v>
      </c>
      <c r="AR93" s="16" t="s">
        <v>724</v>
      </c>
      <c r="AT93" s="16" t="s">
        <v>124</v>
      </c>
      <c r="AU93" s="16" t="s">
        <v>81</v>
      </c>
      <c r="AY93" s="16" t="s">
        <v>122</v>
      </c>
      <c r="BE93" s="214">
        <f>IF(N93="základní",J93,0)</f>
        <v>0</v>
      </c>
      <c r="BF93" s="214">
        <f>IF(N93="snížená",J93,0)</f>
        <v>0</v>
      </c>
      <c r="BG93" s="214">
        <f>IF(N93="zákl. přenesená",J93,0)</f>
        <v>0</v>
      </c>
      <c r="BH93" s="214">
        <f>IF(N93="sníž. přenesená",J93,0)</f>
        <v>0</v>
      </c>
      <c r="BI93" s="214">
        <f>IF(N93="nulová",J93,0)</f>
        <v>0</v>
      </c>
      <c r="BJ93" s="16" t="s">
        <v>79</v>
      </c>
      <c r="BK93" s="214">
        <f>ROUND(I93*H93,2)</f>
        <v>0</v>
      </c>
      <c r="BL93" s="16" t="s">
        <v>724</v>
      </c>
      <c r="BM93" s="16" t="s">
        <v>725</v>
      </c>
    </row>
    <row r="94" spans="2:47" s="1" customFormat="1" ht="12">
      <c r="B94" s="37"/>
      <c r="C94" s="38"/>
      <c r="D94" s="215" t="s">
        <v>133</v>
      </c>
      <c r="E94" s="38"/>
      <c r="F94" s="216" t="s">
        <v>726</v>
      </c>
      <c r="G94" s="38"/>
      <c r="H94" s="38"/>
      <c r="I94" s="129"/>
      <c r="J94" s="38"/>
      <c r="K94" s="38"/>
      <c r="L94" s="42"/>
      <c r="M94" s="217"/>
      <c r="N94" s="78"/>
      <c r="O94" s="78"/>
      <c r="P94" s="78"/>
      <c r="Q94" s="78"/>
      <c r="R94" s="78"/>
      <c r="S94" s="78"/>
      <c r="T94" s="79"/>
      <c r="AT94" s="16" t="s">
        <v>133</v>
      </c>
      <c r="AU94" s="16" t="s">
        <v>81</v>
      </c>
    </row>
    <row r="95" spans="2:63" s="10" customFormat="1" ht="22.8" customHeight="1">
      <c r="B95" s="187"/>
      <c r="C95" s="188"/>
      <c r="D95" s="189" t="s">
        <v>70</v>
      </c>
      <c r="E95" s="201" t="s">
        <v>727</v>
      </c>
      <c r="F95" s="201" t="s">
        <v>728</v>
      </c>
      <c r="G95" s="188"/>
      <c r="H95" s="188"/>
      <c r="I95" s="191"/>
      <c r="J95" s="202">
        <f>BK95</f>
        <v>0</v>
      </c>
      <c r="K95" s="188"/>
      <c r="L95" s="193"/>
      <c r="M95" s="194"/>
      <c r="N95" s="195"/>
      <c r="O95" s="195"/>
      <c r="P95" s="196">
        <f>SUM(P96:P101)</f>
        <v>0</v>
      </c>
      <c r="Q95" s="195"/>
      <c r="R95" s="196">
        <f>SUM(R96:R101)</f>
        <v>0</v>
      </c>
      <c r="S95" s="195"/>
      <c r="T95" s="197">
        <f>SUM(T96:T101)</f>
        <v>0</v>
      </c>
      <c r="AR95" s="198" t="s">
        <v>149</v>
      </c>
      <c r="AT95" s="199" t="s">
        <v>70</v>
      </c>
      <c r="AU95" s="199" t="s">
        <v>79</v>
      </c>
      <c r="AY95" s="198" t="s">
        <v>122</v>
      </c>
      <c r="BK95" s="200">
        <f>SUM(BK96:BK101)</f>
        <v>0</v>
      </c>
    </row>
    <row r="96" spans="2:65" s="1" customFormat="1" ht="16.5" customHeight="1">
      <c r="B96" s="37"/>
      <c r="C96" s="203" t="s">
        <v>129</v>
      </c>
      <c r="D96" s="203" t="s">
        <v>124</v>
      </c>
      <c r="E96" s="204" t="s">
        <v>729</v>
      </c>
      <c r="F96" s="205" t="s">
        <v>730</v>
      </c>
      <c r="G96" s="206" t="s">
        <v>700</v>
      </c>
      <c r="H96" s="207">
        <v>1</v>
      </c>
      <c r="I96" s="208"/>
      <c r="J96" s="209">
        <f>ROUND(I96*H96,2)</f>
        <v>0</v>
      </c>
      <c r="K96" s="205" t="s">
        <v>128</v>
      </c>
      <c r="L96" s="42"/>
      <c r="M96" s="210" t="s">
        <v>19</v>
      </c>
      <c r="N96" s="211" t="s">
        <v>42</v>
      </c>
      <c r="O96" s="78"/>
      <c r="P96" s="212">
        <f>O96*H96</f>
        <v>0</v>
      </c>
      <c r="Q96" s="212">
        <v>0</v>
      </c>
      <c r="R96" s="212">
        <f>Q96*H96</f>
        <v>0</v>
      </c>
      <c r="S96" s="212">
        <v>0</v>
      </c>
      <c r="T96" s="213">
        <f>S96*H96</f>
        <v>0</v>
      </c>
      <c r="AR96" s="16" t="s">
        <v>715</v>
      </c>
      <c r="AT96" s="16" t="s">
        <v>124</v>
      </c>
      <c r="AU96" s="16" t="s">
        <v>81</v>
      </c>
      <c r="AY96" s="16" t="s">
        <v>122</v>
      </c>
      <c r="BE96" s="214">
        <f>IF(N96="základní",J96,0)</f>
        <v>0</v>
      </c>
      <c r="BF96" s="214">
        <f>IF(N96="snížená",J96,0)</f>
        <v>0</v>
      </c>
      <c r="BG96" s="214">
        <f>IF(N96="zákl. přenesená",J96,0)</f>
        <v>0</v>
      </c>
      <c r="BH96" s="214">
        <f>IF(N96="sníž. přenesená",J96,0)</f>
        <v>0</v>
      </c>
      <c r="BI96" s="214">
        <f>IF(N96="nulová",J96,0)</f>
        <v>0</v>
      </c>
      <c r="BJ96" s="16" t="s">
        <v>79</v>
      </c>
      <c r="BK96" s="214">
        <f>ROUND(I96*H96,2)</f>
        <v>0</v>
      </c>
      <c r="BL96" s="16" t="s">
        <v>715</v>
      </c>
      <c r="BM96" s="16" t="s">
        <v>731</v>
      </c>
    </row>
    <row r="97" spans="2:47" s="1" customFormat="1" ht="12">
      <c r="B97" s="37"/>
      <c r="C97" s="38"/>
      <c r="D97" s="215" t="s">
        <v>133</v>
      </c>
      <c r="E97" s="38"/>
      <c r="F97" s="216" t="s">
        <v>732</v>
      </c>
      <c r="G97" s="38"/>
      <c r="H97" s="38"/>
      <c r="I97" s="129"/>
      <c r="J97" s="38"/>
      <c r="K97" s="38"/>
      <c r="L97" s="42"/>
      <c r="M97" s="217"/>
      <c r="N97" s="78"/>
      <c r="O97" s="78"/>
      <c r="P97" s="78"/>
      <c r="Q97" s="78"/>
      <c r="R97" s="78"/>
      <c r="S97" s="78"/>
      <c r="T97" s="79"/>
      <c r="AT97" s="16" t="s">
        <v>133</v>
      </c>
      <c r="AU97" s="16" t="s">
        <v>81</v>
      </c>
    </row>
    <row r="98" spans="2:65" s="1" customFormat="1" ht="16.5" customHeight="1">
      <c r="B98" s="37"/>
      <c r="C98" s="203" t="s">
        <v>149</v>
      </c>
      <c r="D98" s="203" t="s">
        <v>124</v>
      </c>
      <c r="E98" s="204" t="s">
        <v>733</v>
      </c>
      <c r="F98" s="205" t="s">
        <v>734</v>
      </c>
      <c r="G98" s="206" t="s">
        <v>700</v>
      </c>
      <c r="H98" s="207">
        <v>1</v>
      </c>
      <c r="I98" s="208"/>
      <c r="J98" s="209">
        <f>ROUND(I98*H98,2)</f>
        <v>0</v>
      </c>
      <c r="K98" s="205" t="s">
        <v>128</v>
      </c>
      <c r="L98" s="42"/>
      <c r="M98" s="210" t="s">
        <v>19</v>
      </c>
      <c r="N98" s="211" t="s">
        <v>42</v>
      </c>
      <c r="O98" s="78"/>
      <c r="P98" s="212">
        <f>O98*H98</f>
        <v>0</v>
      </c>
      <c r="Q98" s="212">
        <v>0</v>
      </c>
      <c r="R98" s="212">
        <f>Q98*H98</f>
        <v>0</v>
      </c>
      <c r="S98" s="212">
        <v>0</v>
      </c>
      <c r="T98" s="213">
        <f>S98*H98</f>
        <v>0</v>
      </c>
      <c r="AR98" s="16" t="s">
        <v>715</v>
      </c>
      <c r="AT98" s="16" t="s">
        <v>124</v>
      </c>
      <c r="AU98" s="16" t="s">
        <v>81</v>
      </c>
      <c r="AY98" s="16" t="s">
        <v>122</v>
      </c>
      <c r="BE98" s="214">
        <f>IF(N98="základní",J98,0)</f>
        <v>0</v>
      </c>
      <c r="BF98" s="214">
        <f>IF(N98="snížená",J98,0)</f>
        <v>0</v>
      </c>
      <c r="BG98" s="214">
        <f>IF(N98="zákl. přenesená",J98,0)</f>
        <v>0</v>
      </c>
      <c r="BH98" s="214">
        <f>IF(N98="sníž. přenesená",J98,0)</f>
        <v>0</v>
      </c>
      <c r="BI98" s="214">
        <f>IF(N98="nulová",J98,0)</f>
        <v>0</v>
      </c>
      <c r="BJ98" s="16" t="s">
        <v>79</v>
      </c>
      <c r="BK98" s="214">
        <f>ROUND(I98*H98,2)</f>
        <v>0</v>
      </c>
      <c r="BL98" s="16" t="s">
        <v>715</v>
      </c>
      <c r="BM98" s="16" t="s">
        <v>735</v>
      </c>
    </row>
    <row r="99" spans="2:47" s="1" customFormat="1" ht="12">
      <c r="B99" s="37"/>
      <c r="C99" s="38"/>
      <c r="D99" s="215" t="s">
        <v>133</v>
      </c>
      <c r="E99" s="38"/>
      <c r="F99" s="216" t="s">
        <v>736</v>
      </c>
      <c r="G99" s="38"/>
      <c r="H99" s="38"/>
      <c r="I99" s="129"/>
      <c r="J99" s="38"/>
      <c r="K99" s="38"/>
      <c r="L99" s="42"/>
      <c r="M99" s="217"/>
      <c r="N99" s="78"/>
      <c r="O99" s="78"/>
      <c r="P99" s="78"/>
      <c r="Q99" s="78"/>
      <c r="R99" s="78"/>
      <c r="S99" s="78"/>
      <c r="T99" s="79"/>
      <c r="AT99" s="16" t="s">
        <v>133</v>
      </c>
      <c r="AU99" s="16" t="s">
        <v>81</v>
      </c>
    </row>
    <row r="100" spans="2:65" s="1" customFormat="1" ht="16.5" customHeight="1">
      <c r="B100" s="37"/>
      <c r="C100" s="203" t="s">
        <v>161</v>
      </c>
      <c r="D100" s="203" t="s">
        <v>124</v>
      </c>
      <c r="E100" s="204" t="s">
        <v>737</v>
      </c>
      <c r="F100" s="205" t="s">
        <v>738</v>
      </c>
      <c r="G100" s="206" t="s">
        <v>700</v>
      </c>
      <c r="H100" s="207">
        <v>1</v>
      </c>
      <c r="I100" s="208"/>
      <c r="J100" s="209">
        <f>ROUND(I100*H100,2)</f>
        <v>0</v>
      </c>
      <c r="K100" s="205" t="s">
        <v>128</v>
      </c>
      <c r="L100" s="42"/>
      <c r="M100" s="210" t="s">
        <v>19</v>
      </c>
      <c r="N100" s="211" t="s">
        <v>42</v>
      </c>
      <c r="O100" s="78"/>
      <c r="P100" s="212">
        <f>O100*H100</f>
        <v>0</v>
      </c>
      <c r="Q100" s="212">
        <v>0</v>
      </c>
      <c r="R100" s="212">
        <f>Q100*H100</f>
        <v>0</v>
      </c>
      <c r="S100" s="212">
        <v>0</v>
      </c>
      <c r="T100" s="213">
        <f>S100*H100</f>
        <v>0</v>
      </c>
      <c r="AR100" s="16" t="s">
        <v>715</v>
      </c>
      <c r="AT100" s="16" t="s">
        <v>124</v>
      </c>
      <c r="AU100" s="16" t="s">
        <v>81</v>
      </c>
      <c r="AY100" s="16" t="s">
        <v>122</v>
      </c>
      <c r="BE100" s="214">
        <f>IF(N100="základní",J100,0)</f>
        <v>0</v>
      </c>
      <c r="BF100" s="214">
        <f>IF(N100="snížená",J100,0)</f>
        <v>0</v>
      </c>
      <c r="BG100" s="214">
        <f>IF(N100="zákl. přenesená",J100,0)</f>
        <v>0</v>
      </c>
      <c r="BH100" s="214">
        <f>IF(N100="sníž. přenesená",J100,0)</f>
        <v>0</v>
      </c>
      <c r="BI100" s="214">
        <f>IF(N100="nulová",J100,0)</f>
        <v>0</v>
      </c>
      <c r="BJ100" s="16" t="s">
        <v>79</v>
      </c>
      <c r="BK100" s="214">
        <f>ROUND(I100*H100,2)</f>
        <v>0</v>
      </c>
      <c r="BL100" s="16" t="s">
        <v>715</v>
      </c>
      <c r="BM100" s="16" t="s">
        <v>739</v>
      </c>
    </row>
    <row r="101" spans="2:47" s="1" customFormat="1" ht="12">
      <c r="B101" s="37"/>
      <c r="C101" s="38"/>
      <c r="D101" s="215" t="s">
        <v>133</v>
      </c>
      <c r="E101" s="38"/>
      <c r="F101" s="216" t="s">
        <v>740</v>
      </c>
      <c r="G101" s="38"/>
      <c r="H101" s="38"/>
      <c r="I101" s="129"/>
      <c r="J101" s="38"/>
      <c r="K101" s="38"/>
      <c r="L101" s="42"/>
      <c r="M101" s="217"/>
      <c r="N101" s="78"/>
      <c r="O101" s="78"/>
      <c r="P101" s="78"/>
      <c r="Q101" s="78"/>
      <c r="R101" s="78"/>
      <c r="S101" s="78"/>
      <c r="T101" s="79"/>
      <c r="AT101" s="16" t="s">
        <v>133</v>
      </c>
      <c r="AU101" s="16" t="s">
        <v>81</v>
      </c>
    </row>
    <row r="102" spans="2:63" s="10" customFormat="1" ht="22.8" customHeight="1">
      <c r="B102" s="187"/>
      <c r="C102" s="188"/>
      <c r="D102" s="189" t="s">
        <v>70</v>
      </c>
      <c r="E102" s="201" t="s">
        <v>741</v>
      </c>
      <c r="F102" s="201" t="s">
        <v>742</v>
      </c>
      <c r="G102" s="188"/>
      <c r="H102" s="188"/>
      <c r="I102" s="191"/>
      <c r="J102" s="202">
        <f>BK102</f>
        <v>0</v>
      </c>
      <c r="K102" s="188"/>
      <c r="L102" s="193"/>
      <c r="M102" s="194"/>
      <c r="N102" s="195"/>
      <c r="O102" s="195"/>
      <c r="P102" s="196">
        <f>SUM(P103:P106)</f>
        <v>0</v>
      </c>
      <c r="Q102" s="195"/>
      <c r="R102" s="196">
        <f>SUM(R103:R106)</f>
        <v>0</v>
      </c>
      <c r="S102" s="195"/>
      <c r="T102" s="197">
        <f>SUM(T103:T106)</f>
        <v>0</v>
      </c>
      <c r="AR102" s="198" t="s">
        <v>149</v>
      </c>
      <c r="AT102" s="199" t="s">
        <v>70</v>
      </c>
      <c r="AU102" s="199" t="s">
        <v>79</v>
      </c>
      <c r="AY102" s="198" t="s">
        <v>122</v>
      </c>
      <c r="BK102" s="200">
        <f>SUM(BK103:BK106)</f>
        <v>0</v>
      </c>
    </row>
    <row r="103" spans="2:65" s="1" customFormat="1" ht="16.5" customHeight="1">
      <c r="B103" s="37"/>
      <c r="C103" s="203" t="s">
        <v>167</v>
      </c>
      <c r="D103" s="203" t="s">
        <v>124</v>
      </c>
      <c r="E103" s="204" t="s">
        <v>743</v>
      </c>
      <c r="F103" s="205" t="s">
        <v>742</v>
      </c>
      <c r="G103" s="206" t="s">
        <v>700</v>
      </c>
      <c r="H103" s="207">
        <v>1</v>
      </c>
      <c r="I103" s="208"/>
      <c r="J103" s="209">
        <f>ROUND(I103*H103,2)</f>
        <v>0</v>
      </c>
      <c r="K103" s="205" t="s">
        <v>128</v>
      </c>
      <c r="L103" s="42"/>
      <c r="M103" s="210" t="s">
        <v>19</v>
      </c>
      <c r="N103" s="211" t="s">
        <v>42</v>
      </c>
      <c r="O103" s="78"/>
      <c r="P103" s="212">
        <f>O103*H103</f>
        <v>0</v>
      </c>
      <c r="Q103" s="212">
        <v>0</v>
      </c>
      <c r="R103" s="212">
        <f>Q103*H103</f>
        <v>0</v>
      </c>
      <c r="S103" s="212">
        <v>0</v>
      </c>
      <c r="T103" s="213">
        <f>S103*H103</f>
        <v>0</v>
      </c>
      <c r="AR103" s="16" t="s">
        <v>715</v>
      </c>
      <c r="AT103" s="16" t="s">
        <v>124</v>
      </c>
      <c r="AU103" s="16" t="s">
        <v>81</v>
      </c>
      <c r="AY103" s="16" t="s">
        <v>122</v>
      </c>
      <c r="BE103" s="214">
        <f>IF(N103="základní",J103,0)</f>
        <v>0</v>
      </c>
      <c r="BF103" s="214">
        <f>IF(N103="snížená",J103,0)</f>
        <v>0</v>
      </c>
      <c r="BG103" s="214">
        <f>IF(N103="zákl. přenesená",J103,0)</f>
        <v>0</v>
      </c>
      <c r="BH103" s="214">
        <f>IF(N103="sníž. přenesená",J103,0)</f>
        <v>0</v>
      </c>
      <c r="BI103" s="214">
        <f>IF(N103="nulová",J103,0)</f>
        <v>0</v>
      </c>
      <c r="BJ103" s="16" t="s">
        <v>79</v>
      </c>
      <c r="BK103" s="214">
        <f>ROUND(I103*H103,2)</f>
        <v>0</v>
      </c>
      <c r="BL103" s="16" t="s">
        <v>715</v>
      </c>
      <c r="BM103" s="16" t="s">
        <v>744</v>
      </c>
    </row>
    <row r="104" spans="2:47" s="1" customFormat="1" ht="12">
      <c r="B104" s="37"/>
      <c r="C104" s="38"/>
      <c r="D104" s="215" t="s">
        <v>133</v>
      </c>
      <c r="E104" s="38"/>
      <c r="F104" s="216" t="s">
        <v>745</v>
      </c>
      <c r="G104" s="38"/>
      <c r="H104" s="38"/>
      <c r="I104" s="129"/>
      <c r="J104" s="38"/>
      <c r="K104" s="38"/>
      <c r="L104" s="42"/>
      <c r="M104" s="217"/>
      <c r="N104" s="78"/>
      <c r="O104" s="78"/>
      <c r="P104" s="78"/>
      <c r="Q104" s="78"/>
      <c r="R104" s="78"/>
      <c r="S104" s="78"/>
      <c r="T104" s="79"/>
      <c r="AT104" s="16" t="s">
        <v>133</v>
      </c>
      <c r="AU104" s="16" t="s">
        <v>81</v>
      </c>
    </row>
    <row r="105" spans="2:65" s="1" customFormat="1" ht="16.5" customHeight="1">
      <c r="B105" s="37"/>
      <c r="C105" s="203" t="s">
        <v>172</v>
      </c>
      <c r="D105" s="203" t="s">
        <v>124</v>
      </c>
      <c r="E105" s="204" t="s">
        <v>746</v>
      </c>
      <c r="F105" s="205" t="s">
        <v>747</v>
      </c>
      <c r="G105" s="206" t="s">
        <v>342</v>
      </c>
      <c r="H105" s="207">
        <v>2</v>
      </c>
      <c r="I105" s="208"/>
      <c r="J105" s="209">
        <f>ROUND(I105*H105,2)</f>
        <v>0</v>
      </c>
      <c r="K105" s="205" t="s">
        <v>128</v>
      </c>
      <c r="L105" s="42"/>
      <c r="M105" s="210" t="s">
        <v>19</v>
      </c>
      <c r="N105" s="211" t="s">
        <v>42</v>
      </c>
      <c r="O105" s="78"/>
      <c r="P105" s="212">
        <f>O105*H105</f>
        <v>0</v>
      </c>
      <c r="Q105" s="212">
        <v>0</v>
      </c>
      <c r="R105" s="212">
        <f>Q105*H105</f>
        <v>0</v>
      </c>
      <c r="S105" s="212">
        <v>0</v>
      </c>
      <c r="T105" s="213">
        <f>S105*H105</f>
        <v>0</v>
      </c>
      <c r="AR105" s="16" t="s">
        <v>715</v>
      </c>
      <c r="AT105" s="16" t="s">
        <v>124</v>
      </c>
      <c r="AU105" s="16" t="s">
        <v>81</v>
      </c>
      <c r="AY105" s="16" t="s">
        <v>122</v>
      </c>
      <c r="BE105" s="214">
        <f>IF(N105="základní",J105,0)</f>
        <v>0</v>
      </c>
      <c r="BF105" s="214">
        <f>IF(N105="snížená",J105,0)</f>
        <v>0</v>
      </c>
      <c r="BG105" s="214">
        <f>IF(N105="zákl. přenesená",J105,0)</f>
        <v>0</v>
      </c>
      <c r="BH105" s="214">
        <f>IF(N105="sníž. přenesená",J105,0)</f>
        <v>0</v>
      </c>
      <c r="BI105" s="214">
        <f>IF(N105="nulová",J105,0)</f>
        <v>0</v>
      </c>
      <c r="BJ105" s="16" t="s">
        <v>79</v>
      </c>
      <c r="BK105" s="214">
        <f>ROUND(I105*H105,2)</f>
        <v>0</v>
      </c>
      <c r="BL105" s="16" t="s">
        <v>715</v>
      </c>
      <c r="BM105" s="16" t="s">
        <v>748</v>
      </c>
    </row>
    <row r="106" spans="2:47" s="1" customFormat="1" ht="12">
      <c r="B106" s="37"/>
      <c r="C106" s="38"/>
      <c r="D106" s="215" t="s">
        <v>133</v>
      </c>
      <c r="E106" s="38"/>
      <c r="F106" s="216" t="s">
        <v>749</v>
      </c>
      <c r="G106" s="38"/>
      <c r="H106" s="38"/>
      <c r="I106" s="129"/>
      <c r="J106" s="38"/>
      <c r="K106" s="38"/>
      <c r="L106" s="42"/>
      <c r="M106" s="217"/>
      <c r="N106" s="78"/>
      <c r="O106" s="78"/>
      <c r="P106" s="78"/>
      <c r="Q106" s="78"/>
      <c r="R106" s="78"/>
      <c r="S106" s="78"/>
      <c r="T106" s="79"/>
      <c r="AT106" s="16" t="s">
        <v>133</v>
      </c>
      <c r="AU106" s="16" t="s">
        <v>81</v>
      </c>
    </row>
    <row r="107" spans="2:63" s="10" customFormat="1" ht="22.8" customHeight="1">
      <c r="B107" s="187"/>
      <c r="C107" s="188"/>
      <c r="D107" s="189" t="s">
        <v>70</v>
      </c>
      <c r="E107" s="201" t="s">
        <v>750</v>
      </c>
      <c r="F107" s="201" t="s">
        <v>751</v>
      </c>
      <c r="G107" s="188"/>
      <c r="H107" s="188"/>
      <c r="I107" s="191"/>
      <c r="J107" s="202">
        <f>BK107</f>
        <v>0</v>
      </c>
      <c r="K107" s="188"/>
      <c r="L107" s="193"/>
      <c r="M107" s="194"/>
      <c r="N107" s="195"/>
      <c r="O107" s="195"/>
      <c r="P107" s="196">
        <f>SUM(P108:P111)</f>
        <v>0</v>
      </c>
      <c r="Q107" s="195"/>
      <c r="R107" s="196">
        <f>SUM(R108:R111)</f>
        <v>0</v>
      </c>
      <c r="S107" s="195"/>
      <c r="T107" s="197">
        <f>SUM(T108:T111)</f>
        <v>0</v>
      </c>
      <c r="AR107" s="198" t="s">
        <v>149</v>
      </c>
      <c r="AT107" s="199" t="s">
        <v>70</v>
      </c>
      <c r="AU107" s="199" t="s">
        <v>79</v>
      </c>
      <c r="AY107" s="198" t="s">
        <v>122</v>
      </c>
      <c r="BK107" s="200">
        <f>SUM(BK108:BK111)</f>
        <v>0</v>
      </c>
    </row>
    <row r="108" spans="2:65" s="1" customFormat="1" ht="16.5" customHeight="1">
      <c r="B108" s="37"/>
      <c r="C108" s="203" t="s">
        <v>177</v>
      </c>
      <c r="D108" s="203" t="s">
        <v>124</v>
      </c>
      <c r="E108" s="204" t="s">
        <v>752</v>
      </c>
      <c r="F108" s="205" t="s">
        <v>753</v>
      </c>
      <c r="G108" s="206" t="s">
        <v>700</v>
      </c>
      <c r="H108" s="207">
        <v>1</v>
      </c>
      <c r="I108" s="208"/>
      <c r="J108" s="209">
        <f>ROUND(I108*H108,2)</f>
        <v>0</v>
      </c>
      <c r="K108" s="205" t="s">
        <v>128</v>
      </c>
      <c r="L108" s="42"/>
      <c r="M108" s="210" t="s">
        <v>19</v>
      </c>
      <c r="N108" s="211" t="s">
        <v>42</v>
      </c>
      <c r="O108" s="78"/>
      <c r="P108" s="212">
        <f>O108*H108</f>
        <v>0</v>
      </c>
      <c r="Q108" s="212">
        <v>0</v>
      </c>
      <c r="R108" s="212">
        <f>Q108*H108</f>
        <v>0</v>
      </c>
      <c r="S108" s="212">
        <v>0</v>
      </c>
      <c r="T108" s="213">
        <f>S108*H108</f>
        <v>0</v>
      </c>
      <c r="AR108" s="16" t="s">
        <v>715</v>
      </c>
      <c r="AT108" s="16" t="s">
        <v>124</v>
      </c>
      <c r="AU108" s="16" t="s">
        <v>81</v>
      </c>
      <c r="AY108" s="16" t="s">
        <v>122</v>
      </c>
      <c r="BE108" s="214">
        <f>IF(N108="základní",J108,0)</f>
        <v>0</v>
      </c>
      <c r="BF108" s="214">
        <f>IF(N108="snížená",J108,0)</f>
        <v>0</v>
      </c>
      <c r="BG108" s="214">
        <f>IF(N108="zákl. přenesená",J108,0)</f>
        <v>0</v>
      </c>
      <c r="BH108" s="214">
        <f>IF(N108="sníž. přenesená",J108,0)</f>
        <v>0</v>
      </c>
      <c r="BI108" s="214">
        <f>IF(N108="nulová",J108,0)</f>
        <v>0</v>
      </c>
      <c r="BJ108" s="16" t="s">
        <v>79</v>
      </c>
      <c r="BK108" s="214">
        <f>ROUND(I108*H108,2)</f>
        <v>0</v>
      </c>
      <c r="BL108" s="16" t="s">
        <v>715</v>
      </c>
      <c r="BM108" s="16" t="s">
        <v>754</v>
      </c>
    </row>
    <row r="109" spans="2:47" s="1" customFormat="1" ht="12">
      <c r="B109" s="37"/>
      <c r="C109" s="38"/>
      <c r="D109" s="215" t="s">
        <v>133</v>
      </c>
      <c r="E109" s="38"/>
      <c r="F109" s="216" t="s">
        <v>755</v>
      </c>
      <c r="G109" s="38"/>
      <c r="H109" s="38"/>
      <c r="I109" s="129"/>
      <c r="J109" s="38"/>
      <c r="K109" s="38"/>
      <c r="L109" s="42"/>
      <c r="M109" s="217"/>
      <c r="N109" s="78"/>
      <c r="O109" s="78"/>
      <c r="P109" s="78"/>
      <c r="Q109" s="78"/>
      <c r="R109" s="78"/>
      <c r="S109" s="78"/>
      <c r="T109" s="79"/>
      <c r="AT109" s="16" t="s">
        <v>133</v>
      </c>
      <c r="AU109" s="16" t="s">
        <v>81</v>
      </c>
    </row>
    <row r="110" spans="2:65" s="1" customFormat="1" ht="16.5" customHeight="1">
      <c r="B110" s="37"/>
      <c r="C110" s="203" t="s">
        <v>182</v>
      </c>
      <c r="D110" s="203" t="s">
        <v>124</v>
      </c>
      <c r="E110" s="204" t="s">
        <v>756</v>
      </c>
      <c r="F110" s="205" t="s">
        <v>757</v>
      </c>
      <c r="G110" s="206" t="s">
        <v>700</v>
      </c>
      <c r="H110" s="207">
        <v>1</v>
      </c>
      <c r="I110" s="208"/>
      <c r="J110" s="209">
        <f>ROUND(I110*H110,2)</f>
        <v>0</v>
      </c>
      <c r="K110" s="205" t="s">
        <v>128</v>
      </c>
      <c r="L110" s="42"/>
      <c r="M110" s="210" t="s">
        <v>19</v>
      </c>
      <c r="N110" s="211" t="s">
        <v>42</v>
      </c>
      <c r="O110" s="78"/>
      <c r="P110" s="212">
        <f>O110*H110</f>
        <v>0</v>
      </c>
      <c r="Q110" s="212">
        <v>0</v>
      </c>
      <c r="R110" s="212">
        <f>Q110*H110</f>
        <v>0</v>
      </c>
      <c r="S110" s="212">
        <v>0</v>
      </c>
      <c r="T110" s="213">
        <f>S110*H110</f>
        <v>0</v>
      </c>
      <c r="AR110" s="16" t="s">
        <v>715</v>
      </c>
      <c r="AT110" s="16" t="s">
        <v>124</v>
      </c>
      <c r="AU110" s="16" t="s">
        <v>81</v>
      </c>
      <c r="AY110" s="16" t="s">
        <v>122</v>
      </c>
      <c r="BE110" s="214">
        <f>IF(N110="základní",J110,0)</f>
        <v>0</v>
      </c>
      <c r="BF110" s="214">
        <f>IF(N110="snížená",J110,0)</f>
        <v>0</v>
      </c>
      <c r="BG110" s="214">
        <f>IF(N110="zákl. přenesená",J110,0)</f>
        <v>0</v>
      </c>
      <c r="BH110" s="214">
        <f>IF(N110="sníž. přenesená",J110,0)</f>
        <v>0</v>
      </c>
      <c r="BI110" s="214">
        <f>IF(N110="nulová",J110,0)</f>
        <v>0</v>
      </c>
      <c r="BJ110" s="16" t="s">
        <v>79</v>
      </c>
      <c r="BK110" s="214">
        <f>ROUND(I110*H110,2)</f>
        <v>0</v>
      </c>
      <c r="BL110" s="16" t="s">
        <v>715</v>
      </c>
      <c r="BM110" s="16" t="s">
        <v>758</v>
      </c>
    </row>
    <row r="111" spans="2:47" s="1" customFormat="1" ht="12">
      <c r="B111" s="37"/>
      <c r="C111" s="38"/>
      <c r="D111" s="215" t="s">
        <v>133</v>
      </c>
      <c r="E111" s="38"/>
      <c r="F111" s="216" t="s">
        <v>759</v>
      </c>
      <c r="G111" s="38"/>
      <c r="H111" s="38"/>
      <c r="I111" s="129"/>
      <c r="J111" s="38"/>
      <c r="K111" s="38"/>
      <c r="L111" s="42"/>
      <c r="M111" s="217"/>
      <c r="N111" s="78"/>
      <c r="O111" s="78"/>
      <c r="P111" s="78"/>
      <c r="Q111" s="78"/>
      <c r="R111" s="78"/>
      <c r="S111" s="78"/>
      <c r="T111" s="79"/>
      <c r="AT111" s="16" t="s">
        <v>133</v>
      </c>
      <c r="AU111" s="16" t="s">
        <v>81</v>
      </c>
    </row>
    <row r="112" spans="2:63" s="10" customFormat="1" ht="22.8" customHeight="1">
      <c r="B112" s="187"/>
      <c r="C112" s="188"/>
      <c r="D112" s="189" t="s">
        <v>70</v>
      </c>
      <c r="E112" s="201" t="s">
        <v>760</v>
      </c>
      <c r="F112" s="201" t="s">
        <v>761</v>
      </c>
      <c r="G112" s="188"/>
      <c r="H112" s="188"/>
      <c r="I112" s="191"/>
      <c r="J112" s="202">
        <f>BK112</f>
        <v>0</v>
      </c>
      <c r="K112" s="188"/>
      <c r="L112" s="193"/>
      <c r="M112" s="194"/>
      <c r="N112" s="195"/>
      <c r="O112" s="195"/>
      <c r="P112" s="196">
        <f>SUM(P113:P115)</f>
        <v>0</v>
      </c>
      <c r="Q112" s="195"/>
      <c r="R112" s="196">
        <f>SUM(R113:R115)</f>
        <v>0</v>
      </c>
      <c r="S112" s="195"/>
      <c r="T112" s="197">
        <f>SUM(T113:T115)</f>
        <v>0</v>
      </c>
      <c r="AR112" s="198" t="s">
        <v>149</v>
      </c>
      <c r="AT112" s="199" t="s">
        <v>70</v>
      </c>
      <c r="AU112" s="199" t="s">
        <v>79</v>
      </c>
      <c r="AY112" s="198" t="s">
        <v>122</v>
      </c>
      <c r="BK112" s="200">
        <f>SUM(BK113:BK115)</f>
        <v>0</v>
      </c>
    </row>
    <row r="113" spans="2:65" s="1" customFormat="1" ht="16.5" customHeight="1">
      <c r="B113" s="37"/>
      <c r="C113" s="203" t="s">
        <v>189</v>
      </c>
      <c r="D113" s="203" t="s">
        <v>124</v>
      </c>
      <c r="E113" s="204" t="s">
        <v>762</v>
      </c>
      <c r="F113" s="205" t="s">
        <v>763</v>
      </c>
      <c r="G113" s="206" t="s">
        <v>700</v>
      </c>
      <c r="H113" s="207">
        <v>1</v>
      </c>
      <c r="I113" s="208"/>
      <c r="J113" s="209">
        <f>ROUND(I113*H113,2)</f>
        <v>0</v>
      </c>
      <c r="K113" s="205" t="s">
        <v>128</v>
      </c>
      <c r="L113" s="42"/>
      <c r="M113" s="210" t="s">
        <v>19</v>
      </c>
      <c r="N113" s="211" t="s">
        <v>42</v>
      </c>
      <c r="O113" s="78"/>
      <c r="P113" s="212">
        <f>O113*H113</f>
        <v>0</v>
      </c>
      <c r="Q113" s="212">
        <v>0</v>
      </c>
      <c r="R113" s="212">
        <f>Q113*H113</f>
        <v>0</v>
      </c>
      <c r="S113" s="212">
        <v>0</v>
      </c>
      <c r="T113" s="213">
        <f>S113*H113</f>
        <v>0</v>
      </c>
      <c r="AR113" s="16" t="s">
        <v>715</v>
      </c>
      <c r="AT113" s="16" t="s">
        <v>124</v>
      </c>
      <c r="AU113" s="16" t="s">
        <v>81</v>
      </c>
      <c r="AY113" s="16" t="s">
        <v>122</v>
      </c>
      <c r="BE113" s="214">
        <f>IF(N113="základní",J113,0)</f>
        <v>0</v>
      </c>
      <c r="BF113" s="214">
        <f>IF(N113="snížená",J113,0)</f>
        <v>0</v>
      </c>
      <c r="BG113" s="214">
        <f>IF(N113="zákl. přenesená",J113,0)</f>
        <v>0</v>
      </c>
      <c r="BH113" s="214">
        <f>IF(N113="sníž. přenesená",J113,0)</f>
        <v>0</v>
      </c>
      <c r="BI113" s="214">
        <f>IF(N113="nulová",J113,0)</f>
        <v>0</v>
      </c>
      <c r="BJ113" s="16" t="s">
        <v>79</v>
      </c>
      <c r="BK113" s="214">
        <f>ROUND(I113*H113,2)</f>
        <v>0</v>
      </c>
      <c r="BL113" s="16" t="s">
        <v>715</v>
      </c>
      <c r="BM113" s="16" t="s">
        <v>764</v>
      </c>
    </row>
    <row r="114" spans="2:65" s="1" customFormat="1" ht="16.5" customHeight="1">
      <c r="B114" s="37"/>
      <c r="C114" s="203" t="s">
        <v>195</v>
      </c>
      <c r="D114" s="203" t="s">
        <v>124</v>
      </c>
      <c r="E114" s="204" t="s">
        <v>765</v>
      </c>
      <c r="F114" s="205" t="s">
        <v>766</v>
      </c>
      <c r="G114" s="206" t="s">
        <v>700</v>
      </c>
      <c r="H114" s="207">
        <v>1</v>
      </c>
      <c r="I114" s="208"/>
      <c r="J114" s="209">
        <f>ROUND(I114*H114,2)</f>
        <v>0</v>
      </c>
      <c r="K114" s="205" t="s">
        <v>19</v>
      </c>
      <c r="L114" s="42"/>
      <c r="M114" s="210" t="s">
        <v>19</v>
      </c>
      <c r="N114" s="211" t="s">
        <v>42</v>
      </c>
      <c r="O114" s="78"/>
      <c r="P114" s="212">
        <f>O114*H114</f>
        <v>0</v>
      </c>
      <c r="Q114" s="212">
        <v>0</v>
      </c>
      <c r="R114" s="212">
        <f>Q114*H114</f>
        <v>0</v>
      </c>
      <c r="S114" s="212">
        <v>0</v>
      </c>
      <c r="T114" s="213">
        <f>S114*H114</f>
        <v>0</v>
      </c>
      <c r="AR114" s="16" t="s">
        <v>715</v>
      </c>
      <c r="AT114" s="16" t="s">
        <v>124</v>
      </c>
      <c r="AU114" s="16" t="s">
        <v>81</v>
      </c>
      <c r="AY114" s="16" t="s">
        <v>122</v>
      </c>
      <c r="BE114" s="214">
        <f>IF(N114="základní",J114,0)</f>
        <v>0</v>
      </c>
      <c r="BF114" s="214">
        <f>IF(N114="snížená",J114,0)</f>
        <v>0</v>
      </c>
      <c r="BG114" s="214">
        <f>IF(N114="zákl. přenesená",J114,0)</f>
        <v>0</v>
      </c>
      <c r="BH114" s="214">
        <f>IF(N114="sníž. přenesená",J114,0)</f>
        <v>0</v>
      </c>
      <c r="BI114" s="214">
        <f>IF(N114="nulová",J114,0)</f>
        <v>0</v>
      </c>
      <c r="BJ114" s="16" t="s">
        <v>79</v>
      </c>
      <c r="BK114" s="214">
        <f>ROUND(I114*H114,2)</f>
        <v>0</v>
      </c>
      <c r="BL114" s="16" t="s">
        <v>715</v>
      </c>
      <c r="BM114" s="16" t="s">
        <v>767</v>
      </c>
    </row>
    <row r="115" spans="2:47" s="1" customFormat="1" ht="12">
      <c r="B115" s="37"/>
      <c r="C115" s="38"/>
      <c r="D115" s="215" t="s">
        <v>133</v>
      </c>
      <c r="E115" s="38"/>
      <c r="F115" s="216" t="s">
        <v>768</v>
      </c>
      <c r="G115" s="38"/>
      <c r="H115" s="38"/>
      <c r="I115" s="129"/>
      <c r="J115" s="38"/>
      <c r="K115" s="38"/>
      <c r="L115" s="42"/>
      <c r="M115" s="217"/>
      <c r="N115" s="78"/>
      <c r="O115" s="78"/>
      <c r="P115" s="78"/>
      <c r="Q115" s="78"/>
      <c r="R115" s="78"/>
      <c r="S115" s="78"/>
      <c r="T115" s="79"/>
      <c r="AT115" s="16" t="s">
        <v>133</v>
      </c>
      <c r="AU115" s="16" t="s">
        <v>81</v>
      </c>
    </row>
    <row r="116" spans="2:63" s="10" customFormat="1" ht="22.8" customHeight="1">
      <c r="B116" s="187"/>
      <c r="C116" s="188"/>
      <c r="D116" s="189" t="s">
        <v>70</v>
      </c>
      <c r="E116" s="201" t="s">
        <v>769</v>
      </c>
      <c r="F116" s="201" t="s">
        <v>770</v>
      </c>
      <c r="G116" s="188"/>
      <c r="H116" s="188"/>
      <c r="I116" s="191"/>
      <c r="J116" s="202">
        <f>BK116</f>
        <v>0</v>
      </c>
      <c r="K116" s="188"/>
      <c r="L116" s="193"/>
      <c r="M116" s="194"/>
      <c r="N116" s="195"/>
      <c r="O116" s="195"/>
      <c r="P116" s="196">
        <f>SUM(P117:P118)</f>
        <v>0</v>
      </c>
      <c r="Q116" s="195"/>
      <c r="R116" s="196">
        <f>SUM(R117:R118)</f>
        <v>0</v>
      </c>
      <c r="S116" s="195"/>
      <c r="T116" s="197">
        <f>SUM(T117:T118)</f>
        <v>0</v>
      </c>
      <c r="AR116" s="198" t="s">
        <v>149</v>
      </c>
      <c r="AT116" s="199" t="s">
        <v>70</v>
      </c>
      <c r="AU116" s="199" t="s">
        <v>79</v>
      </c>
      <c r="AY116" s="198" t="s">
        <v>122</v>
      </c>
      <c r="BK116" s="200">
        <f>SUM(BK117:BK118)</f>
        <v>0</v>
      </c>
    </row>
    <row r="117" spans="2:65" s="1" customFormat="1" ht="16.5" customHeight="1">
      <c r="B117" s="37"/>
      <c r="C117" s="203" t="s">
        <v>201</v>
      </c>
      <c r="D117" s="203" t="s">
        <v>124</v>
      </c>
      <c r="E117" s="204" t="s">
        <v>771</v>
      </c>
      <c r="F117" s="205" t="s">
        <v>772</v>
      </c>
      <c r="G117" s="206" t="s">
        <v>700</v>
      </c>
      <c r="H117" s="207">
        <v>1</v>
      </c>
      <c r="I117" s="208"/>
      <c r="J117" s="209">
        <f>ROUND(I117*H117,2)</f>
        <v>0</v>
      </c>
      <c r="K117" s="205" t="s">
        <v>128</v>
      </c>
      <c r="L117" s="42"/>
      <c r="M117" s="210" t="s">
        <v>19</v>
      </c>
      <c r="N117" s="211" t="s">
        <v>42</v>
      </c>
      <c r="O117" s="78"/>
      <c r="P117" s="212">
        <f>O117*H117</f>
        <v>0</v>
      </c>
      <c r="Q117" s="212">
        <v>0</v>
      </c>
      <c r="R117" s="212">
        <f>Q117*H117</f>
        <v>0</v>
      </c>
      <c r="S117" s="212">
        <v>0</v>
      </c>
      <c r="T117" s="213">
        <f>S117*H117</f>
        <v>0</v>
      </c>
      <c r="AR117" s="16" t="s">
        <v>715</v>
      </c>
      <c r="AT117" s="16" t="s">
        <v>124</v>
      </c>
      <c r="AU117" s="16" t="s">
        <v>81</v>
      </c>
      <c r="AY117" s="16" t="s">
        <v>122</v>
      </c>
      <c r="BE117" s="214">
        <f>IF(N117="základní",J117,0)</f>
        <v>0</v>
      </c>
      <c r="BF117" s="214">
        <f>IF(N117="snížená",J117,0)</f>
        <v>0</v>
      </c>
      <c r="BG117" s="214">
        <f>IF(N117="zákl. přenesená",J117,0)</f>
        <v>0</v>
      </c>
      <c r="BH117" s="214">
        <f>IF(N117="sníž. přenesená",J117,0)</f>
        <v>0</v>
      </c>
      <c r="BI117" s="214">
        <f>IF(N117="nulová",J117,0)</f>
        <v>0</v>
      </c>
      <c r="BJ117" s="16" t="s">
        <v>79</v>
      </c>
      <c r="BK117" s="214">
        <f>ROUND(I117*H117,2)</f>
        <v>0</v>
      </c>
      <c r="BL117" s="16" t="s">
        <v>715</v>
      </c>
      <c r="BM117" s="16" t="s">
        <v>773</v>
      </c>
    </row>
    <row r="118" spans="2:47" s="1" customFormat="1" ht="12">
      <c r="B118" s="37"/>
      <c r="C118" s="38"/>
      <c r="D118" s="215" t="s">
        <v>133</v>
      </c>
      <c r="E118" s="38"/>
      <c r="F118" s="216" t="s">
        <v>774</v>
      </c>
      <c r="G118" s="38"/>
      <c r="H118" s="38"/>
      <c r="I118" s="129"/>
      <c r="J118" s="38"/>
      <c r="K118" s="38"/>
      <c r="L118" s="42"/>
      <c r="M118" s="260"/>
      <c r="N118" s="261"/>
      <c r="O118" s="261"/>
      <c r="P118" s="261"/>
      <c r="Q118" s="261"/>
      <c r="R118" s="261"/>
      <c r="S118" s="261"/>
      <c r="T118" s="262"/>
      <c r="AT118" s="16" t="s">
        <v>133</v>
      </c>
      <c r="AU118" s="16" t="s">
        <v>81</v>
      </c>
    </row>
    <row r="119" spans="2:12" s="1" customFormat="1" ht="6.95" customHeight="1">
      <c r="B119" s="56"/>
      <c r="C119" s="57"/>
      <c r="D119" s="57"/>
      <c r="E119" s="57"/>
      <c r="F119" s="57"/>
      <c r="G119" s="57"/>
      <c r="H119" s="57"/>
      <c r="I119" s="153"/>
      <c r="J119" s="57"/>
      <c r="K119" s="57"/>
      <c r="L119" s="42"/>
    </row>
  </sheetData>
  <sheetProtection password="CC35" sheet="1" objects="1" scenarios="1" formatColumns="0" formatRows="0" autoFilter="0"/>
  <autoFilter ref="C85:K118"/>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63" customWidth="1"/>
    <col min="2" max="2" width="1.7109375" style="263" customWidth="1"/>
    <col min="3" max="4" width="5.00390625" style="263" customWidth="1"/>
    <col min="5" max="5" width="11.7109375" style="263" customWidth="1"/>
    <col min="6" max="6" width="9.140625" style="263" customWidth="1"/>
    <col min="7" max="7" width="5.00390625" style="263" customWidth="1"/>
    <col min="8" max="8" width="77.8515625" style="263" customWidth="1"/>
    <col min="9" max="10" width="20.00390625" style="263" customWidth="1"/>
    <col min="11" max="11" width="1.7109375" style="263" customWidth="1"/>
  </cols>
  <sheetData>
    <row r="1" ht="37.5" customHeight="1"/>
    <row r="2" spans="2:11" ht="7.5" customHeight="1">
      <c r="B2" s="264"/>
      <c r="C2" s="265"/>
      <c r="D2" s="265"/>
      <c r="E2" s="265"/>
      <c r="F2" s="265"/>
      <c r="G2" s="265"/>
      <c r="H2" s="265"/>
      <c r="I2" s="265"/>
      <c r="J2" s="265"/>
      <c r="K2" s="266"/>
    </row>
    <row r="3" spans="2:11" s="14" customFormat="1" ht="45" customHeight="1">
      <c r="B3" s="267"/>
      <c r="C3" s="268" t="s">
        <v>775</v>
      </c>
      <c r="D3" s="268"/>
      <c r="E3" s="268"/>
      <c r="F3" s="268"/>
      <c r="G3" s="268"/>
      <c r="H3" s="268"/>
      <c r="I3" s="268"/>
      <c r="J3" s="268"/>
      <c r="K3" s="269"/>
    </row>
    <row r="4" spans="2:11" ht="25.5" customHeight="1">
      <c r="B4" s="270"/>
      <c r="C4" s="271" t="s">
        <v>776</v>
      </c>
      <c r="D4" s="271"/>
      <c r="E4" s="271"/>
      <c r="F4" s="271"/>
      <c r="G4" s="271"/>
      <c r="H4" s="271"/>
      <c r="I4" s="271"/>
      <c r="J4" s="271"/>
      <c r="K4" s="272"/>
    </row>
    <row r="5" spans="2:11" ht="5.25" customHeight="1">
      <c r="B5" s="270"/>
      <c r="C5" s="273"/>
      <c r="D5" s="273"/>
      <c r="E5" s="273"/>
      <c r="F5" s="273"/>
      <c r="G5" s="273"/>
      <c r="H5" s="273"/>
      <c r="I5" s="273"/>
      <c r="J5" s="273"/>
      <c r="K5" s="272"/>
    </row>
    <row r="6" spans="2:11" ht="15" customHeight="1">
      <c r="B6" s="270"/>
      <c r="C6" s="274" t="s">
        <v>777</v>
      </c>
      <c r="D6" s="274"/>
      <c r="E6" s="274"/>
      <c r="F6" s="274"/>
      <c r="G6" s="274"/>
      <c r="H6" s="274"/>
      <c r="I6" s="274"/>
      <c r="J6" s="274"/>
      <c r="K6" s="272"/>
    </row>
    <row r="7" spans="2:11" ht="15" customHeight="1">
      <c r="B7" s="275"/>
      <c r="C7" s="274" t="s">
        <v>778</v>
      </c>
      <c r="D7" s="274"/>
      <c r="E7" s="274"/>
      <c r="F7" s="274"/>
      <c r="G7" s="274"/>
      <c r="H7" s="274"/>
      <c r="I7" s="274"/>
      <c r="J7" s="274"/>
      <c r="K7" s="272"/>
    </row>
    <row r="8" spans="2:11" ht="12.75" customHeight="1">
      <c r="B8" s="275"/>
      <c r="C8" s="274"/>
      <c r="D8" s="274"/>
      <c r="E8" s="274"/>
      <c r="F8" s="274"/>
      <c r="G8" s="274"/>
      <c r="H8" s="274"/>
      <c r="I8" s="274"/>
      <c r="J8" s="274"/>
      <c r="K8" s="272"/>
    </row>
    <row r="9" spans="2:11" ht="15" customHeight="1">
      <c r="B9" s="275"/>
      <c r="C9" s="274" t="s">
        <v>779</v>
      </c>
      <c r="D9" s="274"/>
      <c r="E9" s="274"/>
      <c r="F9" s="274"/>
      <c r="G9" s="274"/>
      <c r="H9" s="274"/>
      <c r="I9" s="274"/>
      <c r="J9" s="274"/>
      <c r="K9" s="272"/>
    </row>
    <row r="10" spans="2:11" ht="15" customHeight="1">
      <c r="B10" s="275"/>
      <c r="C10" s="274"/>
      <c r="D10" s="274" t="s">
        <v>780</v>
      </c>
      <c r="E10" s="274"/>
      <c r="F10" s="274"/>
      <c r="G10" s="274"/>
      <c r="H10" s="274"/>
      <c r="I10" s="274"/>
      <c r="J10" s="274"/>
      <c r="K10" s="272"/>
    </row>
    <row r="11" spans="2:11" ht="15" customHeight="1">
      <c r="B11" s="275"/>
      <c r="C11" s="276"/>
      <c r="D11" s="274" t="s">
        <v>781</v>
      </c>
      <c r="E11" s="274"/>
      <c r="F11" s="274"/>
      <c r="G11" s="274"/>
      <c r="H11" s="274"/>
      <c r="I11" s="274"/>
      <c r="J11" s="274"/>
      <c r="K11" s="272"/>
    </row>
    <row r="12" spans="2:11" ht="15" customHeight="1">
      <c r="B12" s="275"/>
      <c r="C12" s="276"/>
      <c r="D12" s="274"/>
      <c r="E12" s="274"/>
      <c r="F12" s="274"/>
      <c r="G12" s="274"/>
      <c r="H12" s="274"/>
      <c r="I12" s="274"/>
      <c r="J12" s="274"/>
      <c r="K12" s="272"/>
    </row>
    <row r="13" spans="2:11" ht="15" customHeight="1">
      <c r="B13" s="275"/>
      <c r="C13" s="276"/>
      <c r="D13" s="277" t="s">
        <v>782</v>
      </c>
      <c r="E13" s="274"/>
      <c r="F13" s="274"/>
      <c r="G13" s="274"/>
      <c r="H13" s="274"/>
      <c r="I13" s="274"/>
      <c r="J13" s="274"/>
      <c r="K13" s="272"/>
    </row>
    <row r="14" spans="2:11" ht="12.75" customHeight="1">
      <c r="B14" s="275"/>
      <c r="C14" s="276"/>
      <c r="D14" s="276"/>
      <c r="E14" s="276"/>
      <c r="F14" s="276"/>
      <c r="G14" s="276"/>
      <c r="H14" s="276"/>
      <c r="I14" s="276"/>
      <c r="J14" s="276"/>
      <c r="K14" s="272"/>
    </row>
    <row r="15" spans="2:11" ht="15" customHeight="1">
      <c r="B15" s="275"/>
      <c r="C15" s="276"/>
      <c r="D15" s="274" t="s">
        <v>783</v>
      </c>
      <c r="E15" s="274"/>
      <c r="F15" s="274"/>
      <c r="G15" s="274"/>
      <c r="H15" s="274"/>
      <c r="I15" s="274"/>
      <c r="J15" s="274"/>
      <c r="K15" s="272"/>
    </row>
    <row r="16" spans="2:11" ht="15" customHeight="1">
      <c r="B16" s="275"/>
      <c r="C16" s="276"/>
      <c r="D16" s="274" t="s">
        <v>784</v>
      </c>
      <c r="E16" s="274"/>
      <c r="F16" s="274"/>
      <c r="G16" s="274"/>
      <c r="H16" s="274"/>
      <c r="I16" s="274"/>
      <c r="J16" s="274"/>
      <c r="K16" s="272"/>
    </row>
    <row r="17" spans="2:11" ht="15" customHeight="1">
      <c r="B17" s="275"/>
      <c r="C17" s="276"/>
      <c r="D17" s="274" t="s">
        <v>785</v>
      </c>
      <c r="E17" s="274"/>
      <c r="F17" s="274"/>
      <c r="G17" s="274"/>
      <c r="H17" s="274"/>
      <c r="I17" s="274"/>
      <c r="J17" s="274"/>
      <c r="K17" s="272"/>
    </row>
    <row r="18" spans="2:11" ht="15" customHeight="1">
      <c r="B18" s="275"/>
      <c r="C18" s="276"/>
      <c r="D18" s="276"/>
      <c r="E18" s="278" t="s">
        <v>78</v>
      </c>
      <c r="F18" s="274" t="s">
        <v>786</v>
      </c>
      <c r="G18" s="274"/>
      <c r="H18" s="274"/>
      <c r="I18" s="274"/>
      <c r="J18" s="274"/>
      <c r="K18" s="272"/>
    </row>
    <row r="19" spans="2:11" ht="15" customHeight="1">
      <c r="B19" s="275"/>
      <c r="C19" s="276"/>
      <c r="D19" s="276"/>
      <c r="E19" s="278" t="s">
        <v>787</v>
      </c>
      <c r="F19" s="274" t="s">
        <v>788</v>
      </c>
      <c r="G19" s="274"/>
      <c r="H19" s="274"/>
      <c r="I19" s="274"/>
      <c r="J19" s="274"/>
      <c r="K19" s="272"/>
    </row>
    <row r="20" spans="2:11" ht="15" customHeight="1">
      <c r="B20" s="275"/>
      <c r="C20" s="276"/>
      <c r="D20" s="276"/>
      <c r="E20" s="278" t="s">
        <v>789</v>
      </c>
      <c r="F20" s="274" t="s">
        <v>790</v>
      </c>
      <c r="G20" s="274"/>
      <c r="H20" s="274"/>
      <c r="I20" s="274"/>
      <c r="J20" s="274"/>
      <c r="K20" s="272"/>
    </row>
    <row r="21" spans="2:11" ht="15" customHeight="1">
      <c r="B21" s="275"/>
      <c r="C21" s="276"/>
      <c r="D21" s="276"/>
      <c r="E21" s="278" t="s">
        <v>791</v>
      </c>
      <c r="F21" s="274" t="s">
        <v>89</v>
      </c>
      <c r="G21" s="274"/>
      <c r="H21" s="274"/>
      <c r="I21" s="274"/>
      <c r="J21" s="274"/>
      <c r="K21" s="272"/>
    </row>
    <row r="22" spans="2:11" ht="15" customHeight="1">
      <c r="B22" s="275"/>
      <c r="C22" s="276"/>
      <c r="D22" s="276"/>
      <c r="E22" s="278" t="s">
        <v>792</v>
      </c>
      <c r="F22" s="274" t="s">
        <v>793</v>
      </c>
      <c r="G22" s="274"/>
      <c r="H22" s="274"/>
      <c r="I22" s="274"/>
      <c r="J22" s="274"/>
      <c r="K22" s="272"/>
    </row>
    <row r="23" spans="2:11" ht="15" customHeight="1">
      <c r="B23" s="275"/>
      <c r="C23" s="276"/>
      <c r="D23" s="276"/>
      <c r="E23" s="278" t="s">
        <v>794</v>
      </c>
      <c r="F23" s="274" t="s">
        <v>795</v>
      </c>
      <c r="G23" s="274"/>
      <c r="H23" s="274"/>
      <c r="I23" s="274"/>
      <c r="J23" s="274"/>
      <c r="K23" s="272"/>
    </row>
    <row r="24" spans="2:11" ht="12.75" customHeight="1">
      <c r="B24" s="275"/>
      <c r="C24" s="276"/>
      <c r="D24" s="276"/>
      <c r="E24" s="276"/>
      <c r="F24" s="276"/>
      <c r="G24" s="276"/>
      <c r="H24" s="276"/>
      <c r="I24" s="276"/>
      <c r="J24" s="276"/>
      <c r="K24" s="272"/>
    </row>
    <row r="25" spans="2:11" ht="15" customHeight="1">
      <c r="B25" s="275"/>
      <c r="C25" s="274" t="s">
        <v>796</v>
      </c>
      <c r="D25" s="274"/>
      <c r="E25" s="274"/>
      <c r="F25" s="274"/>
      <c r="G25" s="274"/>
      <c r="H25" s="274"/>
      <c r="I25" s="274"/>
      <c r="J25" s="274"/>
      <c r="K25" s="272"/>
    </row>
    <row r="26" spans="2:11" ht="15" customHeight="1">
      <c r="B26" s="275"/>
      <c r="C26" s="274" t="s">
        <v>797</v>
      </c>
      <c r="D26" s="274"/>
      <c r="E26" s="274"/>
      <c r="F26" s="274"/>
      <c r="G26" s="274"/>
      <c r="H26" s="274"/>
      <c r="I26" s="274"/>
      <c r="J26" s="274"/>
      <c r="K26" s="272"/>
    </row>
    <row r="27" spans="2:11" ht="15" customHeight="1">
      <c r="B27" s="275"/>
      <c r="C27" s="274"/>
      <c r="D27" s="274" t="s">
        <v>798</v>
      </c>
      <c r="E27" s="274"/>
      <c r="F27" s="274"/>
      <c r="G27" s="274"/>
      <c r="H27" s="274"/>
      <c r="I27" s="274"/>
      <c r="J27" s="274"/>
      <c r="K27" s="272"/>
    </row>
    <row r="28" spans="2:11" ht="15" customHeight="1">
      <c r="B28" s="275"/>
      <c r="C28" s="276"/>
      <c r="D28" s="274" t="s">
        <v>799</v>
      </c>
      <c r="E28" s="274"/>
      <c r="F28" s="274"/>
      <c r="G28" s="274"/>
      <c r="H28" s="274"/>
      <c r="I28" s="274"/>
      <c r="J28" s="274"/>
      <c r="K28" s="272"/>
    </row>
    <row r="29" spans="2:11" ht="12.75" customHeight="1">
      <c r="B29" s="275"/>
      <c r="C29" s="276"/>
      <c r="D29" s="276"/>
      <c r="E29" s="276"/>
      <c r="F29" s="276"/>
      <c r="G29" s="276"/>
      <c r="H29" s="276"/>
      <c r="I29" s="276"/>
      <c r="J29" s="276"/>
      <c r="K29" s="272"/>
    </row>
    <row r="30" spans="2:11" ht="15" customHeight="1">
      <c r="B30" s="275"/>
      <c r="C30" s="276"/>
      <c r="D30" s="274" t="s">
        <v>800</v>
      </c>
      <c r="E30" s="274"/>
      <c r="F30" s="274"/>
      <c r="G30" s="274"/>
      <c r="H30" s="274"/>
      <c r="I30" s="274"/>
      <c r="J30" s="274"/>
      <c r="K30" s="272"/>
    </row>
    <row r="31" spans="2:11" ht="15" customHeight="1">
      <c r="B31" s="275"/>
      <c r="C31" s="276"/>
      <c r="D31" s="274" t="s">
        <v>801</v>
      </c>
      <c r="E31" s="274"/>
      <c r="F31" s="274"/>
      <c r="G31" s="274"/>
      <c r="H31" s="274"/>
      <c r="I31" s="274"/>
      <c r="J31" s="274"/>
      <c r="K31" s="272"/>
    </row>
    <row r="32" spans="2:11" ht="12.75" customHeight="1">
      <c r="B32" s="275"/>
      <c r="C32" s="276"/>
      <c r="D32" s="276"/>
      <c r="E32" s="276"/>
      <c r="F32" s="276"/>
      <c r="G32" s="276"/>
      <c r="H32" s="276"/>
      <c r="I32" s="276"/>
      <c r="J32" s="276"/>
      <c r="K32" s="272"/>
    </row>
    <row r="33" spans="2:11" ht="15" customHeight="1">
      <c r="B33" s="275"/>
      <c r="C33" s="276"/>
      <c r="D33" s="274" t="s">
        <v>802</v>
      </c>
      <c r="E33" s="274"/>
      <c r="F33" s="274"/>
      <c r="G33" s="274"/>
      <c r="H33" s="274"/>
      <c r="I33" s="274"/>
      <c r="J33" s="274"/>
      <c r="K33" s="272"/>
    </row>
    <row r="34" spans="2:11" ht="15" customHeight="1">
      <c r="B34" s="275"/>
      <c r="C34" s="276"/>
      <c r="D34" s="274" t="s">
        <v>803</v>
      </c>
      <c r="E34" s="274"/>
      <c r="F34" s="274"/>
      <c r="G34" s="274"/>
      <c r="H34" s="274"/>
      <c r="I34" s="274"/>
      <c r="J34" s="274"/>
      <c r="K34" s="272"/>
    </row>
    <row r="35" spans="2:11" ht="15" customHeight="1">
      <c r="B35" s="275"/>
      <c r="C35" s="276"/>
      <c r="D35" s="274" t="s">
        <v>804</v>
      </c>
      <c r="E35" s="274"/>
      <c r="F35" s="274"/>
      <c r="G35" s="274"/>
      <c r="H35" s="274"/>
      <c r="I35" s="274"/>
      <c r="J35" s="274"/>
      <c r="K35" s="272"/>
    </row>
    <row r="36" spans="2:11" ht="15" customHeight="1">
      <c r="B36" s="275"/>
      <c r="C36" s="276"/>
      <c r="D36" s="274"/>
      <c r="E36" s="277" t="s">
        <v>108</v>
      </c>
      <c r="F36" s="274"/>
      <c r="G36" s="274" t="s">
        <v>805</v>
      </c>
      <c r="H36" s="274"/>
      <c r="I36" s="274"/>
      <c r="J36" s="274"/>
      <c r="K36" s="272"/>
    </row>
    <row r="37" spans="2:11" ht="30.75" customHeight="1">
      <c r="B37" s="275"/>
      <c r="C37" s="276"/>
      <c r="D37" s="274"/>
      <c r="E37" s="277" t="s">
        <v>806</v>
      </c>
      <c r="F37" s="274"/>
      <c r="G37" s="274" t="s">
        <v>807</v>
      </c>
      <c r="H37" s="274"/>
      <c r="I37" s="274"/>
      <c r="J37" s="274"/>
      <c r="K37" s="272"/>
    </row>
    <row r="38" spans="2:11" ht="15" customHeight="1">
      <c r="B38" s="275"/>
      <c r="C38" s="276"/>
      <c r="D38" s="274"/>
      <c r="E38" s="277" t="s">
        <v>52</v>
      </c>
      <c r="F38" s="274"/>
      <c r="G38" s="274" t="s">
        <v>808</v>
      </c>
      <c r="H38" s="274"/>
      <c r="I38" s="274"/>
      <c r="J38" s="274"/>
      <c r="K38" s="272"/>
    </row>
    <row r="39" spans="2:11" ht="15" customHeight="1">
      <c r="B39" s="275"/>
      <c r="C39" s="276"/>
      <c r="D39" s="274"/>
      <c r="E39" s="277" t="s">
        <v>53</v>
      </c>
      <c r="F39" s="274"/>
      <c r="G39" s="274" t="s">
        <v>809</v>
      </c>
      <c r="H39" s="274"/>
      <c r="I39" s="274"/>
      <c r="J39" s="274"/>
      <c r="K39" s="272"/>
    </row>
    <row r="40" spans="2:11" ht="15" customHeight="1">
      <c r="B40" s="275"/>
      <c r="C40" s="276"/>
      <c r="D40" s="274"/>
      <c r="E40" s="277" t="s">
        <v>109</v>
      </c>
      <c r="F40" s="274"/>
      <c r="G40" s="274" t="s">
        <v>810</v>
      </c>
      <c r="H40" s="274"/>
      <c r="I40" s="274"/>
      <c r="J40" s="274"/>
      <c r="K40" s="272"/>
    </row>
    <row r="41" spans="2:11" ht="15" customHeight="1">
      <c r="B41" s="275"/>
      <c r="C41" s="276"/>
      <c r="D41" s="274"/>
      <c r="E41" s="277" t="s">
        <v>110</v>
      </c>
      <c r="F41" s="274"/>
      <c r="G41" s="274" t="s">
        <v>811</v>
      </c>
      <c r="H41" s="274"/>
      <c r="I41" s="274"/>
      <c r="J41" s="274"/>
      <c r="K41" s="272"/>
    </row>
    <row r="42" spans="2:11" ht="15" customHeight="1">
      <c r="B42" s="275"/>
      <c r="C42" s="276"/>
      <c r="D42" s="274"/>
      <c r="E42" s="277" t="s">
        <v>812</v>
      </c>
      <c r="F42" s="274"/>
      <c r="G42" s="274" t="s">
        <v>813</v>
      </c>
      <c r="H42" s="274"/>
      <c r="I42" s="274"/>
      <c r="J42" s="274"/>
      <c r="K42" s="272"/>
    </row>
    <row r="43" spans="2:11" ht="15" customHeight="1">
      <c r="B43" s="275"/>
      <c r="C43" s="276"/>
      <c r="D43" s="274"/>
      <c r="E43" s="277"/>
      <c r="F43" s="274"/>
      <c r="G43" s="274" t="s">
        <v>814</v>
      </c>
      <c r="H43" s="274"/>
      <c r="I43" s="274"/>
      <c r="J43" s="274"/>
      <c r="K43" s="272"/>
    </row>
    <row r="44" spans="2:11" ht="15" customHeight="1">
      <c r="B44" s="275"/>
      <c r="C44" s="276"/>
      <c r="D44" s="274"/>
      <c r="E44" s="277" t="s">
        <v>815</v>
      </c>
      <c r="F44" s="274"/>
      <c r="G44" s="274" t="s">
        <v>816</v>
      </c>
      <c r="H44" s="274"/>
      <c r="I44" s="274"/>
      <c r="J44" s="274"/>
      <c r="K44" s="272"/>
    </row>
    <row r="45" spans="2:11" ht="15" customHeight="1">
      <c r="B45" s="275"/>
      <c r="C45" s="276"/>
      <c r="D45" s="274"/>
      <c r="E45" s="277" t="s">
        <v>112</v>
      </c>
      <c r="F45" s="274"/>
      <c r="G45" s="274" t="s">
        <v>817</v>
      </c>
      <c r="H45" s="274"/>
      <c r="I45" s="274"/>
      <c r="J45" s="274"/>
      <c r="K45" s="272"/>
    </row>
    <row r="46" spans="2:11" ht="12.75" customHeight="1">
      <c r="B46" s="275"/>
      <c r="C46" s="276"/>
      <c r="D46" s="274"/>
      <c r="E46" s="274"/>
      <c r="F46" s="274"/>
      <c r="G46" s="274"/>
      <c r="H46" s="274"/>
      <c r="I46" s="274"/>
      <c r="J46" s="274"/>
      <c r="K46" s="272"/>
    </row>
    <row r="47" spans="2:11" ht="15" customHeight="1">
      <c r="B47" s="275"/>
      <c r="C47" s="276"/>
      <c r="D47" s="274" t="s">
        <v>818</v>
      </c>
      <c r="E47" s="274"/>
      <c r="F47" s="274"/>
      <c r="G47" s="274"/>
      <c r="H47" s="274"/>
      <c r="I47" s="274"/>
      <c r="J47" s="274"/>
      <c r="K47" s="272"/>
    </row>
    <row r="48" spans="2:11" ht="15" customHeight="1">
      <c r="B48" s="275"/>
      <c r="C48" s="276"/>
      <c r="D48" s="276"/>
      <c r="E48" s="274" t="s">
        <v>819</v>
      </c>
      <c r="F48" s="274"/>
      <c r="G48" s="274"/>
      <c r="H48" s="274"/>
      <c r="I48" s="274"/>
      <c r="J48" s="274"/>
      <c r="K48" s="272"/>
    </row>
    <row r="49" spans="2:11" ht="15" customHeight="1">
      <c r="B49" s="275"/>
      <c r="C49" s="276"/>
      <c r="D49" s="276"/>
      <c r="E49" s="274" t="s">
        <v>820</v>
      </c>
      <c r="F49" s="274"/>
      <c r="G49" s="274"/>
      <c r="H49" s="274"/>
      <c r="I49" s="274"/>
      <c r="J49" s="274"/>
      <c r="K49" s="272"/>
    </row>
    <row r="50" spans="2:11" ht="15" customHeight="1">
      <c r="B50" s="275"/>
      <c r="C50" s="276"/>
      <c r="D50" s="276"/>
      <c r="E50" s="274" t="s">
        <v>821</v>
      </c>
      <c r="F50" s="274"/>
      <c r="G50" s="274"/>
      <c r="H50" s="274"/>
      <c r="I50" s="274"/>
      <c r="J50" s="274"/>
      <c r="K50" s="272"/>
    </row>
    <row r="51" spans="2:11" ht="15" customHeight="1">
      <c r="B51" s="275"/>
      <c r="C51" s="276"/>
      <c r="D51" s="274" t="s">
        <v>822</v>
      </c>
      <c r="E51" s="274"/>
      <c r="F51" s="274"/>
      <c r="G51" s="274"/>
      <c r="H51" s="274"/>
      <c r="I51" s="274"/>
      <c r="J51" s="274"/>
      <c r="K51" s="272"/>
    </row>
    <row r="52" spans="2:11" ht="25.5" customHeight="1">
      <c r="B52" s="270"/>
      <c r="C52" s="271" t="s">
        <v>823</v>
      </c>
      <c r="D52" s="271"/>
      <c r="E52" s="271"/>
      <c r="F52" s="271"/>
      <c r="G52" s="271"/>
      <c r="H52" s="271"/>
      <c r="I52" s="271"/>
      <c r="J52" s="271"/>
      <c r="K52" s="272"/>
    </row>
    <row r="53" spans="2:11" ht="5.25" customHeight="1">
      <c r="B53" s="270"/>
      <c r="C53" s="273"/>
      <c r="D53" s="273"/>
      <c r="E53" s="273"/>
      <c r="F53" s="273"/>
      <c r="G53" s="273"/>
      <c r="H53" s="273"/>
      <c r="I53" s="273"/>
      <c r="J53" s="273"/>
      <c r="K53" s="272"/>
    </row>
    <row r="54" spans="2:11" ht="15" customHeight="1">
      <c r="B54" s="270"/>
      <c r="C54" s="274" t="s">
        <v>824</v>
      </c>
      <c r="D54" s="274"/>
      <c r="E54" s="274"/>
      <c r="F54" s="274"/>
      <c r="G54" s="274"/>
      <c r="H54" s="274"/>
      <c r="I54" s="274"/>
      <c r="J54" s="274"/>
      <c r="K54" s="272"/>
    </row>
    <row r="55" spans="2:11" ht="15" customHeight="1">
      <c r="B55" s="270"/>
      <c r="C55" s="274" t="s">
        <v>825</v>
      </c>
      <c r="D55" s="274"/>
      <c r="E55" s="274"/>
      <c r="F55" s="274"/>
      <c r="G55" s="274"/>
      <c r="H55" s="274"/>
      <c r="I55" s="274"/>
      <c r="J55" s="274"/>
      <c r="K55" s="272"/>
    </row>
    <row r="56" spans="2:11" ht="12.75" customHeight="1">
      <c r="B56" s="270"/>
      <c r="C56" s="274"/>
      <c r="D56" s="274"/>
      <c r="E56" s="274"/>
      <c r="F56" s="274"/>
      <c r="G56" s="274"/>
      <c r="H56" s="274"/>
      <c r="I56" s="274"/>
      <c r="J56" s="274"/>
      <c r="K56" s="272"/>
    </row>
    <row r="57" spans="2:11" ht="15" customHeight="1">
      <c r="B57" s="270"/>
      <c r="C57" s="274" t="s">
        <v>826</v>
      </c>
      <c r="D57" s="274"/>
      <c r="E57" s="274"/>
      <c r="F57" s="274"/>
      <c r="G57" s="274"/>
      <c r="H57" s="274"/>
      <c r="I57" s="274"/>
      <c r="J57" s="274"/>
      <c r="K57" s="272"/>
    </row>
    <row r="58" spans="2:11" ht="15" customHeight="1">
      <c r="B58" s="270"/>
      <c r="C58" s="276"/>
      <c r="D58" s="274" t="s">
        <v>827</v>
      </c>
      <c r="E58" s="274"/>
      <c r="F58" s="274"/>
      <c r="G58" s="274"/>
      <c r="H58" s="274"/>
      <c r="I58" s="274"/>
      <c r="J58" s="274"/>
      <c r="K58" s="272"/>
    </row>
    <row r="59" spans="2:11" ht="15" customHeight="1">
      <c r="B59" s="270"/>
      <c r="C59" s="276"/>
      <c r="D59" s="274" t="s">
        <v>828</v>
      </c>
      <c r="E59" s="274"/>
      <c r="F59" s="274"/>
      <c r="G59" s="274"/>
      <c r="H59" s="274"/>
      <c r="I59" s="274"/>
      <c r="J59" s="274"/>
      <c r="K59" s="272"/>
    </row>
    <row r="60" spans="2:11" ht="15" customHeight="1">
      <c r="B60" s="270"/>
      <c r="C60" s="276"/>
      <c r="D60" s="274" t="s">
        <v>829</v>
      </c>
      <c r="E60" s="274"/>
      <c r="F60" s="274"/>
      <c r="G60" s="274"/>
      <c r="H60" s="274"/>
      <c r="I60" s="274"/>
      <c r="J60" s="274"/>
      <c r="K60" s="272"/>
    </row>
    <row r="61" spans="2:11" ht="15" customHeight="1">
      <c r="B61" s="270"/>
      <c r="C61" s="276"/>
      <c r="D61" s="274" t="s">
        <v>830</v>
      </c>
      <c r="E61" s="274"/>
      <c r="F61" s="274"/>
      <c r="G61" s="274"/>
      <c r="H61" s="274"/>
      <c r="I61" s="274"/>
      <c r="J61" s="274"/>
      <c r="K61" s="272"/>
    </row>
    <row r="62" spans="2:11" ht="15" customHeight="1">
      <c r="B62" s="270"/>
      <c r="C62" s="276"/>
      <c r="D62" s="279" t="s">
        <v>831</v>
      </c>
      <c r="E62" s="279"/>
      <c r="F62" s="279"/>
      <c r="G62" s="279"/>
      <c r="H62" s="279"/>
      <c r="I62" s="279"/>
      <c r="J62" s="279"/>
      <c r="K62" s="272"/>
    </row>
    <row r="63" spans="2:11" ht="15" customHeight="1">
      <c r="B63" s="270"/>
      <c r="C63" s="276"/>
      <c r="D63" s="274" t="s">
        <v>832</v>
      </c>
      <c r="E63" s="274"/>
      <c r="F63" s="274"/>
      <c r="G63" s="274"/>
      <c r="H63" s="274"/>
      <c r="I63" s="274"/>
      <c r="J63" s="274"/>
      <c r="K63" s="272"/>
    </row>
    <row r="64" spans="2:11" ht="12.75" customHeight="1">
      <c r="B64" s="270"/>
      <c r="C64" s="276"/>
      <c r="D64" s="276"/>
      <c r="E64" s="280"/>
      <c r="F64" s="276"/>
      <c r="G64" s="276"/>
      <c r="H64" s="276"/>
      <c r="I64" s="276"/>
      <c r="J64" s="276"/>
      <c r="K64" s="272"/>
    </row>
    <row r="65" spans="2:11" ht="15" customHeight="1">
      <c r="B65" s="270"/>
      <c r="C65" s="276"/>
      <c r="D65" s="274" t="s">
        <v>833</v>
      </c>
      <c r="E65" s="274"/>
      <c r="F65" s="274"/>
      <c r="G65" s="274"/>
      <c r="H65" s="274"/>
      <c r="I65" s="274"/>
      <c r="J65" s="274"/>
      <c r="K65" s="272"/>
    </row>
    <row r="66" spans="2:11" ht="15" customHeight="1">
      <c r="B66" s="270"/>
      <c r="C66" s="276"/>
      <c r="D66" s="279" t="s">
        <v>834</v>
      </c>
      <c r="E66" s="279"/>
      <c r="F66" s="279"/>
      <c r="G66" s="279"/>
      <c r="H66" s="279"/>
      <c r="I66" s="279"/>
      <c r="J66" s="279"/>
      <c r="K66" s="272"/>
    </row>
    <row r="67" spans="2:11" ht="15" customHeight="1">
      <c r="B67" s="270"/>
      <c r="C67" s="276"/>
      <c r="D67" s="274" t="s">
        <v>835</v>
      </c>
      <c r="E67" s="274"/>
      <c r="F67" s="274"/>
      <c r="G67" s="274"/>
      <c r="H67" s="274"/>
      <c r="I67" s="274"/>
      <c r="J67" s="274"/>
      <c r="K67" s="272"/>
    </row>
    <row r="68" spans="2:11" ht="15" customHeight="1">
      <c r="B68" s="270"/>
      <c r="C68" s="276"/>
      <c r="D68" s="274" t="s">
        <v>836</v>
      </c>
      <c r="E68" s="274"/>
      <c r="F68" s="274"/>
      <c r="G68" s="274"/>
      <c r="H68" s="274"/>
      <c r="I68" s="274"/>
      <c r="J68" s="274"/>
      <c r="K68" s="272"/>
    </row>
    <row r="69" spans="2:11" ht="15" customHeight="1">
      <c r="B69" s="270"/>
      <c r="C69" s="276"/>
      <c r="D69" s="274" t="s">
        <v>837</v>
      </c>
      <c r="E69" s="274"/>
      <c r="F69" s="274"/>
      <c r="G69" s="274"/>
      <c r="H69" s="274"/>
      <c r="I69" s="274"/>
      <c r="J69" s="274"/>
      <c r="K69" s="272"/>
    </row>
    <row r="70" spans="2:11" ht="15" customHeight="1">
      <c r="B70" s="270"/>
      <c r="C70" s="276"/>
      <c r="D70" s="274" t="s">
        <v>838</v>
      </c>
      <c r="E70" s="274"/>
      <c r="F70" s="274"/>
      <c r="G70" s="274"/>
      <c r="H70" s="274"/>
      <c r="I70" s="274"/>
      <c r="J70" s="274"/>
      <c r="K70" s="272"/>
    </row>
    <row r="71" spans="2:11" ht="12.75" customHeight="1">
      <c r="B71" s="281"/>
      <c r="C71" s="282"/>
      <c r="D71" s="282"/>
      <c r="E71" s="282"/>
      <c r="F71" s="282"/>
      <c r="G71" s="282"/>
      <c r="H71" s="282"/>
      <c r="I71" s="282"/>
      <c r="J71" s="282"/>
      <c r="K71" s="283"/>
    </row>
    <row r="72" spans="2:11" ht="18.75" customHeight="1">
      <c r="B72" s="284"/>
      <c r="C72" s="284"/>
      <c r="D72" s="284"/>
      <c r="E72" s="284"/>
      <c r="F72" s="284"/>
      <c r="G72" s="284"/>
      <c r="H72" s="284"/>
      <c r="I72" s="284"/>
      <c r="J72" s="284"/>
      <c r="K72" s="285"/>
    </row>
    <row r="73" spans="2:11" ht="18.75" customHeight="1">
      <c r="B73" s="285"/>
      <c r="C73" s="285"/>
      <c r="D73" s="285"/>
      <c r="E73" s="285"/>
      <c r="F73" s="285"/>
      <c r="G73" s="285"/>
      <c r="H73" s="285"/>
      <c r="I73" s="285"/>
      <c r="J73" s="285"/>
      <c r="K73" s="285"/>
    </row>
    <row r="74" spans="2:11" ht="7.5" customHeight="1">
      <c r="B74" s="286"/>
      <c r="C74" s="287"/>
      <c r="D74" s="287"/>
      <c r="E74" s="287"/>
      <c r="F74" s="287"/>
      <c r="G74" s="287"/>
      <c r="H74" s="287"/>
      <c r="I74" s="287"/>
      <c r="J74" s="287"/>
      <c r="K74" s="288"/>
    </row>
    <row r="75" spans="2:11" ht="45" customHeight="1">
      <c r="B75" s="289"/>
      <c r="C75" s="290" t="s">
        <v>839</v>
      </c>
      <c r="D75" s="290"/>
      <c r="E75" s="290"/>
      <c r="F75" s="290"/>
      <c r="G75" s="290"/>
      <c r="H75" s="290"/>
      <c r="I75" s="290"/>
      <c r="J75" s="290"/>
      <c r="K75" s="291"/>
    </row>
    <row r="76" spans="2:11" ht="17.25" customHeight="1">
      <c r="B76" s="289"/>
      <c r="C76" s="292" t="s">
        <v>840</v>
      </c>
      <c r="D76" s="292"/>
      <c r="E76" s="292"/>
      <c r="F76" s="292" t="s">
        <v>841</v>
      </c>
      <c r="G76" s="293"/>
      <c r="H76" s="292" t="s">
        <v>53</v>
      </c>
      <c r="I76" s="292" t="s">
        <v>56</v>
      </c>
      <c r="J76" s="292" t="s">
        <v>842</v>
      </c>
      <c r="K76" s="291"/>
    </row>
    <row r="77" spans="2:11" ht="17.25" customHeight="1">
      <c r="B77" s="289"/>
      <c r="C77" s="294" t="s">
        <v>843</v>
      </c>
      <c r="D77" s="294"/>
      <c r="E77" s="294"/>
      <c r="F77" s="295" t="s">
        <v>844</v>
      </c>
      <c r="G77" s="296"/>
      <c r="H77" s="294"/>
      <c r="I77" s="294"/>
      <c r="J77" s="294" t="s">
        <v>845</v>
      </c>
      <c r="K77" s="291"/>
    </row>
    <row r="78" spans="2:11" ht="5.25" customHeight="1">
      <c r="B78" s="289"/>
      <c r="C78" s="297"/>
      <c r="D78" s="297"/>
      <c r="E78" s="297"/>
      <c r="F78" s="297"/>
      <c r="G78" s="298"/>
      <c r="H78" s="297"/>
      <c r="I78" s="297"/>
      <c r="J78" s="297"/>
      <c r="K78" s="291"/>
    </row>
    <row r="79" spans="2:11" ht="15" customHeight="1">
      <c r="B79" s="289"/>
      <c r="C79" s="277" t="s">
        <v>52</v>
      </c>
      <c r="D79" s="297"/>
      <c r="E79" s="297"/>
      <c r="F79" s="299" t="s">
        <v>846</v>
      </c>
      <c r="G79" s="298"/>
      <c r="H79" s="277" t="s">
        <v>847</v>
      </c>
      <c r="I79" s="277" t="s">
        <v>848</v>
      </c>
      <c r="J79" s="277">
        <v>20</v>
      </c>
      <c r="K79" s="291"/>
    </row>
    <row r="80" spans="2:11" ht="15" customHeight="1">
      <c r="B80" s="289"/>
      <c r="C80" s="277" t="s">
        <v>849</v>
      </c>
      <c r="D80" s="277"/>
      <c r="E80" s="277"/>
      <c r="F80" s="299" t="s">
        <v>846</v>
      </c>
      <c r="G80" s="298"/>
      <c r="H80" s="277" t="s">
        <v>850</v>
      </c>
      <c r="I80" s="277" t="s">
        <v>848</v>
      </c>
      <c r="J80" s="277">
        <v>120</v>
      </c>
      <c r="K80" s="291"/>
    </row>
    <row r="81" spans="2:11" ht="15" customHeight="1">
      <c r="B81" s="300"/>
      <c r="C81" s="277" t="s">
        <v>851</v>
      </c>
      <c r="D81" s="277"/>
      <c r="E81" s="277"/>
      <c r="F81" s="299" t="s">
        <v>852</v>
      </c>
      <c r="G81" s="298"/>
      <c r="H81" s="277" t="s">
        <v>853</v>
      </c>
      <c r="I81" s="277" t="s">
        <v>848</v>
      </c>
      <c r="J81" s="277">
        <v>50</v>
      </c>
      <c r="K81" s="291"/>
    </row>
    <row r="82" spans="2:11" ht="15" customHeight="1">
      <c r="B82" s="300"/>
      <c r="C82" s="277" t="s">
        <v>854</v>
      </c>
      <c r="D82" s="277"/>
      <c r="E82" s="277"/>
      <c r="F82" s="299" t="s">
        <v>846</v>
      </c>
      <c r="G82" s="298"/>
      <c r="H82" s="277" t="s">
        <v>855</v>
      </c>
      <c r="I82" s="277" t="s">
        <v>856</v>
      </c>
      <c r="J82" s="277"/>
      <c r="K82" s="291"/>
    </row>
    <row r="83" spans="2:11" ht="15" customHeight="1">
      <c r="B83" s="300"/>
      <c r="C83" s="301" t="s">
        <v>857</v>
      </c>
      <c r="D83" s="301"/>
      <c r="E83" s="301"/>
      <c r="F83" s="302" t="s">
        <v>852</v>
      </c>
      <c r="G83" s="301"/>
      <c r="H83" s="301" t="s">
        <v>858</v>
      </c>
      <c r="I83" s="301" t="s">
        <v>848</v>
      </c>
      <c r="J83" s="301">
        <v>15</v>
      </c>
      <c r="K83" s="291"/>
    </row>
    <row r="84" spans="2:11" ht="15" customHeight="1">
      <c r="B84" s="300"/>
      <c r="C84" s="301" t="s">
        <v>859</v>
      </c>
      <c r="D84" s="301"/>
      <c r="E84" s="301"/>
      <c r="F84" s="302" t="s">
        <v>852</v>
      </c>
      <c r="G84" s="301"/>
      <c r="H84" s="301" t="s">
        <v>860</v>
      </c>
      <c r="I84" s="301" t="s">
        <v>848</v>
      </c>
      <c r="J84" s="301">
        <v>15</v>
      </c>
      <c r="K84" s="291"/>
    </row>
    <row r="85" spans="2:11" ht="15" customHeight="1">
      <c r="B85" s="300"/>
      <c r="C85" s="301" t="s">
        <v>861</v>
      </c>
      <c r="D85" s="301"/>
      <c r="E85" s="301"/>
      <c r="F85" s="302" t="s">
        <v>852</v>
      </c>
      <c r="G85" s="301"/>
      <c r="H85" s="301" t="s">
        <v>862</v>
      </c>
      <c r="I85" s="301" t="s">
        <v>848</v>
      </c>
      <c r="J85" s="301">
        <v>20</v>
      </c>
      <c r="K85" s="291"/>
    </row>
    <row r="86" spans="2:11" ht="15" customHeight="1">
      <c r="B86" s="300"/>
      <c r="C86" s="301" t="s">
        <v>863</v>
      </c>
      <c r="D86" s="301"/>
      <c r="E86" s="301"/>
      <c r="F86" s="302" t="s">
        <v>852</v>
      </c>
      <c r="G86" s="301"/>
      <c r="H86" s="301" t="s">
        <v>864</v>
      </c>
      <c r="I86" s="301" t="s">
        <v>848</v>
      </c>
      <c r="J86" s="301">
        <v>20</v>
      </c>
      <c r="K86" s="291"/>
    </row>
    <row r="87" spans="2:11" ht="15" customHeight="1">
      <c r="B87" s="300"/>
      <c r="C87" s="277" t="s">
        <v>865</v>
      </c>
      <c r="D87" s="277"/>
      <c r="E87" s="277"/>
      <c r="F87" s="299" t="s">
        <v>852</v>
      </c>
      <c r="G87" s="298"/>
      <c r="H87" s="277" t="s">
        <v>866</v>
      </c>
      <c r="I87" s="277" t="s">
        <v>848</v>
      </c>
      <c r="J87" s="277">
        <v>50</v>
      </c>
      <c r="K87" s="291"/>
    </row>
    <row r="88" spans="2:11" ht="15" customHeight="1">
      <c r="B88" s="300"/>
      <c r="C88" s="277" t="s">
        <v>867</v>
      </c>
      <c r="D88" s="277"/>
      <c r="E88" s="277"/>
      <c r="F88" s="299" t="s">
        <v>852</v>
      </c>
      <c r="G88" s="298"/>
      <c r="H88" s="277" t="s">
        <v>868</v>
      </c>
      <c r="I88" s="277" t="s">
        <v>848</v>
      </c>
      <c r="J88" s="277">
        <v>20</v>
      </c>
      <c r="K88" s="291"/>
    </row>
    <row r="89" spans="2:11" ht="15" customHeight="1">
      <c r="B89" s="300"/>
      <c r="C89" s="277" t="s">
        <v>869</v>
      </c>
      <c r="D89" s="277"/>
      <c r="E89" s="277"/>
      <c r="F89" s="299" t="s">
        <v>852</v>
      </c>
      <c r="G89" s="298"/>
      <c r="H89" s="277" t="s">
        <v>870</v>
      </c>
      <c r="I89" s="277" t="s">
        <v>848</v>
      </c>
      <c r="J89" s="277">
        <v>20</v>
      </c>
      <c r="K89" s="291"/>
    </row>
    <row r="90" spans="2:11" ht="15" customHeight="1">
      <c r="B90" s="300"/>
      <c r="C90" s="277" t="s">
        <v>871</v>
      </c>
      <c r="D90" s="277"/>
      <c r="E90" s="277"/>
      <c r="F90" s="299" t="s">
        <v>852</v>
      </c>
      <c r="G90" s="298"/>
      <c r="H90" s="277" t="s">
        <v>872</v>
      </c>
      <c r="I90" s="277" t="s">
        <v>848</v>
      </c>
      <c r="J90" s="277">
        <v>50</v>
      </c>
      <c r="K90" s="291"/>
    </row>
    <row r="91" spans="2:11" ht="15" customHeight="1">
      <c r="B91" s="300"/>
      <c r="C91" s="277" t="s">
        <v>873</v>
      </c>
      <c r="D91" s="277"/>
      <c r="E91" s="277"/>
      <c r="F91" s="299" t="s">
        <v>852</v>
      </c>
      <c r="G91" s="298"/>
      <c r="H91" s="277" t="s">
        <v>873</v>
      </c>
      <c r="I91" s="277" t="s">
        <v>848</v>
      </c>
      <c r="J91" s="277">
        <v>50</v>
      </c>
      <c r="K91" s="291"/>
    </row>
    <row r="92" spans="2:11" ht="15" customHeight="1">
      <c r="B92" s="300"/>
      <c r="C92" s="277" t="s">
        <v>874</v>
      </c>
      <c r="D92" s="277"/>
      <c r="E92" s="277"/>
      <c r="F92" s="299" t="s">
        <v>852</v>
      </c>
      <c r="G92" s="298"/>
      <c r="H92" s="277" t="s">
        <v>875</v>
      </c>
      <c r="I92" s="277" t="s">
        <v>848</v>
      </c>
      <c r="J92" s="277">
        <v>255</v>
      </c>
      <c r="K92" s="291"/>
    </row>
    <row r="93" spans="2:11" ht="15" customHeight="1">
      <c r="B93" s="300"/>
      <c r="C93" s="277" t="s">
        <v>876</v>
      </c>
      <c r="D93" s="277"/>
      <c r="E93" s="277"/>
      <c r="F93" s="299" t="s">
        <v>846</v>
      </c>
      <c r="G93" s="298"/>
      <c r="H93" s="277" t="s">
        <v>877</v>
      </c>
      <c r="I93" s="277" t="s">
        <v>878</v>
      </c>
      <c r="J93" s="277"/>
      <c r="K93" s="291"/>
    </row>
    <row r="94" spans="2:11" ht="15" customHeight="1">
      <c r="B94" s="300"/>
      <c r="C94" s="277" t="s">
        <v>879</v>
      </c>
      <c r="D94" s="277"/>
      <c r="E94" s="277"/>
      <c r="F94" s="299" t="s">
        <v>846</v>
      </c>
      <c r="G94" s="298"/>
      <c r="H94" s="277" t="s">
        <v>880</v>
      </c>
      <c r="I94" s="277" t="s">
        <v>881</v>
      </c>
      <c r="J94" s="277"/>
      <c r="K94" s="291"/>
    </row>
    <row r="95" spans="2:11" ht="15" customHeight="1">
      <c r="B95" s="300"/>
      <c r="C95" s="277" t="s">
        <v>882</v>
      </c>
      <c r="D95" s="277"/>
      <c r="E95" s="277"/>
      <c r="F95" s="299" t="s">
        <v>846</v>
      </c>
      <c r="G95" s="298"/>
      <c r="H95" s="277" t="s">
        <v>882</v>
      </c>
      <c r="I95" s="277" t="s">
        <v>881</v>
      </c>
      <c r="J95" s="277"/>
      <c r="K95" s="291"/>
    </row>
    <row r="96" spans="2:11" ht="15" customHeight="1">
      <c r="B96" s="300"/>
      <c r="C96" s="277" t="s">
        <v>37</v>
      </c>
      <c r="D96" s="277"/>
      <c r="E96" s="277"/>
      <c r="F96" s="299" t="s">
        <v>846</v>
      </c>
      <c r="G96" s="298"/>
      <c r="H96" s="277" t="s">
        <v>883</v>
      </c>
      <c r="I96" s="277" t="s">
        <v>881</v>
      </c>
      <c r="J96" s="277"/>
      <c r="K96" s="291"/>
    </row>
    <row r="97" spans="2:11" ht="15" customHeight="1">
      <c r="B97" s="300"/>
      <c r="C97" s="277" t="s">
        <v>47</v>
      </c>
      <c r="D97" s="277"/>
      <c r="E97" s="277"/>
      <c r="F97" s="299" t="s">
        <v>846</v>
      </c>
      <c r="G97" s="298"/>
      <c r="H97" s="277" t="s">
        <v>884</v>
      </c>
      <c r="I97" s="277" t="s">
        <v>881</v>
      </c>
      <c r="J97" s="277"/>
      <c r="K97" s="291"/>
    </row>
    <row r="98" spans="2:11" ht="15" customHeight="1">
      <c r="B98" s="303"/>
      <c r="C98" s="304"/>
      <c r="D98" s="304"/>
      <c r="E98" s="304"/>
      <c r="F98" s="304"/>
      <c r="G98" s="304"/>
      <c r="H98" s="304"/>
      <c r="I98" s="304"/>
      <c r="J98" s="304"/>
      <c r="K98" s="305"/>
    </row>
    <row r="99" spans="2:11" ht="18.75" customHeight="1">
      <c r="B99" s="306"/>
      <c r="C99" s="307"/>
      <c r="D99" s="307"/>
      <c r="E99" s="307"/>
      <c r="F99" s="307"/>
      <c r="G99" s="307"/>
      <c r="H99" s="307"/>
      <c r="I99" s="307"/>
      <c r="J99" s="307"/>
      <c r="K99" s="306"/>
    </row>
    <row r="100" spans="2:11" ht="18.75" customHeight="1">
      <c r="B100" s="285"/>
      <c r="C100" s="285"/>
      <c r="D100" s="285"/>
      <c r="E100" s="285"/>
      <c r="F100" s="285"/>
      <c r="G100" s="285"/>
      <c r="H100" s="285"/>
      <c r="I100" s="285"/>
      <c r="J100" s="285"/>
      <c r="K100" s="285"/>
    </row>
    <row r="101" spans="2:11" ht="7.5" customHeight="1">
      <c r="B101" s="286"/>
      <c r="C101" s="287"/>
      <c r="D101" s="287"/>
      <c r="E101" s="287"/>
      <c r="F101" s="287"/>
      <c r="G101" s="287"/>
      <c r="H101" s="287"/>
      <c r="I101" s="287"/>
      <c r="J101" s="287"/>
      <c r="K101" s="288"/>
    </row>
    <row r="102" spans="2:11" ht="45" customHeight="1">
      <c r="B102" s="289"/>
      <c r="C102" s="290" t="s">
        <v>885</v>
      </c>
      <c r="D102" s="290"/>
      <c r="E102" s="290"/>
      <c r="F102" s="290"/>
      <c r="G102" s="290"/>
      <c r="H102" s="290"/>
      <c r="I102" s="290"/>
      <c r="J102" s="290"/>
      <c r="K102" s="291"/>
    </row>
    <row r="103" spans="2:11" ht="17.25" customHeight="1">
      <c r="B103" s="289"/>
      <c r="C103" s="292" t="s">
        <v>840</v>
      </c>
      <c r="D103" s="292"/>
      <c r="E103" s="292"/>
      <c r="F103" s="292" t="s">
        <v>841</v>
      </c>
      <c r="G103" s="293"/>
      <c r="H103" s="292" t="s">
        <v>53</v>
      </c>
      <c r="I103" s="292" t="s">
        <v>56</v>
      </c>
      <c r="J103" s="292" t="s">
        <v>842</v>
      </c>
      <c r="K103" s="291"/>
    </row>
    <row r="104" spans="2:11" ht="17.25" customHeight="1">
      <c r="B104" s="289"/>
      <c r="C104" s="294" t="s">
        <v>843</v>
      </c>
      <c r="D104" s="294"/>
      <c r="E104" s="294"/>
      <c r="F104" s="295" t="s">
        <v>844</v>
      </c>
      <c r="G104" s="296"/>
      <c r="H104" s="294"/>
      <c r="I104" s="294"/>
      <c r="J104" s="294" t="s">
        <v>845</v>
      </c>
      <c r="K104" s="291"/>
    </row>
    <row r="105" spans="2:11" ht="5.25" customHeight="1">
      <c r="B105" s="289"/>
      <c r="C105" s="292"/>
      <c r="D105" s="292"/>
      <c r="E105" s="292"/>
      <c r="F105" s="292"/>
      <c r="G105" s="308"/>
      <c r="H105" s="292"/>
      <c r="I105" s="292"/>
      <c r="J105" s="292"/>
      <c r="K105" s="291"/>
    </row>
    <row r="106" spans="2:11" ht="15" customHeight="1">
      <c r="B106" s="289"/>
      <c r="C106" s="277" t="s">
        <v>52</v>
      </c>
      <c r="D106" s="297"/>
      <c r="E106" s="297"/>
      <c r="F106" s="299" t="s">
        <v>846</v>
      </c>
      <c r="G106" s="308"/>
      <c r="H106" s="277" t="s">
        <v>886</v>
      </c>
      <c r="I106" s="277" t="s">
        <v>848</v>
      </c>
      <c r="J106" s="277">
        <v>20</v>
      </c>
      <c r="K106" s="291"/>
    </row>
    <row r="107" spans="2:11" ht="15" customHeight="1">
      <c r="B107" s="289"/>
      <c r="C107" s="277" t="s">
        <v>849</v>
      </c>
      <c r="D107" s="277"/>
      <c r="E107" s="277"/>
      <c r="F107" s="299" t="s">
        <v>846</v>
      </c>
      <c r="G107" s="277"/>
      <c r="H107" s="277" t="s">
        <v>886</v>
      </c>
      <c r="I107" s="277" t="s">
        <v>848</v>
      </c>
      <c r="J107" s="277">
        <v>120</v>
      </c>
      <c r="K107" s="291"/>
    </row>
    <row r="108" spans="2:11" ht="15" customHeight="1">
      <c r="B108" s="300"/>
      <c r="C108" s="277" t="s">
        <v>851</v>
      </c>
      <c r="D108" s="277"/>
      <c r="E108" s="277"/>
      <c r="F108" s="299" t="s">
        <v>852</v>
      </c>
      <c r="G108" s="277"/>
      <c r="H108" s="277" t="s">
        <v>886</v>
      </c>
      <c r="I108" s="277" t="s">
        <v>848</v>
      </c>
      <c r="J108" s="277">
        <v>50</v>
      </c>
      <c r="K108" s="291"/>
    </row>
    <row r="109" spans="2:11" ht="15" customHeight="1">
      <c r="B109" s="300"/>
      <c r="C109" s="277" t="s">
        <v>854</v>
      </c>
      <c r="D109" s="277"/>
      <c r="E109" s="277"/>
      <c r="F109" s="299" t="s">
        <v>846</v>
      </c>
      <c r="G109" s="277"/>
      <c r="H109" s="277" t="s">
        <v>886</v>
      </c>
      <c r="I109" s="277" t="s">
        <v>856</v>
      </c>
      <c r="J109" s="277"/>
      <c r="K109" s="291"/>
    </row>
    <row r="110" spans="2:11" ht="15" customHeight="1">
      <c r="B110" s="300"/>
      <c r="C110" s="277" t="s">
        <v>865</v>
      </c>
      <c r="D110" s="277"/>
      <c r="E110" s="277"/>
      <c r="F110" s="299" t="s">
        <v>852</v>
      </c>
      <c r="G110" s="277"/>
      <c r="H110" s="277" t="s">
        <v>886</v>
      </c>
      <c r="I110" s="277" t="s">
        <v>848</v>
      </c>
      <c r="J110" s="277">
        <v>50</v>
      </c>
      <c r="K110" s="291"/>
    </row>
    <row r="111" spans="2:11" ht="15" customHeight="1">
      <c r="B111" s="300"/>
      <c r="C111" s="277" t="s">
        <v>873</v>
      </c>
      <c r="D111" s="277"/>
      <c r="E111" s="277"/>
      <c r="F111" s="299" t="s">
        <v>852</v>
      </c>
      <c r="G111" s="277"/>
      <c r="H111" s="277" t="s">
        <v>886</v>
      </c>
      <c r="I111" s="277" t="s">
        <v>848</v>
      </c>
      <c r="J111" s="277">
        <v>50</v>
      </c>
      <c r="K111" s="291"/>
    </row>
    <row r="112" spans="2:11" ht="15" customHeight="1">
      <c r="B112" s="300"/>
      <c r="C112" s="277" t="s">
        <v>871</v>
      </c>
      <c r="D112" s="277"/>
      <c r="E112" s="277"/>
      <c r="F112" s="299" t="s">
        <v>852</v>
      </c>
      <c r="G112" s="277"/>
      <c r="H112" s="277" t="s">
        <v>886</v>
      </c>
      <c r="I112" s="277" t="s">
        <v>848</v>
      </c>
      <c r="J112" s="277">
        <v>50</v>
      </c>
      <c r="K112" s="291"/>
    </row>
    <row r="113" spans="2:11" ht="15" customHeight="1">
      <c r="B113" s="300"/>
      <c r="C113" s="277" t="s">
        <v>52</v>
      </c>
      <c r="D113" s="277"/>
      <c r="E113" s="277"/>
      <c r="F113" s="299" t="s">
        <v>846</v>
      </c>
      <c r="G113" s="277"/>
      <c r="H113" s="277" t="s">
        <v>887</v>
      </c>
      <c r="I113" s="277" t="s">
        <v>848</v>
      </c>
      <c r="J113" s="277">
        <v>20</v>
      </c>
      <c r="K113" s="291"/>
    </row>
    <row r="114" spans="2:11" ht="15" customHeight="1">
      <c r="B114" s="300"/>
      <c r="C114" s="277" t="s">
        <v>888</v>
      </c>
      <c r="D114" s="277"/>
      <c r="E114" s="277"/>
      <c r="F114" s="299" t="s">
        <v>846</v>
      </c>
      <c r="G114" s="277"/>
      <c r="H114" s="277" t="s">
        <v>889</v>
      </c>
      <c r="I114" s="277" t="s">
        <v>848</v>
      </c>
      <c r="J114" s="277">
        <v>120</v>
      </c>
      <c r="K114" s="291"/>
    </row>
    <row r="115" spans="2:11" ht="15" customHeight="1">
      <c r="B115" s="300"/>
      <c r="C115" s="277" t="s">
        <v>37</v>
      </c>
      <c r="D115" s="277"/>
      <c r="E115" s="277"/>
      <c r="F115" s="299" t="s">
        <v>846</v>
      </c>
      <c r="G115" s="277"/>
      <c r="H115" s="277" t="s">
        <v>890</v>
      </c>
      <c r="I115" s="277" t="s">
        <v>881</v>
      </c>
      <c r="J115" s="277"/>
      <c r="K115" s="291"/>
    </row>
    <row r="116" spans="2:11" ht="15" customHeight="1">
      <c r="B116" s="300"/>
      <c r="C116" s="277" t="s">
        <v>47</v>
      </c>
      <c r="D116" s="277"/>
      <c r="E116" s="277"/>
      <c r="F116" s="299" t="s">
        <v>846</v>
      </c>
      <c r="G116" s="277"/>
      <c r="H116" s="277" t="s">
        <v>891</v>
      </c>
      <c r="I116" s="277" t="s">
        <v>881</v>
      </c>
      <c r="J116" s="277"/>
      <c r="K116" s="291"/>
    </row>
    <row r="117" spans="2:11" ht="15" customHeight="1">
      <c r="B117" s="300"/>
      <c r="C117" s="277" t="s">
        <v>56</v>
      </c>
      <c r="D117" s="277"/>
      <c r="E117" s="277"/>
      <c r="F117" s="299" t="s">
        <v>846</v>
      </c>
      <c r="G117" s="277"/>
      <c r="H117" s="277" t="s">
        <v>892</v>
      </c>
      <c r="I117" s="277" t="s">
        <v>893</v>
      </c>
      <c r="J117" s="277"/>
      <c r="K117" s="291"/>
    </row>
    <row r="118" spans="2:11" ht="15" customHeight="1">
      <c r="B118" s="303"/>
      <c r="C118" s="309"/>
      <c r="D118" s="309"/>
      <c r="E118" s="309"/>
      <c r="F118" s="309"/>
      <c r="G118" s="309"/>
      <c r="H118" s="309"/>
      <c r="I118" s="309"/>
      <c r="J118" s="309"/>
      <c r="K118" s="305"/>
    </row>
    <row r="119" spans="2:11" ht="18.75" customHeight="1">
      <c r="B119" s="310"/>
      <c r="C119" s="274"/>
      <c r="D119" s="274"/>
      <c r="E119" s="274"/>
      <c r="F119" s="311"/>
      <c r="G119" s="274"/>
      <c r="H119" s="274"/>
      <c r="I119" s="274"/>
      <c r="J119" s="274"/>
      <c r="K119" s="310"/>
    </row>
    <row r="120" spans="2:11" ht="18.75" customHeight="1">
      <c r="B120" s="285"/>
      <c r="C120" s="285"/>
      <c r="D120" s="285"/>
      <c r="E120" s="285"/>
      <c r="F120" s="285"/>
      <c r="G120" s="285"/>
      <c r="H120" s="285"/>
      <c r="I120" s="285"/>
      <c r="J120" s="285"/>
      <c r="K120" s="285"/>
    </row>
    <row r="121" spans="2:11" ht="7.5" customHeight="1">
      <c r="B121" s="312"/>
      <c r="C121" s="313"/>
      <c r="D121" s="313"/>
      <c r="E121" s="313"/>
      <c r="F121" s="313"/>
      <c r="G121" s="313"/>
      <c r="H121" s="313"/>
      <c r="I121" s="313"/>
      <c r="J121" s="313"/>
      <c r="K121" s="314"/>
    </row>
    <row r="122" spans="2:11" ht="45" customHeight="1">
      <c r="B122" s="315"/>
      <c r="C122" s="268" t="s">
        <v>894</v>
      </c>
      <c r="D122" s="268"/>
      <c r="E122" s="268"/>
      <c r="F122" s="268"/>
      <c r="G122" s="268"/>
      <c r="H122" s="268"/>
      <c r="I122" s="268"/>
      <c r="J122" s="268"/>
      <c r="K122" s="316"/>
    </row>
    <row r="123" spans="2:11" ht="17.25" customHeight="1">
      <c r="B123" s="317"/>
      <c r="C123" s="292" t="s">
        <v>840</v>
      </c>
      <c r="D123" s="292"/>
      <c r="E123" s="292"/>
      <c r="F123" s="292" t="s">
        <v>841</v>
      </c>
      <c r="G123" s="293"/>
      <c r="H123" s="292" t="s">
        <v>53</v>
      </c>
      <c r="I123" s="292" t="s">
        <v>56</v>
      </c>
      <c r="J123" s="292" t="s">
        <v>842</v>
      </c>
      <c r="K123" s="318"/>
    </row>
    <row r="124" spans="2:11" ht="17.25" customHeight="1">
      <c r="B124" s="317"/>
      <c r="C124" s="294" t="s">
        <v>843</v>
      </c>
      <c r="D124" s="294"/>
      <c r="E124" s="294"/>
      <c r="F124" s="295" t="s">
        <v>844</v>
      </c>
      <c r="G124" s="296"/>
      <c r="H124" s="294"/>
      <c r="I124" s="294"/>
      <c r="J124" s="294" t="s">
        <v>845</v>
      </c>
      <c r="K124" s="318"/>
    </row>
    <row r="125" spans="2:11" ht="5.25" customHeight="1">
      <c r="B125" s="319"/>
      <c r="C125" s="297"/>
      <c r="D125" s="297"/>
      <c r="E125" s="297"/>
      <c r="F125" s="297"/>
      <c r="G125" s="277"/>
      <c r="H125" s="297"/>
      <c r="I125" s="297"/>
      <c r="J125" s="297"/>
      <c r="K125" s="320"/>
    </row>
    <row r="126" spans="2:11" ht="15" customHeight="1">
      <c r="B126" s="319"/>
      <c r="C126" s="277" t="s">
        <v>849</v>
      </c>
      <c r="D126" s="297"/>
      <c r="E126" s="297"/>
      <c r="F126" s="299" t="s">
        <v>846</v>
      </c>
      <c r="G126" s="277"/>
      <c r="H126" s="277" t="s">
        <v>886</v>
      </c>
      <c r="I126" s="277" t="s">
        <v>848</v>
      </c>
      <c r="J126" s="277">
        <v>120</v>
      </c>
      <c r="K126" s="321"/>
    </row>
    <row r="127" spans="2:11" ht="15" customHeight="1">
      <c r="B127" s="319"/>
      <c r="C127" s="277" t="s">
        <v>895</v>
      </c>
      <c r="D127" s="277"/>
      <c r="E127" s="277"/>
      <c r="F127" s="299" t="s">
        <v>846</v>
      </c>
      <c r="G127" s="277"/>
      <c r="H127" s="277" t="s">
        <v>896</v>
      </c>
      <c r="I127" s="277" t="s">
        <v>848</v>
      </c>
      <c r="J127" s="277" t="s">
        <v>897</v>
      </c>
      <c r="K127" s="321"/>
    </row>
    <row r="128" spans="2:11" ht="15" customHeight="1">
      <c r="B128" s="319"/>
      <c r="C128" s="277" t="s">
        <v>794</v>
      </c>
      <c r="D128" s="277"/>
      <c r="E128" s="277"/>
      <c r="F128" s="299" t="s">
        <v>846</v>
      </c>
      <c r="G128" s="277"/>
      <c r="H128" s="277" t="s">
        <v>898</v>
      </c>
      <c r="I128" s="277" t="s">
        <v>848</v>
      </c>
      <c r="J128" s="277" t="s">
        <v>897</v>
      </c>
      <c r="K128" s="321"/>
    </row>
    <row r="129" spans="2:11" ht="15" customHeight="1">
      <c r="B129" s="319"/>
      <c r="C129" s="277" t="s">
        <v>857</v>
      </c>
      <c r="D129" s="277"/>
      <c r="E129" s="277"/>
      <c r="F129" s="299" t="s">
        <v>852</v>
      </c>
      <c r="G129" s="277"/>
      <c r="H129" s="277" t="s">
        <v>858</v>
      </c>
      <c r="I129" s="277" t="s">
        <v>848</v>
      </c>
      <c r="J129" s="277">
        <v>15</v>
      </c>
      <c r="K129" s="321"/>
    </row>
    <row r="130" spans="2:11" ht="15" customHeight="1">
      <c r="B130" s="319"/>
      <c r="C130" s="301" t="s">
        <v>859</v>
      </c>
      <c r="D130" s="301"/>
      <c r="E130" s="301"/>
      <c r="F130" s="302" t="s">
        <v>852</v>
      </c>
      <c r="G130" s="301"/>
      <c r="H130" s="301" t="s">
        <v>860</v>
      </c>
      <c r="I130" s="301" t="s">
        <v>848</v>
      </c>
      <c r="J130" s="301">
        <v>15</v>
      </c>
      <c r="K130" s="321"/>
    </row>
    <row r="131" spans="2:11" ht="15" customHeight="1">
      <c r="B131" s="319"/>
      <c r="C131" s="301" t="s">
        <v>861</v>
      </c>
      <c r="D131" s="301"/>
      <c r="E131" s="301"/>
      <c r="F131" s="302" t="s">
        <v>852</v>
      </c>
      <c r="G131" s="301"/>
      <c r="H131" s="301" t="s">
        <v>862</v>
      </c>
      <c r="I131" s="301" t="s">
        <v>848</v>
      </c>
      <c r="J131" s="301">
        <v>20</v>
      </c>
      <c r="K131" s="321"/>
    </row>
    <row r="132" spans="2:11" ht="15" customHeight="1">
      <c r="B132" s="319"/>
      <c r="C132" s="301" t="s">
        <v>863</v>
      </c>
      <c r="D132" s="301"/>
      <c r="E132" s="301"/>
      <c r="F132" s="302" t="s">
        <v>852</v>
      </c>
      <c r="G132" s="301"/>
      <c r="H132" s="301" t="s">
        <v>864</v>
      </c>
      <c r="I132" s="301" t="s">
        <v>848</v>
      </c>
      <c r="J132" s="301">
        <v>20</v>
      </c>
      <c r="K132" s="321"/>
    </row>
    <row r="133" spans="2:11" ht="15" customHeight="1">
      <c r="B133" s="319"/>
      <c r="C133" s="277" t="s">
        <v>851</v>
      </c>
      <c r="D133" s="277"/>
      <c r="E133" s="277"/>
      <c r="F133" s="299" t="s">
        <v>852</v>
      </c>
      <c r="G133" s="277"/>
      <c r="H133" s="277" t="s">
        <v>886</v>
      </c>
      <c r="I133" s="277" t="s">
        <v>848</v>
      </c>
      <c r="J133" s="277">
        <v>50</v>
      </c>
      <c r="K133" s="321"/>
    </row>
    <row r="134" spans="2:11" ht="15" customHeight="1">
      <c r="B134" s="319"/>
      <c r="C134" s="277" t="s">
        <v>865</v>
      </c>
      <c r="D134" s="277"/>
      <c r="E134" s="277"/>
      <c r="F134" s="299" t="s">
        <v>852</v>
      </c>
      <c r="G134" s="277"/>
      <c r="H134" s="277" t="s">
        <v>886</v>
      </c>
      <c r="I134" s="277" t="s">
        <v>848</v>
      </c>
      <c r="J134" s="277">
        <v>50</v>
      </c>
      <c r="K134" s="321"/>
    </row>
    <row r="135" spans="2:11" ht="15" customHeight="1">
      <c r="B135" s="319"/>
      <c r="C135" s="277" t="s">
        <v>871</v>
      </c>
      <c r="D135" s="277"/>
      <c r="E135" s="277"/>
      <c r="F135" s="299" t="s">
        <v>852</v>
      </c>
      <c r="G135" s="277"/>
      <c r="H135" s="277" t="s">
        <v>886</v>
      </c>
      <c r="I135" s="277" t="s">
        <v>848</v>
      </c>
      <c r="J135" s="277">
        <v>50</v>
      </c>
      <c r="K135" s="321"/>
    </row>
    <row r="136" spans="2:11" ht="15" customHeight="1">
      <c r="B136" s="319"/>
      <c r="C136" s="277" t="s">
        <v>873</v>
      </c>
      <c r="D136" s="277"/>
      <c r="E136" s="277"/>
      <c r="F136" s="299" t="s">
        <v>852</v>
      </c>
      <c r="G136" s="277"/>
      <c r="H136" s="277" t="s">
        <v>886</v>
      </c>
      <c r="I136" s="277" t="s">
        <v>848</v>
      </c>
      <c r="J136" s="277">
        <v>50</v>
      </c>
      <c r="K136" s="321"/>
    </row>
    <row r="137" spans="2:11" ht="15" customHeight="1">
      <c r="B137" s="319"/>
      <c r="C137" s="277" t="s">
        <v>874</v>
      </c>
      <c r="D137" s="277"/>
      <c r="E137" s="277"/>
      <c r="F137" s="299" t="s">
        <v>852</v>
      </c>
      <c r="G137" s="277"/>
      <c r="H137" s="277" t="s">
        <v>899</v>
      </c>
      <c r="I137" s="277" t="s">
        <v>848</v>
      </c>
      <c r="J137" s="277">
        <v>255</v>
      </c>
      <c r="K137" s="321"/>
    </row>
    <row r="138" spans="2:11" ht="15" customHeight="1">
      <c r="B138" s="319"/>
      <c r="C138" s="277" t="s">
        <v>876</v>
      </c>
      <c r="D138" s="277"/>
      <c r="E138" s="277"/>
      <c r="F138" s="299" t="s">
        <v>846</v>
      </c>
      <c r="G138" s="277"/>
      <c r="H138" s="277" t="s">
        <v>900</v>
      </c>
      <c r="I138" s="277" t="s">
        <v>878</v>
      </c>
      <c r="J138" s="277"/>
      <c r="K138" s="321"/>
    </row>
    <row r="139" spans="2:11" ht="15" customHeight="1">
      <c r="B139" s="319"/>
      <c r="C139" s="277" t="s">
        <v>879</v>
      </c>
      <c r="D139" s="277"/>
      <c r="E139" s="277"/>
      <c r="F139" s="299" t="s">
        <v>846</v>
      </c>
      <c r="G139" s="277"/>
      <c r="H139" s="277" t="s">
        <v>901</v>
      </c>
      <c r="I139" s="277" t="s">
        <v>881</v>
      </c>
      <c r="J139" s="277"/>
      <c r="K139" s="321"/>
    </row>
    <row r="140" spans="2:11" ht="15" customHeight="1">
      <c r="B140" s="319"/>
      <c r="C140" s="277" t="s">
        <v>882</v>
      </c>
      <c r="D140" s="277"/>
      <c r="E140" s="277"/>
      <c r="F140" s="299" t="s">
        <v>846</v>
      </c>
      <c r="G140" s="277"/>
      <c r="H140" s="277" t="s">
        <v>882</v>
      </c>
      <c r="I140" s="277" t="s">
        <v>881</v>
      </c>
      <c r="J140" s="277"/>
      <c r="K140" s="321"/>
    </row>
    <row r="141" spans="2:11" ht="15" customHeight="1">
      <c r="B141" s="319"/>
      <c r="C141" s="277" t="s">
        <v>37</v>
      </c>
      <c r="D141" s="277"/>
      <c r="E141" s="277"/>
      <c r="F141" s="299" t="s">
        <v>846</v>
      </c>
      <c r="G141" s="277"/>
      <c r="H141" s="277" t="s">
        <v>902</v>
      </c>
      <c r="I141" s="277" t="s">
        <v>881</v>
      </c>
      <c r="J141" s="277"/>
      <c r="K141" s="321"/>
    </row>
    <row r="142" spans="2:11" ht="15" customHeight="1">
      <c r="B142" s="319"/>
      <c r="C142" s="277" t="s">
        <v>903</v>
      </c>
      <c r="D142" s="277"/>
      <c r="E142" s="277"/>
      <c r="F142" s="299" t="s">
        <v>846</v>
      </c>
      <c r="G142" s="277"/>
      <c r="H142" s="277" t="s">
        <v>904</v>
      </c>
      <c r="I142" s="277" t="s">
        <v>881</v>
      </c>
      <c r="J142" s="277"/>
      <c r="K142" s="321"/>
    </row>
    <row r="143" spans="2:11" ht="15" customHeight="1">
      <c r="B143" s="322"/>
      <c r="C143" s="323"/>
      <c r="D143" s="323"/>
      <c r="E143" s="323"/>
      <c r="F143" s="323"/>
      <c r="G143" s="323"/>
      <c r="H143" s="323"/>
      <c r="I143" s="323"/>
      <c r="J143" s="323"/>
      <c r="K143" s="324"/>
    </row>
    <row r="144" spans="2:11" ht="18.75" customHeight="1">
      <c r="B144" s="274"/>
      <c r="C144" s="274"/>
      <c r="D144" s="274"/>
      <c r="E144" s="274"/>
      <c r="F144" s="311"/>
      <c r="G144" s="274"/>
      <c r="H144" s="274"/>
      <c r="I144" s="274"/>
      <c r="J144" s="274"/>
      <c r="K144" s="274"/>
    </row>
    <row r="145" spans="2:11" ht="18.75" customHeight="1">
      <c r="B145" s="285"/>
      <c r="C145" s="285"/>
      <c r="D145" s="285"/>
      <c r="E145" s="285"/>
      <c r="F145" s="285"/>
      <c r="G145" s="285"/>
      <c r="H145" s="285"/>
      <c r="I145" s="285"/>
      <c r="J145" s="285"/>
      <c r="K145" s="285"/>
    </row>
    <row r="146" spans="2:11" ht="7.5" customHeight="1">
      <c r="B146" s="286"/>
      <c r="C146" s="287"/>
      <c r="D146" s="287"/>
      <c r="E146" s="287"/>
      <c r="F146" s="287"/>
      <c r="G146" s="287"/>
      <c r="H146" s="287"/>
      <c r="I146" s="287"/>
      <c r="J146" s="287"/>
      <c r="K146" s="288"/>
    </row>
    <row r="147" spans="2:11" ht="45" customHeight="1">
      <c r="B147" s="289"/>
      <c r="C147" s="290" t="s">
        <v>905</v>
      </c>
      <c r="D147" s="290"/>
      <c r="E147" s="290"/>
      <c r="F147" s="290"/>
      <c r="G147" s="290"/>
      <c r="H147" s="290"/>
      <c r="I147" s="290"/>
      <c r="J147" s="290"/>
      <c r="K147" s="291"/>
    </row>
    <row r="148" spans="2:11" ht="17.25" customHeight="1">
      <c r="B148" s="289"/>
      <c r="C148" s="292" t="s">
        <v>840</v>
      </c>
      <c r="D148" s="292"/>
      <c r="E148" s="292"/>
      <c r="F148" s="292" t="s">
        <v>841</v>
      </c>
      <c r="G148" s="293"/>
      <c r="H148" s="292" t="s">
        <v>53</v>
      </c>
      <c r="I148" s="292" t="s">
        <v>56</v>
      </c>
      <c r="J148" s="292" t="s">
        <v>842</v>
      </c>
      <c r="K148" s="291"/>
    </row>
    <row r="149" spans="2:11" ht="17.25" customHeight="1">
      <c r="B149" s="289"/>
      <c r="C149" s="294" t="s">
        <v>843</v>
      </c>
      <c r="D149" s="294"/>
      <c r="E149" s="294"/>
      <c r="F149" s="295" t="s">
        <v>844</v>
      </c>
      <c r="G149" s="296"/>
      <c r="H149" s="294"/>
      <c r="I149" s="294"/>
      <c r="J149" s="294" t="s">
        <v>845</v>
      </c>
      <c r="K149" s="291"/>
    </row>
    <row r="150" spans="2:11" ht="5.25" customHeight="1">
      <c r="B150" s="300"/>
      <c r="C150" s="297"/>
      <c r="D150" s="297"/>
      <c r="E150" s="297"/>
      <c r="F150" s="297"/>
      <c r="G150" s="298"/>
      <c r="H150" s="297"/>
      <c r="I150" s="297"/>
      <c r="J150" s="297"/>
      <c r="K150" s="321"/>
    </row>
    <row r="151" spans="2:11" ht="15" customHeight="1">
      <c r="B151" s="300"/>
      <c r="C151" s="325" t="s">
        <v>849</v>
      </c>
      <c r="D151" s="277"/>
      <c r="E151" s="277"/>
      <c r="F151" s="326" t="s">
        <v>846</v>
      </c>
      <c r="G151" s="277"/>
      <c r="H151" s="325" t="s">
        <v>886</v>
      </c>
      <c r="I151" s="325" t="s">
        <v>848</v>
      </c>
      <c r="J151" s="325">
        <v>120</v>
      </c>
      <c r="K151" s="321"/>
    </row>
    <row r="152" spans="2:11" ht="15" customHeight="1">
      <c r="B152" s="300"/>
      <c r="C152" s="325" t="s">
        <v>895</v>
      </c>
      <c r="D152" s="277"/>
      <c r="E152" s="277"/>
      <c r="F152" s="326" t="s">
        <v>846</v>
      </c>
      <c r="G152" s="277"/>
      <c r="H152" s="325" t="s">
        <v>906</v>
      </c>
      <c r="I152" s="325" t="s">
        <v>848</v>
      </c>
      <c r="J152" s="325" t="s">
        <v>897</v>
      </c>
      <c r="K152" s="321"/>
    </row>
    <row r="153" spans="2:11" ht="15" customHeight="1">
      <c r="B153" s="300"/>
      <c r="C153" s="325" t="s">
        <v>794</v>
      </c>
      <c r="D153" s="277"/>
      <c r="E153" s="277"/>
      <c r="F153" s="326" t="s">
        <v>846</v>
      </c>
      <c r="G153" s="277"/>
      <c r="H153" s="325" t="s">
        <v>907</v>
      </c>
      <c r="I153" s="325" t="s">
        <v>848</v>
      </c>
      <c r="J153" s="325" t="s">
        <v>897</v>
      </c>
      <c r="K153" s="321"/>
    </row>
    <row r="154" spans="2:11" ht="15" customHeight="1">
      <c r="B154" s="300"/>
      <c r="C154" s="325" t="s">
        <v>851</v>
      </c>
      <c r="D154" s="277"/>
      <c r="E154" s="277"/>
      <c r="F154" s="326" t="s">
        <v>852</v>
      </c>
      <c r="G154" s="277"/>
      <c r="H154" s="325" t="s">
        <v>886</v>
      </c>
      <c r="I154" s="325" t="s">
        <v>848</v>
      </c>
      <c r="J154" s="325">
        <v>50</v>
      </c>
      <c r="K154" s="321"/>
    </row>
    <row r="155" spans="2:11" ht="15" customHeight="1">
      <c r="B155" s="300"/>
      <c r="C155" s="325" t="s">
        <v>854</v>
      </c>
      <c r="D155" s="277"/>
      <c r="E155" s="277"/>
      <c r="F155" s="326" t="s">
        <v>846</v>
      </c>
      <c r="G155" s="277"/>
      <c r="H155" s="325" t="s">
        <v>886</v>
      </c>
      <c r="I155" s="325" t="s">
        <v>856</v>
      </c>
      <c r="J155" s="325"/>
      <c r="K155" s="321"/>
    </row>
    <row r="156" spans="2:11" ht="15" customHeight="1">
      <c r="B156" s="300"/>
      <c r="C156" s="325" t="s">
        <v>865</v>
      </c>
      <c r="D156" s="277"/>
      <c r="E156" s="277"/>
      <c r="F156" s="326" t="s">
        <v>852</v>
      </c>
      <c r="G156" s="277"/>
      <c r="H156" s="325" t="s">
        <v>886</v>
      </c>
      <c r="I156" s="325" t="s">
        <v>848</v>
      </c>
      <c r="J156" s="325">
        <v>50</v>
      </c>
      <c r="K156" s="321"/>
    </row>
    <row r="157" spans="2:11" ht="15" customHeight="1">
      <c r="B157" s="300"/>
      <c r="C157" s="325" t="s">
        <v>873</v>
      </c>
      <c r="D157" s="277"/>
      <c r="E157" s="277"/>
      <c r="F157" s="326" t="s">
        <v>852</v>
      </c>
      <c r="G157" s="277"/>
      <c r="H157" s="325" t="s">
        <v>886</v>
      </c>
      <c r="I157" s="325" t="s">
        <v>848</v>
      </c>
      <c r="J157" s="325">
        <v>50</v>
      </c>
      <c r="K157" s="321"/>
    </row>
    <row r="158" spans="2:11" ht="15" customHeight="1">
      <c r="B158" s="300"/>
      <c r="C158" s="325" t="s">
        <v>871</v>
      </c>
      <c r="D158" s="277"/>
      <c r="E158" s="277"/>
      <c r="F158" s="326" t="s">
        <v>852</v>
      </c>
      <c r="G158" s="277"/>
      <c r="H158" s="325" t="s">
        <v>886</v>
      </c>
      <c r="I158" s="325" t="s">
        <v>848</v>
      </c>
      <c r="J158" s="325">
        <v>50</v>
      </c>
      <c r="K158" s="321"/>
    </row>
    <row r="159" spans="2:11" ht="15" customHeight="1">
      <c r="B159" s="300"/>
      <c r="C159" s="325" t="s">
        <v>96</v>
      </c>
      <c r="D159" s="277"/>
      <c r="E159" s="277"/>
      <c r="F159" s="326" t="s">
        <v>846</v>
      </c>
      <c r="G159" s="277"/>
      <c r="H159" s="325" t="s">
        <v>908</v>
      </c>
      <c r="I159" s="325" t="s">
        <v>848</v>
      </c>
      <c r="J159" s="325" t="s">
        <v>909</v>
      </c>
      <c r="K159" s="321"/>
    </row>
    <row r="160" spans="2:11" ht="15" customHeight="1">
      <c r="B160" s="300"/>
      <c r="C160" s="325" t="s">
        <v>910</v>
      </c>
      <c r="D160" s="277"/>
      <c r="E160" s="277"/>
      <c r="F160" s="326" t="s">
        <v>846</v>
      </c>
      <c r="G160" s="277"/>
      <c r="H160" s="325" t="s">
        <v>911</v>
      </c>
      <c r="I160" s="325" t="s">
        <v>881</v>
      </c>
      <c r="J160" s="325"/>
      <c r="K160" s="321"/>
    </row>
    <row r="161" spans="2:11" ht="15" customHeight="1">
      <c r="B161" s="327"/>
      <c r="C161" s="309"/>
      <c r="D161" s="309"/>
      <c r="E161" s="309"/>
      <c r="F161" s="309"/>
      <c r="G161" s="309"/>
      <c r="H161" s="309"/>
      <c r="I161" s="309"/>
      <c r="J161" s="309"/>
      <c r="K161" s="328"/>
    </row>
    <row r="162" spans="2:11" ht="18.75" customHeight="1">
      <c r="B162" s="274"/>
      <c r="C162" s="277"/>
      <c r="D162" s="277"/>
      <c r="E162" s="277"/>
      <c r="F162" s="299"/>
      <c r="G162" s="277"/>
      <c r="H162" s="277"/>
      <c r="I162" s="277"/>
      <c r="J162" s="277"/>
      <c r="K162" s="274"/>
    </row>
    <row r="163" spans="2:11" ht="18.75" customHeight="1">
      <c r="B163" s="285"/>
      <c r="C163" s="285"/>
      <c r="D163" s="285"/>
      <c r="E163" s="285"/>
      <c r="F163" s="285"/>
      <c r="G163" s="285"/>
      <c r="H163" s="285"/>
      <c r="I163" s="285"/>
      <c r="J163" s="285"/>
      <c r="K163" s="285"/>
    </row>
    <row r="164" spans="2:11" ht="7.5" customHeight="1">
      <c r="B164" s="264"/>
      <c r="C164" s="265"/>
      <c r="D164" s="265"/>
      <c r="E164" s="265"/>
      <c r="F164" s="265"/>
      <c r="G164" s="265"/>
      <c r="H164" s="265"/>
      <c r="I164" s="265"/>
      <c r="J164" s="265"/>
      <c r="K164" s="266"/>
    </row>
    <row r="165" spans="2:11" ht="45" customHeight="1">
      <c r="B165" s="267"/>
      <c r="C165" s="268" t="s">
        <v>912</v>
      </c>
      <c r="D165" s="268"/>
      <c r="E165" s="268"/>
      <c r="F165" s="268"/>
      <c r="G165" s="268"/>
      <c r="H165" s="268"/>
      <c r="I165" s="268"/>
      <c r="J165" s="268"/>
      <c r="K165" s="269"/>
    </row>
    <row r="166" spans="2:11" ht="17.25" customHeight="1">
      <c r="B166" s="267"/>
      <c r="C166" s="292" t="s">
        <v>840</v>
      </c>
      <c r="D166" s="292"/>
      <c r="E166" s="292"/>
      <c r="F166" s="292" t="s">
        <v>841</v>
      </c>
      <c r="G166" s="329"/>
      <c r="H166" s="330" t="s">
        <v>53</v>
      </c>
      <c r="I166" s="330" t="s">
        <v>56</v>
      </c>
      <c r="J166" s="292" t="s">
        <v>842</v>
      </c>
      <c r="K166" s="269"/>
    </row>
    <row r="167" spans="2:11" ht="17.25" customHeight="1">
      <c r="B167" s="270"/>
      <c r="C167" s="294" t="s">
        <v>843</v>
      </c>
      <c r="D167" s="294"/>
      <c r="E167" s="294"/>
      <c r="F167" s="295" t="s">
        <v>844</v>
      </c>
      <c r="G167" s="331"/>
      <c r="H167" s="332"/>
      <c r="I167" s="332"/>
      <c r="J167" s="294" t="s">
        <v>845</v>
      </c>
      <c r="K167" s="272"/>
    </row>
    <row r="168" spans="2:11" ht="5.25" customHeight="1">
      <c r="B168" s="300"/>
      <c r="C168" s="297"/>
      <c r="D168" s="297"/>
      <c r="E168" s="297"/>
      <c r="F168" s="297"/>
      <c r="G168" s="298"/>
      <c r="H168" s="297"/>
      <c r="I168" s="297"/>
      <c r="J168" s="297"/>
      <c r="K168" s="321"/>
    </row>
    <row r="169" spans="2:11" ht="15" customHeight="1">
      <c r="B169" s="300"/>
      <c r="C169" s="277" t="s">
        <v>849</v>
      </c>
      <c r="D169" s="277"/>
      <c r="E169" s="277"/>
      <c r="F169" s="299" t="s">
        <v>846</v>
      </c>
      <c r="G169" s="277"/>
      <c r="H169" s="277" t="s">
        <v>886</v>
      </c>
      <c r="I169" s="277" t="s">
        <v>848</v>
      </c>
      <c r="J169" s="277">
        <v>120</v>
      </c>
      <c r="K169" s="321"/>
    </row>
    <row r="170" spans="2:11" ht="15" customHeight="1">
      <c r="B170" s="300"/>
      <c r="C170" s="277" t="s">
        <v>895</v>
      </c>
      <c r="D170" s="277"/>
      <c r="E170" s="277"/>
      <c r="F170" s="299" t="s">
        <v>846</v>
      </c>
      <c r="G170" s="277"/>
      <c r="H170" s="277" t="s">
        <v>896</v>
      </c>
      <c r="I170" s="277" t="s">
        <v>848</v>
      </c>
      <c r="J170" s="277" t="s">
        <v>897</v>
      </c>
      <c r="K170" s="321"/>
    </row>
    <row r="171" spans="2:11" ht="15" customHeight="1">
      <c r="B171" s="300"/>
      <c r="C171" s="277" t="s">
        <v>794</v>
      </c>
      <c r="D171" s="277"/>
      <c r="E171" s="277"/>
      <c r="F171" s="299" t="s">
        <v>846</v>
      </c>
      <c r="G171" s="277"/>
      <c r="H171" s="277" t="s">
        <v>913</v>
      </c>
      <c r="I171" s="277" t="s">
        <v>848</v>
      </c>
      <c r="J171" s="277" t="s">
        <v>897</v>
      </c>
      <c r="K171" s="321"/>
    </row>
    <row r="172" spans="2:11" ht="15" customHeight="1">
      <c r="B172" s="300"/>
      <c r="C172" s="277" t="s">
        <v>851</v>
      </c>
      <c r="D172" s="277"/>
      <c r="E172" s="277"/>
      <c r="F172" s="299" t="s">
        <v>852</v>
      </c>
      <c r="G172" s="277"/>
      <c r="H172" s="277" t="s">
        <v>913</v>
      </c>
      <c r="I172" s="277" t="s">
        <v>848</v>
      </c>
      <c r="J172" s="277">
        <v>50</v>
      </c>
      <c r="K172" s="321"/>
    </row>
    <row r="173" spans="2:11" ht="15" customHeight="1">
      <c r="B173" s="300"/>
      <c r="C173" s="277" t="s">
        <v>854</v>
      </c>
      <c r="D173" s="277"/>
      <c r="E173" s="277"/>
      <c r="F173" s="299" t="s">
        <v>846</v>
      </c>
      <c r="G173" s="277"/>
      <c r="H173" s="277" t="s">
        <v>913</v>
      </c>
      <c r="I173" s="277" t="s">
        <v>856</v>
      </c>
      <c r="J173" s="277"/>
      <c r="K173" s="321"/>
    </row>
    <row r="174" spans="2:11" ht="15" customHeight="1">
      <c r="B174" s="300"/>
      <c r="C174" s="277" t="s">
        <v>865</v>
      </c>
      <c r="D174" s="277"/>
      <c r="E174" s="277"/>
      <c r="F174" s="299" t="s">
        <v>852</v>
      </c>
      <c r="G174" s="277"/>
      <c r="H174" s="277" t="s">
        <v>913</v>
      </c>
      <c r="I174" s="277" t="s">
        <v>848</v>
      </c>
      <c r="J174" s="277">
        <v>50</v>
      </c>
      <c r="K174" s="321"/>
    </row>
    <row r="175" spans="2:11" ht="15" customHeight="1">
      <c r="B175" s="300"/>
      <c r="C175" s="277" t="s">
        <v>873</v>
      </c>
      <c r="D175" s="277"/>
      <c r="E175" s="277"/>
      <c r="F175" s="299" t="s">
        <v>852</v>
      </c>
      <c r="G175" s="277"/>
      <c r="H175" s="277" t="s">
        <v>913</v>
      </c>
      <c r="I175" s="277" t="s">
        <v>848</v>
      </c>
      <c r="J175" s="277">
        <v>50</v>
      </c>
      <c r="K175" s="321"/>
    </row>
    <row r="176" spans="2:11" ht="15" customHeight="1">
      <c r="B176" s="300"/>
      <c r="C176" s="277" t="s">
        <v>871</v>
      </c>
      <c r="D176" s="277"/>
      <c r="E176" s="277"/>
      <c r="F176" s="299" t="s">
        <v>852</v>
      </c>
      <c r="G176" s="277"/>
      <c r="H176" s="277" t="s">
        <v>913</v>
      </c>
      <c r="I176" s="277" t="s">
        <v>848</v>
      </c>
      <c r="J176" s="277">
        <v>50</v>
      </c>
      <c r="K176" s="321"/>
    </row>
    <row r="177" spans="2:11" ht="15" customHeight="1">
      <c r="B177" s="300"/>
      <c r="C177" s="277" t="s">
        <v>108</v>
      </c>
      <c r="D177" s="277"/>
      <c r="E177" s="277"/>
      <c r="F177" s="299" t="s">
        <v>846</v>
      </c>
      <c r="G177" s="277"/>
      <c r="H177" s="277" t="s">
        <v>914</v>
      </c>
      <c r="I177" s="277" t="s">
        <v>915</v>
      </c>
      <c r="J177" s="277"/>
      <c r="K177" s="321"/>
    </row>
    <row r="178" spans="2:11" ht="15" customHeight="1">
      <c r="B178" s="300"/>
      <c r="C178" s="277" t="s">
        <v>56</v>
      </c>
      <c r="D178" s="277"/>
      <c r="E178" s="277"/>
      <c r="F178" s="299" t="s">
        <v>846</v>
      </c>
      <c r="G178" s="277"/>
      <c r="H178" s="277" t="s">
        <v>916</v>
      </c>
      <c r="I178" s="277" t="s">
        <v>917</v>
      </c>
      <c r="J178" s="277">
        <v>1</v>
      </c>
      <c r="K178" s="321"/>
    </row>
    <row r="179" spans="2:11" ht="15" customHeight="1">
      <c r="B179" s="300"/>
      <c r="C179" s="277" t="s">
        <v>52</v>
      </c>
      <c r="D179" s="277"/>
      <c r="E179" s="277"/>
      <c r="F179" s="299" t="s">
        <v>846</v>
      </c>
      <c r="G179" s="277"/>
      <c r="H179" s="277" t="s">
        <v>918</v>
      </c>
      <c r="I179" s="277" t="s">
        <v>848</v>
      </c>
      <c r="J179" s="277">
        <v>20</v>
      </c>
      <c r="K179" s="321"/>
    </row>
    <row r="180" spans="2:11" ht="15" customHeight="1">
      <c r="B180" s="300"/>
      <c r="C180" s="277" t="s">
        <v>53</v>
      </c>
      <c r="D180" s="277"/>
      <c r="E180" s="277"/>
      <c r="F180" s="299" t="s">
        <v>846</v>
      </c>
      <c r="G180" s="277"/>
      <c r="H180" s="277" t="s">
        <v>919</v>
      </c>
      <c r="I180" s="277" t="s">
        <v>848</v>
      </c>
      <c r="J180" s="277">
        <v>255</v>
      </c>
      <c r="K180" s="321"/>
    </row>
    <row r="181" spans="2:11" ht="15" customHeight="1">
      <c r="B181" s="300"/>
      <c r="C181" s="277" t="s">
        <v>109</v>
      </c>
      <c r="D181" s="277"/>
      <c r="E181" s="277"/>
      <c r="F181" s="299" t="s">
        <v>846</v>
      </c>
      <c r="G181" s="277"/>
      <c r="H181" s="277" t="s">
        <v>810</v>
      </c>
      <c r="I181" s="277" t="s">
        <v>848</v>
      </c>
      <c r="J181" s="277">
        <v>10</v>
      </c>
      <c r="K181" s="321"/>
    </row>
    <row r="182" spans="2:11" ht="15" customHeight="1">
      <c r="B182" s="300"/>
      <c r="C182" s="277" t="s">
        <v>110</v>
      </c>
      <c r="D182" s="277"/>
      <c r="E182" s="277"/>
      <c r="F182" s="299" t="s">
        <v>846</v>
      </c>
      <c r="G182" s="277"/>
      <c r="H182" s="277" t="s">
        <v>920</v>
      </c>
      <c r="I182" s="277" t="s">
        <v>881</v>
      </c>
      <c r="J182" s="277"/>
      <c r="K182" s="321"/>
    </row>
    <row r="183" spans="2:11" ht="15" customHeight="1">
      <c r="B183" s="300"/>
      <c r="C183" s="277" t="s">
        <v>921</v>
      </c>
      <c r="D183" s="277"/>
      <c r="E183" s="277"/>
      <c r="F183" s="299" t="s">
        <v>846</v>
      </c>
      <c r="G183" s="277"/>
      <c r="H183" s="277" t="s">
        <v>922</v>
      </c>
      <c r="I183" s="277" t="s">
        <v>881</v>
      </c>
      <c r="J183" s="277"/>
      <c r="K183" s="321"/>
    </row>
    <row r="184" spans="2:11" ht="15" customHeight="1">
      <c r="B184" s="300"/>
      <c r="C184" s="277" t="s">
        <v>910</v>
      </c>
      <c r="D184" s="277"/>
      <c r="E184" s="277"/>
      <c r="F184" s="299" t="s">
        <v>846</v>
      </c>
      <c r="G184" s="277"/>
      <c r="H184" s="277" t="s">
        <v>923</v>
      </c>
      <c r="I184" s="277" t="s">
        <v>881</v>
      </c>
      <c r="J184" s="277"/>
      <c r="K184" s="321"/>
    </row>
    <row r="185" spans="2:11" ht="15" customHeight="1">
      <c r="B185" s="300"/>
      <c r="C185" s="277" t="s">
        <v>112</v>
      </c>
      <c r="D185" s="277"/>
      <c r="E185" s="277"/>
      <c r="F185" s="299" t="s">
        <v>852</v>
      </c>
      <c r="G185" s="277"/>
      <c r="H185" s="277" t="s">
        <v>924</v>
      </c>
      <c r="I185" s="277" t="s">
        <v>848</v>
      </c>
      <c r="J185" s="277">
        <v>50</v>
      </c>
      <c r="K185" s="321"/>
    </row>
    <row r="186" spans="2:11" ht="15" customHeight="1">
      <c r="B186" s="300"/>
      <c r="C186" s="277" t="s">
        <v>925</v>
      </c>
      <c r="D186" s="277"/>
      <c r="E186" s="277"/>
      <c r="F186" s="299" t="s">
        <v>852</v>
      </c>
      <c r="G186" s="277"/>
      <c r="H186" s="277" t="s">
        <v>926</v>
      </c>
      <c r="I186" s="277" t="s">
        <v>927</v>
      </c>
      <c r="J186" s="277"/>
      <c r="K186" s="321"/>
    </row>
    <row r="187" spans="2:11" ht="15" customHeight="1">
      <c r="B187" s="300"/>
      <c r="C187" s="277" t="s">
        <v>928</v>
      </c>
      <c r="D187" s="277"/>
      <c r="E187" s="277"/>
      <c r="F187" s="299" t="s">
        <v>852</v>
      </c>
      <c r="G187" s="277"/>
      <c r="H187" s="277" t="s">
        <v>929</v>
      </c>
      <c r="I187" s="277" t="s">
        <v>927</v>
      </c>
      <c r="J187" s="277"/>
      <c r="K187" s="321"/>
    </row>
    <row r="188" spans="2:11" ht="15" customHeight="1">
      <c r="B188" s="300"/>
      <c r="C188" s="277" t="s">
        <v>930</v>
      </c>
      <c r="D188" s="277"/>
      <c r="E188" s="277"/>
      <c r="F188" s="299" t="s">
        <v>852</v>
      </c>
      <c r="G188" s="277"/>
      <c r="H188" s="277" t="s">
        <v>931</v>
      </c>
      <c r="I188" s="277" t="s">
        <v>927</v>
      </c>
      <c r="J188" s="277"/>
      <c r="K188" s="321"/>
    </row>
    <row r="189" spans="2:11" ht="15" customHeight="1">
      <c r="B189" s="300"/>
      <c r="C189" s="333" t="s">
        <v>932</v>
      </c>
      <c r="D189" s="277"/>
      <c r="E189" s="277"/>
      <c r="F189" s="299" t="s">
        <v>852</v>
      </c>
      <c r="G189" s="277"/>
      <c r="H189" s="277" t="s">
        <v>933</v>
      </c>
      <c r="I189" s="277" t="s">
        <v>934</v>
      </c>
      <c r="J189" s="334" t="s">
        <v>935</v>
      </c>
      <c r="K189" s="321"/>
    </row>
    <row r="190" spans="2:11" ht="15" customHeight="1">
      <c r="B190" s="300"/>
      <c r="C190" s="284" t="s">
        <v>41</v>
      </c>
      <c r="D190" s="277"/>
      <c r="E190" s="277"/>
      <c r="F190" s="299" t="s">
        <v>846</v>
      </c>
      <c r="G190" s="277"/>
      <c r="H190" s="274" t="s">
        <v>936</v>
      </c>
      <c r="I190" s="277" t="s">
        <v>937</v>
      </c>
      <c r="J190" s="277"/>
      <c r="K190" s="321"/>
    </row>
    <row r="191" spans="2:11" ht="15" customHeight="1">
      <c r="B191" s="300"/>
      <c r="C191" s="284" t="s">
        <v>938</v>
      </c>
      <c r="D191" s="277"/>
      <c r="E191" s="277"/>
      <c r="F191" s="299" t="s">
        <v>846</v>
      </c>
      <c r="G191" s="277"/>
      <c r="H191" s="277" t="s">
        <v>939</v>
      </c>
      <c r="I191" s="277" t="s">
        <v>881</v>
      </c>
      <c r="J191" s="277"/>
      <c r="K191" s="321"/>
    </row>
    <row r="192" spans="2:11" ht="15" customHeight="1">
      <c r="B192" s="300"/>
      <c r="C192" s="284" t="s">
        <v>940</v>
      </c>
      <c r="D192" s="277"/>
      <c r="E192" s="277"/>
      <c r="F192" s="299" t="s">
        <v>846</v>
      </c>
      <c r="G192" s="277"/>
      <c r="H192" s="277" t="s">
        <v>941</v>
      </c>
      <c r="I192" s="277" t="s">
        <v>881</v>
      </c>
      <c r="J192" s="277"/>
      <c r="K192" s="321"/>
    </row>
    <row r="193" spans="2:11" ht="15" customHeight="1">
      <c r="B193" s="300"/>
      <c r="C193" s="284" t="s">
        <v>942</v>
      </c>
      <c r="D193" s="277"/>
      <c r="E193" s="277"/>
      <c r="F193" s="299" t="s">
        <v>852</v>
      </c>
      <c r="G193" s="277"/>
      <c r="H193" s="277" t="s">
        <v>943</v>
      </c>
      <c r="I193" s="277" t="s">
        <v>881</v>
      </c>
      <c r="J193" s="277"/>
      <c r="K193" s="321"/>
    </row>
    <row r="194" spans="2:11" ht="15" customHeight="1">
      <c r="B194" s="327"/>
      <c r="C194" s="335"/>
      <c r="D194" s="309"/>
      <c r="E194" s="309"/>
      <c r="F194" s="309"/>
      <c r="G194" s="309"/>
      <c r="H194" s="309"/>
      <c r="I194" s="309"/>
      <c r="J194" s="309"/>
      <c r="K194" s="328"/>
    </row>
    <row r="195" spans="2:11" ht="18.75" customHeight="1">
      <c r="B195" s="274"/>
      <c r="C195" s="277"/>
      <c r="D195" s="277"/>
      <c r="E195" s="277"/>
      <c r="F195" s="299"/>
      <c r="G195" s="277"/>
      <c r="H195" s="277"/>
      <c r="I195" s="277"/>
      <c r="J195" s="277"/>
      <c r="K195" s="274"/>
    </row>
    <row r="196" spans="2:11" ht="18.75" customHeight="1">
      <c r="B196" s="274"/>
      <c r="C196" s="277"/>
      <c r="D196" s="277"/>
      <c r="E196" s="277"/>
      <c r="F196" s="299"/>
      <c r="G196" s="277"/>
      <c r="H196" s="277"/>
      <c r="I196" s="277"/>
      <c r="J196" s="277"/>
      <c r="K196" s="274"/>
    </row>
    <row r="197" spans="2:11" ht="18.75" customHeight="1">
      <c r="B197" s="285"/>
      <c r="C197" s="285"/>
      <c r="D197" s="285"/>
      <c r="E197" s="285"/>
      <c r="F197" s="285"/>
      <c r="G197" s="285"/>
      <c r="H197" s="285"/>
      <c r="I197" s="285"/>
      <c r="J197" s="285"/>
      <c r="K197" s="285"/>
    </row>
    <row r="198" spans="2:11" ht="13.5">
      <c r="B198" s="264"/>
      <c r="C198" s="265"/>
      <c r="D198" s="265"/>
      <c r="E198" s="265"/>
      <c r="F198" s="265"/>
      <c r="G198" s="265"/>
      <c r="H198" s="265"/>
      <c r="I198" s="265"/>
      <c r="J198" s="265"/>
      <c r="K198" s="266"/>
    </row>
    <row r="199" spans="2:11" ht="21">
      <c r="B199" s="267"/>
      <c r="C199" s="268" t="s">
        <v>944</v>
      </c>
      <c r="D199" s="268"/>
      <c r="E199" s="268"/>
      <c r="F199" s="268"/>
      <c r="G199" s="268"/>
      <c r="H199" s="268"/>
      <c r="I199" s="268"/>
      <c r="J199" s="268"/>
      <c r="K199" s="269"/>
    </row>
    <row r="200" spans="2:11" ht="25.5" customHeight="1">
      <c r="B200" s="267"/>
      <c r="C200" s="336" t="s">
        <v>945</v>
      </c>
      <c r="D200" s="336"/>
      <c r="E200" s="336"/>
      <c r="F200" s="336" t="s">
        <v>946</v>
      </c>
      <c r="G200" s="337"/>
      <c r="H200" s="336" t="s">
        <v>947</v>
      </c>
      <c r="I200" s="336"/>
      <c r="J200" s="336"/>
      <c r="K200" s="269"/>
    </row>
    <row r="201" spans="2:11" ht="5.25" customHeight="1">
      <c r="B201" s="300"/>
      <c r="C201" s="297"/>
      <c r="D201" s="297"/>
      <c r="E201" s="297"/>
      <c r="F201" s="297"/>
      <c r="G201" s="277"/>
      <c r="H201" s="297"/>
      <c r="I201" s="297"/>
      <c r="J201" s="297"/>
      <c r="K201" s="321"/>
    </row>
    <row r="202" spans="2:11" ht="15" customHeight="1">
      <c r="B202" s="300"/>
      <c r="C202" s="277" t="s">
        <v>937</v>
      </c>
      <c r="D202" s="277"/>
      <c r="E202" s="277"/>
      <c r="F202" s="299" t="s">
        <v>42</v>
      </c>
      <c r="G202" s="277"/>
      <c r="H202" s="277" t="s">
        <v>948</v>
      </c>
      <c r="I202" s="277"/>
      <c r="J202" s="277"/>
      <c r="K202" s="321"/>
    </row>
    <row r="203" spans="2:11" ht="15" customHeight="1">
      <c r="B203" s="300"/>
      <c r="C203" s="306"/>
      <c r="D203" s="277"/>
      <c r="E203" s="277"/>
      <c r="F203" s="299" t="s">
        <v>43</v>
      </c>
      <c r="G203" s="277"/>
      <c r="H203" s="277" t="s">
        <v>949</v>
      </c>
      <c r="I203" s="277"/>
      <c r="J203" s="277"/>
      <c r="K203" s="321"/>
    </row>
    <row r="204" spans="2:11" ht="15" customHeight="1">
      <c r="B204" s="300"/>
      <c r="C204" s="306"/>
      <c r="D204" s="277"/>
      <c r="E204" s="277"/>
      <c r="F204" s="299" t="s">
        <v>46</v>
      </c>
      <c r="G204" s="277"/>
      <c r="H204" s="277" t="s">
        <v>950</v>
      </c>
      <c r="I204" s="277"/>
      <c r="J204" s="277"/>
      <c r="K204" s="321"/>
    </row>
    <row r="205" spans="2:11" ht="15" customHeight="1">
      <c r="B205" s="300"/>
      <c r="C205" s="277"/>
      <c r="D205" s="277"/>
      <c r="E205" s="277"/>
      <c r="F205" s="299" t="s">
        <v>44</v>
      </c>
      <c r="G205" s="277"/>
      <c r="H205" s="277" t="s">
        <v>951</v>
      </c>
      <c r="I205" s="277"/>
      <c r="J205" s="277"/>
      <c r="K205" s="321"/>
    </row>
    <row r="206" spans="2:11" ht="15" customHeight="1">
      <c r="B206" s="300"/>
      <c r="C206" s="277"/>
      <c r="D206" s="277"/>
      <c r="E206" s="277"/>
      <c r="F206" s="299" t="s">
        <v>45</v>
      </c>
      <c r="G206" s="277"/>
      <c r="H206" s="277" t="s">
        <v>952</v>
      </c>
      <c r="I206" s="277"/>
      <c r="J206" s="277"/>
      <c r="K206" s="321"/>
    </row>
    <row r="207" spans="2:11" ht="15" customHeight="1">
      <c r="B207" s="300"/>
      <c r="C207" s="277"/>
      <c r="D207" s="277"/>
      <c r="E207" s="277"/>
      <c r="F207" s="299"/>
      <c r="G207" s="277"/>
      <c r="H207" s="277"/>
      <c r="I207" s="277"/>
      <c r="J207" s="277"/>
      <c r="K207" s="321"/>
    </row>
    <row r="208" spans="2:11" ht="15" customHeight="1">
      <c r="B208" s="300"/>
      <c r="C208" s="277" t="s">
        <v>893</v>
      </c>
      <c r="D208" s="277"/>
      <c r="E208" s="277"/>
      <c r="F208" s="299" t="s">
        <v>78</v>
      </c>
      <c r="G208" s="277"/>
      <c r="H208" s="277" t="s">
        <v>953</v>
      </c>
      <c r="I208" s="277"/>
      <c r="J208" s="277"/>
      <c r="K208" s="321"/>
    </row>
    <row r="209" spans="2:11" ht="15" customHeight="1">
      <c r="B209" s="300"/>
      <c r="C209" s="306"/>
      <c r="D209" s="277"/>
      <c r="E209" s="277"/>
      <c r="F209" s="299" t="s">
        <v>789</v>
      </c>
      <c r="G209" s="277"/>
      <c r="H209" s="277" t="s">
        <v>790</v>
      </c>
      <c r="I209" s="277"/>
      <c r="J209" s="277"/>
      <c r="K209" s="321"/>
    </row>
    <row r="210" spans="2:11" ht="15" customHeight="1">
      <c r="B210" s="300"/>
      <c r="C210" s="277"/>
      <c r="D210" s="277"/>
      <c r="E210" s="277"/>
      <c r="F210" s="299" t="s">
        <v>787</v>
      </c>
      <c r="G210" s="277"/>
      <c r="H210" s="277" t="s">
        <v>954</v>
      </c>
      <c r="I210" s="277"/>
      <c r="J210" s="277"/>
      <c r="K210" s="321"/>
    </row>
    <row r="211" spans="2:11" ht="15" customHeight="1">
      <c r="B211" s="338"/>
      <c r="C211" s="306"/>
      <c r="D211" s="306"/>
      <c r="E211" s="306"/>
      <c r="F211" s="299" t="s">
        <v>791</v>
      </c>
      <c r="G211" s="284"/>
      <c r="H211" s="325" t="s">
        <v>89</v>
      </c>
      <c r="I211" s="325"/>
      <c r="J211" s="325"/>
      <c r="K211" s="339"/>
    </row>
    <row r="212" spans="2:11" ht="15" customHeight="1">
      <c r="B212" s="338"/>
      <c r="C212" s="306"/>
      <c r="D212" s="306"/>
      <c r="E212" s="306"/>
      <c r="F212" s="299" t="s">
        <v>792</v>
      </c>
      <c r="G212" s="284"/>
      <c r="H212" s="325" t="s">
        <v>770</v>
      </c>
      <c r="I212" s="325"/>
      <c r="J212" s="325"/>
      <c r="K212" s="339"/>
    </row>
    <row r="213" spans="2:11" ht="15" customHeight="1">
      <c r="B213" s="338"/>
      <c r="C213" s="306"/>
      <c r="D213" s="306"/>
      <c r="E213" s="306"/>
      <c r="F213" s="340"/>
      <c r="G213" s="284"/>
      <c r="H213" s="341"/>
      <c r="I213" s="341"/>
      <c r="J213" s="341"/>
      <c r="K213" s="339"/>
    </row>
    <row r="214" spans="2:11" ht="15" customHeight="1">
      <c r="B214" s="338"/>
      <c r="C214" s="277" t="s">
        <v>917</v>
      </c>
      <c r="D214" s="306"/>
      <c r="E214" s="306"/>
      <c r="F214" s="299">
        <v>1</v>
      </c>
      <c r="G214" s="284"/>
      <c r="H214" s="325" t="s">
        <v>955</v>
      </c>
      <c r="I214" s="325"/>
      <c r="J214" s="325"/>
      <c r="K214" s="339"/>
    </row>
    <row r="215" spans="2:11" ht="15" customHeight="1">
      <c r="B215" s="338"/>
      <c r="C215" s="306"/>
      <c r="D215" s="306"/>
      <c r="E215" s="306"/>
      <c r="F215" s="299">
        <v>2</v>
      </c>
      <c r="G215" s="284"/>
      <c r="H215" s="325" t="s">
        <v>956</v>
      </c>
      <c r="I215" s="325"/>
      <c r="J215" s="325"/>
      <c r="K215" s="339"/>
    </row>
    <row r="216" spans="2:11" ht="15" customHeight="1">
      <c r="B216" s="338"/>
      <c r="C216" s="306"/>
      <c r="D216" s="306"/>
      <c r="E216" s="306"/>
      <c r="F216" s="299">
        <v>3</v>
      </c>
      <c r="G216" s="284"/>
      <c r="H216" s="325" t="s">
        <v>957</v>
      </c>
      <c r="I216" s="325"/>
      <c r="J216" s="325"/>
      <c r="K216" s="339"/>
    </row>
    <row r="217" spans="2:11" ht="15" customHeight="1">
      <c r="B217" s="338"/>
      <c r="C217" s="306"/>
      <c r="D217" s="306"/>
      <c r="E217" s="306"/>
      <c r="F217" s="299">
        <v>4</v>
      </c>
      <c r="G217" s="284"/>
      <c r="H217" s="325" t="s">
        <v>958</v>
      </c>
      <c r="I217" s="325"/>
      <c r="J217" s="325"/>
      <c r="K217" s="339"/>
    </row>
    <row r="218" spans="2:11" ht="12.75" customHeight="1">
      <c r="B218" s="342"/>
      <c r="C218" s="343"/>
      <c r="D218" s="343"/>
      <c r="E218" s="343"/>
      <c r="F218" s="343"/>
      <c r="G218" s="343"/>
      <c r="H218" s="343"/>
      <c r="I218" s="343"/>
      <c r="J218" s="343"/>
      <c r="K218" s="344"/>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PC-IPPROJEKT\Petr</dc:creator>
  <cp:keywords/>
  <dc:description/>
  <cp:lastModifiedBy>PC-IPPROJEKT\Petr</cp:lastModifiedBy>
  <dcterms:created xsi:type="dcterms:W3CDTF">2019-02-05T13:10:31Z</dcterms:created>
  <dcterms:modified xsi:type="dcterms:W3CDTF">2019-02-05T13:10:35Z</dcterms:modified>
  <cp:category/>
  <cp:version/>
  <cp:contentType/>
  <cp:contentStatus/>
</cp:coreProperties>
</file>