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2 - Vlkanov-Nový  Kramolí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'2 - Vlkanov-Nový  Kramolí...'!$C$122:$K$384</definedName>
    <definedName name="_xlnm.Print_Area" localSheetId="1">'2 - Vlkanov-Nový  Kramolí...'!$C$4:$J$76,'2 - Vlkanov-Nový  Kramolí...'!$C$82:$J$104,'2 - Vlkanov-Nový  Kramolí...'!$C$110:$K$384</definedName>
    <definedName name="_xlnm.Print_Titles" localSheetId="1">'2 - Vlkanov-Nový  Kramolí...'!$122:$122</definedName>
  </definedNames>
  <calcPr/>
</workbook>
</file>

<file path=xl/calcChain.xml><?xml version="1.0" encoding="utf-8"?>
<calcChain xmlns="http://schemas.openxmlformats.org/spreadsheetml/2006/main">
  <c i="2" r="J37"/>
  <c r="J36"/>
  <c i="1" r="AY95"/>
  <c i="2" r="J35"/>
  <c i="1" r="AX95"/>
  <c i="2" r="BI383"/>
  <c r="BH383"/>
  <c r="BG383"/>
  <c r="BF383"/>
  <c r="T383"/>
  <c r="T382"/>
  <c r="R383"/>
  <c r="R382"/>
  <c r="P383"/>
  <c r="P382"/>
  <c r="BK383"/>
  <c r="BK382"/>
  <c r="J382"/>
  <c r="J383"/>
  <c r="BE383"/>
  <c r="J103"/>
  <c r="BI378"/>
  <c r="BH378"/>
  <c r="BG378"/>
  <c r="BF378"/>
  <c r="T378"/>
  <c r="R378"/>
  <c r="P378"/>
  <c r="BK378"/>
  <c r="J378"/>
  <c r="BE378"/>
  <c r="BI374"/>
  <c r="BH374"/>
  <c r="BG374"/>
  <c r="BF374"/>
  <c r="T374"/>
  <c r="R374"/>
  <c r="P374"/>
  <c r="BK374"/>
  <c r="J374"/>
  <c r="BE374"/>
  <c r="BI371"/>
  <c r="BH371"/>
  <c r="BG371"/>
  <c r="BF371"/>
  <c r="T371"/>
  <c r="R371"/>
  <c r="P371"/>
  <c r="BK371"/>
  <c r="J371"/>
  <c r="BE371"/>
  <c r="BI368"/>
  <c r="BH368"/>
  <c r="BG368"/>
  <c r="BF368"/>
  <c r="T368"/>
  <c r="R368"/>
  <c r="P368"/>
  <c r="BK368"/>
  <c r="J368"/>
  <c r="BE368"/>
  <c r="BI364"/>
  <c r="BH364"/>
  <c r="BG364"/>
  <c r="BF364"/>
  <c r="T364"/>
  <c r="R364"/>
  <c r="P364"/>
  <c r="BK364"/>
  <c r="J364"/>
  <c r="BE364"/>
  <c r="BI358"/>
  <c r="BH358"/>
  <c r="BG358"/>
  <c r="BF358"/>
  <c r="T358"/>
  <c r="R358"/>
  <c r="P358"/>
  <c r="BK358"/>
  <c r="J358"/>
  <c r="BE358"/>
  <c r="BI353"/>
  <c r="BH353"/>
  <c r="BG353"/>
  <c r="BF353"/>
  <c r="T353"/>
  <c r="R353"/>
  <c r="P353"/>
  <c r="BK353"/>
  <c r="J353"/>
  <c r="BE353"/>
  <c r="BI350"/>
  <c r="BH350"/>
  <c r="BG350"/>
  <c r="BF350"/>
  <c r="T350"/>
  <c r="R350"/>
  <c r="P350"/>
  <c r="BK350"/>
  <c r="J350"/>
  <c r="BE350"/>
  <c r="BI347"/>
  <c r="BH347"/>
  <c r="BG347"/>
  <c r="BF347"/>
  <c r="T347"/>
  <c r="R347"/>
  <c r="P347"/>
  <c r="BK347"/>
  <c r="J347"/>
  <c r="BE347"/>
  <c r="BI344"/>
  <c r="BH344"/>
  <c r="BG344"/>
  <c r="BF344"/>
  <c r="T344"/>
  <c r="R344"/>
  <c r="P344"/>
  <c r="BK344"/>
  <c r="J344"/>
  <c r="BE344"/>
  <c r="BI341"/>
  <c r="BH341"/>
  <c r="BG341"/>
  <c r="BF341"/>
  <c r="T341"/>
  <c r="R341"/>
  <c r="P341"/>
  <c r="BK341"/>
  <c r="J341"/>
  <c r="BE341"/>
  <c r="BI338"/>
  <c r="BH338"/>
  <c r="BG338"/>
  <c r="BF338"/>
  <c r="T338"/>
  <c r="R338"/>
  <c r="P338"/>
  <c r="BK338"/>
  <c r="J338"/>
  <c r="BE338"/>
  <c r="BI335"/>
  <c r="BH335"/>
  <c r="BG335"/>
  <c r="BF335"/>
  <c r="T335"/>
  <c r="R335"/>
  <c r="P335"/>
  <c r="BK335"/>
  <c r="J335"/>
  <c r="BE335"/>
  <c r="BI330"/>
  <c r="BH330"/>
  <c r="BG330"/>
  <c r="BF330"/>
  <c r="T330"/>
  <c r="R330"/>
  <c r="P330"/>
  <c r="BK330"/>
  <c r="J330"/>
  <c r="BE330"/>
  <c r="BI327"/>
  <c r="BH327"/>
  <c r="BG327"/>
  <c r="BF327"/>
  <c r="T327"/>
  <c r="R327"/>
  <c r="P327"/>
  <c r="BK327"/>
  <c r="J327"/>
  <c r="BE327"/>
  <c r="BI324"/>
  <c r="BH324"/>
  <c r="BG324"/>
  <c r="BF324"/>
  <c r="T324"/>
  <c r="R324"/>
  <c r="P324"/>
  <c r="BK324"/>
  <c r="J324"/>
  <c r="BE324"/>
  <c r="BI321"/>
  <c r="BH321"/>
  <c r="BG321"/>
  <c r="BF321"/>
  <c r="T321"/>
  <c r="R321"/>
  <c r="P321"/>
  <c r="BK321"/>
  <c r="J321"/>
  <c r="BE321"/>
  <c r="BI318"/>
  <c r="BH318"/>
  <c r="BG318"/>
  <c r="BF318"/>
  <c r="T318"/>
  <c r="R318"/>
  <c r="P318"/>
  <c r="BK318"/>
  <c r="J318"/>
  <c r="BE318"/>
  <c r="BI315"/>
  <c r="BH315"/>
  <c r="BG315"/>
  <c r="BF315"/>
  <c r="T315"/>
  <c r="R315"/>
  <c r="P315"/>
  <c r="BK315"/>
  <c r="J315"/>
  <c r="BE315"/>
  <c r="BI312"/>
  <c r="BH312"/>
  <c r="BG312"/>
  <c r="BF312"/>
  <c r="T312"/>
  <c r="R312"/>
  <c r="P312"/>
  <c r="BK312"/>
  <c r="J312"/>
  <c r="BE312"/>
  <c r="BI309"/>
  <c r="BH309"/>
  <c r="BG309"/>
  <c r="BF309"/>
  <c r="T309"/>
  <c r="R309"/>
  <c r="P309"/>
  <c r="BK309"/>
  <c r="J309"/>
  <c r="BE309"/>
  <c r="BI305"/>
  <c r="BH305"/>
  <c r="BG305"/>
  <c r="BF305"/>
  <c r="T305"/>
  <c r="R305"/>
  <c r="P305"/>
  <c r="BK305"/>
  <c r="J305"/>
  <c r="BE305"/>
  <c r="BI301"/>
  <c r="BH301"/>
  <c r="BG301"/>
  <c r="BF301"/>
  <c r="T301"/>
  <c r="R301"/>
  <c r="P301"/>
  <c r="BK301"/>
  <c r="J301"/>
  <c r="BE301"/>
  <c r="BI297"/>
  <c r="BH297"/>
  <c r="BG297"/>
  <c r="BF297"/>
  <c r="T297"/>
  <c r="R297"/>
  <c r="P297"/>
  <c r="BK297"/>
  <c r="J297"/>
  <c r="BE297"/>
  <c r="BI292"/>
  <c r="BH292"/>
  <c r="BG292"/>
  <c r="BF292"/>
  <c r="T292"/>
  <c r="R292"/>
  <c r="P292"/>
  <c r="BK292"/>
  <c r="J292"/>
  <c r="BE292"/>
  <c r="BI288"/>
  <c r="BH288"/>
  <c r="BG288"/>
  <c r="BF288"/>
  <c r="T288"/>
  <c r="R288"/>
  <c r="P288"/>
  <c r="BK288"/>
  <c r="J288"/>
  <c r="BE288"/>
  <c r="BI284"/>
  <c r="BH284"/>
  <c r="BG284"/>
  <c r="BF284"/>
  <c r="T284"/>
  <c r="R284"/>
  <c r="P284"/>
  <c r="BK284"/>
  <c r="J284"/>
  <c r="BE284"/>
  <c r="BI280"/>
  <c r="BH280"/>
  <c r="BG280"/>
  <c r="BF280"/>
  <c r="T280"/>
  <c r="R280"/>
  <c r="P280"/>
  <c r="BK280"/>
  <c r="J280"/>
  <c r="BE280"/>
  <c r="BI277"/>
  <c r="BH277"/>
  <c r="BG277"/>
  <c r="BF277"/>
  <c r="T277"/>
  <c r="R277"/>
  <c r="P277"/>
  <c r="BK277"/>
  <c r="J277"/>
  <c r="BE277"/>
  <c r="BI274"/>
  <c r="BH274"/>
  <c r="BG274"/>
  <c r="BF274"/>
  <c r="T274"/>
  <c r="R274"/>
  <c r="P274"/>
  <c r="BK274"/>
  <c r="J274"/>
  <c r="BE274"/>
  <c r="BI270"/>
  <c r="BH270"/>
  <c r="BG270"/>
  <c r="BF270"/>
  <c r="T270"/>
  <c r="R270"/>
  <c r="P270"/>
  <c r="BK270"/>
  <c r="J270"/>
  <c r="BE270"/>
  <c r="BI264"/>
  <c r="BH264"/>
  <c r="BG264"/>
  <c r="BF264"/>
  <c r="T264"/>
  <c r="R264"/>
  <c r="P264"/>
  <c r="BK264"/>
  <c r="J264"/>
  <c r="BE264"/>
  <c r="BI259"/>
  <c r="BH259"/>
  <c r="BG259"/>
  <c r="BF259"/>
  <c r="T259"/>
  <c r="R259"/>
  <c r="P259"/>
  <c r="BK259"/>
  <c r="J259"/>
  <c r="BE259"/>
  <c r="BI257"/>
  <c r="BH257"/>
  <c r="BG257"/>
  <c r="BF257"/>
  <c r="T257"/>
  <c r="R257"/>
  <c r="P257"/>
  <c r="BK257"/>
  <c r="J257"/>
  <c r="BE257"/>
  <c r="BI254"/>
  <c r="BH254"/>
  <c r="BG254"/>
  <c r="BF254"/>
  <c r="T254"/>
  <c r="T253"/>
  <c r="R254"/>
  <c r="R253"/>
  <c r="P254"/>
  <c r="P253"/>
  <c r="BK254"/>
  <c r="BK253"/>
  <c r="J253"/>
  <c r="J254"/>
  <c r="BE254"/>
  <c r="J102"/>
  <c r="BI251"/>
  <c r="BH251"/>
  <c r="BG251"/>
  <c r="BF251"/>
  <c r="T251"/>
  <c r="R251"/>
  <c r="P251"/>
  <c r="BK251"/>
  <c r="J251"/>
  <c r="BE251"/>
  <c r="BI249"/>
  <c r="BH249"/>
  <c r="BG249"/>
  <c r="BF249"/>
  <c r="T249"/>
  <c r="T248"/>
  <c r="R249"/>
  <c r="R248"/>
  <c r="P249"/>
  <c r="P248"/>
  <c r="BK249"/>
  <c r="BK248"/>
  <c r="J248"/>
  <c r="J249"/>
  <c r="BE249"/>
  <c r="J101"/>
  <c r="BI244"/>
  <c r="BH244"/>
  <c r="BG244"/>
  <c r="BF244"/>
  <c r="T244"/>
  <c r="R244"/>
  <c r="P244"/>
  <c r="BK244"/>
  <c r="J244"/>
  <c r="BE244"/>
  <c r="BI240"/>
  <c r="BH240"/>
  <c r="BG240"/>
  <c r="BF240"/>
  <c r="T240"/>
  <c r="R240"/>
  <c r="P240"/>
  <c r="BK240"/>
  <c r="J240"/>
  <c r="BE240"/>
  <c r="BI237"/>
  <c r="BH237"/>
  <c r="BG237"/>
  <c r="BF237"/>
  <c r="T237"/>
  <c r="R237"/>
  <c r="P237"/>
  <c r="BK237"/>
  <c r="J237"/>
  <c r="BE237"/>
  <c r="BI234"/>
  <c r="BH234"/>
  <c r="BG234"/>
  <c r="BF234"/>
  <c r="T234"/>
  <c r="R234"/>
  <c r="P234"/>
  <c r="BK234"/>
  <c r="J234"/>
  <c r="BE234"/>
  <c r="BI229"/>
  <c r="BH229"/>
  <c r="BG229"/>
  <c r="BF229"/>
  <c r="T229"/>
  <c r="R229"/>
  <c r="P229"/>
  <c r="BK229"/>
  <c r="J229"/>
  <c r="BE229"/>
  <c r="BI225"/>
  <c r="BH225"/>
  <c r="BG225"/>
  <c r="BF225"/>
  <c r="T225"/>
  <c r="R225"/>
  <c r="P225"/>
  <c r="BK225"/>
  <c r="J225"/>
  <c r="BE225"/>
  <c r="BI221"/>
  <c r="BH221"/>
  <c r="BG221"/>
  <c r="BF221"/>
  <c r="T221"/>
  <c r="R221"/>
  <c r="P221"/>
  <c r="BK221"/>
  <c r="J221"/>
  <c r="BE221"/>
  <c r="BI217"/>
  <c r="BH217"/>
  <c r="BG217"/>
  <c r="BF217"/>
  <c r="T217"/>
  <c r="R217"/>
  <c r="P217"/>
  <c r="BK217"/>
  <c r="J217"/>
  <c r="BE217"/>
  <c r="BI213"/>
  <c r="BH213"/>
  <c r="BG213"/>
  <c r="BF213"/>
  <c r="T213"/>
  <c r="R213"/>
  <c r="P213"/>
  <c r="BK213"/>
  <c r="J213"/>
  <c r="BE213"/>
  <c r="BI209"/>
  <c r="BH209"/>
  <c r="BG209"/>
  <c r="BF209"/>
  <c r="T209"/>
  <c r="T208"/>
  <c r="R209"/>
  <c r="R208"/>
  <c r="P209"/>
  <c r="P208"/>
  <c r="BK209"/>
  <c r="BK208"/>
  <c r="J208"/>
  <c r="J209"/>
  <c r="BE209"/>
  <c r="J100"/>
  <c r="BI204"/>
  <c r="BH204"/>
  <c r="BG204"/>
  <c r="BF204"/>
  <c r="T204"/>
  <c r="R204"/>
  <c r="P204"/>
  <c r="BK204"/>
  <c r="J204"/>
  <c r="BE204"/>
  <c r="BI200"/>
  <c r="BH200"/>
  <c r="BG200"/>
  <c r="BF200"/>
  <c r="T200"/>
  <c r="R200"/>
  <c r="P200"/>
  <c r="BK200"/>
  <c r="J200"/>
  <c r="BE200"/>
  <c r="BI196"/>
  <c r="BH196"/>
  <c r="BG196"/>
  <c r="BF196"/>
  <c r="T196"/>
  <c r="R196"/>
  <c r="P196"/>
  <c r="BK196"/>
  <c r="J196"/>
  <c r="BE196"/>
  <c r="BI192"/>
  <c r="BH192"/>
  <c r="BG192"/>
  <c r="BF192"/>
  <c r="T192"/>
  <c r="R192"/>
  <c r="P192"/>
  <c r="BK192"/>
  <c r="J192"/>
  <c r="BE192"/>
  <c r="BI188"/>
  <c r="BH188"/>
  <c r="BG188"/>
  <c r="BF188"/>
  <c r="T188"/>
  <c r="R188"/>
  <c r="P188"/>
  <c r="BK188"/>
  <c r="J188"/>
  <c r="BE188"/>
  <c r="BI183"/>
  <c r="BH183"/>
  <c r="BG183"/>
  <c r="BF183"/>
  <c r="T183"/>
  <c r="R183"/>
  <c r="P183"/>
  <c r="BK183"/>
  <c r="J183"/>
  <c r="BE183"/>
  <c r="BI179"/>
  <c r="BH179"/>
  <c r="BG179"/>
  <c r="BF179"/>
  <c r="T179"/>
  <c r="T178"/>
  <c r="R179"/>
  <c r="R178"/>
  <c r="P179"/>
  <c r="P178"/>
  <c r="BK179"/>
  <c r="BK178"/>
  <c r="J178"/>
  <c r="J179"/>
  <c r="BE179"/>
  <c r="J99"/>
  <c r="BI174"/>
  <c r="BH174"/>
  <c r="BG174"/>
  <c r="BF174"/>
  <c r="T174"/>
  <c r="R174"/>
  <c r="P174"/>
  <c r="BK174"/>
  <c r="J174"/>
  <c r="BE174"/>
  <c r="BI169"/>
  <c r="BH169"/>
  <c r="BG169"/>
  <c r="BF169"/>
  <c r="T169"/>
  <c r="R169"/>
  <c r="P169"/>
  <c r="BK169"/>
  <c r="J169"/>
  <c r="BE169"/>
  <c r="BI165"/>
  <c r="BH165"/>
  <c r="BG165"/>
  <c r="BF165"/>
  <c r="T165"/>
  <c r="R165"/>
  <c r="P165"/>
  <c r="BK165"/>
  <c r="J165"/>
  <c r="BE165"/>
  <c r="BI160"/>
  <c r="BH160"/>
  <c r="BG160"/>
  <c r="BF160"/>
  <c r="T160"/>
  <c r="R160"/>
  <c r="P160"/>
  <c r="BK160"/>
  <c r="J160"/>
  <c r="BE160"/>
  <c r="BI156"/>
  <c r="BH156"/>
  <c r="BG156"/>
  <c r="BF156"/>
  <c r="T156"/>
  <c r="R156"/>
  <c r="P156"/>
  <c r="BK156"/>
  <c r="J156"/>
  <c r="BE156"/>
  <c r="BI152"/>
  <c r="BH152"/>
  <c r="BG152"/>
  <c r="BF152"/>
  <c r="T152"/>
  <c r="R152"/>
  <c r="P152"/>
  <c r="BK152"/>
  <c r="J152"/>
  <c r="BE152"/>
  <c r="BI146"/>
  <c r="BH146"/>
  <c r="BG146"/>
  <c r="BF146"/>
  <c r="T146"/>
  <c r="R146"/>
  <c r="P146"/>
  <c r="BK146"/>
  <c r="J146"/>
  <c r="BE146"/>
  <c r="BI141"/>
  <c r="BH141"/>
  <c r="BG141"/>
  <c r="BF141"/>
  <c r="T141"/>
  <c r="R141"/>
  <c r="P141"/>
  <c r="BK141"/>
  <c r="J141"/>
  <c r="BE141"/>
  <c r="BI135"/>
  <c r="BH135"/>
  <c r="BG135"/>
  <c r="BF135"/>
  <c r="T135"/>
  <c r="R135"/>
  <c r="P135"/>
  <c r="BK135"/>
  <c r="J135"/>
  <c r="BE135"/>
  <c r="BI130"/>
  <c r="BH130"/>
  <c r="BG130"/>
  <c r="BF130"/>
  <c r="T130"/>
  <c r="R130"/>
  <c r="P130"/>
  <c r="BK130"/>
  <c r="J130"/>
  <c r="BE130"/>
  <c r="BI126"/>
  <c r="F37"/>
  <c i="1" r="BD95"/>
  <c i="2" r="BH126"/>
  <c r="F36"/>
  <c i="1" r="BC95"/>
  <c i="2" r="BG126"/>
  <c r="F35"/>
  <c i="1" r="BB95"/>
  <c i="2" r="BF126"/>
  <c r="J34"/>
  <c i="1" r="AW95"/>
  <c i="2" r="F34"/>
  <c i="1" r="BA95"/>
  <c i="2" r="T126"/>
  <c r="T125"/>
  <c r="T124"/>
  <c r="T123"/>
  <c r="R126"/>
  <c r="R125"/>
  <c r="R124"/>
  <c r="R123"/>
  <c r="P126"/>
  <c r="P125"/>
  <c r="P124"/>
  <c r="P123"/>
  <c i="1" r="AU95"/>
  <c i="2" r="BK126"/>
  <c r="BK125"/>
  <c r="J125"/>
  <c r="BK124"/>
  <c r="J124"/>
  <c r="BK123"/>
  <c r="J123"/>
  <c r="J96"/>
  <c r="J30"/>
  <c i="1" r="AG95"/>
  <c i="2" r="J126"/>
  <c r="BE126"/>
  <c r="J33"/>
  <c i="1" r="AV95"/>
  <c i="2" r="F33"/>
  <c i="1" r="AZ95"/>
  <c i="2" r="J98"/>
  <c r="J97"/>
  <c r="J120"/>
  <c r="J119"/>
  <c r="F119"/>
  <c r="F117"/>
  <c r="E115"/>
  <c r="J92"/>
  <c r="J91"/>
  <c r="F91"/>
  <c r="F89"/>
  <c r="E87"/>
  <c r="J39"/>
  <c r="J18"/>
  <c r="E18"/>
  <c r="F120"/>
  <c r="F92"/>
  <c r="J17"/>
  <c r="J12"/>
  <c r="J117"/>
  <c r="J89"/>
  <c r="E7"/>
  <c r="E113"/>
  <c r="E85"/>
  <c i="1" r="BD94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95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<sst xmlns="http://schemas.openxmlformats.org/spreadsheetml/2006/main">
  <si>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</si>
  <si>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</si>
  <si>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</si>
  <si>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</si>
  <si>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</si>
  <si>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{bb2d3571-d7f7-4aaf-a6f1-d4f38237b90f}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</si>
  <si>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</si>
  <si>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</si>
  <si>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</si>
  <si>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</si>
  <si>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</si>
  <si>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</si>
  <si>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</si>
  <si>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</si>
  <si>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347-17a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</si>
  <si>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</si>
  <si>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</si>
  <si>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II/195 Klenčí pod Čerchovem -Poběžovice ( 1.etapa)</t>
  </si>
  <si>
    <t>KSO:</t>
  </si>
  <si>
    <t>822 24</t>
  </si>
  <si>
    <t>CC-CZ:</t>
  </si>
  <si>
    <t>Místo:</t>
  </si>
  <si>
    <t>SIL.II/195,Klenčí,Postřekov</t>
  </si>
  <si>
    <t>Datum:</t>
  </si>
  <si>
    <t>17. 4. 2018</t>
  </si>
  <si>
    <t>Zadavatel:</t>
  </si>
  <si>
    <t>IČ:</t>
  </si>
  <si>
    <t>SÚS PK Domažlice</t>
  </si>
  <si>
    <t>DIČ:</t>
  </si>
  <si>
    <t>Uchazeč:</t>
  </si>
  <si>
    <t>Vyplň údaj</t>
  </si>
  <si>
    <t>Projektant:</t>
  </si>
  <si>
    <t>J.Miška</t>
  </si>
  <si>
    <t>True</t>
  </si>
  <si>
    <t>Zpracovatel:</t>
  </si>
  <si>
    <t>Richtrová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</si>
  <si>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</si>
  <si>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</si>
  <si>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</si>
  <si>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</si>
  <si>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</si>
  <si>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</si>
  <si>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</si>
  <si>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</si>
  <si>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</si>
  <si>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</si>
  <si>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</si>
  <si>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</si>
  <si>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</si>
  <si>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</si>
  <si>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</si>
  <si>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</si>
  <si>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</si>
  <si>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</si>
  <si>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</si>
  <si>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</si>
  <si>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</si>
  <si>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</si>
  <si>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</si>
  <si>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</si>
  <si>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</si>
  <si>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</si>
  <si>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</si>
  <si>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</si>
  <si>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</si>
  <si>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</si>
  <si>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</si>
  <si>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</si>
  <si>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</si>
  <si>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</si>
  <si>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</si>
  <si>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</si>
  <si>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</si>
  <si>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</si>
  <si>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</si>
  <si>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</si>
  <si>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</si>
  <si>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</si>
  <si>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</si>
  <si>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</si>
  <si>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</si>
  <si>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</si>
  <si>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</si>
  <si>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</t>
  </si>
  <si>
    <t xml:space="preserve">Vlkanov-Nový  Kramolín úsek 2</t>
  </si>
  <si>
    <t>ING</t>
  </si>
  <si>
    <t>1</t>
  </si>
  <si>
    <t>{f8939469-c965-4835-b5d5-c9f41d54669b}</t>
  </si>
  <si>
    <t>KRYCÍ LIST SOUPISU PRACÍ</t>
  </si>
  <si>
    <t>Objekt:</t>
  </si>
  <si>
    <t xml:space="preserve">2 - Vlkanov-Nový  Kramolín úsek 2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</si>
  <si>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</si>
  <si>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</si>
  <si>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</si>
  <si>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</si>
  <si>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</si>
  <si>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</si>
  <si>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</si>
  <si>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</si>
  <si>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</si>
  <si>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</si>
  <si>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</si>
  <si>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</si>
  <si>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</si>
  <si>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</si>
  <si>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</si>
  <si>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</si>
  <si>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</si>
  <si>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</si>
  <si>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</si>
  <si>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</si>
  <si>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</si>
  <si>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</si>
  <si>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</si>
  <si>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</si>
  <si>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</si>
  <si>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</si>
  <si>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</si>
  <si>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</si>
  <si>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</si>
  <si>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</si>
  <si>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113107242</t>
  </si>
  <si>
    <t>Odstranění podkladu živičného tl 100 mm strojně pl přes 200 m2</t>
  </si>
  <si>
    <t>m2</t>
  </si>
  <si>
    <t>CS ÚRS 2018 01</t>
  </si>
  <si>
    <t>4</t>
  </si>
  <si>
    <t>387496543</t>
  </si>
  <si>
    <t>PP</t>
  </si>
  <si>
    <t>Odstranění podkladů nebo krytů strojně plochy jednotlivě přes 200 m2 s přemístěním hmot na skládku na vzdálenost do 20 m nebo s naložením na dopravní prostředek živičných, o tl. vrstvy přes 50 do 100 mm</t>
  </si>
  <si>
    <t>VV</t>
  </si>
  <si>
    <t>950.2+2.9*5.6 "dle proj."</t>
  </si>
  <si>
    <t>Součet</t>
  </si>
  <si>
    <t>113154332</t>
  </si>
  <si>
    <t>Frézování živičného krytu tl 40 mm pruh š 2 m pl do 10000 m2 bez překážek v trase</t>
  </si>
  <si>
    <t>1700302536</t>
  </si>
  <si>
    <t xml:space="preserve">Frézování živičného podkladu nebo krytu  s naložením na dopravní prostředek plochy přes 1 000 do 10 000 m2 bez překážek v trase pruhu šířky přes 1 m do 2 m, tloušťky vrstvy 40 mm</t>
  </si>
  <si>
    <t>4723 "dle proj."</t>
  </si>
  <si>
    <t>"celkem tl 3,8cm"</t>
  </si>
  <si>
    <t>3</t>
  </si>
  <si>
    <t>122202201</t>
  </si>
  <si>
    <t>Odkopávky a prokopávky nezapažené pro silnice objemu do 100 m3 v hornině tř. 3</t>
  </si>
  <si>
    <t>m3</t>
  </si>
  <si>
    <t>689890506</t>
  </si>
  <si>
    <t xml:space="preserve">Odkopávky a prokopávky nezapažené pro silnice  s přemístěním výkopku v příčných profilech na vzdálenost do 15 m nebo s naložením na dopravní prostředek v hornině tř. 3 do 100 m3</t>
  </si>
  <si>
    <t>55.28 "v krajnici"</t>
  </si>
  <si>
    <t>9.0*0.52 "u mostu"</t>
  </si>
  <si>
    <t>60</t>
  </si>
  <si>
    <t>122302201</t>
  </si>
  <si>
    <t>Odkopávky a prokopávky nezapažené pro silnice objemu do 100 m3 v hornině tř. 4</t>
  </si>
  <si>
    <t>1838587054</t>
  </si>
  <si>
    <t xml:space="preserve">Odkopávky a prokopávky nezapažené pro silnice  s přemístěním výkopku v příčných profilech na vzdálenost do 15 m nebo s naložením na dopravní prostředek v hornině tř. 4 do 100 m3</t>
  </si>
  <si>
    <t>2.9*0.4*5.6 "-propust.-odstr.podkl.vr."</t>
  </si>
  <si>
    <t>6.5</t>
  </si>
  <si>
    <t>5</t>
  </si>
  <si>
    <t>123202101</t>
  </si>
  <si>
    <t>Vykopávky zářezů na suchu objemu do 1000 m3 v hornině tř. 3</t>
  </si>
  <si>
    <t>-1287686972</t>
  </si>
  <si>
    <t xml:space="preserve">Vykopávky zářezů se šikmými stěnami pro podzemní vedení  s přemístěním výkopku na vzdálenost do 5 m od podélné osy zářezu nebo s naložením na dopravní prostředek, s urovnáním dna zářezu do předepsaného profilu a spádu, pro jakýkoliv sklon stěn v zářezu v hornině tř. 3 do 1 000 m3</t>
  </si>
  <si>
    <t>(2.9+1.6)*0.5*11.84*0.8 "dle gr.pr."</t>
  </si>
  <si>
    <t>-0.2042*8.7 "odp. stav.bet.potr."</t>
  </si>
  <si>
    <t>19.54</t>
  </si>
  <si>
    <t>6</t>
  </si>
  <si>
    <t>162701105</t>
  </si>
  <si>
    <t>Vodorovné přemístění do 10000 m výkopku/sypaniny z horniny tř. 1 až 4</t>
  </si>
  <si>
    <t>-1298160367</t>
  </si>
  <si>
    <t xml:space="preserve">Vodorovné přemístění výkopku nebo sypaniny po suchu  na obvyklém dopravním prostředku, bez naložení výkopku, avšak se složením bez rozhrnutí z horniny tř. 1 až 4 na vzdálenost přes 9 000 do 10 000 m</t>
  </si>
  <si>
    <t>60+6.5+19.54</t>
  </si>
  <si>
    <t>7</t>
  </si>
  <si>
    <t>162701109</t>
  </si>
  <si>
    <t>Příplatek k vodorovnému přemístění výkopku/sypaniny z horniny tř. 1 až 4 ZKD 1000 m přes 10000 m</t>
  </si>
  <si>
    <t>1246173087</t>
  </si>
  <si>
    <t xml:space="preserve"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</si>
  <si>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86.04*10</t>
  </si>
  <si>
    <t>8</t>
  </si>
  <si>
    <t>171201211</t>
  </si>
  <si>
    <t>Poplatek za uložení stavebního odpadu - zeminy a kameniva na skládce</t>
  </si>
  <si>
    <t>t</t>
  </si>
  <si>
    <t>1333816038</t>
  </si>
  <si>
    <t>Poplatek za uložení stavebního odpadu na skládce (skládkovné) zeminy a kameniva zatříděného do Katalogu odpadů pod kódem 170 504</t>
  </si>
  <si>
    <t>86.04*1.8</t>
  </si>
  <si>
    <t>154.87</t>
  </si>
  <si>
    <t>9</t>
  </si>
  <si>
    <t>174101103</t>
  </si>
  <si>
    <t>Zásyp zářezů pro podzemní vedení sypaninou se zhutněním</t>
  </si>
  <si>
    <t>-637002384</t>
  </si>
  <si>
    <t xml:space="preserve">Zásyp sypaninou z jakékoliv horniny  s uložením výkopku ve vrstvách se zhutněním zářezů se šikmými stěnami pro podzemní vedení a kolem objektů zřízených v těchto zářezech</t>
  </si>
  <si>
    <t>0.3*2*8.7 "odpoc.obet.+podkl,vrst."</t>
  </si>
  <si>
    <t>10</t>
  </si>
  <si>
    <t>M</t>
  </si>
  <si>
    <t>58344171</t>
  </si>
  <si>
    <t>štěrkodrť frakce 0-32</t>
  </si>
  <si>
    <t>1192230004</t>
  </si>
  <si>
    <t>5.22*1.89*1.01</t>
  </si>
  <si>
    <t>9.96</t>
  </si>
  <si>
    <t>11</t>
  </si>
  <si>
    <t>181951102</t>
  </si>
  <si>
    <t>Úprava pláně v hornině tř. 1 až 4 se zhutněním</t>
  </si>
  <si>
    <t>1474436228</t>
  </si>
  <si>
    <t xml:space="preserve">Úprava pláně vyrovnáním výškových rozdílů  v hornině tř. 1 až 4 se zhutněním</t>
  </si>
  <si>
    <t>950.2</t>
  </si>
  <si>
    <t>Vodorovné konstrukce</t>
  </si>
  <si>
    <t>12</t>
  </si>
  <si>
    <t>451311511</t>
  </si>
  <si>
    <t>Podklad pro dlažbu z betonu prostého mrazuvzdorného tř. C 25/30 vrstva tl do 100 mm</t>
  </si>
  <si>
    <t>-1457858277</t>
  </si>
  <si>
    <t>Podklad z prostého betonu pod dlažbu pro prostředí s mrazovými cykly, ve vrstvě tl. do 100 mm</t>
  </si>
  <si>
    <t>10 "propoustek"</t>
  </si>
  <si>
    <t>13</t>
  </si>
  <si>
    <t>45147512R</t>
  </si>
  <si>
    <t xml:space="preserve">Podkladní vrstva plastbetonová   tl 10 mm  -ukotvení zábradlí vč.bednění</t>
  </si>
  <si>
    <t>-869471975</t>
  </si>
  <si>
    <t xml:space="preserve">Podkladní vrstva plastbetonová  samonivelační, tloušťky do 10 mm </t>
  </si>
  <si>
    <t>0.22*0.22*10</t>
  </si>
  <si>
    <t>0.5</t>
  </si>
  <si>
    <t>14</t>
  </si>
  <si>
    <t>452111111</t>
  </si>
  <si>
    <t>Osazení betonových pražců otevřený výkop pl do 25000 mm2</t>
  </si>
  <si>
    <t>kus</t>
  </si>
  <si>
    <t>-274729045</t>
  </si>
  <si>
    <t>Osazení betonových dílců pražců pod potrubí v otevřeném výkopu, průřezové plochy do 25000 mm2</t>
  </si>
  <si>
    <t>59223729R</t>
  </si>
  <si>
    <t xml:space="preserve">podkladek betonový pod hrdlové trouby TBX-Q 60/15/17  60 x 17 x 15 cm</t>
  </si>
  <si>
    <t>482897058</t>
  </si>
  <si>
    <t>8.08</t>
  </si>
  <si>
    <t>16</t>
  </si>
  <si>
    <t>452311161</t>
  </si>
  <si>
    <t>Podkladní desky z betonu prostého tř. C 25/30 XF2otevřený výkop -propust.</t>
  </si>
  <si>
    <t>-400174761</t>
  </si>
  <si>
    <t>Podkladní a zajišťovací konstrukce z betonu prostého v otevřeném výkopu desky pod potrubí, stoky a drobné objekty z betonu tř. C 25/30 XF2</t>
  </si>
  <si>
    <t>9.7*0.2*1.0</t>
  </si>
  <si>
    <t>17</t>
  </si>
  <si>
    <t>452368211</t>
  </si>
  <si>
    <t>Výztuž podkladních desek nebo bloků nebo pražců otevřený výkop ze svařovaných sítí Kari</t>
  </si>
  <si>
    <t>-131611839</t>
  </si>
  <si>
    <t>Výztuž podkladních desek, bloků nebo pražců v otevřeném výkopu ze svařovaných sítí typu Kari</t>
  </si>
  <si>
    <t>1.0*9.7*7.9*0.001*1.05 "dn600"</t>
  </si>
  <si>
    <t>18</t>
  </si>
  <si>
    <t>46551312R</t>
  </si>
  <si>
    <t xml:space="preserve">Dlažba z lomového kamene na cementovou maltu s vyspárováním tl  150 mm</t>
  </si>
  <si>
    <t>-466024431</t>
  </si>
  <si>
    <t xml:space="preserve">Dlažba z lomového kamene lomařsky upraveného  na cementovou maltu, s vyspárováním cementovou maltou, tl. kamene 150 mm</t>
  </si>
  <si>
    <t>Komunikace pozemní</t>
  </si>
  <si>
    <t>19</t>
  </si>
  <si>
    <t>564811112</t>
  </si>
  <si>
    <t>Podklad ze štěrkodrtě ŠD tl 60 mm dle proj.pr.5.7cm</t>
  </si>
  <si>
    <t>-109278597</t>
  </si>
  <si>
    <t xml:space="preserve">Podklad ze štěrkodrti ŠD  s rozprostřením a zhutněním, po zhutnění tl. 60 mm</t>
  </si>
  <si>
    <t>950.2*1.1</t>
  </si>
  <si>
    <t>20</t>
  </si>
  <si>
    <t>565135111</t>
  </si>
  <si>
    <t>Asfaltový beton vrstva podkladní ACP 16 (obalované kamenivo OKS) tl 50 mm š do 3 m</t>
  </si>
  <si>
    <t>298711329</t>
  </si>
  <si>
    <t xml:space="preserve">Asfaltový beton vrstva podkladní ACP 16 (obalované kamenivo střednězrnné - OKS)  s rozprostřením a zhutněním v pruhu šířky do 3 m, po zhutnění tl. 50 mm</t>
  </si>
  <si>
    <t>950.2+2.9*5.6 "+propust"</t>
  </si>
  <si>
    <t>567132111</t>
  </si>
  <si>
    <t>Podklad ze směsi stmelené cementem SC C 8/10 (KSC I) tl 160 mm</t>
  </si>
  <si>
    <t>-1131931033</t>
  </si>
  <si>
    <t>Podklad ze směsi stmelené cementem SC bez dilatačních spár, s rozprostřením a zhutněním SC C 8/10 (KSC I), po zhutnění tl. 160 mm</t>
  </si>
  <si>
    <t>2.9*5.6</t>
  </si>
  <si>
    <t>22</t>
  </si>
  <si>
    <t>56993113R</t>
  </si>
  <si>
    <t xml:space="preserve">Zpevnění sjezdu asfaltovým recyklátem tl 100 mm  hez dodávky recyklátu</t>
  </si>
  <si>
    <t>1352204354</t>
  </si>
  <si>
    <t xml:space="preserve">Zpevnění krajnic nebo komunikací pro pěší  s rozprostřením a zhutněním, po zhutnění asfaltovým recyklátem tl. 100 mm</t>
  </si>
  <si>
    <t xml:space="preserve">(11+4.7+6.4+7.1)*1.5 " zpevnění sjezdů  t.100mm "</t>
  </si>
  <si>
    <t>23</t>
  </si>
  <si>
    <t>56995114R</t>
  </si>
  <si>
    <t xml:space="preserve">Zpevnění krajnic asfaltovým recyklátem tl 200 mm  hez dodávky recyklátu</t>
  </si>
  <si>
    <t>2106209599</t>
  </si>
  <si>
    <t xml:space="preserve">Zpevnění krajnic nebo komunikací pro pěší  s rozprostřením a zhutněním, po zhutnění asfaltovým recyklátem tl. 200 mm</t>
  </si>
  <si>
    <t xml:space="preserve">(816*2*0.5)-((11+4.7+6.4+7.1)*0.5) "  tl 200mm"</t>
  </si>
  <si>
    <t>24</t>
  </si>
  <si>
    <t>572141111</t>
  </si>
  <si>
    <t>Vyrovnání povrchu dosavadních krytů asfaltovým betonem ACO (AB) tl do 40 mm</t>
  </si>
  <si>
    <t>-1580871083</t>
  </si>
  <si>
    <t xml:space="preserve">Vyrovnání povrchu dosavadních krytů  s rozprostřením hmot a zhutněním asfaltovým betonem ACO (AB) tl. od 20 do 40 mm</t>
  </si>
  <si>
    <t>2.18/0.03</t>
  </si>
  <si>
    <t>73</t>
  </si>
  <si>
    <t>25</t>
  </si>
  <si>
    <t>573211107</t>
  </si>
  <si>
    <t>Postřik živičný spojovací z asfaltu v množství 0,30 kg/m2</t>
  </si>
  <si>
    <t>29689951</t>
  </si>
  <si>
    <t>Postřik spojovací PS bez posypu kamenivem z asfaltu silničního, v množství 0,30 kg/m2</t>
  </si>
  <si>
    <t>4722.63</t>
  </si>
  <si>
    <t>26</t>
  </si>
  <si>
    <t>573211108</t>
  </si>
  <si>
    <t>Postřik živičný spojovací z asfaltu v množství 0,40 kg/m2</t>
  </si>
  <si>
    <t>-1261444663</t>
  </si>
  <si>
    <t>Postřik spojovací PS bez posypu kamenivem z asfaltu silničního, v množství 0,40 kg/m2</t>
  </si>
  <si>
    <t>27</t>
  </si>
  <si>
    <t>577144121</t>
  </si>
  <si>
    <t>Asfaltový beton vrstva obrusná ACO 11 (ABS) tř. I tl 50 mm š přes 3 m z nemodifikovaného asfaltu</t>
  </si>
  <si>
    <t>1060669588</t>
  </si>
  <si>
    <t xml:space="preserve">Asfaltový beton vrstva obrusná ACO 11 (ABS)  s rozprostřením a se zhutněním z nemodifikovaného asfaltu v pruhu šířky přes 3 m tř. I, po zhutnění tl. 50 mm</t>
  </si>
  <si>
    <t>28</t>
  </si>
  <si>
    <t>577165122</t>
  </si>
  <si>
    <t>Asfaltový beton vrstva ložní ACL 16 (ABH) tl do 70 mm š přes 3 m z nemodifikovaného asfaltu dle proj.pr.6.53cm</t>
  </si>
  <si>
    <t>-1458904756</t>
  </si>
  <si>
    <t xml:space="preserve">Asfaltový beton vrstva ložní ACL 16 (ABH)  s rozprostřením a zhutněním z nemodifikovaného asfaltu v pruhu šířky přes 3 m, po zhutnění tl. 70 mm</t>
  </si>
  <si>
    <t>4722.63 "průměr.tl.6.53cm"</t>
  </si>
  <si>
    <t>Trubní vedení</t>
  </si>
  <si>
    <t>29</t>
  </si>
  <si>
    <t>82039111R</t>
  </si>
  <si>
    <t xml:space="preserve">Seříznutí železobetonové trouby DN  do 600 mm se začištěním -strojní řez</t>
  </si>
  <si>
    <t>-596730343</t>
  </si>
  <si>
    <t>30</t>
  </si>
  <si>
    <t>82039112R</t>
  </si>
  <si>
    <t xml:space="preserve">Odstranění vodovodní  trubky v propustku- odříznutí+ucpávka </t>
  </si>
  <si>
    <t>kusoubor</t>
  </si>
  <si>
    <t>-429129805</t>
  </si>
  <si>
    <t>Ostatní konstrukce a práce-bourání</t>
  </si>
  <si>
    <t>31</t>
  </si>
  <si>
    <t>911121111</t>
  </si>
  <si>
    <t>Montáž zábradlí ocelového přichyceného vruty do betonového podkladu</t>
  </si>
  <si>
    <t>m</t>
  </si>
  <si>
    <t>1941079308</t>
  </si>
  <si>
    <t xml:space="preserve">Montáž zábradlí ocelového  přichyceného vruty do betonového podkladu</t>
  </si>
  <si>
    <t>8.0*2</t>
  </si>
  <si>
    <t>32</t>
  </si>
  <si>
    <t>5539121R</t>
  </si>
  <si>
    <t xml:space="preserve">Dodávka ocel.atyp. zábradlí povrch.úprava žárový pozink. </t>
  </si>
  <si>
    <t>-1807793193</t>
  </si>
  <si>
    <t>33</t>
  </si>
  <si>
    <t>91221111R</t>
  </si>
  <si>
    <t xml:space="preserve">Montáž směrového sloupku silničního ocelového  prosté uložení bez betonového základu</t>
  </si>
  <si>
    <t>-1449806547</t>
  </si>
  <si>
    <t>91*.2 "20%"</t>
  </si>
  <si>
    <t xml:space="preserve">8 </t>
  </si>
  <si>
    <t>34</t>
  </si>
  <si>
    <t>40445165</t>
  </si>
  <si>
    <t>sloupek směrový silniční ocelový + odrazná sklíčka vč. ocelové zemní patky</t>
  </si>
  <si>
    <t>28489596</t>
  </si>
  <si>
    <t>sloupek směrový silniční ocelový+ odrazná sklíčka vč. ocelové zemní patky</t>
  </si>
  <si>
    <t>26*1.01 "bílý Z11-a,b"</t>
  </si>
  <si>
    <t>8*1.01 "červený Z11-c,d"</t>
  </si>
  <si>
    <t>34.3</t>
  </si>
  <si>
    <t>35</t>
  </si>
  <si>
    <t>915211112</t>
  </si>
  <si>
    <t xml:space="preserve">Vodorovné dopravní značení dělící čáry souvislé š 125 mm retroreflexní bílý plast </t>
  </si>
  <si>
    <t>2004010168</t>
  </si>
  <si>
    <t xml:space="preserve">Vodorovné dopravní značení stříkaným plastem  dělící čára šířky 125 mm souvislá bílá retroreflexní</t>
  </si>
  <si>
    <t xml:space="preserve">816*2 " V4" </t>
  </si>
  <si>
    <t>36</t>
  </si>
  <si>
    <t>915611111</t>
  </si>
  <si>
    <t>Předznačení vodorovného liniového značení</t>
  </si>
  <si>
    <t>-1563408293</t>
  </si>
  <si>
    <t xml:space="preserve">Předznačení pro vodorovné značení  stříkané barvou nebo prováděné z nátěrových hmot liniové dělicí čáry, vodicí proužky</t>
  </si>
  <si>
    <t>1632</t>
  </si>
  <si>
    <t>37</t>
  </si>
  <si>
    <t>919521140</t>
  </si>
  <si>
    <t>Zřízení silničního propustku z trub betonových nebo ŽB DN 600 vč. štěrkov.podsypu</t>
  </si>
  <si>
    <t>-1278658206</t>
  </si>
  <si>
    <t xml:space="preserve">Zřízení silničního propustku z trub betonových nebo železobetonových  DN 600 mm</t>
  </si>
  <si>
    <t>9.7</t>
  </si>
  <si>
    <t>38</t>
  </si>
  <si>
    <t>59222001</t>
  </si>
  <si>
    <t xml:space="preserve">trouba hrdlová přímá železobetonová s integrovaným těsněním  60 x 250 x 10 cm</t>
  </si>
  <si>
    <t>1211279189</t>
  </si>
  <si>
    <t>39</t>
  </si>
  <si>
    <t>919535556</t>
  </si>
  <si>
    <t>Obetonování trubního propustku betonem se zvýšenými nároky na prostředí tř. C 25/30 XF2</t>
  </si>
  <si>
    <t>1679104030</t>
  </si>
  <si>
    <t xml:space="preserve">Obetonování trubního propustku  betonem prostým se zvýšenými nároky na prostředí tř. C 25/30</t>
  </si>
  <si>
    <t>1.76*8,7-0.4416*8.7</t>
  </si>
  <si>
    <t>40</t>
  </si>
  <si>
    <t>95236821R</t>
  </si>
  <si>
    <t>-328245785</t>
  </si>
  <si>
    <t>2.4*9.7*7.9*0.001*1.05 "dn600"</t>
  </si>
  <si>
    <t>41</t>
  </si>
  <si>
    <t>919721223</t>
  </si>
  <si>
    <t>Geomříž pro vyztužení asfaltového povrchu ze skelných vláken s geotextilií pevnost 100 kN/m</t>
  </si>
  <si>
    <t>-1071863194</t>
  </si>
  <si>
    <t>Geomříž pro vyztužení asfaltového povrchu ze skelných vláken s geotextilií, podélná pevnost v tahu 100 kN/m</t>
  </si>
  <si>
    <t>2.5*950.2/2*1.03</t>
  </si>
  <si>
    <t>1223.4</t>
  </si>
  <si>
    <t>42</t>
  </si>
  <si>
    <t>91973111R</t>
  </si>
  <si>
    <t>Zarovnání styčné plochy podkladu nebo krytu živičného tl do 50 mm vč.zalití asf.modif.zálivkou</t>
  </si>
  <si>
    <t>1573115936</t>
  </si>
  <si>
    <t xml:space="preserve">Zarovnání styčné plochy podkladu nebo krytu podél vybourané části komunikace nebo zpevněné plochy  živičné tl. do 50 mm</t>
  </si>
  <si>
    <t xml:space="preserve">6.2+6.0+816 " střední dělící spára" </t>
  </si>
  <si>
    <t>43</t>
  </si>
  <si>
    <t>919735111</t>
  </si>
  <si>
    <t>Řezání stávajícího živičného krytu hl do 50 mm</t>
  </si>
  <si>
    <t>-1498274720</t>
  </si>
  <si>
    <t xml:space="preserve">Řezání stávajícího živičného krytu nebo podkladu  hloubky do 50 mm</t>
  </si>
  <si>
    <t>6.2+6</t>
  </si>
  <si>
    <t>44</t>
  </si>
  <si>
    <t>919735112</t>
  </si>
  <si>
    <t>Řezání stávajícího živičného krytu hl do 100 mm</t>
  </si>
  <si>
    <t>-1485900289</t>
  </si>
  <si>
    <t xml:space="preserve">Řezání stávajícího živičného krytu nebo podkladu  hloubky přes 50 do 100 mm</t>
  </si>
  <si>
    <t>950.2/2+13*2*2</t>
  </si>
  <si>
    <t>45</t>
  </si>
  <si>
    <t>938902111</t>
  </si>
  <si>
    <t>Čištění příkopů komunikací příkopovým rypadlem objem nánosu do 0,15 m3/m</t>
  </si>
  <si>
    <t>850165693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</si>
  <si>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do 0,15 m3/m</t>
  </si>
  <si>
    <t>100</t>
  </si>
  <si>
    <t>46</t>
  </si>
  <si>
    <t>938902432</t>
  </si>
  <si>
    <t>Čištění propustků strojně tlakovou vodou D do 1000 mm při tl nánosu do 75% DN</t>
  </si>
  <si>
    <t>1905811440</t>
  </si>
  <si>
    <t>Čištění propustků s odstraněním travnatého porostu nebo nánosu, s naložením na dopravní prostředek nebo s přemístěním na hromady na vzdálenost do 20 m strojně tlakovou vodou tloušťky nánosu přes 50 do 75% průměru propustku přes 500 do 1000 mm</t>
  </si>
  <si>
    <t>47</t>
  </si>
  <si>
    <t>938909311</t>
  </si>
  <si>
    <t>Čištění vozovek metením strojně podkladu nebo krytu betonového nebo živičného</t>
  </si>
  <si>
    <t>827666010</t>
  </si>
  <si>
    <t>Čištění vozovek metením bláta, prachu nebo hlinitého nánosu s odklizením na hromady na vzdálenost do 20 m nebo naložením na dopravní prostředek strojně povrchu podkladu nebo krytu betonového nebo živičného</t>
  </si>
  <si>
    <t>4723</t>
  </si>
  <si>
    <t>48</t>
  </si>
  <si>
    <t>9539431R</t>
  </si>
  <si>
    <t xml:space="preserve">Osazování a dodávka ukotveni  do betonu vč.vyvrtání otvorů   4x chem.kotva+kotev.plech</t>
  </si>
  <si>
    <t>-1115618060</t>
  </si>
  <si>
    <t>10 "4x/1 sl. chem.kotva pr.8mm +kotev.plech P6"</t>
  </si>
  <si>
    <t>49</t>
  </si>
  <si>
    <t>96600521R</t>
  </si>
  <si>
    <t>Rozebrání a odstranění silničního zábradlí se sloupky osazenými do říms vč odvozu do šrotu</t>
  </si>
  <si>
    <t>-551455464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</si>
  <si>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do říms nebo krycích desek vč odvozu do šrotu</t>
  </si>
  <si>
    <t>8.5+8.3</t>
  </si>
  <si>
    <t>50</t>
  </si>
  <si>
    <t>966008113</t>
  </si>
  <si>
    <t>Bourání trubního propustku do DN 800</t>
  </si>
  <si>
    <t>-1370318589</t>
  </si>
  <si>
    <t xml:space="preserve">Bourání trubního propustku  s odklizením a uložením vybouraného materiálu na skládku na vzdálenost do 3 m nebo s naložením na dopravní prostředek z trub DN přes 500 do 800 mm</t>
  </si>
  <si>
    <t>8.0</t>
  </si>
  <si>
    <t>51</t>
  </si>
  <si>
    <t>985112111</t>
  </si>
  <si>
    <t>Odsekání degradovaného betonu stěn tl do 10 mm</t>
  </si>
  <si>
    <t>-1411027626</t>
  </si>
  <si>
    <t>Odsekání degradovaného betonu stěn, tloušťky do 10 mm</t>
  </si>
  <si>
    <t>32.88</t>
  </si>
  <si>
    <t>52</t>
  </si>
  <si>
    <t>985131111</t>
  </si>
  <si>
    <t>Očištění ploch stěn, rubu kleneb a podlah tlakovou vodou</t>
  </si>
  <si>
    <t>-370742241</t>
  </si>
  <si>
    <t>2.0 "čela hospod.sjezdů"</t>
  </si>
  <si>
    <t>1.8*(8.9+8.70)+4*0.3 "most"</t>
  </si>
  <si>
    <t>53</t>
  </si>
  <si>
    <t>938111111</t>
  </si>
  <si>
    <t>Čištění zdiva opěr, pilířů, křídel od mechu a jiné vegetace</t>
  </si>
  <si>
    <t>-193015615</t>
  </si>
  <si>
    <t xml:space="preserve">Čištění zdiva opěr, pilířů, křídel  od mechu a jiné vegetace</t>
  </si>
  <si>
    <t>32.88 "most"</t>
  </si>
  <si>
    <t>54</t>
  </si>
  <si>
    <t>985131311</t>
  </si>
  <si>
    <t>Ruční dočištění ploch stěn, rubu kleneb a podlah ocelových kartáči</t>
  </si>
  <si>
    <t>855178414</t>
  </si>
  <si>
    <t>Očištění ploch stěn, rubu kleneb a podlah ruční dočištění ocelovými kartáči</t>
  </si>
  <si>
    <t>32.88/2</t>
  </si>
  <si>
    <t>55</t>
  </si>
  <si>
    <t>985311111</t>
  </si>
  <si>
    <t>Reprofilace stěn cementovými sanačními maltami tl 10 mm</t>
  </si>
  <si>
    <t>-1099233479</t>
  </si>
  <si>
    <t>Reprofilace betonu sanačními maltami na cementové bázi ručně stěn, tloušťky do 10 mm</t>
  </si>
  <si>
    <t>56</t>
  </si>
  <si>
    <t>985321111</t>
  </si>
  <si>
    <t>Ochranný nátěr výztuže na cementové bázi stěn, líce kleneb a podhledů 1 vrstva tl 1 mm</t>
  </si>
  <si>
    <t>-1281803831</t>
  </si>
  <si>
    <t>Ochranný nátěr betonářské výztuže 1 vrstva tloušťky 1 mm na cementové bázi stěn, líce kleneb a podhledů</t>
  </si>
  <si>
    <t>3.28</t>
  </si>
  <si>
    <t>57</t>
  </si>
  <si>
    <t>985323111</t>
  </si>
  <si>
    <t>Spojovací můstek reprofilovaného betonu na cementové bázi tl 1 mm</t>
  </si>
  <si>
    <t>-1088475408</t>
  </si>
  <si>
    <t>Spojovací můstek reprofilovaného betonu na cementové bázi, tloušťky 1 mm</t>
  </si>
  <si>
    <t>58</t>
  </si>
  <si>
    <t>985324111</t>
  </si>
  <si>
    <t>Impregnační nátěr betonu dvojnásobný (OS-A)</t>
  </si>
  <si>
    <t>-2086539315</t>
  </si>
  <si>
    <t>Ochranný nátěr betonu na bázi silanu impregnační dvojnásobný (OS-A)</t>
  </si>
  <si>
    <t>59</t>
  </si>
  <si>
    <t>997221551</t>
  </si>
  <si>
    <t>Vodorovná doprava suti ze sypkých materiálů do 1 km</t>
  </si>
  <si>
    <t>1939229755</t>
  </si>
  <si>
    <t xml:space="preserve">Vodorovná doprava suti  bez naložení, ale se složením a s hrubým urovnáním ze sypkých materiálů, na vzdálenost do 1 km</t>
  </si>
  <si>
    <t>728.797 "vybourany asfalt + zemina+beton"</t>
  </si>
  <si>
    <t>-16.44 "beton"</t>
  </si>
  <si>
    <t>997221559</t>
  </si>
  <si>
    <t>Příplatek ZKD 1 km u vodorovné dopravy suti ze sypkých materiálů</t>
  </si>
  <si>
    <t>-1513811067</t>
  </si>
  <si>
    <t xml:space="preserve">Vodorovná doprava suti  bez naložení, ale se složením a s hrubým urovnáním Příplatek k ceně za každý další i započatý 1 km přes 1 km</t>
  </si>
  <si>
    <t>6.4*9 "prebytecny frezovany asf. do 10km bez poplatku"</t>
  </si>
  <si>
    <t>212.617*19 "vybour.asf.kry z podkl."</t>
  </si>
  <si>
    <t>(29.711-16.44)*19 "zemina"</t>
  </si>
  <si>
    <t>61</t>
  </si>
  <si>
    <t>997221571</t>
  </si>
  <si>
    <t>Vodorovná doprava vybouraných hmot do 1 km</t>
  </si>
  <si>
    <t>-1972671951</t>
  </si>
  <si>
    <t xml:space="preserve">Vodorovná doprava vybouraných hmot  bez naložení, ale se složením a s hrubým urovnáním na vzdálenost do 1 km</t>
  </si>
  <si>
    <t>16.44 "beton"</t>
  </si>
  <si>
    <t>62</t>
  </si>
  <si>
    <t>997221579</t>
  </si>
  <si>
    <t>Příplatek ZKD 1 km u vodorovné dopravy vybouraných hmot</t>
  </si>
  <si>
    <t>2032604558</t>
  </si>
  <si>
    <t xml:space="preserve">Vodorovná doprava vybouraných hmot  bez naložení, ale se složením a s hrubým urovnáním na vzdálenost Příplatek k ceně za každý další i započatý 1 km přes 1 km</t>
  </si>
  <si>
    <t>16.44*19</t>
  </si>
  <si>
    <t>63</t>
  </si>
  <si>
    <t>997221815</t>
  </si>
  <si>
    <t>Poplatek za uložení na skládce (skládkovné) stavebního odpadu betonového kód odpadu 170 101</t>
  </si>
  <si>
    <t>-764813462</t>
  </si>
  <si>
    <t>Poplatek za uložení stavebního odpadu na skládce (skládkovné) z prostého betonu zatříděného do Katalogu odpadů pod kódem 170 101</t>
  </si>
  <si>
    <t>16.44</t>
  </si>
  <si>
    <t>64</t>
  </si>
  <si>
    <t>997221845</t>
  </si>
  <si>
    <t>Poplatek za uložení na skládce (skládkovné) odpadu asfaltového bez dehtu kód odpadu 170 302</t>
  </si>
  <si>
    <t>1425485737</t>
  </si>
  <si>
    <t>Poplatek za uložení stavebního odpadu na skládce (skládkovné) asfaltového bez obsahu dehtu zatříděného do Katalogu odpadů pod kódem 170 302</t>
  </si>
  <si>
    <t>212.617 "vybour.asf.kry z podkl."</t>
  </si>
  <si>
    <t>65</t>
  </si>
  <si>
    <t>997221855</t>
  </si>
  <si>
    <t>Poplatek za uložení na skládce (skládkovné) zeminy a kameniva kód odpadu 170 504</t>
  </si>
  <si>
    <t>-650553679</t>
  </si>
  <si>
    <t>29.711-16.44 "odpoc.bet."</t>
  </si>
  <si>
    <t>998</t>
  </si>
  <si>
    <t>Přesun hmot</t>
  </si>
  <si>
    <t>66</t>
  </si>
  <si>
    <t>998225111</t>
  </si>
  <si>
    <t>Přesun hmot pro pozemní komunikace s krytem z kamene, monolitickým betonovým nebo živičným</t>
  </si>
  <si>
    <t>448463492</t>
  </si>
  <si>
    <t xml:space="preserve">Přesun hmot pro komunikace s krytem z kameniva, monolitickým betonovým nebo živičným  dopravní vzdálenost do 200 m jakékoliv délky objektu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</si>
</sst>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0" fontId="0" fillId="0" borderId="14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ht="36.96" customHeight="1">
      <c r="AR2"/>
      <c r="BS2" s="16" t="s">
        <v>6</v>
      </c>
      <c r="BT2" s="16" t="s">
        <v>7</v>
      </c>
    </row>
    <row r="3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ht="18.48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ht="18.48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33</v>
      </c>
    </row>
    <row r="18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ht="18.48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33</v>
      </c>
    </row>
    <row r="2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ht="51" customHeight="1">
      <c r="B23" s="20"/>
      <c r="C23" s="21"/>
      <c r="D23" s="21"/>
      <c r="E23" s="35" t="s">
        <v>37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1" customFormat="1" ht="25.92" customHeight="1">
      <c r="B26" s="37"/>
      <c r="C26" s="38"/>
      <c r="D26" s="39" t="s">
        <v>38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="1" customFormat="1" ht="6.96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="1" customForma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39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40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41</v>
      </c>
      <c r="AL28" s="43"/>
      <c r="AM28" s="43"/>
      <c r="AN28" s="43"/>
      <c r="AO28" s="43"/>
      <c r="AP28" s="38"/>
      <c r="AQ28" s="38"/>
      <c r="AR28" s="42"/>
      <c r="BE28" s="30"/>
    </row>
    <row r="29" s="2" customFormat="1" ht="14.4" customHeight="1">
      <c r="B29" s="44"/>
      <c r="C29" s="45"/>
      <c r="D29" s="31" t="s">
        <v>42</v>
      </c>
      <c r="E29" s="45"/>
      <c r="F29" s="31" t="s">
        <v>43</v>
      </c>
      <c r="G29" s="45"/>
      <c r="H29" s="45"/>
      <c r="I29" s="45"/>
      <c r="J29" s="45"/>
      <c r="K29" s="45"/>
      <c r="L29" s="46">
        <v>0.20999999999999999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 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 2)</f>
        <v>0</v>
      </c>
      <c r="AL29" s="45"/>
      <c r="AM29" s="45"/>
      <c r="AN29" s="45"/>
      <c r="AO29" s="45"/>
      <c r="AP29" s="45"/>
      <c r="AQ29" s="45"/>
      <c r="AR29" s="48"/>
      <c r="BE29" s="49"/>
    </row>
    <row r="30" s="2" customFormat="1" ht="14.4" customHeight="1">
      <c r="B30" s="44"/>
      <c r="C30" s="45"/>
      <c r="D30" s="45"/>
      <c r="E30" s="45"/>
      <c r="F30" s="31" t="s">
        <v>44</v>
      </c>
      <c r="G30" s="45"/>
      <c r="H30" s="45"/>
      <c r="I30" s="45"/>
      <c r="J30" s="45"/>
      <c r="K30" s="45"/>
      <c r="L30" s="46">
        <v>0.14999999999999999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 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 2)</f>
        <v>0</v>
      </c>
      <c r="AL30" s="45"/>
      <c r="AM30" s="45"/>
      <c r="AN30" s="45"/>
      <c r="AO30" s="45"/>
      <c r="AP30" s="45"/>
      <c r="AQ30" s="45"/>
      <c r="AR30" s="48"/>
      <c r="BE30" s="49"/>
    </row>
    <row r="31" hidden="1" s="2" customFormat="1" ht="14.4" customHeight="1">
      <c r="B31" s="44"/>
      <c r="C31" s="45"/>
      <c r="D31" s="45"/>
      <c r="E31" s="45"/>
      <c r="F31" s="31" t="s">
        <v>45</v>
      </c>
      <c r="G31" s="45"/>
      <c r="H31" s="45"/>
      <c r="I31" s="45"/>
      <c r="J31" s="45"/>
      <c r="K31" s="45"/>
      <c r="L31" s="46">
        <v>0.20999999999999999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 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hidden="1" s="2" customFormat="1" ht="14.4" customHeight="1">
      <c r="B32" s="44"/>
      <c r="C32" s="45"/>
      <c r="D32" s="45"/>
      <c r="E32" s="45"/>
      <c r="F32" s="31" t="s">
        <v>46</v>
      </c>
      <c r="G32" s="45"/>
      <c r="H32" s="45"/>
      <c r="I32" s="45"/>
      <c r="J32" s="45"/>
      <c r="K32" s="45"/>
      <c r="L32" s="46">
        <v>0.14999999999999999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 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hidden="1" s="2" customFormat="1" ht="14.4" customHeight="1">
      <c r="B33" s="44"/>
      <c r="C33" s="45"/>
      <c r="D33" s="45"/>
      <c r="E33" s="45"/>
      <c r="F33" s="31" t="s">
        <v>47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 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="1" customFormat="1" ht="6.96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="1" customFormat="1" ht="25.92" customHeight="1">
      <c r="B35" s="37"/>
      <c r="C35" s="50"/>
      <c r="D35" s="51" t="s">
        <v>48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49</v>
      </c>
      <c r="U35" s="52"/>
      <c r="V35" s="52"/>
      <c r="W35" s="52"/>
      <c r="X35" s="54" t="s">
        <v>50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</row>
    <row r="36" s="1" customFormat="1" ht="6.96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="1" customFormat="1" ht="14.4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</row>
    <row r="38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1" customFormat="1" ht="14.4" customHeight="1">
      <c r="B49" s="37"/>
      <c r="C49" s="38"/>
      <c r="D49" s="57" t="s">
        <v>51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52</v>
      </c>
      <c r="AI49" s="58"/>
      <c r="AJ49" s="58"/>
      <c r="AK49" s="58"/>
      <c r="AL49" s="58"/>
      <c r="AM49" s="58"/>
      <c r="AN49" s="58"/>
      <c r="AO49" s="58"/>
      <c r="AP49" s="38"/>
      <c r="AQ49" s="38"/>
      <c r="AR49" s="42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1" customFormat="1">
      <c r="B60" s="37"/>
      <c r="C60" s="38"/>
      <c r="D60" s="59" t="s">
        <v>53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9" t="s">
        <v>54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9" t="s">
        <v>53</v>
      </c>
      <c r="AI60" s="40"/>
      <c r="AJ60" s="40"/>
      <c r="AK60" s="40"/>
      <c r="AL60" s="40"/>
      <c r="AM60" s="59" t="s">
        <v>54</v>
      </c>
      <c r="AN60" s="40"/>
      <c r="AO60" s="40"/>
      <c r="AP60" s="38"/>
      <c r="AQ60" s="38"/>
      <c r="AR60" s="42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1" customFormat="1">
      <c r="B64" s="37"/>
      <c r="C64" s="38"/>
      <c r="D64" s="57" t="s">
        <v>55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7" t="s">
        <v>56</v>
      </c>
      <c r="AI64" s="58"/>
      <c r="AJ64" s="58"/>
      <c r="AK64" s="58"/>
      <c r="AL64" s="58"/>
      <c r="AM64" s="58"/>
      <c r="AN64" s="58"/>
      <c r="AO64" s="58"/>
      <c r="AP64" s="38"/>
      <c r="AQ64" s="38"/>
      <c r="AR64" s="42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1" customFormat="1">
      <c r="B75" s="37"/>
      <c r="C75" s="38"/>
      <c r="D75" s="59" t="s">
        <v>53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9" t="s">
        <v>54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9" t="s">
        <v>53</v>
      </c>
      <c r="AI75" s="40"/>
      <c r="AJ75" s="40"/>
      <c r="AK75" s="40"/>
      <c r="AL75" s="40"/>
      <c r="AM75" s="59" t="s">
        <v>54</v>
      </c>
      <c r="AN75" s="40"/>
      <c r="AO75" s="40"/>
      <c r="AP75" s="38"/>
      <c r="AQ75" s="38"/>
      <c r="AR75" s="42"/>
    </row>
    <row r="76" s="1" customFormat="1"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</row>
    <row r="77" s="1" customFormat="1" ht="6.96" customHeight="1"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42"/>
    </row>
    <row r="81" s="1" customFormat="1" ht="6.96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42"/>
    </row>
    <row r="82" s="1" customFormat="1" ht="24.96" customHeight="1">
      <c r="B82" s="37"/>
      <c r="C82" s="22" t="s">
        <v>57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</row>
    <row r="84" s="3" customFormat="1" ht="12" customHeight="1">
      <c r="B84" s="64"/>
      <c r="C84" s="31" t="s">
        <v>13</v>
      </c>
      <c r="D84" s="65"/>
      <c r="E84" s="65"/>
      <c r="F84" s="65"/>
      <c r="G84" s="65"/>
      <c r="H84" s="65"/>
      <c r="I84" s="65"/>
      <c r="J84" s="65"/>
      <c r="K84" s="65"/>
      <c r="L84" s="65" t="str">
        <f>K5</f>
        <v>347-17a</v>
      </c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6"/>
    </row>
    <row r="85" s="4" customFormat="1" ht="36.96" customHeight="1">
      <c r="B85" s="67"/>
      <c r="C85" s="68" t="s">
        <v>16</v>
      </c>
      <c r="D85" s="69"/>
      <c r="E85" s="69"/>
      <c r="F85" s="69"/>
      <c r="G85" s="69"/>
      <c r="H85" s="69"/>
      <c r="I85" s="69"/>
      <c r="J85" s="69"/>
      <c r="K85" s="69"/>
      <c r="L85" s="70" t="str">
        <f>K6</f>
        <v>II/195 Klenčí pod Čerchovem -Poběžovice ( 1.etapa)</v>
      </c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71"/>
    </row>
    <row r="86" s="1" customFormat="1" ht="6.96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</row>
    <row r="87" s="1" customFormat="1" ht="12" customHeight="1">
      <c r="B87" s="37"/>
      <c r="C87" s="31" t="s">
        <v>21</v>
      </c>
      <c r="D87" s="38"/>
      <c r="E87" s="38"/>
      <c r="F87" s="38"/>
      <c r="G87" s="38"/>
      <c r="H87" s="38"/>
      <c r="I87" s="38"/>
      <c r="J87" s="38"/>
      <c r="K87" s="38"/>
      <c r="L87" s="72" t="str">
        <f>IF(K8="","",K8)</f>
        <v>SIL.II/195,Klenčí,Postřekov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1" t="s">
        <v>23</v>
      </c>
      <c r="AJ87" s="38"/>
      <c r="AK87" s="38"/>
      <c r="AL87" s="38"/>
      <c r="AM87" s="73" t="str">
        <f>IF(AN8= "","",AN8)</f>
        <v>17. 4. 2018</v>
      </c>
      <c r="AN87" s="73"/>
      <c r="AO87" s="38"/>
      <c r="AP87" s="38"/>
      <c r="AQ87" s="38"/>
      <c r="AR87" s="42"/>
    </row>
    <row r="88" s="1" customFormat="1" ht="6.96" customHeight="1"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</row>
    <row r="89" s="1" customFormat="1" ht="15.15" customHeight="1">
      <c r="B89" s="37"/>
      <c r="C89" s="31" t="s">
        <v>25</v>
      </c>
      <c r="D89" s="38"/>
      <c r="E89" s="38"/>
      <c r="F89" s="38"/>
      <c r="G89" s="38"/>
      <c r="H89" s="38"/>
      <c r="I89" s="38"/>
      <c r="J89" s="38"/>
      <c r="K89" s="38"/>
      <c r="L89" s="65" t="str">
        <f>IF(E11= "","",E11)</f>
        <v>SÚS PK Domažlice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1" t="s">
        <v>31</v>
      </c>
      <c r="AJ89" s="38"/>
      <c r="AK89" s="38"/>
      <c r="AL89" s="38"/>
      <c r="AM89" s="74" t="str">
        <f>IF(E17="","",E17)</f>
        <v>J.Miška</v>
      </c>
      <c r="AN89" s="65"/>
      <c r="AO89" s="65"/>
      <c r="AP89" s="65"/>
      <c r="AQ89" s="38"/>
      <c r="AR89" s="42"/>
      <c r="AS89" s="75" t="s">
        <v>58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</row>
    <row r="90" s="1" customFormat="1" ht="15.15" customHeight="1">
      <c r="B90" s="37"/>
      <c r="C90" s="31" t="s">
        <v>29</v>
      </c>
      <c r="D90" s="38"/>
      <c r="E90" s="38"/>
      <c r="F90" s="38"/>
      <c r="G90" s="38"/>
      <c r="H90" s="38"/>
      <c r="I90" s="38"/>
      <c r="J90" s="38"/>
      <c r="K90" s="38"/>
      <c r="L90" s="65" t="str">
        <f>IF(E14= 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1" t="s">
        <v>34</v>
      </c>
      <c r="AJ90" s="38"/>
      <c r="AK90" s="38"/>
      <c r="AL90" s="38"/>
      <c r="AM90" s="74" t="str">
        <f>IF(E20="","",E20)</f>
        <v>Richtrová</v>
      </c>
      <c r="AN90" s="65"/>
      <c r="AO90" s="65"/>
      <c r="AP90" s="65"/>
      <c r="AQ90" s="38"/>
      <c r="AR90" s="42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</row>
    <row r="91" s="1" customFormat="1" ht="10.8" customHeight="1"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3"/>
      <c r="AT91" s="84"/>
      <c r="AU91" s="85"/>
      <c r="AV91" s="85"/>
      <c r="AW91" s="85"/>
      <c r="AX91" s="85"/>
      <c r="AY91" s="85"/>
      <c r="AZ91" s="85"/>
      <c r="BA91" s="85"/>
      <c r="BB91" s="85"/>
      <c r="BC91" s="85"/>
      <c r="BD91" s="86"/>
    </row>
    <row r="92" s="1" customFormat="1" ht="29.28" customHeight="1">
      <c r="B92" s="37"/>
      <c r="C92" s="87" t="s">
        <v>59</v>
      </c>
      <c r="D92" s="88"/>
      <c r="E92" s="88"/>
      <c r="F92" s="88"/>
      <c r="G92" s="88"/>
      <c r="H92" s="89"/>
      <c r="I92" s="90" t="s">
        <v>60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91" t="s">
        <v>61</v>
      </c>
      <c r="AH92" s="88"/>
      <c r="AI92" s="88"/>
      <c r="AJ92" s="88"/>
      <c r="AK92" s="88"/>
      <c r="AL92" s="88"/>
      <c r="AM92" s="88"/>
      <c r="AN92" s="90" t="s">
        <v>62</v>
      </c>
      <c r="AO92" s="88"/>
      <c r="AP92" s="92"/>
      <c r="AQ92" s="93" t="s">
        <v>63</v>
      </c>
      <c r="AR92" s="42"/>
      <c r="AS92" s="94" t="s">
        <v>64</v>
      </c>
      <c r="AT92" s="95" t="s">
        <v>65</v>
      </c>
      <c r="AU92" s="95" t="s">
        <v>66</v>
      </c>
      <c r="AV92" s="95" t="s">
        <v>67</v>
      </c>
      <c r="AW92" s="95" t="s">
        <v>68</v>
      </c>
      <c r="AX92" s="95" t="s">
        <v>69</v>
      </c>
      <c r="AY92" s="95" t="s">
        <v>70</v>
      </c>
      <c r="AZ92" s="95" t="s">
        <v>71</v>
      </c>
      <c r="BA92" s="95" t="s">
        <v>72</v>
      </c>
      <c r="BB92" s="95" t="s">
        <v>73</v>
      </c>
      <c r="BC92" s="95" t="s">
        <v>74</v>
      </c>
      <c r="BD92" s="96" t="s">
        <v>75</v>
      </c>
    </row>
    <row r="93" s="1" customFormat="1" ht="10.8" customHeigh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97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9"/>
    </row>
    <row r="94" s="5" customFormat="1" ht="32.4" customHeight="1">
      <c r="B94" s="100"/>
      <c r="C94" s="101" t="s">
        <v>76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3">
        <f>ROUND(AG95,2)</f>
        <v>0</v>
      </c>
      <c r="AH94" s="103"/>
      <c r="AI94" s="103"/>
      <c r="AJ94" s="103"/>
      <c r="AK94" s="103"/>
      <c r="AL94" s="103"/>
      <c r="AM94" s="103"/>
      <c r="AN94" s="104">
        <f>SUM(AG94,AT94)</f>
        <v>0</v>
      </c>
      <c r="AO94" s="104"/>
      <c r="AP94" s="104"/>
      <c r="AQ94" s="105" t="s">
        <v>1</v>
      </c>
      <c r="AR94" s="106"/>
      <c r="AS94" s="107">
        <f>ROUND(AS95,2)</f>
        <v>0</v>
      </c>
      <c r="AT94" s="108">
        <f>ROUND(SUM(AV94:AW94),2)</f>
        <v>0</v>
      </c>
      <c r="AU94" s="109">
        <f>ROUND(AU95,5)</f>
        <v>0</v>
      </c>
      <c r="AV94" s="108">
        <f>ROUND(AZ94*L29,2)</f>
        <v>0</v>
      </c>
      <c r="AW94" s="108">
        <f>ROUND(BA94*L30,2)</f>
        <v>0</v>
      </c>
      <c r="AX94" s="108">
        <f>ROUND(BB94*L29,2)</f>
        <v>0</v>
      </c>
      <c r="AY94" s="108">
        <f>ROUND(BC94*L30,2)</f>
        <v>0</v>
      </c>
      <c r="AZ94" s="108">
        <f>ROUND(AZ95,2)</f>
        <v>0</v>
      </c>
      <c r="BA94" s="108">
        <f>ROUND(BA95,2)</f>
        <v>0</v>
      </c>
      <c r="BB94" s="108">
        <f>ROUND(BB95,2)</f>
        <v>0</v>
      </c>
      <c r="BC94" s="108">
        <f>ROUND(BC95,2)</f>
        <v>0</v>
      </c>
      <c r="BD94" s="110">
        <f>ROUND(BD95,2)</f>
        <v>0</v>
      </c>
      <c r="BS94" s="111" t="s">
        <v>77</v>
      </c>
      <c r="BT94" s="111" t="s">
        <v>78</v>
      </c>
      <c r="BU94" s="112" t="s">
        <v>79</v>
      </c>
      <c r="BV94" s="111" t="s">
        <v>80</v>
      </c>
      <c r="BW94" s="111" t="s">
        <v>5</v>
      </c>
      <c r="BX94" s="111" t="s">
        <v>81</v>
      </c>
      <c r="CL94" s="111" t="s">
        <v>19</v>
      </c>
    </row>
    <row r="95" s="6" customFormat="1" ht="16.5" customHeight="1">
      <c r="A95" s="113" t="s">
        <v>82</v>
      </c>
      <c r="B95" s="114"/>
      <c r="C95" s="115"/>
      <c r="D95" s="116" t="s">
        <v>83</v>
      </c>
      <c r="E95" s="116"/>
      <c r="F95" s="116"/>
      <c r="G95" s="116"/>
      <c r="H95" s="116"/>
      <c r="I95" s="117"/>
      <c r="J95" s="116" t="s">
        <v>84</v>
      </c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8">
        <f>'2 - Vlkanov-Nový  Kramolí...'!J30</f>
        <v>0</v>
      </c>
      <c r="AH95" s="117"/>
      <c r="AI95" s="117"/>
      <c r="AJ95" s="117"/>
      <c r="AK95" s="117"/>
      <c r="AL95" s="117"/>
      <c r="AM95" s="117"/>
      <c r="AN95" s="118">
        <f>SUM(AG95,AT95)</f>
        <v>0</v>
      </c>
      <c r="AO95" s="117"/>
      <c r="AP95" s="117"/>
      <c r="AQ95" s="119" t="s">
        <v>85</v>
      </c>
      <c r="AR95" s="120"/>
      <c r="AS95" s="121">
        <v>0</v>
      </c>
      <c r="AT95" s="122">
        <f>ROUND(SUM(AV95:AW95),2)</f>
        <v>0</v>
      </c>
      <c r="AU95" s="123">
        <f>'2 - Vlkanov-Nový  Kramolí...'!P123</f>
        <v>0</v>
      </c>
      <c r="AV95" s="122">
        <f>'2 - Vlkanov-Nový  Kramolí...'!J33</f>
        <v>0</v>
      </c>
      <c r="AW95" s="122">
        <f>'2 - Vlkanov-Nový  Kramolí...'!J34</f>
        <v>0</v>
      </c>
      <c r="AX95" s="122">
        <f>'2 - Vlkanov-Nový  Kramolí...'!J35</f>
        <v>0</v>
      </c>
      <c r="AY95" s="122">
        <f>'2 - Vlkanov-Nový  Kramolí...'!J36</f>
        <v>0</v>
      </c>
      <c r="AZ95" s="122">
        <f>'2 - Vlkanov-Nový  Kramolí...'!F33</f>
        <v>0</v>
      </c>
      <c r="BA95" s="122">
        <f>'2 - Vlkanov-Nový  Kramolí...'!F34</f>
        <v>0</v>
      </c>
      <c r="BB95" s="122">
        <f>'2 - Vlkanov-Nový  Kramolí...'!F35</f>
        <v>0</v>
      </c>
      <c r="BC95" s="122">
        <f>'2 - Vlkanov-Nový  Kramolí...'!F36</f>
        <v>0</v>
      </c>
      <c r="BD95" s="124">
        <f>'2 - Vlkanov-Nový  Kramolí...'!F37</f>
        <v>0</v>
      </c>
      <c r="BT95" s="125" t="s">
        <v>86</v>
      </c>
      <c r="BV95" s="125" t="s">
        <v>80</v>
      </c>
      <c r="BW95" s="125" t="s">
        <v>87</v>
      </c>
      <c r="BX95" s="125" t="s">
        <v>5</v>
      </c>
      <c r="CL95" s="125" t="s">
        <v>19</v>
      </c>
      <c r="CM95" s="125" t="s">
        <v>83</v>
      </c>
    </row>
    <row r="96" s="1" customFormat="1" ht="30" customHeight="1"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42"/>
    </row>
    <row r="97" s="1" customFormat="1" ht="6.96" customHeight="1">
      <c r="B97" s="60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42"/>
    </row>
  </sheetData>
  <sheetProtection sheet="1" formatColumns="0" formatRows="0" objects="1" scenarios="1" spinCount="100000" saltValue="okVj2Y8KhimNSf5EyztrLchn7fJmh3fVSd20lt2k8FR97DLbamRxrHDvydYiSc8WXc5ofEp0+5nCaVgLaZHNAg==" hashValue="tITuLLzHG60o0aa2VsWOeGJiPhX+Xr/kucjPkmlCLl8Uu8RbY+Zs6iVBsKHIo8ckTUw72d1XY8yEkDoIHAVbZQ==" algorithmName="SHA-512" password="CC35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2 - Vlkanov-Nový  Kramolí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6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87</v>
      </c>
    </row>
    <row r="3" ht="6.96" customHeight="1">
      <c r="B3" s="127"/>
      <c r="C3" s="128"/>
      <c r="D3" s="128"/>
      <c r="E3" s="128"/>
      <c r="F3" s="128"/>
      <c r="G3" s="128"/>
      <c r="H3" s="128"/>
      <c r="I3" s="129"/>
      <c r="J3" s="128"/>
      <c r="K3" s="128"/>
      <c r="L3" s="19"/>
      <c r="AT3" s="16" t="s">
        <v>83</v>
      </c>
    </row>
    <row r="4" ht="24.96" customHeight="1">
      <c r="B4" s="19"/>
      <c r="D4" s="130" t="s">
        <v>88</v>
      </c>
      <c r="L4" s="19"/>
      <c r="M4" s="131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32" t="s">
        <v>16</v>
      </c>
      <c r="L6" s="19"/>
    </row>
    <row r="7" ht="16.5" customHeight="1">
      <c r="B7" s="19"/>
      <c r="E7" s="133" t="str">
        <f>'Rekapitulace stavby'!K6</f>
        <v>II/195 Klenčí pod Čerchovem -Poběžovice ( 1.etapa)</v>
      </c>
      <c r="F7" s="132"/>
      <c r="G7" s="132"/>
      <c r="H7" s="132"/>
      <c r="L7" s="19"/>
    </row>
    <row r="8" s="1" customFormat="1" ht="12" customHeight="1">
      <c r="B8" s="42"/>
      <c r="D8" s="132" t="s">
        <v>89</v>
      </c>
      <c r="I8" s="134"/>
      <c r="L8" s="42"/>
    </row>
    <row r="9" s="1" customFormat="1" ht="36.96" customHeight="1">
      <c r="B9" s="42"/>
      <c r="E9" s="135" t="s">
        <v>90</v>
      </c>
      <c r="F9" s="1"/>
      <c r="G9" s="1"/>
      <c r="H9" s="1"/>
      <c r="I9" s="134"/>
      <c r="L9" s="42"/>
    </row>
    <row r="10" s="1" customFormat="1">
      <c r="B10" s="42"/>
      <c r="I10" s="134"/>
      <c r="L10" s="42"/>
    </row>
    <row r="11" s="1" customFormat="1" ht="12" customHeight="1">
      <c r="B11" s="42"/>
      <c r="D11" s="132" t="s">
        <v>18</v>
      </c>
      <c r="F11" s="136" t="s">
        <v>19</v>
      </c>
      <c r="I11" s="137" t="s">
        <v>20</v>
      </c>
      <c r="J11" s="136" t="s">
        <v>1</v>
      </c>
      <c r="L11" s="42"/>
    </row>
    <row r="12" s="1" customFormat="1" ht="12" customHeight="1">
      <c r="B12" s="42"/>
      <c r="D12" s="132" t="s">
        <v>21</v>
      </c>
      <c r="F12" s="136" t="s">
        <v>22</v>
      </c>
      <c r="I12" s="137" t="s">
        <v>23</v>
      </c>
      <c r="J12" s="138" t="str">
        <f>'Rekapitulace stavby'!AN8</f>
        <v>17. 4. 2018</v>
      </c>
      <c r="L12" s="42"/>
    </row>
    <row r="13" s="1" customFormat="1" ht="10.8" customHeight="1">
      <c r="B13" s="42"/>
      <c r="I13" s="134"/>
      <c r="L13" s="42"/>
    </row>
    <row r="14" s="1" customFormat="1" ht="12" customHeight="1">
      <c r="B14" s="42"/>
      <c r="D14" s="132" t="s">
        <v>25</v>
      </c>
      <c r="I14" s="137" t="s">
        <v>26</v>
      </c>
      <c r="J14" s="136" t="s">
        <v>1</v>
      </c>
      <c r="L14" s="42"/>
    </row>
    <row r="15" s="1" customFormat="1" ht="18" customHeight="1">
      <c r="B15" s="42"/>
      <c r="E15" s="136" t="s">
        <v>27</v>
      </c>
      <c r="I15" s="137" t="s">
        <v>28</v>
      </c>
      <c r="J15" s="136" t="s">
        <v>1</v>
      </c>
      <c r="L15" s="42"/>
    </row>
    <row r="16" s="1" customFormat="1" ht="6.96" customHeight="1">
      <c r="B16" s="42"/>
      <c r="I16" s="134"/>
      <c r="L16" s="42"/>
    </row>
    <row r="17" s="1" customFormat="1" ht="12" customHeight="1">
      <c r="B17" s="42"/>
      <c r="D17" s="132" t="s">
        <v>29</v>
      </c>
      <c r="I17" s="137" t="s">
        <v>26</v>
      </c>
      <c r="J17" s="32" t="str">
        <f>'Rekapitulace stavby'!AN13</f>
        <v>Vyplň údaj</v>
      </c>
      <c r="L17" s="42"/>
    </row>
    <row r="18" s="1" customFormat="1" ht="18" customHeight="1">
      <c r="B18" s="42"/>
      <c r="E18" s="32" t="str">
        <f>'Rekapitulace stavby'!E14</f>
        <v>Vyplň údaj</v>
      </c>
      <c r="F18" s="136"/>
      <c r="G18" s="136"/>
      <c r="H18" s="136"/>
      <c r="I18" s="137" t="s">
        <v>28</v>
      </c>
      <c r="J18" s="32" t="str">
        <f>'Rekapitulace stavby'!AN14</f>
        <v>Vyplň údaj</v>
      </c>
      <c r="L18" s="42"/>
    </row>
    <row r="19" s="1" customFormat="1" ht="6.96" customHeight="1">
      <c r="B19" s="42"/>
      <c r="I19" s="134"/>
      <c r="L19" s="42"/>
    </row>
    <row r="20" s="1" customFormat="1" ht="12" customHeight="1">
      <c r="B20" s="42"/>
      <c r="D20" s="132" t="s">
        <v>31</v>
      </c>
      <c r="I20" s="137" t="s">
        <v>26</v>
      </c>
      <c r="J20" s="136" t="s">
        <v>1</v>
      </c>
      <c r="L20" s="42"/>
    </row>
    <row r="21" s="1" customFormat="1" ht="18" customHeight="1">
      <c r="B21" s="42"/>
      <c r="E21" s="136" t="s">
        <v>32</v>
      </c>
      <c r="I21" s="137" t="s">
        <v>28</v>
      </c>
      <c r="J21" s="136" t="s">
        <v>1</v>
      </c>
      <c r="L21" s="42"/>
    </row>
    <row r="22" s="1" customFormat="1" ht="6.96" customHeight="1">
      <c r="B22" s="42"/>
      <c r="I22" s="134"/>
      <c r="L22" s="42"/>
    </row>
    <row r="23" s="1" customFormat="1" ht="12" customHeight="1">
      <c r="B23" s="42"/>
      <c r="D23" s="132" t="s">
        <v>34</v>
      </c>
      <c r="I23" s="137" t="s">
        <v>26</v>
      </c>
      <c r="J23" s="136" t="s">
        <v>1</v>
      </c>
      <c r="L23" s="42"/>
    </row>
    <row r="24" s="1" customFormat="1" ht="18" customHeight="1">
      <c r="B24" s="42"/>
      <c r="E24" s="136" t="s">
        <v>35</v>
      </c>
      <c r="I24" s="137" t="s">
        <v>28</v>
      </c>
      <c r="J24" s="136" t="s">
        <v>1</v>
      </c>
      <c r="L24" s="42"/>
    </row>
    <row r="25" s="1" customFormat="1" ht="6.96" customHeight="1">
      <c r="B25" s="42"/>
      <c r="I25" s="134"/>
      <c r="L25" s="42"/>
    </row>
    <row r="26" s="1" customFormat="1" ht="12" customHeight="1">
      <c r="B26" s="42"/>
      <c r="D26" s="132" t="s">
        <v>36</v>
      </c>
      <c r="I26" s="134"/>
      <c r="L26" s="42"/>
    </row>
    <row r="27" s="7" customFormat="1" ht="16.5" customHeight="1">
      <c r="B27" s="139"/>
      <c r="E27" s="140" t="s">
        <v>1</v>
      </c>
      <c r="F27" s="140"/>
      <c r="G27" s="140"/>
      <c r="H27" s="140"/>
      <c r="I27" s="141"/>
      <c r="L27" s="139"/>
    </row>
    <row r="28" s="1" customFormat="1" ht="6.96" customHeight="1">
      <c r="B28" s="42"/>
      <c r="I28" s="134"/>
      <c r="L28" s="42"/>
    </row>
    <row r="29" s="1" customFormat="1" ht="6.96" customHeight="1">
      <c r="B29" s="42"/>
      <c r="D29" s="77"/>
      <c r="E29" s="77"/>
      <c r="F29" s="77"/>
      <c r="G29" s="77"/>
      <c r="H29" s="77"/>
      <c r="I29" s="142"/>
      <c r="J29" s="77"/>
      <c r="K29" s="77"/>
      <c r="L29" s="42"/>
    </row>
    <row r="30" s="1" customFormat="1" ht="25.44" customHeight="1">
      <c r="B30" s="42"/>
      <c r="D30" s="143" t="s">
        <v>38</v>
      </c>
      <c r="I30" s="134"/>
      <c r="J30" s="144">
        <f>ROUND(J123, 2)</f>
        <v>0</v>
      </c>
      <c r="L30" s="42"/>
    </row>
    <row r="31" s="1" customFormat="1" ht="6.96" customHeight="1">
      <c r="B31" s="42"/>
      <c r="D31" s="77"/>
      <c r="E31" s="77"/>
      <c r="F31" s="77"/>
      <c r="G31" s="77"/>
      <c r="H31" s="77"/>
      <c r="I31" s="142"/>
      <c r="J31" s="77"/>
      <c r="K31" s="77"/>
      <c r="L31" s="42"/>
    </row>
    <row r="32" s="1" customFormat="1" ht="14.4" customHeight="1">
      <c r="B32" s="42"/>
      <c r="F32" s="145" t="s">
        <v>40</v>
      </c>
      <c r="I32" s="146" t="s">
        <v>39</v>
      </c>
      <c r="J32" s="145" t="s">
        <v>41</v>
      </c>
      <c r="L32" s="42"/>
    </row>
    <row r="33" s="1" customFormat="1" ht="14.4" customHeight="1">
      <c r="B33" s="42"/>
      <c r="D33" s="147" t="s">
        <v>42</v>
      </c>
      <c r="E33" s="132" t="s">
        <v>43</v>
      </c>
      <c r="F33" s="148">
        <f>ROUND((SUM(BE123:BE384)),  2)</f>
        <v>0</v>
      </c>
      <c r="I33" s="149">
        <v>0.20999999999999999</v>
      </c>
      <c r="J33" s="148">
        <f>ROUND(((SUM(BE123:BE384))*I33),  2)</f>
        <v>0</v>
      </c>
      <c r="L33" s="42"/>
    </row>
    <row r="34" s="1" customFormat="1" ht="14.4" customHeight="1">
      <c r="B34" s="42"/>
      <c r="E34" s="132" t="s">
        <v>44</v>
      </c>
      <c r="F34" s="148">
        <f>ROUND((SUM(BF123:BF384)),  2)</f>
        <v>0</v>
      </c>
      <c r="I34" s="149">
        <v>0.14999999999999999</v>
      </c>
      <c r="J34" s="148">
        <f>ROUND(((SUM(BF123:BF384))*I34),  2)</f>
        <v>0</v>
      </c>
      <c r="L34" s="42"/>
    </row>
    <row r="35" hidden="1" s="1" customFormat="1" ht="14.4" customHeight="1">
      <c r="B35" s="42"/>
      <c r="E35" s="132" t="s">
        <v>45</v>
      </c>
      <c r="F35" s="148">
        <f>ROUND((SUM(BG123:BG384)),  2)</f>
        <v>0</v>
      </c>
      <c r="I35" s="149">
        <v>0.20999999999999999</v>
      </c>
      <c r="J35" s="148">
        <f>0</f>
        <v>0</v>
      </c>
      <c r="L35" s="42"/>
    </row>
    <row r="36" hidden="1" s="1" customFormat="1" ht="14.4" customHeight="1">
      <c r="B36" s="42"/>
      <c r="E36" s="132" t="s">
        <v>46</v>
      </c>
      <c r="F36" s="148">
        <f>ROUND((SUM(BH123:BH384)),  2)</f>
        <v>0</v>
      </c>
      <c r="I36" s="149">
        <v>0.14999999999999999</v>
      </c>
      <c r="J36" s="148">
        <f>0</f>
        <v>0</v>
      </c>
      <c r="L36" s="42"/>
    </row>
    <row r="37" hidden="1" s="1" customFormat="1" ht="14.4" customHeight="1">
      <c r="B37" s="42"/>
      <c r="E37" s="132" t="s">
        <v>47</v>
      </c>
      <c r="F37" s="148">
        <f>ROUND((SUM(BI123:BI384)),  2)</f>
        <v>0</v>
      </c>
      <c r="I37" s="149">
        <v>0</v>
      </c>
      <c r="J37" s="148">
        <f>0</f>
        <v>0</v>
      </c>
      <c r="L37" s="42"/>
    </row>
    <row r="38" s="1" customFormat="1" ht="6.96" customHeight="1">
      <c r="B38" s="42"/>
      <c r="I38" s="134"/>
      <c r="L38" s="42"/>
    </row>
    <row r="39" s="1" customFormat="1" ht="25.44" customHeight="1">
      <c r="B39" s="42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5"/>
      <c r="J39" s="156">
        <f>SUM(J30:J37)</f>
        <v>0</v>
      </c>
      <c r="K39" s="157"/>
      <c r="L39" s="42"/>
    </row>
    <row r="40" s="1" customFormat="1" ht="14.4" customHeight="1">
      <c r="B40" s="42"/>
      <c r="I40" s="134"/>
      <c r="L40" s="42"/>
    </row>
    <row r="41" ht="14.4" customHeight="1">
      <c r="B41" s="19"/>
      <c r="L41" s="19"/>
    </row>
    <row r="42" ht="14.4" customHeight="1">
      <c r="B42" s="19"/>
      <c r="L42" s="19"/>
    </row>
    <row r="43" ht="14.4" customHeight="1">
      <c r="B43" s="19"/>
      <c r="L43" s="19"/>
    </row>
    <row r="44" ht="14.4" customHeight="1">
      <c r="B44" s="19"/>
      <c r="L44" s="19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58" t="s">
        <v>51</v>
      </c>
      <c r="E50" s="159"/>
      <c r="F50" s="159"/>
      <c r="G50" s="158" t="s">
        <v>52</v>
      </c>
      <c r="H50" s="159"/>
      <c r="I50" s="160"/>
      <c r="J50" s="159"/>
      <c r="K50" s="159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61" t="s">
        <v>53</v>
      </c>
      <c r="E61" s="162"/>
      <c r="F61" s="163" t="s">
        <v>54</v>
      </c>
      <c r="G61" s="161" t="s">
        <v>53</v>
      </c>
      <c r="H61" s="162"/>
      <c r="I61" s="164"/>
      <c r="J61" s="165" t="s">
        <v>54</v>
      </c>
      <c r="K61" s="162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58" t="s">
        <v>55</v>
      </c>
      <c r="E65" s="159"/>
      <c r="F65" s="159"/>
      <c r="G65" s="158" t="s">
        <v>56</v>
      </c>
      <c r="H65" s="159"/>
      <c r="I65" s="160"/>
      <c r="J65" s="159"/>
      <c r="K65" s="159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61" t="s">
        <v>53</v>
      </c>
      <c r="E76" s="162"/>
      <c r="F76" s="163" t="s">
        <v>54</v>
      </c>
      <c r="G76" s="161" t="s">
        <v>53</v>
      </c>
      <c r="H76" s="162"/>
      <c r="I76" s="164"/>
      <c r="J76" s="165" t="s">
        <v>54</v>
      </c>
      <c r="K76" s="162"/>
      <c r="L76" s="42"/>
    </row>
    <row r="77" s="1" customFormat="1" ht="14.4" customHeight="1">
      <c r="B77" s="166"/>
      <c r="C77" s="167"/>
      <c r="D77" s="167"/>
      <c r="E77" s="167"/>
      <c r="F77" s="167"/>
      <c r="G77" s="167"/>
      <c r="H77" s="167"/>
      <c r="I77" s="168"/>
      <c r="J77" s="167"/>
      <c r="K77" s="167"/>
      <c r="L77" s="42"/>
    </row>
    <row r="81" s="1" customFormat="1" ht="6.96" customHeight="1">
      <c r="B81" s="169"/>
      <c r="C81" s="170"/>
      <c r="D81" s="170"/>
      <c r="E81" s="170"/>
      <c r="F81" s="170"/>
      <c r="G81" s="170"/>
      <c r="H81" s="170"/>
      <c r="I81" s="171"/>
      <c r="J81" s="170"/>
      <c r="K81" s="170"/>
      <c r="L81" s="42"/>
    </row>
    <row r="82" s="1" customFormat="1" ht="24.96" customHeight="1">
      <c r="B82" s="37"/>
      <c r="C82" s="22" t="s">
        <v>91</v>
      </c>
      <c r="D82" s="38"/>
      <c r="E82" s="38"/>
      <c r="F82" s="38"/>
      <c r="G82" s="38"/>
      <c r="H82" s="38"/>
      <c r="I82" s="134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34"/>
      <c r="J83" s="38"/>
      <c r="K83" s="38"/>
      <c r="L83" s="42"/>
    </row>
    <row r="84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4"/>
      <c r="J84" s="38"/>
      <c r="K84" s="38"/>
      <c r="L84" s="42"/>
    </row>
    <row r="85" s="1" customFormat="1" ht="16.5" customHeight="1">
      <c r="B85" s="37"/>
      <c r="C85" s="38"/>
      <c r="D85" s="38"/>
      <c r="E85" s="172" t="str">
        <f>E7</f>
        <v>II/195 Klenčí pod Čerchovem -Poběžovice ( 1.etapa)</v>
      </c>
      <c r="F85" s="31"/>
      <c r="G85" s="31"/>
      <c r="H85" s="31"/>
      <c r="I85" s="134"/>
      <c r="J85" s="38"/>
      <c r="K85" s="38"/>
      <c r="L85" s="42"/>
    </row>
    <row r="86" s="1" customFormat="1" ht="12" customHeight="1">
      <c r="B86" s="37"/>
      <c r="C86" s="31" t="s">
        <v>89</v>
      </c>
      <c r="D86" s="38"/>
      <c r="E86" s="38"/>
      <c r="F86" s="38"/>
      <c r="G86" s="38"/>
      <c r="H86" s="38"/>
      <c r="I86" s="134"/>
      <c r="J86" s="38"/>
      <c r="K86" s="38"/>
      <c r="L86" s="42"/>
    </row>
    <row r="87" s="1" customFormat="1" ht="16.5" customHeight="1">
      <c r="B87" s="37"/>
      <c r="C87" s="38"/>
      <c r="D87" s="38"/>
      <c r="E87" s="70" t="str">
        <f>E9</f>
        <v xml:space="preserve">2 - Vlkanov-Nový  Kramolín úsek 2</v>
      </c>
      <c r="F87" s="38"/>
      <c r="G87" s="38"/>
      <c r="H87" s="38"/>
      <c r="I87" s="134"/>
      <c r="J87" s="38"/>
      <c r="K87" s="38"/>
      <c r="L87" s="42"/>
    </row>
    <row r="88" s="1" customFormat="1" ht="6.96" customHeight="1">
      <c r="B88" s="37"/>
      <c r="C88" s="38"/>
      <c r="D88" s="38"/>
      <c r="E88" s="38"/>
      <c r="F88" s="38"/>
      <c r="G88" s="38"/>
      <c r="H88" s="38"/>
      <c r="I88" s="134"/>
      <c r="J88" s="38"/>
      <c r="K88" s="38"/>
      <c r="L88" s="42"/>
    </row>
    <row r="89" s="1" customFormat="1" ht="12" customHeight="1">
      <c r="B89" s="37"/>
      <c r="C89" s="31" t="s">
        <v>21</v>
      </c>
      <c r="D89" s="38"/>
      <c r="E89" s="38"/>
      <c r="F89" s="26" t="str">
        <f>F12</f>
        <v>SIL.II/195,Klenčí,Postřekov</v>
      </c>
      <c r="G89" s="38"/>
      <c r="H89" s="38"/>
      <c r="I89" s="137" t="s">
        <v>23</v>
      </c>
      <c r="J89" s="73" t="str">
        <f>IF(J12="","",J12)</f>
        <v>17. 4. 2018</v>
      </c>
      <c r="K89" s="38"/>
      <c r="L89" s="42"/>
    </row>
    <row r="90" s="1" customFormat="1" ht="6.96" customHeight="1">
      <c r="B90" s="37"/>
      <c r="C90" s="38"/>
      <c r="D90" s="38"/>
      <c r="E90" s="38"/>
      <c r="F90" s="38"/>
      <c r="G90" s="38"/>
      <c r="H90" s="38"/>
      <c r="I90" s="134"/>
      <c r="J90" s="38"/>
      <c r="K90" s="38"/>
      <c r="L90" s="42"/>
    </row>
    <row r="91" s="1" customFormat="1" ht="15.15" customHeight="1">
      <c r="B91" s="37"/>
      <c r="C91" s="31" t="s">
        <v>25</v>
      </c>
      <c r="D91" s="38"/>
      <c r="E91" s="38"/>
      <c r="F91" s="26" t="str">
        <f>E15</f>
        <v>SÚS PK Domažlice</v>
      </c>
      <c r="G91" s="38"/>
      <c r="H91" s="38"/>
      <c r="I91" s="137" t="s">
        <v>31</v>
      </c>
      <c r="J91" s="35" t="str">
        <f>E21</f>
        <v>J.Miška</v>
      </c>
      <c r="K91" s="38"/>
      <c r="L91" s="42"/>
    </row>
    <row r="92" s="1" customFormat="1" ht="15.15" customHeight="1">
      <c r="B92" s="37"/>
      <c r="C92" s="31" t="s">
        <v>29</v>
      </c>
      <c r="D92" s="38"/>
      <c r="E92" s="38"/>
      <c r="F92" s="26" t="str">
        <f>IF(E18="","",E18)</f>
        <v>Vyplň údaj</v>
      </c>
      <c r="G92" s="38"/>
      <c r="H92" s="38"/>
      <c r="I92" s="137" t="s">
        <v>34</v>
      </c>
      <c r="J92" s="35" t="str">
        <f>E24</f>
        <v>Richtrová</v>
      </c>
      <c r="K92" s="38"/>
      <c r="L92" s="42"/>
    </row>
    <row r="93" s="1" customFormat="1" ht="10.32" customHeight="1">
      <c r="B93" s="37"/>
      <c r="C93" s="38"/>
      <c r="D93" s="38"/>
      <c r="E93" s="38"/>
      <c r="F93" s="38"/>
      <c r="G93" s="38"/>
      <c r="H93" s="38"/>
      <c r="I93" s="134"/>
      <c r="J93" s="38"/>
      <c r="K93" s="38"/>
      <c r="L93" s="42"/>
    </row>
    <row r="94" s="1" customFormat="1" ht="29.28" customHeight="1">
      <c r="B94" s="37"/>
      <c r="C94" s="173" t="s">
        <v>92</v>
      </c>
      <c r="D94" s="174"/>
      <c r="E94" s="174"/>
      <c r="F94" s="174"/>
      <c r="G94" s="174"/>
      <c r="H94" s="174"/>
      <c r="I94" s="175"/>
      <c r="J94" s="176" t="s">
        <v>93</v>
      </c>
      <c r="K94" s="174"/>
      <c r="L94" s="42"/>
    </row>
    <row r="95" s="1" customFormat="1" ht="10.32" customHeight="1">
      <c r="B95" s="37"/>
      <c r="C95" s="38"/>
      <c r="D95" s="38"/>
      <c r="E95" s="38"/>
      <c r="F95" s="38"/>
      <c r="G95" s="38"/>
      <c r="H95" s="38"/>
      <c r="I95" s="134"/>
      <c r="J95" s="38"/>
      <c r="K95" s="38"/>
      <c r="L95" s="42"/>
    </row>
    <row r="96" s="1" customFormat="1" ht="22.8" customHeight="1">
      <c r="B96" s="37"/>
      <c r="C96" s="177" t="s">
        <v>94</v>
      </c>
      <c r="D96" s="38"/>
      <c r="E96" s="38"/>
      <c r="F96" s="38"/>
      <c r="G96" s="38"/>
      <c r="H96" s="38"/>
      <c r="I96" s="134"/>
      <c r="J96" s="104">
        <f>J123</f>
        <v>0</v>
      </c>
      <c r="K96" s="38"/>
      <c r="L96" s="42"/>
      <c r="AU96" s="16" t="s">
        <v>95</v>
      </c>
    </row>
    <row r="97" s="8" customFormat="1" ht="24.96" customHeight="1">
      <c r="B97" s="178"/>
      <c r="C97" s="179"/>
      <c r="D97" s="180" t="s">
        <v>96</v>
      </c>
      <c r="E97" s="181"/>
      <c r="F97" s="181"/>
      <c r="G97" s="181"/>
      <c r="H97" s="181"/>
      <c r="I97" s="182"/>
      <c r="J97" s="183">
        <f>J124</f>
        <v>0</v>
      </c>
      <c r="K97" s="179"/>
      <c r="L97" s="184"/>
    </row>
    <row r="98" s="9" customFormat="1" ht="19.92" customHeight="1">
      <c r="B98" s="185"/>
      <c r="C98" s="186"/>
      <c r="D98" s="187" t="s">
        <v>97</v>
      </c>
      <c r="E98" s="188"/>
      <c r="F98" s="188"/>
      <c r="G98" s="188"/>
      <c r="H98" s="188"/>
      <c r="I98" s="189"/>
      <c r="J98" s="190">
        <f>J125</f>
        <v>0</v>
      </c>
      <c r="K98" s="186"/>
      <c r="L98" s="191"/>
    </row>
    <row r="99" s="9" customFormat="1" ht="19.92" customHeight="1">
      <c r="B99" s="185"/>
      <c r="C99" s="186"/>
      <c r="D99" s="187" t="s">
        <v>98</v>
      </c>
      <c r="E99" s="188"/>
      <c r="F99" s="188"/>
      <c r="G99" s="188"/>
      <c r="H99" s="188"/>
      <c r="I99" s="189"/>
      <c r="J99" s="190">
        <f>J178</f>
        <v>0</v>
      </c>
      <c r="K99" s="186"/>
      <c r="L99" s="191"/>
    </row>
    <row r="100" s="9" customFormat="1" ht="19.92" customHeight="1">
      <c r="B100" s="185"/>
      <c r="C100" s="186"/>
      <c r="D100" s="187" t="s">
        <v>99</v>
      </c>
      <c r="E100" s="188"/>
      <c r="F100" s="188"/>
      <c r="G100" s="188"/>
      <c r="H100" s="188"/>
      <c r="I100" s="189"/>
      <c r="J100" s="190">
        <f>J208</f>
        <v>0</v>
      </c>
      <c r="K100" s="186"/>
      <c r="L100" s="191"/>
    </row>
    <row r="101" s="9" customFormat="1" ht="19.92" customHeight="1">
      <c r="B101" s="185"/>
      <c r="C101" s="186"/>
      <c r="D101" s="187" t="s">
        <v>100</v>
      </c>
      <c r="E101" s="188"/>
      <c r="F101" s="188"/>
      <c r="G101" s="188"/>
      <c r="H101" s="188"/>
      <c r="I101" s="189"/>
      <c r="J101" s="190">
        <f>J248</f>
        <v>0</v>
      </c>
      <c r="K101" s="186"/>
      <c r="L101" s="191"/>
    </row>
    <row r="102" s="9" customFormat="1" ht="19.92" customHeight="1">
      <c r="B102" s="185"/>
      <c r="C102" s="186"/>
      <c r="D102" s="187" t="s">
        <v>101</v>
      </c>
      <c r="E102" s="188"/>
      <c r="F102" s="188"/>
      <c r="G102" s="188"/>
      <c r="H102" s="188"/>
      <c r="I102" s="189"/>
      <c r="J102" s="190">
        <f>J253</f>
        <v>0</v>
      </c>
      <c r="K102" s="186"/>
      <c r="L102" s="191"/>
    </row>
    <row r="103" s="9" customFormat="1" ht="19.92" customHeight="1">
      <c r="B103" s="185"/>
      <c r="C103" s="186"/>
      <c r="D103" s="187" t="s">
        <v>102</v>
      </c>
      <c r="E103" s="188"/>
      <c r="F103" s="188"/>
      <c r="G103" s="188"/>
      <c r="H103" s="188"/>
      <c r="I103" s="189"/>
      <c r="J103" s="190">
        <f>J382</f>
        <v>0</v>
      </c>
      <c r="K103" s="186"/>
      <c r="L103" s="191"/>
    </row>
    <row r="104" s="1" customFormat="1" ht="21.84" customHeight="1">
      <c r="B104" s="37"/>
      <c r="C104" s="38"/>
      <c r="D104" s="38"/>
      <c r="E104" s="38"/>
      <c r="F104" s="38"/>
      <c r="G104" s="38"/>
      <c r="H104" s="38"/>
      <c r="I104" s="134"/>
      <c r="J104" s="38"/>
      <c r="K104" s="38"/>
      <c r="L104" s="42"/>
    </row>
    <row r="105" s="1" customFormat="1" ht="6.96" customHeight="1">
      <c r="B105" s="60"/>
      <c r="C105" s="61"/>
      <c r="D105" s="61"/>
      <c r="E105" s="61"/>
      <c r="F105" s="61"/>
      <c r="G105" s="61"/>
      <c r="H105" s="61"/>
      <c r="I105" s="168"/>
      <c r="J105" s="61"/>
      <c r="K105" s="61"/>
      <c r="L105" s="42"/>
    </row>
    <row r="109" s="1" customFormat="1" ht="6.96" customHeight="1">
      <c r="B109" s="62"/>
      <c r="C109" s="63"/>
      <c r="D109" s="63"/>
      <c r="E109" s="63"/>
      <c r="F109" s="63"/>
      <c r="G109" s="63"/>
      <c r="H109" s="63"/>
      <c r="I109" s="171"/>
      <c r="J109" s="63"/>
      <c r="K109" s="63"/>
      <c r="L109" s="42"/>
    </row>
    <row r="110" s="1" customFormat="1" ht="24.96" customHeight="1">
      <c r="B110" s="37"/>
      <c r="C110" s="22" t="s">
        <v>103</v>
      </c>
      <c r="D110" s="38"/>
      <c r="E110" s="38"/>
      <c r="F110" s="38"/>
      <c r="G110" s="38"/>
      <c r="H110" s="38"/>
      <c r="I110" s="134"/>
      <c r="J110" s="38"/>
      <c r="K110" s="38"/>
      <c r="L110" s="42"/>
    </row>
    <row r="111" s="1" customFormat="1" ht="6.96" customHeight="1">
      <c r="B111" s="37"/>
      <c r="C111" s="38"/>
      <c r="D111" s="38"/>
      <c r="E111" s="38"/>
      <c r="F111" s="38"/>
      <c r="G111" s="38"/>
      <c r="H111" s="38"/>
      <c r="I111" s="134"/>
      <c r="J111" s="38"/>
      <c r="K111" s="38"/>
      <c r="L111" s="42"/>
    </row>
    <row r="112" s="1" customFormat="1" ht="12" customHeight="1">
      <c r="B112" s="37"/>
      <c r="C112" s="31" t="s">
        <v>16</v>
      </c>
      <c r="D112" s="38"/>
      <c r="E112" s="38"/>
      <c r="F112" s="38"/>
      <c r="G112" s="38"/>
      <c r="H112" s="38"/>
      <c r="I112" s="134"/>
      <c r="J112" s="38"/>
      <c r="K112" s="38"/>
      <c r="L112" s="42"/>
    </row>
    <row r="113" s="1" customFormat="1" ht="16.5" customHeight="1">
      <c r="B113" s="37"/>
      <c r="C113" s="38"/>
      <c r="D113" s="38"/>
      <c r="E113" s="172" t="str">
        <f>E7</f>
        <v>II/195 Klenčí pod Čerchovem -Poběžovice ( 1.etapa)</v>
      </c>
      <c r="F113" s="31"/>
      <c r="G113" s="31"/>
      <c r="H113" s="31"/>
      <c r="I113" s="134"/>
      <c r="J113" s="38"/>
      <c r="K113" s="38"/>
      <c r="L113" s="42"/>
    </row>
    <row r="114" s="1" customFormat="1" ht="12" customHeight="1">
      <c r="B114" s="37"/>
      <c r="C114" s="31" t="s">
        <v>89</v>
      </c>
      <c r="D114" s="38"/>
      <c r="E114" s="38"/>
      <c r="F114" s="38"/>
      <c r="G114" s="38"/>
      <c r="H114" s="38"/>
      <c r="I114" s="134"/>
      <c r="J114" s="38"/>
      <c r="K114" s="38"/>
      <c r="L114" s="42"/>
    </row>
    <row r="115" s="1" customFormat="1" ht="16.5" customHeight="1">
      <c r="B115" s="37"/>
      <c r="C115" s="38"/>
      <c r="D115" s="38"/>
      <c r="E115" s="70" t="str">
        <f>E9</f>
        <v xml:space="preserve">2 - Vlkanov-Nový  Kramolín úsek 2</v>
      </c>
      <c r="F115" s="38"/>
      <c r="G115" s="38"/>
      <c r="H115" s="38"/>
      <c r="I115" s="134"/>
      <c r="J115" s="38"/>
      <c r="K115" s="38"/>
      <c r="L115" s="42"/>
    </row>
    <row r="116" s="1" customFormat="1" ht="6.96" customHeight="1">
      <c r="B116" s="37"/>
      <c r="C116" s="38"/>
      <c r="D116" s="38"/>
      <c r="E116" s="38"/>
      <c r="F116" s="38"/>
      <c r="G116" s="38"/>
      <c r="H116" s="38"/>
      <c r="I116" s="134"/>
      <c r="J116" s="38"/>
      <c r="K116" s="38"/>
      <c r="L116" s="42"/>
    </row>
    <row r="117" s="1" customFormat="1" ht="12" customHeight="1">
      <c r="B117" s="37"/>
      <c r="C117" s="31" t="s">
        <v>21</v>
      </c>
      <c r="D117" s="38"/>
      <c r="E117" s="38"/>
      <c r="F117" s="26" t="str">
        <f>F12</f>
        <v>SIL.II/195,Klenčí,Postřekov</v>
      </c>
      <c r="G117" s="38"/>
      <c r="H117" s="38"/>
      <c r="I117" s="137" t="s">
        <v>23</v>
      </c>
      <c r="J117" s="73" t="str">
        <f>IF(J12="","",J12)</f>
        <v>17. 4. 2018</v>
      </c>
      <c r="K117" s="38"/>
      <c r="L117" s="42"/>
    </row>
    <row r="118" s="1" customFormat="1" ht="6.96" customHeight="1">
      <c r="B118" s="37"/>
      <c r="C118" s="38"/>
      <c r="D118" s="38"/>
      <c r="E118" s="38"/>
      <c r="F118" s="38"/>
      <c r="G118" s="38"/>
      <c r="H118" s="38"/>
      <c r="I118" s="134"/>
      <c r="J118" s="38"/>
      <c r="K118" s="38"/>
      <c r="L118" s="42"/>
    </row>
    <row r="119" s="1" customFormat="1" ht="15.15" customHeight="1">
      <c r="B119" s="37"/>
      <c r="C119" s="31" t="s">
        <v>25</v>
      </c>
      <c r="D119" s="38"/>
      <c r="E119" s="38"/>
      <c r="F119" s="26" t="str">
        <f>E15</f>
        <v>SÚS PK Domažlice</v>
      </c>
      <c r="G119" s="38"/>
      <c r="H119" s="38"/>
      <c r="I119" s="137" t="s">
        <v>31</v>
      </c>
      <c r="J119" s="35" t="str">
        <f>E21</f>
        <v>J.Miška</v>
      </c>
      <c r="K119" s="38"/>
      <c r="L119" s="42"/>
    </row>
    <row r="120" s="1" customFormat="1" ht="15.15" customHeight="1">
      <c r="B120" s="37"/>
      <c r="C120" s="31" t="s">
        <v>29</v>
      </c>
      <c r="D120" s="38"/>
      <c r="E120" s="38"/>
      <c r="F120" s="26" t="str">
        <f>IF(E18="","",E18)</f>
        <v>Vyplň údaj</v>
      </c>
      <c r="G120" s="38"/>
      <c r="H120" s="38"/>
      <c r="I120" s="137" t="s">
        <v>34</v>
      </c>
      <c r="J120" s="35" t="str">
        <f>E24</f>
        <v>Richtrová</v>
      </c>
      <c r="K120" s="38"/>
      <c r="L120" s="42"/>
    </row>
    <row r="121" s="1" customFormat="1" ht="10.32" customHeight="1">
      <c r="B121" s="37"/>
      <c r="C121" s="38"/>
      <c r="D121" s="38"/>
      <c r="E121" s="38"/>
      <c r="F121" s="38"/>
      <c r="G121" s="38"/>
      <c r="H121" s="38"/>
      <c r="I121" s="134"/>
      <c r="J121" s="38"/>
      <c r="K121" s="38"/>
      <c r="L121" s="42"/>
    </row>
    <row r="122" s="10" customFormat="1" ht="29.28" customHeight="1">
      <c r="B122" s="192"/>
      <c r="C122" s="193" t="s">
        <v>104</v>
      </c>
      <c r="D122" s="194" t="s">
        <v>63</v>
      </c>
      <c r="E122" s="194" t="s">
        <v>59</v>
      </c>
      <c r="F122" s="194" t="s">
        <v>60</v>
      </c>
      <c r="G122" s="194" t="s">
        <v>105</v>
      </c>
      <c r="H122" s="194" t="s">
        <v>106</v>
      </c>
      <c r="I122" s="195" t="s">
        <v>107</v>
      </c>
      <c r="J122" s="194" t="s">
        <v>93</v>
      </c>
      <c r="K122" s="196" t="s">
        <v>108</v>
      </c>
      <c r="L122" s="197"/>
      <c r="M122" s="94" t="s">
        <v>1</v>
      </c>
      <c r="N122" s="95" t="s">
        <v>42</v>
      </c>
      <c r="O122" s="95" t="s">
        <v>109</v>
      </c>
      <c r="P122" s="95" t="s">
        <v>110</v>
      </c>
      <c r="Q122" s="95" t="s">
        <v>111</v>
      </c>
      <c r="R122" s="95" t="s">
        <v>112</v>
      </c>
      <c r="S122" s="95" t="s">
        <v>113</v>
      </c>
      <c r="T122" s="96" t="s">
        <v>114</v>
      </c>
    </row>
    <row r="123" s="1" customFormat="1" ht="22.8" customHeight="1">
      <c r="B123" s="37"/>
      <c r="C123" s="101" t="s">
        <v>115</v>
      </c>
      <c r="D123" s="38"/>
      <c r="E123" s="38"/>
      <c r="F123" s="38"/>
      <c r="G123" s="38"/>
      <c r="H123" s="38"/>
      <c r="I123" s="134"/>
      <c r="J123" s="198">
        <f>BK123</f>
        <v>0</v>
      </c>
      <c r="K123" s="38"/>
      <c r="L123" s="42"/>
      <c r="M123" s="97"/>
      <c r="N123" s="98"/>
      <c r="O123" s="98"/>
      <c r="P123" s="199">
        <f>P124</f>
        <v>0</v>
      </c>
      <c r="Q123" s="98"/>
      <c r="R123" s="199">
        <f>R124</f>
        <v>350.19709223999996</v>
      </c>
      <c r="S123" s="98"/>
      <c r="T123" s="200">
        <f>T124</f>
        <v>728.79702400000008</v>
      </c>
      <c r="AT123" s="16" t="s">
        <v>77</v>
      </c>
      <c r="AU123" s="16" t="s">
        <v>95</v>
      </c>
      <c r="BK123" s="201">
        <f>BK124</f>
        <v>0</v>
      </c>
    </row>
    <row r="124" s="11" customFormat="1" ht="25.92" customHeight="1">
      <c r="B124" s="202"/>
      <c r="C124" s="203"/>
      <c r="D124" s="204" t="s">
        <v>77</v>
      </c>
      <c r="E124" s="205" t="s">
        <v>116</v>
      </c>
      <c r="F124" s="205" t="s">
        <v>117</v>
      </c>
      <c r="G124" s="203"/>
      <c r="H124" s="203"/>
      <c r="I124" s="206"/>
      <c r="J124" s="207">
        <f>BK124</f>
        <v>0</v>
      </c>
      <c r="K124" s="203"/>
      <c r="L124" s="208"/>
      <c r="M124" s="209"/>
      <c r="N124" s="210"/>
      <c r="O124" s="210"/>
      <c r="P124" s="211">
        <f>P125+P178+P208+P248+P253+P382</f>
        <v>0</v>
      </c>
      <c r="Q124" s="210"/>
      <c r="R124" s="211">
        <f>R125+R178+R208+R248+R253+R382</f>
        <v>350.19709223999996</v>
      </c>
      <c r="S124" s="210"/>
      <c r="T124" s="212">
        <f>T125+T178+T208+T248+T253+T382</f>
        <v>728.79702400000008</v>
      </c>
      <c r="AR124" s="213" t="s">
        <v>86</v>
      </c>
      <c r="AT124" s="214" t="s">
        <v>77</v>
      </c>
      <c r="AU124" s="214" t="s">
        <v>78</v>
      </c>
      <c r="AY124" s="213" t="s">
        <v>118</v>
      </c>
      <c r="BK124" s="215">
        <f>BK125+BK178+BK208+BK248+BK253+BK382</f>
        <v>0</v>
      </c>
    </row>
    <row r="125" s="11" customFormat="1" ht="22.8" customHeight="1">
      <c r="B125" s="202"/>
      <c r="C125" s="203"/>
      <c r="D125" s="204" t="s">
        <v>77</v>
      </c>
      <c r="E125" s="216" t="s">
        <v>86</v>
      </c>
      <c r="F125" s="216" t="s">
        <v>119</v>
      </c>
      <c r="G125" s="203"/>
      <c r="H125" s="203"/>
      <c r="I125" s="206"/>
      <c r="J125" s="217">
        <f>BK125</f>
        <v>0</v>
      </c>
      <c r="K125" s="203"/>
      <c r="L125" s="208"/>
      <c r="M125" s="209"/>
      <c r="N125" s="210"/>
      <c r="O125" s="210"/>
      <c r="P125" s="211">
        <f>SUM(P126:P177)</f>
        <v>0</v>
      </c>
      <c r="Q125" s="210"/>
      <c r="R125" s="211">
        <f>SUM(R126:R177)</f>
        <v>10.24338</v>
      </c>
      <c r="S125" s="210"/>
      <c r="T125" s="212">
        <f>SUM(T126:T177)</f>
        <v>699.08580000000006</v>
      </c>
      <c r="AR125" s="213" t="s">
        <v>86</v>
      </c>
      <c r="AT125" s="214" t="s">
        <v>77</v>
      </c>
      <c r="AU125" s="214" t="s">
        <v>86</v>
      </c>
      <c r="AY125" s="213" t="s">
        <v>118</v>
      </c>
      <c r="BK125" s="215">
        <f>SUM(BK126:BK177)</f>
        <v>0</v>
      </c>
    </row>
    <row r="126" s="1" customFormat="1" ht="24" customHeight="1">
      <c r="B126" s="37"/>
      <c r="C126" s="218" t="s">
        <v>86</v>
      </c>
      <c r="D126" s="218" t="s">
        <v>120</v>
      </c>
      <c r="E126" s="219" t="s">
        <v>121</v>
      </c>
      <c r="F126" s="220" t="s">
        <v>122</v>
      </c>
      <c r="G126" s="221" t="s">
        <v>123</v>
      </c>
      <c r="H126" s="222">
        <v>966.44000000000005</v>
      </c>
      <c r="I126" s="223"/>
      <c r="J126" s="224">
        <f>ROUND(I126*H126,2)</f>
        <v>0</v>
      </c>
      <c r="K126" s="220" t="s">
        <v>124</v>
      </c>
      <c r="L126" s="42"/>
      <c r="M126" s="225" t="s">
        <v>1</v>
      </c>
      <c r="N126" s="226" t="s">
        <v>43</v>
      </c>
      <c r="O126" s="85"/>
      <c r="P126" s="227">
        <f>O126*H126</f>
        <v>0</v>
      </c>
      <c r="Q126" s="227">
        <v>0</v>
      </c>
      <c r="R126" s="227">
        <f>Q126*H126</f>
        <v>0</v>
      </c>
      <c r="S126" s="227">
        <v>0.22</v>
      </c>
      <c r="T126" s="228">
        <f>S126*H126</f>
        <v>212.61680000000001</v>
      </c>
      <c r="AR126" s="229" t="s">
        <v>125</v>
      </c>
      <c r="AT126" s="229" t="s">
        <v>120</v>
      </c>
      <c r="AU126" s="229" t="s">
        <v>83</v>
      </c>
      <c r="AY126" s="16" t="s">
        <v>118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6" t="s">
        <v>86</v>
      </c>
      <c r="BK126" s="230">
        <f>ROUND(I126*H126,2)</f>
        <v>0</v>
      </c>
      <c r="BL126" s="16" t="s">
        <v>125</v>
      </c>
      <c r="BM126" s="229" t="s">
        <v>126</v>
      </c>
    </row>
    <row r="127" s="1" customFormat="1">
      <c r="B127" s="37"/>
      <c r="C127" s="38"/>
      <c r="D127" s="231" t="s">
        <v>127</v>
      </c>
      <c r="E127" s="38"/>
      <c r="F127" s="232" t="s">
        <v>128</v>
      </c>
      <c r="G127" s="38"/>
      <c r="H127" s="38"/>
      <c r="I127" s="134"/>
      <c r="J127" s="38"/>
      <c r="K127" s="38"/>
      <c r="L127" s="42"/>
      <c r="M127" s="233"/>
      <c r="N127" s="85"/>
      <c r="O127" s="85"/>
      <c r="P127" s="85"/>
      <c r="Q127" s="85"/>
      <c r="R127" s="85"/>
      <c r="S127" s="85"/>
      <c r="T127" s="86"/>
      <c r="AT127" s="16" t="s">
        <v>127</v>
      </c>
      <c r="AU127" s="16" t="s">
        <v>83</v>
      </c>
    </row>
    <row r="128" s="12" customFormat="1">
      <c r="B128" s="234"/>
      <c r="C128" s="235"/>
      <c r="D128" s="231" t="s">
        <v>129</v>
      </c>
      <c r="E128" s="236" t="s">
        <v>1</v>
      </c>
      <c r="F128" s="237" t="s">
        <v>130</v>
      </c>
      <c r="G128" s="235"/>
      <c r="H128" s="238">
        <v>966.44000000000005</v>
      </c>
      <c r="I128" s="239"/>
      <c r="J128" s="235"/>
      <c r="K128" s="235"/>
      <c r="L128" s="240"/>
      <c r="M128" s="241"/>
      <c r="N128" s="242"/>
      <c r="O128" s="242"/>
      <c r="P128" s="242"/>
      <c r="Q128" s="242"/>
      <c r="R128" s="242"/>
      <c r="S128" s="242"/>
      <c r="T128" s="243"/>
      <c r="AT128" s="244" t="s">
        <v>129</v>
      </c>
      <c r="AU128" s="244" t="s">
        <v>83</v>
      </c>
      <c r="AV128" s="12" t="s">
        <v>83</v>
      </c>
      <c r="AW128" s="12" t="s">
        <v>33</v>
      </c>
      <c r="AX128" s="12" t="s">
        <v>78</v>
      </c>
      <c r="AY128" s="244" t="s">
        <v>118</v>
      </c>
    </row>
    <row r="129" s="13" customFormat="1">
      <c r="B129" s="245"/>
      <c r="C129" s="246"/>
      <c r="D129" s="231" t="s">
        <v>129</v>
      </c>
      <c r="E129" s="247" t="s">
        <v>1</v>
      </c>
      <c r="F129" s="248" t="s">
        <v>131</v>
      </c>
      <c r="G129" s="246"/>
      <c r="H129" s="249">
        <v>966.44000000000005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AT129" s="255" t="s">
        <v>129</v>
      </c>
      <c r="AU129" s="255" t="s">
        <v>83</v>
      </c>
      <c r="AV129" s="13" t="s">
        <v>125</v>
      </c>
      <c r="AW129" s="13" t="s">
        <v>33</v>
      </c>
      <c r="AX129" s="13" t="s">
        <v>86</v>
      </c>
      <c r="AY129" s="255" t="s">
        <v>118</v>
      </c>
    </row>
    <row r="130" s="1" customFormat="1" ht="24" customHeight="1">
      <c r="B130" s="37"/>
      <c r="C130" s="218" t="s">
        <v>83</v>
      </c>
      <c r="D130" s="218" t="s">
        <v>120</v>
      </c>
      <c r="E130" s="219" t="s">
        <v>132</v>
      </c>
      <c r="F130" s="220" t="s">
        <v>133</v>
      </c>
      <c r="G130" s="221" t="s">
        <v>123</v>
      </c>
      <c r="H130" s="222">
        <v>4723</v>
      </c>
      <c r="I130" s="223"/>
      <c r="J130" s="224">
        <f>ROUND(I130*H130,2)</f>
        <v>0</v>
      </c>
      <c r="K130" s="220" t="s">
        <v>124</v>
      </c>
      <c r="L130" s="42"/>
      <c r="M130" s="225" t="s">
        <v>1</v>
      </c>
      <c r="N130" s="226" t="s">
        <v>43</v>
      </c>
      <c r="O130" s="85"/>
      <c r="P130" s="227">
        <f>O130*H130</f>
        <v>0</v>
      </c>
      <c r="Q130" s="227">
        <v>6.0000000000000002E-05</v>
      </c>
      <c r="R130" s="227">
        <f>Q130*H130</f>
        <v>0.28338000000000002</v>
      </c>
      <c r="S130" s="227">
        <v>0.10299999999999999</v>
      </c>
      <c r="T130" s="228">
        <f>S130*H130</f>
        <v>486.46899999999999</v>
      </c>
      <c r="AR130" s="229" t="s">
        <v>125</v>
      </c>
      <c r="AT130" s="229" t="s">
        <v>120</v>
      </c>
      <c r="AU130" s="229" t="s">
        <v>83</v>
      </c>
      <c r="AY130" s="16" t="s">
        <v>118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6" t="s">
        <v>86</v>
      </c>
      <c r="BK130" s="230">
        <f>ROUND(I130*H130,2)</f>
        <v>0</v>
      </c>
      <c r="BL130" s="16" t="s">
        <v>125</v>
      </c>
      <c r="BM130" s="229" t="s">
        <v>134</v>
      </c>
    </row>
    <row r="131" s="1" customFormat="1">
      <c r="B131" s="37"/>
      <c r="C131" s="38"/>
      <c r="D131" s="231" t="s">
        <v>127</v>
      </c>
      <c r="E131" s="38"/>
      <c r="F131" s="232" t="s">
        <v>135</v>
      </c>
      <c r="G131" s="38"/>
      <c r="H131" s="38"/>
      <c r="I131" s="134"/>
      <c r="J131" s="38"/>
      <c r="K131" s="38"/>
      <c r="L131" s="42"/>
      <c r="M131" s="233"/>
      <c r="N131" s="85"/>
      <c r="O131" s="85"/>
      <c r="P131" s="85"/>
      <c r="Q131" s="85"/>
      <c r="R131" s="85"/>
      <c r="S131" s="85"/>
      <c r="T131" s="86"/>
      <c r="AT131" s="16" t="s">
        <v>127</v>
      </c>
      <c r="AU131" s="16" t="s">
        <v>83</v>
      </c>
    </row>
    <row r="132" s="12" customFormat="1">
      <c r="B132" s="234"/>
      <c r="C132" s="235"/>
      <c r="D132" s="231" t="s">
        <v>129</v>
      </c>
      <c r="E132" s="236" t="s">
        <v>1</v>
      </c>
      <c r="F132" s="237" t="s">
        <v>136</v>
      </c>
      <c r="G132" s="235"/>
      <c r="H132" s="238">
        <v>4723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AT132" s="244" t="s">
        <v>129</v>
      </c>
      <c r="AU132" s="244" t="s">
        <v>83</v>
      </c>
      <c r="AV132" s="12" t="s">
        <v>83</v>
      </c>
      <c r="AW132" s="12" t="s">
        <v>33</v>
      </c>
      <c r="AX132" s="12" t="s">
        <v>78</v>
      </c>
      <c r="AY132" s="244" t="s">
        <v>118</v>
      </c>
    </row>
    <row r="133" s="13" customFormat="1">
      <c r="B133" s="245"/>
      <c r="C133" s="246"/>
      <c r="D133" s="231" t="s">
        <v>129</v>
      </c>
      <c r="E133" s="247" t="s">
        <v>1</v>
      </c>
      <c r="F133" s="248" t="s">
        <v>131</v>
      </c>
      <c r="G133" s="246"/>
      <c r="H133" s="249">
        <v>4723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AT133" s="255" t="s">
        <v>129</v>
      </c>
      <c r="AU133" s="255" t="s">
        <v>83</v>
      </c>
      <c r="AV133" s="13" t="s">
        <v>125</v>
      </c>
      <c r="AW133" s="13" t="s">
        <v>33</v>
      </c>
      <c r="AX133" s="13" t="s">
        <v>86</v>
      </c>
      <c r="AY133" s="255" t="s">
        <v>118</v>
      </c>
    </row>
    <row r="134" s="14" customFormat="1">
      <c r="B134" s="256"/>
      <c r="C134" s="257"/>
      <c r="D134" s="231" t="s">
        <v>129</v>
      </c>
      <c r="E134" s="258" t="s">
        <v>1</v>
      </c>
      <c r="F134" s="259" t="s">
        <v>137</v>
      </c>
      <c r="G134" s="257"/>
      <c r="H134" s="258" t="s">
        <v>1</v>
      </c>
      <c r="I134" s="260"/>
      <c r="J134" s="257"/>
      <c r="K134" s="257"/>
      <c r="L134" s="261"/>
      <c r="M134" s="262"/>
      <c r="N134" s="263"/>
      <c r="O134" s="263"/>
      <c r="P134" s="263"/>
      <c r="Q134" s="263"/>
      <c r="R134" s="263"/>
      <c r="S134" s="263"/>
      <c r="T134" s="264"/>
      <c r="AT134" s="265" t="s">
        <v>129</v>
      </c>
      <c r="AU134" s="265" t="s">
        <v>83</v>
      </c>
      <c r="AV134" s="14" t="s">
        <v>86</v>
      </c>
      <c r="AW134" s="14" t="s">
        <v>33</v>
      </c>
      <c r="AX134" s="14" t="s">
        <v>78</v>
      </c>
      <c r="AY134" s="265" t="s">
        <v>118</v>
      </c>
    </row>
    <row r="135" s="1" customFormat="1" ht="24" customHeight="1">
      <c r="B135" s="37"/>
      <c r="C135" s="218" t="s">
        <v>138</v>
      </c>
      <c r="D135" s="218" t="s">
        <v>120</v>
      </c>
      <c r="E135" s="219" t="s">
        <v>139</v>
      </c>
      <c r="F135" s="220" t="s">
        <v>140</v>
      </c>
      <c r="G135" s="221" t="s">
        <v>141</v>
      </c>
      <c r="H135" s="222">
        <v>60</v>
      </c>
      <c r="I135" s="223"/>
      <c r="J135" s="224">
        <f>ROUND(I135*H135,2)</f>
        <v>0</v>
      </c>
      <c r="K135" s="220" t="s">
        <v>124</v>
      </c>
      <c r="L135" s="42"/>
      <c r="M135" s="225" t="s">
        <v>1</v>
      </c>
      <c r="N135" s="226" t="s">
        <v>43</v>
      </c>
      <c r="O135" s="85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AR135" s="229" t="s">
        <v>125</v>
      </c>
      <c r="AT135" s="229" t="s">
        <v>120</v>
      </c>
      <c r="AU135" s="229" t="s">
        <v>83</v>
      </c>
      <c r="AY135" s="16" t="s">
        <v>118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6" t="s">
        <v>86</v>
      </c>
      <c r="BK135" s="230">
        <f>ROUND(I135*H135,2)</f>
        <v>0</v>
      </c>
      <c r="BL135" s="16" t="s">
        <v>125</v>
      </c>
      <c r="BM135" s="229" t="s">
        <v>142</v>
      </c>
    </row>
    <row r="136" s="1" customFormat="1">
      <c r="B136" s="37"/>
      <c r="C136" s="38"/>
      <c r="D136" s="231" t="s">
        <v>127</v>
      </c>
      <c r="E136" s="38"/>
      <c r="F136" s="232" t="s">
        <v>143</v>
      </c>
      <c r="G136" s="38"/>
      <c r="H136" s="38"/>
      <c r="I136" s="134"/>
      <c r="J136" s="38"/>
      <c r="K136" s="38"/>
      <c r="L136" s="42"/>
      <c r="M136" s="233"/>
      <c r="N136" s="85"/>
      <c r="O136" s="85"/>
      <c r="P136" s="85"/>
      <c r="Q136" s="85"/>
      <c r="R136" s="85"/>
      <c r="S136" s="85"/>
      <c r="T136" s="86"/>
      <c r="AT136" s="16" t="s">
        <v>127</v>
      </c>
      <c r="AU136" s="16" t="s">
        <v>83</v>
      </c>
    </row>
    <row r="137" s="12" customFormat="1">
      <c r="B137" s="234"/>
      <c r="C137" s="235"/>
      <c r="D137" s="231" t="s">
        <v>129</v>
      </c>
      <c r="E137" s="236" t="s">
        <v>1</v>
      </c>
      <c r="F137" s="237" t="s">
        <v>144</v>
      </c>
      <c r="G137" s="235"/>
      <c r="H137" s="238">
        <v>55.280000000000001</v>
      </c>
      <c r="I137" s="239"/>
      <c r="J137" s="235"/>
      <c r="K137" s="235"/>
      <c r="L137" s="240"/>
      <c r="M137" s="241"/>
      <c r="N137" s="242"/>
      <c r="O137" s="242"/>
      <c r="P137" s="242"/>
      <c r="Q137" s="242"/>
      <c r="R137" s="242"/>
      <c r="S137" s="242"/>
      <c r="T137" s="243"/>
      <c r="AT137" s="244" t="s">
        <v>129</v>
      </c>
      <c r="AU137" s="244" t="s">
        <v>83</v>
      </c>
      <c r="AV137" s="12" t="s">
        <v>83</v>
      </c>
      <c r="AW137" s="12" t="s">
        <v>33</v>
      </c>
      <c r="AX137" s="12" t="s">
        <v>78</v>
      </c>
      <c r="AY137" s="244" t="s">
        <v>118</v>
      </c>
    </row>
    <row r="138" s="12" customFormat="1">
      <c r="B138" s="234"/>
      <c r="C138" s="235"/>
      <c r="D138" s="231" t="s">
        <v>129</v>
      </c>
      <c r="E138" s="236" t="s">
        <v>1</v>
      </c>
      <c r="F138" s="237" t="s">
        <v>145</v>
      </c>
      <c r="G138" s="235"/>
      <c r="H138" s="238">
        <v>4.6799999999999997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AT138" s="244" t="s">
        <v>129</v>
      </c>
      <c r="AU138" s="244" t="s">
        <v>83</v>
      </c>
      <c r="AV138" s="12" t="s">
        <v>83</v>
      </c>
      <c r="AW138" s="12" t="s">
        <v>33</v>
      </c>
      <c r="AX138" s="12" t="s">
        <v>78</v>
      </c>
      <c r="AY138" s="244" t="s">
        <v>118</v>
      </c>
    </row>
    <row r="139" s="13" customFormat="1">
      <c r="B139" s="245"/>
      <c r="C139" s="246"/>
      <c r="D139" s="231" t="s">
        <v>129</v>
      </c>
      <c r="E139" s="247" t="s">
        <v>1</v>
      </c>
      <c r="F139" s="248" t="s">
        <v>131</v>
      </c>
      <c r="G139" s="246"/>
      <c r="H139" s="249">
        <v>59.960000000000001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AT139" s="255" t="s">
        <v>129</v>
      </c>
      <c r="AU139" s="255" t="s">
        <v>83</v>
      </c>
      <c r="AV139" s="13" t="s">
        <v>125</v>
      </c>
      <c r="AW139" s="13" t="s">
        <v>33</v>
      </c>
      <c r="AX139" s="13" t="s">
        <v>78</v>
      </c>
      <c r="AY139" s="255" t="s">
        <v>118</v>
      </c>
    </row>
    <row r="140" s="12" customFormat="1">
      <c r="B140" s="234"/>
      <c r="C140" s="235"/>
      <c r="D140" s="231" t="s">
        <v>129</v>
      </c>
      <c r="E140" s="236" t="s">
        <v>1</v>
      </c>
      <c r="F140" s="237" t="s">
        <v>146</v>
      </c>
      <c r="G140" s="235"/>
      <c r="H140" s="238">
        <v>60</v>
      </c>
      <c r="I140" s="239"/>
      <c r="J140" s="235"/>
      <c r="K140" s="235"/>
      <c r="L140" s="240"/>
      <c r="M140" s="241"/>
      <c r="N140" s="242"/>
      <c r="O140" s="242"/>
      <c r="P140" s="242"/>
      <c r="Q140" s="242"/>
      <c r="R140" s="242"/>
      <c r="S140" s="242"/>
      <c r="T140" s="243"/>
      <c r="AT140" s="244" t="s">
        <v>129</v>
      </c>
      <c r="AU140" s="244" t="s">
        <v>83</v>
      </c>
      <c r="AV140" s="12" t="s">
        <v>83</v>
      </c>
      <c r="AW140" s="12" t="s">
        <v>33</v>
      </c>
      <c r="AX140" s="12" t="s">
        <v>86</v>
      </c>
      <c r="AY140" s="244" t="s">
        <v>118</v>
      </c>
    </row>
    <row r="141" s="1" customFormat="1" ht="24" customHeight="1">
      <c r="B141" s="37"/>
      <c r="C141" s="218" t="s">
        <v>125</v>
      </c>
      <c r="D141" s="218" t="s">
        <v>120</v>
      </c>
      <c r="E141" s="219" t="s">
        <v>147</v>
      </c>
      <c r="F141" s="220" t="s">
        <v>148</v>
      </c>
      <c r="G141" s="221" t="s">
        <v>141</v>
      </c>
      <c r="H141" s="222">
        <v>6.5</v>
      </c>
      <c r="I141" s="223"/>
      <c r="J141" s="224">
        <f>ROUND(I141*H141,2)</f>
        <v>0</v>
      </c>
      <c r="K141" s="220" t="s">
        <v>124</v>
      </c>
      <c r="L141" s="42"/>
      <c r="M141" s="225" t="s">
        <v>1</v>
      </c>
      <c r="N141" s="226" t="s">
        <v>43</v>
      </c>
      <c r="O141" s="85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AR141" s="229" t="s">
        <v>125</v>
      </c>
      <c r="AT141" s="229" t="s">
        <v>120</v>
      </c>
      <c r="AU141" s="229" t="s">
        <v>83</v>
      </c>
      <c r="AY141" s="16" t="s">
        <v>118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6" t="s">
        <v>86</v>
      </c>
      <c r="BK141" s="230">
        <f>ROUND(I141*H141,2)</f>
        <v>0</v>
      </c>
      <c r="BL141" s="16" t="s">
        <v>125</v>
      </c>
      <c r="BM141" s="229" t="s">
        <v>149</v>
      </c>
    </row>
    <row r="142" s="1" customFormat="1">
      <c r="B142" s="37"/>
      <c r="C142" s="38"/>
      <c r="D142" s="231" t="s">
        <v>127</v>
      </c>
      <c r="E142" s="38"/>
      <c r="F142" s="232" t="s">
        <v>150</v>
      </c>
      <c r="G142" s="38"/>
      <c r="H142" s="38"/>
      <c r="I142" s="134"/>
      <c r="J142" s="38"/>
      <c r="K142" s="38"/>
      <c r="L142" s="42"/>
      <c r="M142" s="233"/>
      <c r="N142" s="85"/>
      <c r="O142" s="85"/>
      <c r="P142" s="85"/>
      <c r="Q142" s="85"/>
      <c r="R142" s="85"/>
      <c r="S142" s="85"/>
      <c r="T142" s="86"/>
      <c r="AT142" s="16" t="s">
        <v>127</v>
      </c>
      <c r="AU142" s="16" t="s">
        <v>83</v>
      </c>
    </row>
    <row r="143" s="12" customFormat="1">
      <c r="B143" s="234"/>
      <c r="C143" s="235"/>
      <c r="D143" s="231" t="s">
        <v>129</v>
      </c>
      <c r="E143" s="236" t="s">
        <v>1</v>
      </c>
      <c r="F143" s="237" t="s">
        <v>151</v>
      </c>
      <c r="G143" s="235"/>
      <c r="H143" s="238">
        <v>6.4960000000000004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AT143" s="244" t="s">
        <v>129</v>
      </c>
      <c r="AU143" s="244" t="s">
        <v>83</v>
      </c>
      <c r="AV143" s="12" t="s">
        <v>83</v>
      </c>
      <c r="AW143" s="12" t="s">
        <v>33</v>
      </c>
      <c r="AX143" s="12" t="s">
        <v>78</v>
      </c>
      <c r="AY143" s="244" t="s">
        <v>118</v>
      </c>
    </row>
    <row r="144" s="13" customFormat="1">
      <c r="B144" s="245"/>
      <c r="C144" s="246"/>
      <c r="D144" s="231" t="s">
        <v>129</v>
      </c>
      <c r="E144" s="247" t="s">
        <v>1</v>
      </c>
      <c r="F144" s="248" t="s">
        <v>131</v>
      </c>
      <c r="G144" s="246"/>
      <c r="H144" s="249">
        <v>6.4960000000000004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AT144" s="255" t="s">
        <v>129</v>
      </c>
      <c r="AU144" s="255" t="s">
        <v>83</v>
      </c>
      <c r="AV144" s="13" t="s">
        <v>125</v>
      </c>
      <c r="AW144" s="13" t="s">
        <v>33</v>
      </c>
      <c r="AX144" s="13" t="s">
        <v>78</v>
      </c>
      <c r="AY144" s="255" t="s">
        <v>118</v>
      </c>
    </row>
    <row r="145" s="12" customFormat="1">
      <c r="B145" s="234"/>
      <c r="C145" s="235"/>
      <c r="D145" s="231" t="s">
        <v>129</v>
      </c>
      <c r="E145" s="236" t="s">
        <v>1</v>
      </c>
      <c r="F145" s="237" t="s">
        <v>152</v>
      </c>
      <c r="G145" s="235"/>
      <c r="H145" s="238">
        <v>6.5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AT145" s="244" t="s">
        <v>129</v>
      </c>
      <c r="AU145" s="244" t="s">
        <v>83</v>
      </c>
      <c r="AV145" s="12" t="s">
        <v>83</v>
      </c>
      <c r="AW145" s="12" t="s">
        <v>33</v>
      </c>
      <c r="AX145" s="12" t="s">
        <v>86</v>
      </c>
      <c r="AY145" s="244" t="s">
        <v>118</v>
      </c>
    </row>
    <row r="146" s="1" customFormat="1" ht="24" customHeight="1">
      <c r="B146" s="37"/>
      <c r="C146" s="218" t="s">
        <v>153</v>
      </c>
      <c r="D146" s="218" t="s">
        <v>120</v>
      </c>
      <c r="E146" s="219" t="s">
        <v>154</v>
      </c>
      <c r="F146" s="220" t="s">
        <v>155</v>
      </c>
      <c r="G146" s="221" t="s">
        <v>141</v>
      </c>
      <c r="H146" s="222">
        <v>19.539999999999999</v>
      </c>
      <c r="I146" s="223"/>
      <c r="J146" s="224">
        <f>ROUND(I146*H146,2)</f>
        <v>0</v>
      </c>
      <c r="K146" s="220" t="s">
        <v>124</v>
      </c>
      <c r="L146" s="42"/>
      <c r="M146" s="225" t="s">
        <v>1</v>
      </c>
      <c r="N146" s="226" t="s">
        <v>43</v>
      </c>
      <c r="O146" s="85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AR146" s="229" t="s">
        <v>125</v>
      </c>
      <c r="AT146" s="229" t="s">
        <v>120</v>
      </c>
      <c r="AU146" s="229" t="s">
        <v>83</v>
      </c>
      <c r="AY146" s="16" t="s">
        <v>118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6" t="s">
        <v>86</v>
      </c>
      <c r="BK146" s="230">
        <f>ROUND(I146*H146,2)</f>
        <v>0</v>
      </c>
      <c r="BL146" s="16" t="s">
        <v>125</v>
      </c>
      <c r="BM146" s="229" t="s">
        <v>156</v>
      </c>
    </row>
    <row r="147" s="1" customFormat="1">
      <c r="B147" s="37"/>
      <c r="C147" s="38"/>
      <c r="D147" s="231" t="s">
        <v>127</v>
      </c>
      <c r="E147" s="38"/>
      <c r="F147" s="232" t="s">
        <v>157</v>
      </c>
      <c r="G147" s="38"/>
      <c r="H147" s="38"/>
      <c r="I147" s="134"/>
      <c r="J147" s="38"/>
      <c r="K147" s="38"/>
      <c r="L147" s="42"/>
      <c r="M147" s="233"/>
      <c r="N147" s="85"/>
      <c r="O147" s="85"/>
      <c r="P147" s="85"/>
      <c r="Q147" s="85"/>
      <c r="R147" s="85"/>
      <c r="S147" s="85"/>
      <c r="T147" s="86"/>
      <c r="AT147" s="16" t="s">
        <v>127</v>
      </c>
      <c r="AU147" s="16" t="s">
        <v>83</v>
      </c>
    </row>
    <row r="148" s="12" customFormat="1">
      <c r="B148" s="234"/>
      <c r="C148" s="235"/>
      <c r="D148" s="231" t="s">
        <v>129</v>
      </c>
      <c r="E148" s="236" t="s">
        <v>1</v>
      </c>
      <c r="F148" s="237" t="s">
        <v>158</v>
      </c>
      <c r="G148" s="235"/>
      <c r="H148" s="238">
        <v>21.312000000000001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AT148" s="244" t="s">
        <v>129</v>
      </c>
      <c r="AU148" s="244" t="s">
        <v>83</v>
      </c>
      <c r="AV148" s="12" t="s">
        <v>83</v>
      </c>
      <c r="AW148" s="12" t="s">
        <v>33</v>
      </c>
      <c r="AX148" s="12" t="s">
        <v>78</v>
      </c>
      <c r="AY148" s="244" t="s">
        <v>118</v>
      </c>
    </row>
    <row r="149" s="12" customFormat="1">
      <c r="B149" s="234"/>
      <c r="C149" s="235"/>
      <c r="D149" s="231" t="s">
        <v>129</v>
      </c>
      <c r="E149" s="236" t="s">
        <v>1</v>
      </c>
      <c r="F149" s="237" t="s">
        <v>159</v>
      </c>
      <c r="G149" s="235"/>
      <c r="H149" s="238">
        <v>-1.7769999999999999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AT149" s="244" t="s">
        <v>129</v>
      </c>
      <c r="AU149" s="244" t="s">
        <v>83</v>
      </c>
      <c r="AV149" s="12" t="s">
        <v>83</v>
      </c>
      <c r="AW149" s="12" t="s">
        <v>33</v>
      </c>
      <c r="AX149" s="12" t="s">
        <v>78</v>
      </c>
      <c r="AY149" s="244" t="s">
        <v>118</v>
      </c>
    </row>
    <row r="150" s="13" customFormat="1">
      <c r="B150" s="245"/>
      <c r="C150" s="246"/>
      <c r="D150" s="231" t="s">
        <v>129</v>
      </c>
      <c r="E150" s="247" t="s">
        <v>1</v>
      </c>
      <c r="F150" s="248" t="s">
        <v>131</v>
      </c>
      <c r="G150" s="246"/>
      <c r="H150" s="249">
        <v>19.535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AT150" s="255" t="s">
        <v>129</v>
      </c>
      <c r="AU150" s="255" t="s">
        <v>83</v>
      </c>
      <c r="AV150" s="13" t="s">
        <v>125</v>
      </c>
      <c r="AW150" s="13" t="s">
        <v>33</v>
      </c>
      <c r="AX150" s="13" t="s">
        <v>78</v>
      </c>
      <c r="AY150" s="255" t="s">
        <v>118</v>
      </c>
    </row>
    <row r="151" s="12" customFormat="1">
      <c r="B151" s="234"/>
      <c r="C151" s="235"/>
      <c r="D151" s="231" t="s">
        <v>129</v>
      </c>
      <c r="E151" s="236" t="s">
        <v>1</v>
      </c>
      <c r="F151" s="237" t="s">
        <v>160</v>
      </c>
      <c r="G151" s="235"/>
      <c r="H151" s="238">
        <v>19.539999999999999</v>
      </c>
      <c r="I151" s="239"/>
      <c r="J151" s="235"/>
      <c r="K151" s="235"/>
      <c r="L151" s="240"/>
      <c r="M151" s="241"/>
      <c r="N151" s="242"/>
      <c r="O151" s="242"/>
      <c r="P151" s="242"/>
      <c r="Q151" s="242"/>
      <c r="R151" s="242"/>
      <c r="S151" s="242"/>
      <c r="T151" s="243"/>
      <c r="AT151" s="244" t="s">
        <v>129</v>
      </c>
      <c r="AU151" s="244" t="s">
        <v>83</v>
      </c>
      <c r="AV151" s="12" t="s">
        <v>83</v>
      </c>
      <c r="AW151" s="12" t="s">
        <v>33</v>
      </c>
      <c r="AX151" s="12" t="s">
        <v>86</v>
      </c>
      <c r="AY151" s="244" t="s">
        <v>118</v>
      </c>
    </row>
    <row r="152" s="1" customFormat="1" ht="24" customHeight="1">
      <c r="B152" s="37"/>
      <c r="C152" s="218" t="s">
        <v>161</v>
      </c>
      <c r="D152" s="218" t="s">
        <v>120</v>
      </c>
      <c r="E152" s="219" t="s">
        <v>162</v>
      </c>
      <c r="F152" s="220" t="s">
        <v>163</v>
      </c>
      <c r="G152" s="221" t="s">
        <v>141</v>
      </c>
      <c r="H152" s="222">
        <v>86.040000000000006</v>
      </c>
      <c r="I152" s="223"/>
      <c r="J152" s="224">
        <f>ROUND(I152*H152,2)</f>
        <v>0</v>
      </c>
      <c r="K152" s="220" t="s">
        <v>124</v>
      </c>
      <c r="L152" s="42"/>
      <c r="M152" s="225" t="s">
        <v>1</v>
      </c>
      <c r="N152" s="226" t="s">
        <v>43</v>
      </c>
      <c r="O152" s="85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AR152" s="229" t="s">
        <v>125</v>
      </c>
      <c r="AT152" s="229" t="s">
        <v>120</v>
      </c>
      <c r="AU152" s="229" t="s">
        <v>83</v>
      </c>
      <c r="AY152" s="16" t="s">
        <v>118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6" t="s">
        <v>86</v>
      </c>
      <c r="BK152" s="230">
        <f>ROUND(I152*H152,2)</f>
        <v>0</v>
      </c>
      <c r="BL152" s="16" t="s">
        <v>125</v>
      </c>
      <c r="BM152" s="229" t="s">
        <v>164</v>
      </c>
    </row>
    <row r="153" s="1" customFormat="1">
      <c r="B153" s="37"/>
      <c r="C153" s="38"/>
      <c r="D153" s="231" t="s">
        <v>127</v>
      </c>
      <c r="E153" s="38"/>
      <c r="F153" s="232" t="s">
        <v>165</v>
      </c>
      <c r="G153" s="38"/>
      <c r="H153" s="38"/>
      <c r="I153" s="134"/>
      <c r="J153" s="38"/>
      <c r="K153" s="38"/>
      <c r="L153" s="42"/>
      <c r="M153" s="233"/>
      <c r="N153" s="85"/>
      <c r="O153" s="85"/>
      <c r="P153" s="85"/>
      <c r="Q153" s="85"/>
      <c r="R153" s="85"/>
      <c r="S153" s="85"/>
      <c r="T153" s="86"/>
      <c r="AT153" s="16" t="s">
        <v>127</v>
      </c>
      <c r="AU153" s="16" t="s">
        <v>83</v>
      </c>
    </row>
    <row r="154" s="12" customFormat="1">
      <c r="B154" s="234"/>
      <c r="C154" s="235"/>
      <c r="D154" s="231" t="s">
        <v>129</v>
      </c>
      <c r="E154" s="236" t="s">
        <v>1</v>
      </c>
      <c r="F154" s="237" t="s">
        <v>166</v>
      </c>
      <c r="G154" s="235"/>
      <c r="H154" s="238">
        <v>86.040000000000006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AT154" s="244" t="s">
        <v>129</v>
      </c>
      <c r="AU154" s="244" t="s">
        <v>83</v>
      </c>
      <c r="AV154" s="12" t="s">
        <v>83</v>
      </c>
      <c r="AW154" s="12" t="s">
        <v>33</v>
      </c>
      <c r="AX154" s="12" t="s">
        <v>78</v>
      </c>
      <c r="AY154" s="244" t="s">
        <v>118</v>
      </c>
    </row>
    <row r="155" s="13" customFormat="1">
      <c r="B155" s="245"/>
      <c r="C155" s="246"/>
      <c r="D155" s="231" t="s">
        <v>129</v>
      </c>
      <c r="E155" s="247" t="s">
        <v>1</v>
      </c>
      <c r="F155" s="248" t="s">
        <v>131</v>
      </c>
      <c r="G155" s="246"/>
      <c r="H155" s="249">
        <v>86.040000000000006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AT155" s="255" t="s">
        <v>129</v>
      </c>
      <c r="AU155" s="255" t="s">
        <v>83</v>
      </c>
      <c r="AV155" s="13" t="s">
        <v>125</v>
      </c>
      <c r="AW155" s="13" t="s">
        <v>33</v>
      </c>
      <c r="AX155" s="13" t="s">
        <v>86</v>
      </c>
      <c r="AY155" s="255" t="s">
        <v>118</v>
      </c>
    </row>
    <row r="156" s="1" customFormat="1" ht="24" customHeight="1">
      <c r="B156" s="37"/>
      <c r="C156" s="218" t="s">
        <v>167</v>
      </c>
      <c r="D156" s="218" t="s">
        <v>120</v>
      </c>
      <c r="E156" s="219" t="s">
        <v>168</v>
      </c>
      <c r="F156" s="220" t="s">
        <v>169</v>
      </c>
      <c r="G156" s="221" t="s">
        <v>141</v>
      </c>
      <c r="H156" s="222">
        <v>860.39999999999998</v>
      </c>
      <c r="I156" s="223"/>
      <c r="J156" s="224">
        <f>ROUND(I156*H156,2)</f>
        <v>0</v>
      </c>
      <c r="K156" s="220" t="s">
        <v>124</v>
      </c>
      <c r="L156" s="42"/>
      <c r="M156" s="225" t="s">
        <v>1</v>
      </c>
      <c r="N156" s="226" t="s">
        <v>43</v>
      </c>
      <c r="O156" s="85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AR156" s="229" t="s">
        <v>125</v>
      </c>
      <c r="AT156" s="229" t="s">
        <v>120</v>
      </c>
      <c r="AU156" s="229" t="s">
        <v>83</v>
      </c>
      <c r="AY156" s="16" t="s">
        <v>118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6" t="s">
        <v>86</v>
      </c>
      <c r="BK156" s="230">
        <f>ROUND(I156*H156,2)</f>
        <v>0</v>
      </c>
      <c r="BL156" s="16" t="s">
        <v>125</v>
      </c>
      <c r="BM156" s="229" t="s">
        <v>170</v>
      </c>
    </row>
    <row r="157" s="1" customFormat="1">
      <c r="B157" s="37"/>
      <c r="C157" s="38"/>
      <c r="D157" s="231" t="s">
        <v>127</v>
      </c>
      <c r="E157" s="38"/>
      <c r="F157" s="232" t="s">
        <v>171</v>
      </c>
      <c r="G157" s="38"/>
      <c r="H157" s="38"/>
      <c r="I157" s="134"/>
      <c r="J157" s="38"/>
      <c r="K157" s="38"/>
      <c r="L157" s="42"/>
      <c r="M157" s="233"/>
      <c r="N157" s="85"/>
      <c r="O157" s="85"/>
      <c r="P157" s="85"/>
      <c r="Q157" s="85"/>
      <c r="R157" s="85"/>
      <c r="S157" s="85"/>
      <c r="T157" s="86"/>
      <c r="AT157" s="16" t="s">
        <v>127</v>
      </c>
      <c r="AU157" s="16" t="s">
        <v>83</v>
      </c>
    </row>
    <row r="158" s="12" customFormat="1">
      <c r="B158" s="234"/>
      <c r="C158" s="235"/>
      <c r="D158" s="231" t="s">
        <v>129</v>
      </c>
      <c r="E158" s="236" t="s">
        <v>1</v>
      </c>
      <c r="F158" s="237" t="s">
        <v>172</v>
      </c>
      <c r="G158" s="235"/>
      <c r="H158" s="238">
        <v>860.39999999999998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AT158" s="244" t="s">
        <v>129</v>
      </c>
      <c r="AU158" s="244" t="s">
        <v>83</v>
      </c>
      <c r="AV158" s="12" t="s">
        <v>83</v>
      </c>
      <c r="AW158" s="12" t="s">
        <v>33</v>
      </c>
      <c r="AX158" s="12" t="s">
        <v>78</v>
      </c>
      <c r="AY158" s="244" t="s">
        <v>118</v>
      </c>
    </row>
    <row r="159" s="13" customFormat="1">
      <c r="B159" s="245"/>
      <c r="C159" s="246"/>
      <c r="D159" s="231" t="s">
        <v>129</v>
      </c>
      <c r="E159" s="247" t="s">
        <v>1</v>
      </c>
      <c r="F159" s="248" t="s">
        <v>131</v>
      </c>
      <c r="G159" s="246"/>
      <c r="H159" s="249">
        <v>860.39999999999998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AT159" s="255" t="s">
        <v>129</v>
      </c>
      <c r="AU159" s="255" t="s">
        <v>83</v>
      </c>
      <c r="AV159" s="13" t="s">
        <v>125</v>
      </c>
      <c r="AW159" s="13" t="s">
        <v>33</v>
      </c>
      <c r="AX159" s="13" t="s">
        <v>86</v>
      </c>
      <c r="AY159" s="255" t="s">
        <v>118</v>
      </c>
    </row>
    <row r="160" s="1" customFormat="1" ht="24" customHeight="1">
      <c r="B160" s="37"/>
      <c r="C160" s="218" t="s">
        <v>173</v>
      </c>
      <c r="D160" s="218" t="s">
        <v>120</v>
      </c>
      <c r="E160" s="219" t="s">
        <v>174</v>
      </c>
      <c r="F160" s="220" t="s">
        <v>175</v>
      </c>
      <c r="G160" s="221" t="s">
        <v>176</v>
      </c>
      <c r="H160" s="222">
        <v>154.87000000000001</v>
      </c>
      <c r="I160" s="223"/>
      <c r="J160" s="224">
        <f>ROUND(I160*H160,2)</f>
        <v>0</v>
      </c>
      <c r="K160" s="220" t="s">
        <v>124</v>
      </c>
      <c r="L160" s="42"/>
      <c r="M160" s="225" t="s">
        <v>1</v>
      </c>
      <c r="N160" s="226" t="s">
        <v>43</v>
      </c>
      <c r="O160" s="85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AR160" s="229" t="s">
        <v>125</v>
      </c>
      <c r="AT160" s="229" t="s">
        <v>120</v>
      </c>
      <c r="AU160" s="229" t="s">
        <v>83</v>
      </c>
      <c r="AY160" s="16" t="s">
        <v>118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6" t="s">
        <v>86</v>
      </c>
      <c r="BK160" s="230">
        <f>ROUND(I160*H160,2)</f>
        <v>0</v>
      </c>
      <c r="BL160" s="16" t="s">
        <v>125</v>
      </c>
      <c r="BM160" s="229" t="s">
        <v>177</v>
      </c>
    </row>
    <row r="161" s="1" customFormat="1">
      <c r="B161" s="37"/>
      <c r="C161" s="38"/>
      <c r="D161" s="231" t="s">
        <v>127</v>
      </c>
      <c r="E161" s="38"/>
      <c r="F161" s="232" t="s">
        <v>178</v>
      </c>
      <c r="G161" s="38"/>
      <c r="H161" s="38"/>
      <c r="I161" s="134"/>
      <c r="J161" s="38"/>
      <c r="K161" s="38"/>
      <c r="L161" s="42"/>
      <c r="M161" s="233"/>
      <c r="N161" s="85"/>
      <c r="O161" s="85"/>
      <c r="P161" s="85"/>
      <c r="Q161" s="85"/>
      <c r="R161" s="85"/>
      <c r="S161" s="85"/>
      <c r="T161" s="86"/>
      <c r="AT161" s="16" t="s">
        <v>127</v>
      </c>
      <c r="AU161" s="16" t="s">
        <v>83</v>
      </c>
    </row>
    <row r="162" s="12" customFormat="1">
      <c r="B162" s="234"/>
      <c r="C162" s="235"/>
      <c r="D162" s="231" t="s">
        <v>129</v>
      </c>
      <c r="E162" s="236" t="s">
        <v>1</v>
      </c>
      <c r="F162" s="237" t="s">
        <v>179</v>
      </c>
      <c r="G162" s="235"/>
      <c r="H162" s="238">
        <v>154.87200000000001</v>
      </c>
      <c r="I162" s="239"/>
      <c r="J162" s="235"/>
      <c r="K162" s="235"/>
      <c r="L162" s="240"/>
      <c r="M162" s="241"/>
      <c r="N162" s="242"/>
      <c r="O162" s="242"/>
      <c r="P162" s="242"/>
      <c r="Q162" s="242"/>
      <c r="R162" s="242"/>
      <c r="S162" s="242"/>
      <c r="T162" s="243"/>
      <c r="AT162" s="244" t="s">
        <v>129</v>
      </c>
      <c r="AU162" s="244" t="s">
        <v>83</v>
      </c>
      <c r="AV162" s="12" t="s">
        <v>83</v>
      </c>
      <c r="AW162" s="12" t="s">
        <v>33</v>
      </c>
      <c r="AX162" s="12" t="s">
        <v>78</v>
      </c>
      <c r="AY162" s="244" t="s">
        <v>118</v>
      </c>
    </row>
    <row r="163" s="13" customFormat="1">
      <c r="B163" s="245"/>
      <c r="C163" s="246"/>
      <c r="D163" s="231" t="s">
        <v>129</v>
      </c>
      <c r="E163" s="247" t="s">
        <v>1</v>
      </c>
      <c r="F163" s="248" t="s">
        <v>131</v>
      </c>
      <c r="G163" s="246"/>
      <c r="H163" s="249">
        <v>154.87200000000001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AT163" s="255" t="s">
        <v>129</v>
      </c>
      <c r="AU163" s="255" t="s">
        <v>83</v>
      </c>
      <c r="AV163" s="13" t="s">
        <v>125</v>
      </c>
      <c r="AW163" s="13" t="s">
        <v>33</v>
      </c>
      <c r="AX163" s="13" t="s">
        <v>78</v>
      </c>
      <c r="AY163" s="255" t="s">
        <v>118</v>
      </c>
    </row>
    <row r="164" s="12" customFormat="1">
      <c r="B164" s="234"/>
      <c r="C164" s="235"/>
      <c r="D164" s="231" t="s">
        <v>129</v>
      </c>
      <c r="E164" s="236" t="s">
        <v>1</v>
      </c>
      <c r="F164" s="237" t="s">
        <v>180</v>
      </c>
      <c r="G164" s="235"/>
      <c r="H164" s="238">
        <v>154.87000000000001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AT164" s="244" t="s">
        <v>129</v>
      </c>
      <c r="AU164" s="244" t="s">
        <v>83</v>
      </c>
      <c r="AV164" s="12" t="s">
        <v>83</v>
      </c>
      <c r="AW164" s="12" t="s">
        <v>33</v>
      </c>
      <c r="AX164" s="12" t="s">
        <v>86</v>
      </c>
      <c r="AY164" s="244" t="s">
        <v>118</v>
      </c>
    </row>
    <row r="165" s="1" customFormat="1" ht="24" customHeight="1">
      <c r="B165" s="37"/>
      <c r="C165" s="218" t="s">
        <v>181</v>
      </c>
      <c r="D165" s="218" t="s">
        <v>120</v>
      </c>
      <c r="E165" s="219" t="s">
        <v>182</v>
      </c>
      <c r="F165" s="220" t="s">
        <v>183</v>
      </c>
      <c r="G165" s="221" t="s">
        <v>141</v>
      </c>
      <c r="H165" s="222">
        <v>5.2199999999999998</v>
      </c>
      <c r="I165" s="223"/>
      <c r="J165" s="224">
        <f>ROUND(I165*H165,2)</f>
        <v>0</v>
      </c>
      <c r="K165" s="220" t="s">
        <v>124</v>
      </c>
      <c r="L165" s="42"/>
      <c r="M165" s="225" t="s">
        <v>1</v>
      </c>
      <c r="N165" s="226" t="s">
        <v>43</v>
      </c>
      <c r="O165" s="85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AR165" s="229" t="s">
        <v>125</v>
      </c>
      <c r="AT165" s="229" t="s">
        <v>120</v>
      </c>
      <c r="AU165" s="229" t="s">
        <v>83</v>
      </c>
      <c r="AY165" s="16" t="s">
        <v>118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6" t="s">
        <v>86</v>
      </c>
      <c r="BK165" s="230">
        <f>ROUND(I165*H165,2)</f>
        <v>0</v>
      </c>
      <c r="BL165" s="16" t="s">
        <v>125</v>
      </c>
      <c r="BM165" s="229" t="s">
        <v>184</v>
      </c>
    </row>
    <row r="166" s="1" customFormat="1">
      <c r="B166" s="37"/>
      <c r="C166" s="38"/>
      <c r="D166" s="231" t="s">
        <v>127</v>
      </c>
      <c r="E166" s="38"/>
      <c r="F166" s="232" t="s">
        <v>185</v>
      </c>
      <c r="G166" s="38"/>
      <c r="H166" s="38"/>
      <c r="I166" s="134"/>
      <c r="J166" s="38"/>
      <c r="K166" s="38"/>
      <c r="L166" s="42"/>
      <c r="M166" s="233"/>
      <c r="N166" s="85"/>
      <c r="O166" s="85"/>
      <c r="P166" s="85"/>
      <c r="Q166" s="85"/>
      <c r="R166" s="85"/>
      <c r="S166" s="85"/>
      <c r="T166" s="86"/>
      <c r="AT166" s="16" t="s">
        <v>127</v>
      </c>
      <c r="AU166" s="16" t="s">
        <v>83</v>
      </c>
    </row>
    <row r="167" s="12" customFormat="1">
      <c r="B167" s="234"/>
      <c r="C167" s="235"/>
      <c r="D167" s="231" t="s">
        <v>129</v>
      </c>
      <c r="E167" s="236" t="s">
        <v>1</v>
      </c>
      <c r="F167" s="237" t="s">
        <v>186</v>
      </c>
      <c r="G167" s="235"/>
      <c r="H167" s="238">
        <v>5.2199999999999998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AT167" s="244" t="s">
        <v>129</v>
      </c>
      <c r="AU167" s="244" t="s">
        <v>83</v>
      </c>
      <c r="AV167" s="12" t="s">
        <v>83</v>
      </c>
      <c r="AW167" s="12" t="s">
        <v>33</v>
      </c>
      <c r="AX167" s="12" t="s">
        <v>78</v>
      </c>
      <c r="AY167" s="244" t="s">
        <v>118</v>
      </c>
    </row>
    <row r="168" s="13" customFormat="1">
      <c r="B168" s="245"/>
      <c r="C168" s="246"/>
      <c r="D168" s="231" t="s">
        <v>129</v>
      </c>
      <c r="E168" s="247" t="s">
        <v>1</v>
      </c>
      <c r="F168" s="248" t="s">
        <v>131</v>
      </c>
      <c r="G168" s="246"/>
      <c r="H168" s="249">
        <v>5.2199999999999998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AT168" s="255" t="s">
        <v>129</v>
      </c>
      <c r="AU168" s="255" t="s">
        <v>83</v>
      </c>
      <c r="AV168" s="13" t="s">
        <v>125</v>
      </c>
      <c r="AW168" s="13" t="s">
        <v>33</v>
      </c>
      <c r="AX168" s="13" t="s">
        <v>86</v>
      </c>
      <c r="AY168" s="255" t="s">
        <v>118</v>
      </c>
    </row>
    <row r="169" s="1" customFormat="1" ht="16.5" customHeight="1">
      <c r="B169" s="37"/>
      <c r="C169" s="266" t="s">
        <v>187</v>
      </c>
      <c r="D169" s="266" t="s">
        <v>188</v>
      </c>
      <c r="E169" s="267" t="s">
        <v>189</v>
      </c>
      <c r="F169" s="268" t="s">
        <v>190</v>
      </c>
      <c r="G169" s="269" t="s">
        <v>176</v>
      </c>
      <c r="H169" s="270">
        <v>9.9600000000000009</v>
      </c>
      <c r="I169" s="271"/>
      <c r="J169" s="272">
        <f>ROUND(I169*H169,2)</f>
        <v>0</v>
      </c>
      <c r="K169" s="268" t="s">
        <v>124</v>
      </c>
      <c r="L169" s="273"/>
      <c r="M169" s="274" t="s">
        <v>1</v>
      </c>
      <c r="N169" s="275" t="s">
        <v>43</v>
      </c>
      <c r="O169" s="85"/>
      <c r="P169" s="227">
        <f>O169*H169</f>
        <v>0</v>
      </c>
      <c r="Q169" s="227">
        <v>1</v>
      </c>
      <c r="R169" s="227">
        <f>Q169*H169</f>
        <v>9.9600000000000009</v>
      </c>
      <c r="S169" s="227">
        <v>0</v>
      </c>
      <c r="T169" s="228">
        <f>S169*H169</f>
        <v>0</v>
      </c>
      <c r="AR169" s="229" t="s">
        <v>173</v>
      </c>
      <c r="AT169" s="229" t="s">
        <v>188</v>
      </c>
      <c r="AU169" s="229" t="s">
        <v>83</v>
      </c>
      <c r="AY169" s="16" t="s">
        <v>118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6" t="s">
        <v>86</v>
      </c>
      <c r="BK169" s="230">
        <f>ROUND(I169*H169,2)</f>
        <v>0</v>
      </c>
      <c r="BL169" s="16" t="s">
        <v>125</v>
      </c>
      <c r="BM169" s="229" t="s">
        <v>191</v>
      </c>
    </row>
    <row r="170" s="1" customFormat="1">
      <c r="B170" s="37"/>
      <c r="C170" s="38"/>
      <c r="D170" s="231" t="s">
        <v>127</v>
      </c>
      <c r="E170" s="38"/>
      <c r="F170" s="232" t="s">
        <v>190</v>
      </c>
      <c r="G170" s="38"/>
      <c r="H170" s="38"/>
      <c r="I170" s="134"/>
      <c r="J170" s="38"/>
      <c r="K170" s="38"/>
      <c r="L170" s="42"/>
      <c r="M170" s="233"/>
      <c r="N170" s="85"/>
      <c r="O170" s="85"/>
      <c r="P170" s="85"/>
      <c r="Q170" s="85"/>
      <c r="R170" s="85"/>
      <c r="S170" s="85"/>
      <c r="T170" s="86"/>
      <c r="AT170" s="16" t="s">
        <v>127</v>
      </c>
      <c r="AU170" s="16" t="s">
        <v>83</v>
      </c>
    </row>
    <row r="171" s="12" customFormat="1">
      <c r="B171" s="234"/>
      <c r="C171" s="235"/>
      <c r="D171" s="231" t="s">
        <v>129</v>
      </c>
      <c r="E171" s="236" t="s">
        <v>1</v>
      </c>
      <c r="F171" s="237" t="s">
        <v>192</v>
      </c>
      <c r="G171" s="235"/>
      <c r="H171" s="238">
        <v>9.9640000000000004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AT171" s="244" t="s">
        <v>129</v>
      </c>
      <c r="AU171" s="244" t="s">
        <v>83</v>
      </c>
      <c r="AV171" s="12" t="s">
        <v>83</v>
      </c>
      <c r="AW171" s="12" t="s">
        <v>33</v>
      </c>
      <c r="AX171" s="12" t="s">
        <v>78</v>
      </c>
      <c r="AY171" s="244" t="s">
        <v>118</v>
      </c>
    </row>
    <row r="172" s="13" customFormat="1">
      <c r="B172" s="245"/>
      <c r="C172" s="246"/>
      <c r="D172" s="231" t="s">
        <v>129</v>
      </c>
      <c r="E172" s="247" t="s">
        <v>1</v>
      </c>
      <c r="F172" s="248" t="s">
        <v>131</v>
      </c>
      <c r="G172" s="246"/>
      <c r="H172" s="249">
        <v>9.9640000000000004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AT172" s="255" t="s">
        <v>129</v>
      </c>
      <c r="AU172" s="255" t="s">
        <v>83</v>
      </c>
      <c r="AV172" s="13" t="s">
        <v>125</v>
      </c>
      <c r="AW172" s="13" t="s">
        <v>33</v>
      </c>
      <c r="AX172" s="13" t="s">
        <v>78</v>
      </c>
      <c r="AY172" s="255" t="s">
        <v>118</v>
      </c>
    </row>
    <row r="173" s="12" customFormat="1">
      <c r="B173" s="234"/>
      <c r="C173" s="235"/>
      <c r="D173" s="231" t="s">
        <v>129</v>
      </c>
      <c r="E173" s="236" t="s">
        <v>1</v>
      </c>
      <c r="F173" s="237" t="s">
        <v>193</v>
      </c>
      <c r="G173" s="235"/>
      <c r="H173" s="238">
        <v>9.9600000000000009</v>
      </c>
      <c r="I173" s="239"/>
      <c r="J173" s="235"/>
      <c r="K173" s="235"/>
      <c r="L173" s="240"/>
      <c r="M173" s="241"/>
      <c r="N173" s="242"/>
      <c r="O173" s="242"/>
      <c r="P173" s="242"/>
      <c r="Q173" s="242"/>
      <c r="R173" s="242"/>
      <c r="S173" s="242"/>
      <c r="T173" s="243"/>
      <c r="AT173" s="244" t="s">
        <v>129</v>
      </c>
      <c r="AU173" s="244" t="s">
        <v>83</v>
      </c>
      <c r="AV173" s="12" t="s">
        <v>83</v>
      </c>
      <c r="AW173" s="12" t="s">
        <v>33</v>
      </c>
      <c r="AX173" s="12" t="s">
        <v>86</v>
      </c>
      <c r="AY173" s="244" t="s">
        <v>118</v>
      </c>
    </row>
    <row r="174" s="1" customFormat="1" ht="16.5" customHeight="1">
      <c r="B174" s="37"/>
      <c r="C174" s="218" t="s">
        <v>194</v>
      </c>
      <c r="D174" s="218" t="s">
        <v>120</v>
      </c>
      <c r="E174" s="219" t="s">
        <v>195</v>
      </c>
      <c r="F174" s="220" t="s">
        <v>196</v>
      </c>
      <c r="G174" s="221" t="s">
        <v>123</v>
      </c>
      <c r="H174" s="222">
        <v>950.20000000000005</v>
      </c>
      <c r="I174" s="223"/>
      <c r="J174" s="224">
        <f>ROUND(I174*H174,2)</f>
        <v>0</v>
      </c>
      <c r="K174" s="220" t="s">
        <v>124</v>
      </c>
      <c r="L174" s="42"/>
      <c r="M174" s="225" t="s">
        <v>1</v>
      </c>
      <c r="N174" s="226" t="s">
        <v>43</v>
      </c>
      <c r="O174" s="85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AR174" s="229" t="s">
        <v>125</v>
      </c>
      <c r="AT174" s="229" t="s">
        <v>120</v>
      </c>
      <c r="AU174" s="229" t="s">
        <v>83</v>
      </c>
      <c r="AY174" s="16" t="s">
        <v>118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6" t="s">
        <v>86</v>
      </c>
      <c r="BK174" s="230">
        <f>ROUND(I174*H174,2)</f>
        <v>0</v>
      </c>
      <c r="BL174" s="16" t="s">
        <v>125</v>
      </c>
      <c r="BM174" s="229" t="s">
        <v>197</v>
      </c>
    </row>
    <row r="175" s="1" customFormat="1">
      <c r="B175" s="37"/>
      <c r="C175" s="38"/>
      <c r="D175" s="231" t="s">
        <v>127</v>
      </c>
      <c r="E175" s="38"/>
      <c r="F175" s="232" t="s">
        <v>198</v>
      </c>
      <c r="G175" s="38"/>
      <c r="H175" s="38"/>
      <c r="I175" s="134"/>
      <c r="J175" s="38"/>
      <c r="K175" s="38"/>
      <c r="L175" s="42"/>
      <c r="M175" s="233"/>
      <c r="N175" s="85"/>
      <c r="O175" s="85"/>
      <c r="P175" s="85"/>
      <c r="Q175" s="85"/>
      <c r="R175" s="85"/>
      <c r="S175" s="85"/>
      <c r="T175" s="86"/>
      <c r="AT175" s="16" t="s">
        <v>127</v>
      </c>
      <c r="AU175" s="16" t="s">
        <v>83</v>
      </c>
    </row>
    <row r="176" s="12" customFormat="1">
      <c r="B176" s="234"/>
      <c r="C176" s="235"/>
      <c r="D176" s="231" t="s">
        <v>129</v>
      </c>
      <c r="E176" s="236" t="s">
        <v>1</v>
      </c>
      <c r="F176" s="237" t="s">
        <v>199</v>
      </c>
      <c r="G176" s="235"/>
      <c r="H176" s="238">
        <v>950.20000000000005</v>
      </c>
      <c r="I176" s="239"/>
      <c r="J176" s="235"/>
      <c r="K176" s="235"/>
      <c r="L176" s="240"/>
      <c r="M176" s="241"/>
      <c r="N176" s="242"/>
      <c r="O176" s="242"/>
      <c r="P176" s="242"/>
      <c r="Q176" s="242"/>
      <c r="R176" s="242"/>
      <c r="S176" s="242"/>
      <c r="T176" s="243"/>
      <c r="AT176" s="244" t="s">
        <v>129</v>
      </c>
      <c r="AU176" s="244" t="s">
        <v>83</v>
      </c>
      <c r="AV176" s="12" t="s">
        <v>83</v>
      </c>
      <c r="AW176" s="12" t="s">
        <v>33</v>
      </c>
      <c r="AX176" s="12" t="s">
        <v>78</v>
      </c>
      <c r="AY176" s="244" t="s">
        <v>118</v>
      </c>
    </row>
    <row r="177" s="13" customFormat="1">
      <c r="B177" s="245"/>
      <c r="C177" s="246"/>
      <c r="D177" s="231" t="s">
        <v>129</v>
      </c>
      <c r="E177" s="247" t="s">
        <v>1</v>
      </c>
      <c r="F177" s="248" t="s">
        <v>131</v>
      </c>
      <c r="G177" s="246"/>
      <c r="H177" s="249">
        <v>950.20000000000005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AT177" s="255" t="s">
        <v>129</v>
      </c>
      <c r="AU177" s="255" t="s">
        <v>83</v>
      </c>
      <c r="AV177" s="13" t="s">
        <v>125</v>
      </c>
      <c r="AW177" s="13" t="s">
        <v>33</v>
      </c>
      <c r="AX177" s="13" t="s">
        <v>86</v>
      </c>
      <c r="AY177" s="255" t="s">
        <v>118</v>
      </c>
    </row>
    <row r="178" s="11" customFormat="1" ht="22.8" customHeight="1">
      <c r="B178" s="202"/>
      <c r="C178" s="203"/>
      <c r="D178" s="204" t="s">
        <v>77</v>
      </c>
      <c r="E178" s="216" t="s">
        <v>125</v>
      </c>
      <c r="F178" s="216" t="s">
        <v>200</v>
      </c>
      <c r="G178" s="203"/>
      <c r="H178" s="203"/>
      <c r="I178" s="206"/>
      <c r="J178" s="217">
        <f>BK178</f>
        <v>0</v>
      </c>
      <c r="K178" s="203"/>
      <c r="L178" s="208"/>
      <c r="M178" s="209"/>
      <c r="N178" s="210"/>
      <c r="O178" s="210"/>
      <c r="P178" s="211">
        <f>SUM(P179:P207)</f>
        <v>0</v>
      </c>
      <c r="Q178" s="210"/>
      <c r="R178" s="211">
        <f>SUM(R179:R207)</f>
        <v>15.150576399999999</v>
      </c>
      <c r="S178" s="210"/>
      <c r="T178" s="212">
        <f>SUM(T179:T207)</f>
        <v>0</v>
      </c>
      <c r="AR178" s="213" t="s">
        <v>86</v>
      </c>
      <c r="AT178" s="214" t="s">
        <v>77</v>
      </c>
      <c r="AU178" s="214" t="s">
        <v>86</v>
      </c>
      <c r="AY178" s="213" t="s">
        <v>118</v>
      </c>
      <c r="BK178" s="215">
        <f>SUM(BK179:BK207)</f>
        <v>0</v>
      </c>
    </row>
    <row r="179" s="1" customFormat="1" ht="24" customHeight="1">
      <c r="B179" s="37"/>
      <c r="C179" s="218" t="s">
        <v>201</v>
      </c>
      <c r="D179" s="218" t="s">
        <v>120</v>
      </c>
      <c r="E179" s="219" t="s">
        <v>202</v>
      </c>
      <c r="F179" s="220" t="s">
        <v>203</v>
      </c>
      <c r="G179" s="221" t="s">
        <v>123</v>
      </c>
      <c r="H179" s="222">
        <v>10</v>
      </c>
      <c r="I179" s="223"/>
      <c r="J179" s="224">
        <f>ROUND(I179*H179,2)</f>
        <v>0</v>
      </c>
      <c r="K179" s="220" t="s">
        <v>124</v>
      </c>
      <c r="L179" s="42"/>
      <c r="M179" s="225" t="s">
        <v>1</v>
      </c>
      <c r="N179" s="226" t="s">
        <v>43</v>
      </c>
      <c r="O179" s="85"/>
      <c r="P179" s="227">
        <f>O179*H179</f>
        <v>0</v>
      </c>
      <c r="Q179" s="227">
        <v>0.25505</v>
      </c>
      <c r="R179" s="227">
        <f>Q179*H179</f>
        <v>2.5505</v>
      </c>
      <c r="S179" s="227">
        <v>0</v>
      </c>
      <c r="T179" s="228">
        <f>S179*H179</f>
        <v>0</v>
      </c>
      <c r="AR179" s="229" t="s">
        <v>125</v>
      </c>
      <c r="AT179" s="229" t="s">
        <v>120</v>
      </c>
      <c r="AU179" s="229" t="s">
        <v>83</v>
      </c>
      <c r="AY179" s="16" t="s">
        <v>118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6" t="s">
        <v>86</v>
      </c>
      <c r="BK179" s="230">
        <f>ROUND(I179*H179,2)</f>
        <v>0</v>
      </c>
      <c r="BL179" s="16" t="s">
        <v>125</v>
      </c>
      <c r="BM179" s="229" t="s">
        <v>204</v>
      </c>
    </row>
    <row r="180" s="1" customFormat="1">
      <c r="B180" s="37"/>
      <c r="C180" s="38"/>
      <c r="D180" s="231" t="s">
        <v>127</v>
      </c>
      <c r="E180" s="38"/>
      <c r="F180" s="232" t="s">
        <v>205</v>
      </c>
      <c r="G180" s="38"/>
      <c r="H180" s="38"/>
      <c r="I180" s="134"/>
      <c r="J180" s="38"/>
      <c r="K180" s="38"/>
      <c r="L180" s="42"/>
      <c r="M180" s="233"/>
      <c r="N180" s="85"/>
      <c r="O180" s="85"/>
      <c r="P180" s="85"/>
      <c r="Q180" s="85"/>
      <c r="R180" s="85"/>
      <c r="S180" s="85"/>
      <c r="T180" s="86"/>
      <c r="AT180" s="16" t="s">
        <v>127</v>
      </c>
      <c r="AU180" s="16" t="s">
        <v>83</v>
      </c>
    </row>
    <row r="181" s="12" customFormat="1">
      <c r="B181" s="234"/>
      <c r="C181" s="235"/>
      <c r="D181" s="231" t="s">
        <v>129</v>
      </c>
      <c r="E181" s="236" t="s">
        <v>1</v>
      </c>
      <c r="F181" s="237" t="s">
        <v>206</v>
      </c>
      <c r="G181" s="235"/>
      <c r="H181" s="238">
        <v>10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AT181" s="244" t="s">
        <v>129</v>
      </c>
      <c r="AU181" s="244" t="s">
        <v>83</v>
      </c>
      <c r="AV181" s="12" t="s">
        <v>83</v>
      </c>
      <c r="AW181" s="12" t="s">
        <v>33</v>
      </c>
      <c r="AX181" s="12" t="s">
        <v>78</v>
      </c>
      <c r="AY181" s="244" t="s">
        <v>118</v>
      </c>
    </row>
    <row r="182" s="13" customFormat="1">
      <c r="B182" s="245"/>
      <c r="C182" s="246"/>
      <c r="D182" s="231" t="s">
        <v>129</v>
      </c>
      <c r="E182" s="247" t="s">
        <v>1</v>
      </c>
      <c r="F182" s="248" t="s">
        <v>131</v>
      </c>
      <c r="G182" s="246"/>
      <c r="H182" s="249">
        <v>10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AT182" s="255" t="s">
        <v>129</v>
      </c>
      <c r="AU182" s="255" t="s">
        <v>83</v>
      </c>
      <c r="AV182" s="13" t="s">
        <v>125</v>
      </c>
      <c r="AW182" s="13" t="s">
        <v>33</v>
      </c>
      <c r="AX182" s="13" t="s">
        <v>86</v>
      </c>
      <c r="AY182" s="255" t="s">
        <v>118</v>
      </c>
    </row>
    <row r="183" s="1" customFormat="1" ht="24" customHeight="1">
      <c r="B183" s="37"/>
      <c r="C183" s="218" t="s">
        <v>207</v>
      </c>
      <c r="D183" s="218" t="s">
        <v>120</v>
      </c>
      <c r="E183" s="219" t="s">
        <v>208</v>
      </c>
      <c r="F183" s="220" t="s">
        <v>209</v>
      </c>
      <c r="G183" s="221" t="s">
        <v>123</v>
      </c>
      <c r="H183" s="222">
        <v>0.5</v>
      </c>
      <c r="I183" s="223"/>
      <c r="J183" s="224">
        <f>ROUND(I183*H183,2)</f>
        <v>0</v>
      </c>
      <c r="K183" s="220" t="s">
        <v>1</v>
      </c>
      <c r="L183" s="42"/>
      <c r="M183" s="225" t="s">
        <v>1</v>
      </c>
      <c r="N183" s="226" t="s">
        <v>43</v>
      </c>
      <c r="O183" s="85"/>
      <c r="P183" s="227">
        <f>O183*H183</f>
        <v>0</v>
      </c>
      <c r="Q183" s="227">
        <v>0.02102</v>
      </c>
      <c r="R183" s="227">
        <f>Q183*H183</f>
        <v>0.01051</v>
      </c>
      <c r="S183" s="227">
        <v>0</v>
      </c>
      <c r="T183" s="228">
        <f>S183*H183</f>
        <v>0</v>
      </c>
      <c r="AR183" s="229" t="s">
        <v>125</v>
      </c>
      <c r="AT183" s="229" t="s">
        <v>120</v>
      </c>
      <c r="AU183" s="229" t="s">
        <v>83</v>
      </c>
      <c r="AY183" s="16" t="s">
        <v>118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6" t="s">
        <v>86</v>
      </c>
      <c r="BK183" s="230">
        <f>ROUND(I183*H183,2)</f>
        <v>0</v>
      </c>
      <c r="BL183" s="16" t="s">
        <v>125</v>
      </c>
      <c r="BM183" s="229" t="s">
        <v>210</v>
      </c>
    </row>
    <row r="184" s="1" customFormat="1">
      <c r="B184" s="37"/>
      <c r="C184" s="38"/>
      <c r="D184" s="231" t="s">
        <v>127</v>
      </c>
      <c r="E184" s="38"/>
      <c r="F184" s="232" t="s">
        <v>211</v>
      </c>
      <c r="G184" s="38"/>
      <c r="H184" s="38"/>
      <c r="I184" s="134"/>
      <c r="J184" s="38"/>
      <c r="K184" s="38"/>
      <c r="L184" s="42"/>
      <c r="M184" s="233"/>
      <c r="N184" s="85"/>
      <c r="O184" s="85"/>
      <c r="P184" s="85"/>
      <c r="Q184" s="85"/>
      <c r="R184" s="85"/>
      <c r="S184" s="85"/>
      <c r="T184" s="86"/>
      <c r="AT184" s="16" t="s">
        <v>127</v>
      </c>
      <c r="AU184" s="16" t="s">
        <v>83</v>
      </c>
    </row>
    <row r="185" s="12" customFormat="1">
      <c r="B185" s="234"/>
      <c r="C185" s="235"/>
      <c r="D185" s="231" t="s">
        <v>129</v>
      </c>
      <c r="E185" s="236" t="s">
        <v>1</v>
      </c>
      <c r="F185" s="237" t="s">
        <v>212</v>
      </c>
      <c r="G185" s="235"/>
      <c r="H185" s="238">
        <v>0.48399999999999999</v>
      </c>
      <c r="I185" s="239"/>
      <c r="J185" s="235"/>
      <c r="K185" s="235"/>
      <c r="L185" s="240"/>
      <c r="M185" s="241"/>
      <c r="N185" s="242"/>
      <c r="O185" s="242"/>
      <c r="P185" s="242"/>
      <c r="Q185" s="242"/>
      <c r="R185" s="242"/>
      <c r="S185" s="242"/>
      <c r="T185" s="243"/>
      <c r="AT185" s="244" t="s">
        <v>129</v>
      </c>
      <c r="AU185" s="244" t="s">
        <v>83</v>
      </c>
      <c r="AV185" s="12" t="s">
        <v>83</v>
      </c>
      <c r="AW185" s="12" t="s">
        <v>33</v>
      </c>
      <c r="AX185" s="12" t="s">
        <v>78</v>
      </c>
      <c r="AY185" s="244" t="s">
        <v>118</v>
      </c>
    </row>
    <row r="186" s="13" customFormat="1">
      <c r="B186" s="245"/>
      <c r="C186" s="246"/>
      <c r="D186" s="231" t="s">
        <v>129</v>
      </c>
      <c r="E186" s="247" t="s">
        <v>1</v>
      </c>
      <c r="F186" s="248" t="s">
        <v>131</v>
      </c>
      <c r="G186" s="246"/>
      <c r="H186" s="249">
        <v>0.48399999999999999</v>
      </c>
      <c r="I186" s="250"/>
      <c r="J186" s="246"/>
      <c r="K186" s="246"/>
      <c r="L186" s="251"/>
      <c r="M186" s="252"/>
      <c r="N186" s="253"/>
      <c r="O186" s="253"/>
      <c r="P186" s="253"/>
      <c r="Q186" s="253"/>
      <c r="R186" s="253"/>
      <c r="S186" s="253"/>
      <c r="T186" s="254"/>
      <c r="AT186" s="255" t="s">
        <v>129</v>
      </c>
      <c r="AU186" s="255" t="s">
        <v>83</v>
      </c>
      <c r="AV186" s="13" t="s">
        <v>125</v>
      </c>
      <c r="AW186" s="13" t="s">
        <v>33</v>
      </c>
      <c r="AX186" s="13" t="s">
        <v>78</v>
      </c>
      <c r="AY186" s="255" t="s">
        <v>118</v>
      </c>
    </row>
    <row r="187" s="12" customFormat="1">
      <c r="B187" s="234"/>
      <c r="C187" s="235"/>
      <c r="D187" s="231" t="s">
        <v>129</v>
      </c>
      <c r="E187" s="236" t="s">
        <v>1</v>
      </c>
      <c r="F187" s="237" t="s">
        <v>213</v>
      </c>
      <c r="G187" s="235"/>
      <c r="H187" s="238">
        <v>0.5</v>
      </c>
      <c r="I187" s="239"/>
      <c r="J187" s="235"/>
      <c r="K187" s="235"/>
      <c r="L187" s="240"/>
      <c r="M187" s="241"/>
      <c r="N187" s="242"/>
      <c r="O187" s="242"/>
      <c r="P187" s="242"/>
      <c r="Q187" s="242"/>
      <c r="R187" s="242"/>
      <c r="S187" s="242"/>
      <c r="T187" s="243"/>
      <c r="AT187" s="244" t="s">
        <v>129</v>
      </c>
      <c r="AU187" s="244" t="s">
        <v>83</v>
      </c>
      <c r="AV187" s="12" t="s">
        <v>83</v>
      </c>
      <c r="AW187" s="12" t="s">
        <v>33</v>
      </c>
      <c r="AX187" s="12" t="s">
        <v>86</v>
      </c>
      <c r="AY187" s="244" t="s">
        <v>118</v>
      </c>
    </row>
    <row r="188" s="1" customFormat="1" ht="24" customHeight="1">
      <c r="B188" s="37"/>
      <c r="C188" s="218" t="s">
        <v>214</v>
      </c>
      <c r="D188" s="218" t="s">
        <v>120</v>
      </c>
      <c r="E188" s="219" t="s">
        <v>215</v>
      </c>
      <c r="F188" s="220" t="s">
        <v>216</v>
      </c>
      <c r="G188" s="221" t="s">
        <v>217</v>
      </c>
      <c r="H188" s="222">
        <v>8</v>
      </c>
      <c r="I188" s="223"/>
      <c r="J188" s="224">
        <f>ROUND(I188*H188,2)</f>
        <v>0</v>
      </c>
      <c r="K188" s="220" t="s">
        <v>124</v>
      </c>
      <c r="L188" s="42"/>
      <c r="M188" s="225" t="s">
        <v>1</v>
      </c>
      <c r="N188" s="226" t="s">
        <v>43</v>
      </c>
      <c r="O188" s="85"/>
      <c r="P188" s="227">
        <f>O188*H188</f>
        <v>0</v>
      </c>
      <c r="Q188" s="227">
        <v>0.00165</v>
      </c>
      <c r="R188" s="227">
        <f>Q188*H188</f>
        <v>0.0132</v>
      </c>
      <c r="S188" s="227">
        <v>0</v>
      </c>
      <c r="T188" s="228">
        <f>S188*H188</f>
        <v>0</v>
      </c>
      <c r="AR188" s="229" t="s">
        <v>125</v>
      </c>
      <c r="AT188" s="229" t="s">
        <v>120</v>
      </c>
      <c r="AU188" s="229" t="s">
        <v>83</v>
      </c>
      <c r="AY188" s="16" t="s">
        <v>118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6" t="s">
        <v>86</v>
      </c>
      <c r="BK188" s="230">
        <f>ROUND(I188*H188,2)</f>
        <v>0</v>
      </c>
      <c r="BL188" s="16" t="s">
        <v>125</v>
      </c>
      <c r="BM188" s="229" t="s">
        <v>218</v>
      </c>
    </row>
    <row r="189" s="1" customFormat="1">
      <c r="B189" s="37"/>
      <c r="C189" s="38"/>
      <c r="D189" s="231" t="s">
        <v>127</v>
      </c>
      <c r="E189" s="38"/>
      <c r="F189" s="232" t="s">
        <v>219</v>
      </c>
      <c r="G189" s="38"/>
      <c r="H189" s="38"/>
      <c r="I189" s="134"/>
      <c r="J189" s="38"/>
      <c r="K189" s="38"/>
      <c r="L189" s="42"/>
      <c r="M189" s="233"/>
      <c r="N189" s="85"/>
      <c r="O189" s="85"/>
      <c r="P189" s="85"/>
      <c r="Q189" s="85"/>
      <c r="R189" s="85"/>
      <c r="S189" s="85"/>
      <c r="T189" s="86"/>
      <c r="AT189" s="16" t="s">
        <v>127</v>
      </c>
      <c r="AU189" s="16" t="s">
        <v>83</v>
      </c>
    </row>
    <row r="190" s="12" customFormat="1">
      <c r="B190" s="234"/>
      <c r="C190" s="235"/>
      <c r="D190" s="231" t="s">
        <v>129</v>
      </c>
      <c r="E190" s="236" t="s">
        <v>1</v>
      </c>
      <c r="F190" s="237" t="s">
        <v>173</v>
      </c>
      <c r="G190" s="235"/>
      <c r="H190" s="238">
        <v>8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AT190" s="244" t="s">
        <v>129</v>
      </c>
      <c r="AU190" s="244" t="s">
        <v>83</v>
      </c>
      <c r="AV190" s="12" t="s">
        <v>83</v>
      </c>
      <c r="AW190" s="12" t="s">
        <v>33</v>
      </c>
      <c r="AX190" s="12" t="s">
        <v>78</v>
      </c>
      <c r="AY190" s="244" t="s">
        <v>118</v>
      </c>
    </row>
    <row r="191" s="13" customFormat="1">
      <c r="B191" s="245"/>
      <c r="C191" s="246"/>
      <c r="D191" s="231" t="s">
        <v>129</v>
      </c>
      <c r="E191" s="247" t="s">
        <v>1</v>
      </c>
      <c r="F191" s="248" t="s">
        <v>131</v>
      </c>
      <c r="G191" s="246"/>
      <c r="H191" s="249">
        <v>8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AT191" s="255" t="s">
        <v>129</v>
      </c>
      <c r="AU191" s="255" t="s">
        <v>83</v>
      </c>
      <c r="AV191" s="13" t="s">
        <v>125</v>
      </c>
      <c r="AW191" s="13" t="s">
        <v>33</v>
      </c>
      <c r="AX191" s="13" t="s">
        <v>86</v>
      </c>
      <c r="AY191" s="255" t="s">
        <v>118</v>
      </c>
    </row>
    <row r="192" s="1" customFormat="1" ht="24" customHeight="1">
      <c r="B192" s="37"/>
      <c r="C192" s="266" t="s">
        <v>8</v>
      </c>
      <c r="D192" s="266" t="s">
        <v>188</v>
      </c>
      <c r="E192" s="267" t="s">
        <v>220</v>
      </c>
      <c r="F192" s="268" t="s">
        <v>221</v>
      </c>
      <c r="G192" s="269" t="s">
        <v>217</v>
      </c>
      <c r="H192" s="270">
        <v>8.0800000000000001</v>
      </c>
      <c r="I192" s="271"/>
      <c r="J192" s="272">
        <f>ROUND(I192*H192,2)</f>
        <v>0</v>
      </c>
      <c r="K192" s="268" t="s">
        <v>1</v>
      </c>
      <c r="L192" s="273"/>
      <c r="M192" s="274" t="s">
        <v>1</v>
      </c>
      <c r="N192" s="275" t="s">
        <v>43</v>
      </c>
      <c r="O192" s="85"/>
      <c r="P192" s="227">
        <f>O192*H192</f>
        <v>0</v>
      </c>
      <c r="Q192" s="227">
        <v>0.044999999999999998</v>
      </c>
      <c r="R192" s="227">
        <f>Q192*H192</f>
        <v>0.36359999999999998</v>
      </c>
      <c r="S192" s="227">
        <v>0</v>
      </c>
      <c r="T192" s="228">
        <f>S192*H192</f>
        <v>0</v>
      </c>
      <c r="AR192" s="229" t="s">
        <v>173</v>
      </c>
      <c r="AT192" s="229" t="s">
        <v>188</v>
      </c>
      <c r="AU192" s="229" t="s">
        <v>83</v>
      </c>
      <c r="AY192" s="16" t="s">
        <v>118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6" t="s">
        <v>86</v>
      </c>
      <c r="BK192" s="230">
        <f>ROUND(I192*H192,2)</f>
        <v>0</v>
      </c>
      <c r="BL192" s="16" t="s">
        <v>125</v>
      </c>
      <c r="BM192" s="229" t="s">
        <v>222</v>
      </c>
    </row>
    <row r="193" s="1" customFormat="1">
      <c r="B193" s="37"/>
      <c r="C193" s="38"/>
      <c r="D193" s="231" t="s">
        <v>127</v>
      </c>
      <c r="E193" s="38"/>
      <c r="F193" s="232" t="s">
        <v>221</v>
      </c>
      <c r="G193" s="38"/>
      <c r="H193" s="38"/>
      <c r="I193" s="134"/>
      <c r="J193" s="38"/>
      <c r="K193" s="38"/>
      <c r="L193" s="42"/>
      <c r="M193" s="233"/>
      <c r="N193" s="85"/>
      <c r="O193" s="85"/>
      <c r="P193" s="85"/>
      <c r="Q193" s="85"/>
      <c r="R193" s="85"/>
      <c r="S193" s="85"/>
      <c r="T193" s="86"/>
      <c r="AT193" s="16" t="s">
        <v>127</v>
      </c>
      <c r="AU193" s="16" t="s">
        <v>83</v>
      </c>
    </row>
    <row r="194" s="12" customFormat="1">
      <c r="B194" s="234"/>
      <c r="C194" s="235"/>
      <c r="D194" s="231" t="s">
        <v>129</v>
      </c>
      <c r="E194" s="236" t="s">
        <v>1</v>
      </c>
      <c r="F194" s="237" t="s">
        <v>223</v>
      </c>
      <c r="G194" s="235"/>
      <c r="H194" s="238">
        <v>8.0800000000000001</v>
      </c>
      <c r="I194" s="239"/>
      <c r="J194" s="235"/>
      <c r="K194" s="235"/>
      <c r="L194" s="240"/>
      <c r="M194" s="241"/>
      <c r="N194" s="242"/>
      <c r="O194" s="242"/>
      <c r="P194" s="242"/>
      <c r="Q194" s="242"/>
      <c r="R194" s="242"/>
      <c r="S194" s="242"/>
      <c r="T194" s="243"/>
      <c r="AT194" s="244" t="s">
        <v>129</v>
      </c>
      <c r="AU194" s="244" t="s">
        <v>83</v>
      </c>
      <c r="AV194" s="12" t="s">
        <v>83</v>
      </c>
      <c r="AW194" s="12" t="s">
        <v>33</v>
      </c>
      <c r="AX194" s="12" t="s">
        <v>78</v>
      </c>
      <c r="AY194" s="244" t="s">
        <v>118</v>
      </c>
    </row>
    <row r="195" s="13" customFormat="1">
      <c r="B195" s="245"/>
      <c r="C195" s="246"/>
      <c r="D195" s="231" t="s">
        <v>129</v>
      </c>
      <c r="E195" s="247" t="s">
        <v>1</v>
      </c>
      <c r="F195" s="248" t="s">
        <v>131</v>
      </c>
      <c r="G195" s="246"/>
      <c r="H195" s="249">
        <v>8.0800000000000001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AT195" s="255" t="s">
        <v>129</v>
      </c>
      <c r="AU195" s="255" t="s">
        <v>83</v>
      </c>
      <c r="AV195" s="13" t="s">
        <v>125</v>
      </c>
      <c r="AW195" s="13" t="s">
        <v>33</v>
      </c>
      <c r="AX195" s="13" t="s">
        <v>86</v>
      </c>
      <c r="AY195" s="255" t="s">
        <v>118</v>
      </c>
    </row>
    <row r="196" s="1" customFormat="1" ht="24" customHeight="1">
      <c r="B196" s="37"/>
      <c r="C196" s="218" t="s">
        <v>224</v>
      </c>
      <c r="D196" s="218" t="s">
        <v>120</v>
      </c>
      <c r="E196" s="219" t="s">
        <v>225</v>
      </c>
      <c r="F196" s="220" t="s">
        <v>226</v>
      </c>
      <c r="G196" s="221" t="s">
        <v>141</v>
      </c>
      <c r="H196" s="222">
        <v>1.94</v>
      </c>
      <c r="I196" s="223"/>
      <c r="J196" s="224">
        <f>ROUND(I196*H196,2)</f>
        <v>0</v>
      </c>
      <c r="K196" s="220" t="s">
        <v>124</v>
      </c>
      <c r="L196" s="42"/>
      <c r="M196" s="225" t="s">
        <v>1</v>
      </c>
      <c r="N196" s="226" t="s">
        <v>43</v>
      </c>
      <c r="O196" s="85"/>
      <c r="P196" s="227">
        <f>O196*H196</f>
        <v>0</v>
      </c>
      <c r="Q196" s="227">
        <v>2.4289999999999998</v>
      </c>
      <c r="R196" s="227">
        <f>Q196*H196</f>
        <v>4.7122599999999997</v>
      </c>
      <c r="S196" s="227">
        <v>0</v>
      </c>
      <c r="T196" s="228">
        <f>S196*H196</f>
        <v>0</v>
      </c>
      <c r="AR196" s="229" t="s">
        <v>125</v>
      </c>
      <c r="AT196" s="229" t="s">
        <v>120</v>
      </c>
      <c r="AU196" s="229" t="s">
        <v>83</v>
      </c>
      <c r="AY196" s="16" t="s">
        <v>118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6" t="s">
        <v>86</v>
      </c>
      <c r="BK196" s="230">
        <f>ROUND(I196*H196,2)</f>
        <v>0</v>
      </c>
      <c r="BL196" s="16" t="s">
        <v>125</v>
      </c>
      <c r="BM196" s="229" t="s">
        <v>227</v>
      </c>
    </row>
    <row r="197" s="1" customFormat="1">
      <c r="B197" s="37"/>
      <c r="C197" s="38"/>
      <c r="D197" s="231" t="s">
        <v>127</v>
      </c>
      <c r="E197" s="38"/>
      <c r="F197" s="232" t="s">
        <v>228</v>
      </c>
      <c r="G197" s="38"/>
      <c r="H197" s="38"/>
      <c r="I197" s="134"/>
      <c r="J197" s="38"/>
      <c r="K197" s="38"/>
      <c r="L197" s="42"/>
      <c r="M197" s="233"/>
      <c r="N197" s="85"/>
      <c r="O197" s="85"/>
      <c r="P197" s="85"/>
      <c r="Q197" s="85"/>
      <c r="R197" s="85"/>
      <c r="S197" s="85"/>
      <c r="T197" s="86"/>
      <c r="AT197" s="16" t="s">
        <v>127</v>
      </c>
      <c r="AU197" s="16" t="s">
        <v>83</v>
      </c>
    </row>
    <row r="198" s="12" customFormat="1">
      <c r="B198" s="234"/>
      <c r="C198" s="235"/>
      <c r="D198" s="231" t="s">
        <v>129</v>
      </c>
      <c r="E198" s="236" t="s">
        <v>1</v>
      </c>
      <c r="F198" s="237" t="s">
        <v>229</v>
      </c>
      <c r="G198" s="235"/>
      <c r="H198" s="238">
        <v>1.94</v>
      </c>
      <c r="I198" s="239"/>
      <c r="J198" s="235"/>
      <c r="K198" s="235"/>
      <c r="L198" s="240"/>
      <c r="M198" s="241"/>
      <c r="N198" s="242"/>
      <c r="O198" s="242"/>
      <c r="P198" s="242"/>
      <c r="Q198" s="242"/>
      <c r="R198" s="242"/>
      <c r="S198" s="242"/>
      <c r="T198" s="243"/>
      <c r="AT198" s="244" t="s">
        <v>129</v>
      </c>
      <c r="AU198" s="244" t="s">
        <v>83</v>
      </c>
      <c r="AV198" s="12" t="s">
        <v>83</v>
      </c>
      <c r="AW198" s="12" t="s">
        <v>33</v>
      </c>
      <c r="AX198" s="12" t="s">
        <v>78</v>
      </c>
      <c r="AY198" s="244" t="s">
        <v>118</v>
      </c>
    </row>
    <row r="199" s="13" customFormat="1">
      <c r="B199" s="245"/>
      <c r="C199" s="246"/>
      <c r="D199" s="231" t="s">
        <v>129</v>
      </c>
      <c r="E199" s="247" t="s">
        <v>1</v>
      </c>
      <c r="F199" s="248" t="s">
        <v>131</v>
      </c>
      <c r="G199" s="246"/>
      <c r="H199" s="249">
        <v>1.94</v>
      </c>
      <c r="I199" s="250"/>
      <c r="J199" s="246"/>
      <c r="K199" s="246"/>
      <c r="L199" s="251"/>
      <c r="M199" s="252"/>
      <c r="N199" s="253"/>
      <c r="O199" s="253"/>
      <c r="P199" s="253"/>
      <c r="Q199" s="253"/>
      <c r="R199" s="253"/>
      <c r="S199" s="253"/>
      <c r="T199" s="254"/>
      <c r="AT199" s="255" t="s">
        <v>129</v>
      </c>
      <c r="AU199" s="255" t="s">
        <v>83</v>
      </c>
      <c r="AV199" s="13" t="s">
        <v>125</v>
      </c>
      <c r="AW199" s="13" t="s">
        <v>33</v>
      </c>
      <c r="AX199" s="13" t="s">
        <v>86</v>
      </c>
      <c r="AY199" s="255" t="s">
        <v>118</v>
      </c>
    </row>
    <row r="200" s="1" customFormat="1" ht="24" customHeight="1">
      <c r="B200" s="37"/>
      <c r="C200" s="218" t="s">
        <v>230</v>
      </c>
      <c r="D200" s="218" t="s">
        <v>120</v>
      </c>
      <c r="E200" s="219" t="s">
        <v>231</v>
      </c>
      <c r="F200" s="220" t="s">
        <v>232</v>
      </c>
      <c r="G200" s="221" t="s">
        <v>176</v>
      </c>
      <c r="H200" s="222">
        <v>0.080000000000000002</v>
      </c>
      <c r="I200" s="223"/>
      <c r="J200" s="224">
        <f>ROUND(I200*H200,2)</f>
        <v>0</v>
      </c>
      <c r="K200" s="220" t="s">
        <v>124</v>
      </c>
      <c r="L200" s="42"/>
      <c r="M200" s="225" t="s">
        <v>1</v>
      </c>
      <c r="N200" s="226" t="s">
        <v>43</v>
      </c>
      <c r="O200" s="85"/>
      <c r="P200" s="227">
        <f>O200*H200</f>
        <v>0</v>
      </c>
      <c r="Q200" s="227">
        <v>0.84758</v>
      </c>
      <c r="R200" s="227">
        <f>Q200*H200</f>
        <v>0.067806400000000003</v>
      </c>
      <c r="S200" s="227">
        <v>0</v>
      </c>
      <c r="T200" s="228">
        <f>S200*H200</f>
        <v>0</v>
      </c>
      <c r="AR200" s="229" t="s">
        <v>125</v>
      </c>
      <c r="AT200" s="229" t="s">
        <v>120</v>
      </c>
      <c r="AU200" s="229" t="s">
        <v>83</v>
      </c>
      <c r="AY200" s="16" t="s">
        <v>118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16" t="s">
        <v>86</v>
      </c>
      <c r="BK200" s="230">
        <f>ROUND(I200*H200,2)</f>
        <v>0</v>
      </c>
      <c r="BL200" s="16" t="s">
        <v>125</v>
      </c>
      <c r="BM200" s="229" t="s">
        <v>233</v>
      </c>
    </row>
    <row r="201" s="1" customFormat="1">
      <c r="B201" s="37"/>
      <c r="C201" s="38"/>
      <c r="D201" s="231" t="s">
        <v>127</v>
      </c>
      <c r="E201" s="38"/>
      <c r="F201" s="232" t="s">
        <v>234</v>
      </c>
      <c r="G201" s="38"/>
      <c r="H201" s="38"/>
      <c r="I201" s="134"/>
      <c r="J201" s="38"/>
      <c r="K201" s="38"/>
      <c r="L201" s="42"/>
      <c r="M201" s="233"/>
      <c r="N201" s="85"/>
      <c r="O201" s="85"/>
      <c r="P201" s="85"/>
      <c r="Q201" s="85"/>
      <c r="R201" s="85"/>
      <c r="S201" s="85"/>
      <c r="T201" s="86"/>
      <c r="AT201" s="16" t="s">
        <v>127</v>
      </c>
      <c r="AU201" s="16" t="s">
        <v>83</v>
      </c>
    </row>
    <row r="202" s="12" customFormat="1">
      <c r="B202" s="234"/>
      <c r="C202" s="235"/>
      <c r="D202" s="231" t="s">
        <v>129</v>
      </c>
      <c r="E202" s="236" t="s">
        <v>1</v>
      </c>
      <c r="F202" s="237" t="s">
        <v>235</v>
      </c>
      <c r="G202" s="235"/>
      <c r="H202" s="238">
        <v>0.080000000000000002</v>
      </c>
      <c r="I202" s="239"/>
      <c r="J202" s="235"/>
      <c r="K202" s="235"/>
      <c r="L202" s="240"/>
      <c r="M202" s="241"/>
      <c r="N202" s="242"/>
      <c r="O202" s="242"/>
      <c r="P202" s="242"/>
      <c r="Q202" s="242"/>
      <c r="R202" s="242"/>
      <c r="S202" s="242"/>
      <c r="T202" s="243"/>
      <c r="AT202" s="244" t="s">
        <v>129</v>
      </c>
      <c r="AU202" s="244" t="s">
        <v>83</v>
      </c>
      <c r="AV202" s="12" t="s">
        <v>83</v>
      </c>
      <c r="AW202" s="12" t="s">
        <v>33</v>
      </c>
      <c r="AX202" s="12" t="s">
        <v>78</v>
      </c>
      <c r="AY202" s="244" t="s">
        <v>118</v>
      </c>
    </row>
    <row r="203" s="13" customFormat="1">
      <c r="B203" s="245"/>
      <c r="C203" s="246"/>
      <c r="D203" s="231" t="s">
        <v>129</v>
      </c>
      <c r="E203" s="247" t="s">
        <v>1</v>
      </c>
      <c r="F203" s="248" t="s">
        <v>131</v>
      </c>
      <c r="G203" s="246"/>
      <c r="H203" s="249">
        <v>0.080000000000000002</v>
      </c>
      <c r="I203" s="250"/>
      <c r="J203" s="246"/>
      <c r="K203" s="246"/>
      <c r="L203" s="251"/>
      <c r="M203" s="252"/>
      <c r="N203" s="253"/>
      <c r="O203" s="253"/>
      <c r="P203" s="253"/>
      <c r="Q203" s="253"/>
      <c r="R203" s="253"/>
      <c r="S203" s="253"/>
      <c r="T203" s="254"/>
      <c r="AT203" s="255" t="s">
        <v>129</v>
      </c>
      <c r="AU203" s="255" t="s">
        <v>83</v>
      </c>
      <c r="AV203" s="13" t="s">
        <v>125</v>
      </c>
      <c r="AW203" s="13" t="s">
        <v>33</v>
      </c>
      <c r="AX203" s="13" t="s">
        <v>86</v>
      </c>
      <c r="AY203" s="255" t="s">
        <v>118</v>
      </c>
    </row>
    <row r="204" s="1" customFormat="1" ht="24" customHeight="1">
      <c r="B204" s="37"/>
      <c r="C204" s="218" t="s">
        <v>236</v>
      </c>
      <c r="D204" s="218" t="s">
        <v>120</v>
      </c>
      <c r="E204" s="219" t="s">
        <v>237</v>
      </c>
      <c r="F204" s="220" t="s">
        <v>238</v>
      </c>
      <c r="G204" s="221" t="s">
        <v>123</v>
      </c>
      <c r="H204" s="222">
        <v>10</v>
      </c>
      <c r="I204" s="223"/>
      <c r="J204" s="224">
        <f>ROUND(I204*H204,2)</f>
        <v>0</v>
      </c>
      <c r="K204" s="220" t="s">
        <v>1</v>
      </c>
      <c r="L204" s="42"/>
      <c r="M204" s="225" t="s">
        <v>1</v>
      </c>
      <c r="N204" s="226" t="s">
        <v>43</v>
      </c>
      <c r="O204" s="85"/>
      <c r="P204" s="227">
        <f>O204*H204</f>
        <v>0</v>
      </c>
      <c r="Q204" s="227">
        <v>0.74326999999999999</v>
      </c>
      <c r="R204" s="227">
        <f>Q204*H204</f>
        <v>7.4326999999999996</v>
      </c>
      <c r="S204" s="227">
        <v>0</v>
      </c>
      <c r="T204" s="228">
        <f>S204*H204</f>
        <v>0</v>
      </c>
      <c r="AR204" s="229" t="s">
        <v>125</v>
      </c>
      <c r="AT204" s="229" t="s">
        <v>120</v>
      </c>
      <c r="AU204" s="229" t="s">
        <v>83</v>
      </c>
      <c r="AY204" s="16" t="s">
        <v>118</v>
      </c>
      <c r="BE204" s="230">
        <f>IF(N204="základní",J204,0)</f>
        <v>0</v>
      </c>
      <c r="BF204" s="230">
        <f>IF(N204="snížená",J204,0)</f>
        <v>0</v>
      </c>
      <c r="BG204" s="230">
        <f>IF(N204="zákl. přenesená",J204,0)</f>
        <v>0</v>
      </c>
      <c r="BH204" s="230">
        <f>IF(N204="sníž. přenesená",J204,0)</f>
        <v>0</v>
      </c>
      <c r="BI204" s="230">
        <f>IF(N204="nulová",J204,0)</f>
        <v>0</v>
      </c>
      <c r="BJ204" s="16" t="s">
        <v>86</v>
      </c>
      <c r="BK204" s="230">
        <f>ROUND(I204*H204,2)</f>
        <v>0</v>
      </c>
      <c r="BL204" s="16" t="s">
        <v>125</v>
      </c>
      <c r="BM204" s="229" t="s">
        <v>239</v>
      </c>
    </row>
    <row r="205" s="1" customFormat="1">
      <c r="B205" s="37"/>
      <c r="C205" s="38"/>
      <c r="D205" s="231" t="s">
        <v>127</v>
      </c>
      <c r="E205" s="38"/>
      <c r="F205" s="232" t="s">
        <v>240</v>
      </c>
      <c r="G205" s="38"/>
      <c r="H205" s="38"/>
      <c r="I205" s="134"/>
      <c r="J205" s="38"/>
      <c r="K205" s="38"/>
      <c r="L205" s="42"/>
      <c r="M205" s="233"/>
      <c r="N205" s="85"/>
      <c r="O205" s="85"/>
      <c r="P205" s="85"/>
      <c r="Q205" s="85"/>
      <c r="R205" s="85"/>
      <c r="S205" s="85"/>
      <c r="T205" s="86"/>
      <c r="AT205" s="16" t="s">
        <v>127</v>
      </c>
      <c r="AU205" s="16" t="s">
        <v>83</v>
      </c>
    </row>
    <row r="206" s="12" customFormat="1">
      <c r="B206" s="234"/>
      <c r="C206" s="235"/>
      <c r="D206" s="231" t="s">
        <v>129</v>
      </c>
      <c r="E206" s="236" t="s">
        <v>1</v>
      </c>
      <c r="F206" s="237" t="s">
        <v>206</v>
      </c>
      <c r="G206" s="235"/>
      <c r="H206" s="238">
        <v>10</v>
      </c>
      <c r="I206" s="239"/>
      <c r="J206" s="235"/>
      <c r="K206" s="235"/>
      <c r="L206" s="240"/>
      <c r="M206" s="241"/>
      <c r="N206" s="242"/>
      <c r="O206" s="242"/>
      <c r="P206" s="242"/>
      <c r="Q206" s="242"/>
      <c r="R206" s="242"/>
      <c r="S206" s="242"/>
      <c r="T206" s="243"/>
      <c r="AT206" s="244" t="s">
        <v>129</v>
      </c>
      <c r="AU206" s="244" t="s">
        <v>83</v>
      </c>
      <c r="AV206" s="12" t="s">
        <v>83</v>
      </c>
      <c r="AW206" s="12" t="s">
        <v>33</v>
      </c>
      <c r="AX206" s="12" t="s">
        <v>78</v>
      </c>
      <c r="AY206" s="244" t="s">
        <v>118</v>
      </c>
    </row>
    <row r="207" s="13" customFormat="1">
      <c r="B207" s="245"/>
      <c r="C207" s="246"/>
      <c r="D207" s="231" t="s">
        <v>129</v>
      </c>
      <c r="E207" s="247" t="s">
        <v>1</v>
      </c>
      <c r="F207" s="248" t="s">
        <v>131</v>
      </c>
      <c r="G207" s="246"/>
      <c r="H207" s="249">
        <v>10</v>
      </c>
      <c r="I207" s="250"/>
      <c r="J207" s="246"/>
      <c r="K207" s="246"/>
      <c r="L207" s="251"/>
      <c r="M207" s="252"/>
      <c r="N207" s="253"/>
      <c r="O207" s="253"/>
      <c r="P207" s="253"/>
      <c r="Q207" s="253"/>
      <c r="R207" s="253"/>
      <c r="S207" s="253"/>
      <c r="T207" s="254"/>
      <c r="AT207" s="255" t="s">
        <v>129</v>
      </c>
      <c r="AU207" s="255" t="s">
        <v>83</v>
      </c>
      <c r="AV207" s="13" t="s">
        <v>125</v>
      </c>
      <c r="AW207" s="13" t="s">
        <v>33</v>
      </c>
      <c r="AX207" s="13" t="s">
        <v>86</v>
      </c>
      <c r="AY207" s="255" t="s">
        <v>118</v>
      </c>
    </row>
    <row r="208" s="11" customFormat="1" ht="22.8" customHeight="1">
      <c r="B208" s="202"/>
      <c r="C208" s="203"/>
      <c r="D208" s="204" t="s">
        <v>77</v>
      </c>
      <c r="E208" s="216" t="s">
        <v>153</v>
      </c>
      <c r="F208" s="216" t="s">
        <v>241</v>
      </c>
      <c r="G208" s="203"/>
      <c r="H208" s="203"/>
      <c r="I208" s="206"/>
      <c r="J208" s="217">
        <f>BK208</f>
        <v>0</v>
      </c>
      <c r="K208" s="203"/>
      <c r="L208" s="208"/>
      <c r="M208" s="209"/>
      <c r="N208" s="210"/>
      <c r="O208" s="210"/>
      <c r="P208" s="211">
        <f>SUM(P209:P247)</f>
        <v>0</v>
      </c>
      <c r="Q208" s="210"/>
      <c r="R208" s="211">
        <f>SUM(R209:R247)</f>
        <v>276.73122000000001</v>
      </c>
      <c r="S208" s="210"/>
      <c r="T208" s="212">
        <f>SUM(T209:T247)</f>
        <v>0</v>
      </c>
      <c r="AR208" s="213" t="s">
        <v>86</v>
      </c>
      <c r="AT208" s="214" t="s">
        <v>77</v>
      </c>
      <c r="AU208" s="214" t="s">
        <v>86</v>
      </c>
      <c r="AY208" s="213" t="s">
        <v>118</v>
      </c>
      <c r="BK208" s="215">
        <f>SUM(BK209:BK247)</f>
        <v>0</v>
      </c>
    </row>
    <row r="209" s="1" customFormat="1" ht="16.5" customHeight="1">
      <c r="B209" s="37"/>
      <c r="C209" s="218" t="s">
        <v>242</v>
      </c>
      <c r="D209" s="218" t="s">
        <v>120</v>
      </c>
      <c r="E209" s="219" t="s">
        <v>243</v>
      </c>
      <c r="F209" s="220" t="s">
        <v>244</v>
      </c>
      <c r="G209" s="221" t="s">
        <v>123</v>
      </c>
      <c r="H209" s="222">
        <v>1045.22</v>
      </c>
      <c r="I209" s="223"/>
      <c r="J209" s="224">
        <f>ROUND(I209*H209,2)</f>
        <v>0</v>
      </c>
      <c r="K209" s="220" t="s">
        <v>124</v>
      </c>
      <c r="L209" s="42"/>
      <c r="M209" s="225" t="s">
        <v>1</v>
      </c>
      <c r="N209" s="226" t="s">
        <v>43</v>
      </c>
      <c r="O209" s="85"/>
      <c r="P209" s="227">
        <f>O209*H209</f>
        <v>0</v>
      </c>
      <c r="Q209" s="227">
        <v>0</v>
      </c>
      <c r="R209" s="227">
        <f>Q209*H209</f>
        <v>0</v>
      </c>
      <c r="S209" s="227">
        <v>0</v>
      </c>
      <c r="T209" s="228">
        <f>S209*H209</f>
        <v>0</v>
      </c>
      <c r="AR209" s="229" t="s">
        <v>125</v>
      </c>
      <c r="AT209" s="229" t="s">
        <v>120</v>
      </c>
      <c r="AU209" s="229" t="s">
        <v>83</v>
      </c>
      <c r="AY209" s="16" t="s">
        <v>118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16" t="s">
        <v>86</v>
      </c>
      <c r="BK209" s="230">
        <f>ROUND(I209*H209,2)</f>
        <v>0</v>
      </c>
      <c r="BL209" s="16" t="s">
        <v>125</v>
      </c>
      <c r="BM209" s="229" t="s">
        <v>245</v>
      </c>
    </row>
    <row r="210" s="1" customFormat="1">
      <c r="B210" s="37"/>
      <c r="C210" s="38"/>
      <c r="D210" s="231" t="s">
        <v>127</v>
      </c>
      <c r="E210" s="38"/>
      <c r="F210" s="232" t="s">
        <v>246</v>
      </c>
      <c r="G210" s="38"/>
      <c r="H210" s="38"/>
      <c r="I210" s="134"/>
      <c r="J210" s="38"/>
      <c r="K210" s="38"/>
      <c r="L210" s="42"/>
      <c r="M210" s="233"/>
      <c r="N210" s="85"/>
      <c r="O210" s="85"/>
      <c r="P210" s="85"/>
      <c r="Q210" s="85"/>
      <c r="R210" s="85"/>
      <c r="S210" s="85"/>
      <c r="T210" s="86"/>
      <c r="AT210" s="16" t="s">
        <v>127</v>
      </c>
      <c r="AU210" s="16" t="s">
        <v>83</v>
      </c>
    </row>
    <row r="211" s="12" customFormat="1">
      <c r="B211" s="234"/>
      <c r="C211" s="235"/>
      <c r="D211" s="231" t="s">
        <v>129</v>
      </c>
      <c r="E211" s="236" t="s">
        <v>1</v>
      </c>
      <c r="F211" s="237" t="s">
        <v>247</v>
      </c>
      <c r="G211" s="235"/>
      <c r="H211" s="238">
        <v>1045.22</v>
      </c>
      <c r="I211" s="239"/>
      <c r="J211" s="235"/>
      <c r="K211" s="235"/>
      <c r="L211" s="240"/>
      <c r="M211" s="241"/>
      <c r="N211" s="242"/>
      <c r="O211" s="242"/>
      <c r="P211" s="242"/>
      <c r="Q211" s="242"/>
      <c r="R211" s="242"/>
      <c r="S211" s="242"/>
      <c r="T211" s="243"/>
      <c r="AT211" s="244" t="s">
        <v>129</v>
      </c>
      <c r="AU211" s="244" t="s">
        <v>83</v>
      </c>
      <c r="AV211" s="12" t="s">
        <v>83</v>
      </c>
      <c r="AW211" s="12" t="s">
        <v>33</v>
      </c>
      <c r="AX211" s="12" t="s">
        <v>78</v>
      </c>
      <c r="AY211" s="244" t="s">
        <v>118</v>
      </c>
    </row>
    <row r="212" s="13" customFormat="1">
      <c r="B212" s="245"/>
      <c r="C212" s="246"/>
      <c r="D212" s="231" t="s">
        <v>129</v>
      </c>
      <c r="E212" s="247" t="s">
        <v>1</v>
      </c>
      <c r="F212" s="248" t="s">
        <v>131</v>
      </c>
      <c r="G212" s="246"/>
      <c r="H212" s="249">
        <v>1045.22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AT212" s="255" t="s">
        <v>129</v>
      </c>
      <c r="AU212" s="255" t="s">
        <v>83</v>
      </c>
      <c r="AV212" s="13" t="s">
        <v>125</v>
      </c>
      <c r="AW212" s="13" t="s">
        <v>33</v>
      </c>
      <c r="AX212" s="13" t="s">
        <v>86</v>
      </c>
      <c r="AY212" s="255" t="s">
        <v>118</v>
      </c>
    </row>
    <row r="213" s="1" customFormat="1" ht="24" customHeight="1">
      <c r="B213" s="37"/>
      <c r="C213" s="218" t="s">
        <v>248</v>
      </c>
      <c r="D213" s="218" t="s">
        <v>120</v>
      </c>
      <c r="E213" s="219" t="s">
        <v>249</v>
      </c>
      <c r="F213" s="220" t="s">
        <v>250</v>
      </c>
      <c r="G213" s="221" t="s">
        <v>123</v>
      </c>
      <c r="H213" s="222">
        <v>966.44000000000005</v>
      </c>
      <c r="I213" s="223"/>
      <c r="J213" s="224">
        <f>ROUND(I213*H213,2)</f>
        <v>0</v>
      </c>
      <c r="K213" s="220" t="s">
        <v>124</v>
      </c>
      <c r="L213" s="42"/>
      <c r="M213" s="225" t="s">
        <v>1</v>
      </c>
      <c r="N213" s="226" t="s">
        <v>43</v>
      </c>
      <c r="O213" s="85"/>
      <c r="P213" s="227">
        <f>O213*H213</f>
        <v>0</v>
      </c>
      <c r="Q213" s="227">
        <v>0</v>
      </c>
      <c r="R213" s="227">
        <f>Q213*H213</f>
        <v>0</v>
      </c>
      <c r="S213" s="227">
        <v>0</v>
      </c>
      <c r="T213" s="228">
        <f>S213*H213</f>
        <v>0</v>
      </c>
      <c r="AR213" s="229" t="s">
        <v>125</v>
      </c>
      <c r="AT213" s="229" t="s">
        <v>120</v>
      </c>
      <c r="AU213" s="229" t="s">
        <v>83</v>
      </c>
      <c r="AY213" s="16" t="s">
        <v>118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6" t="s">
        <v>86</v>
      </c>
      <c r="BK213" s="230">
        <f>ROUND(I213*H213,2)</f>
        <v>0</v>
      </c>
      <c r="BL213" s="16" t="s">
        <v>125</v>
      </c>
      <c r="BM213" s="229" t="s">
        <v>251</v>
      </c>
    </row>
    <row r="214" s="1" customFormat="1">
      <c r="B214" s="37"/>
      <c r="C214" s="38"/>
      <c r="D214" s="231" t="s">
        <v>127</v>
      </c>
      <c r="E214" s="38"/>
      <c r="F214" s="232" t="s">
        <v>252</v>
      </c>
      <c r="G214" s="38"/>
      <c r="H214" s="38"/>
      <c r="I214" s="134"/>
      <c r="J214" s="38"/>
      <c r="K214" s="38"/>
      <c r="L214" s="42"/>
      <c r="M214" s="233"/>
      <c r="N214" s="85"/>
      <c r="O214" s="85"/>
      <c r="P214" s="85"/>
      <c r="Q214" s="85"/>
      <c r="R214" s="85"/>
      <c r="S214" s="85"/>
      <c r="T214" s="86"/>
      <c r="AT214" s="16" t="s">
        <v>127</v>
      </c>
      <c r="AU214" s="16" t="s">
        <v>83</v>
      </c>
    </row>
    <row r="215" s="12" customFormat="1">
      <c r="B215" s="234"/>
      <c r="C215" s="235"/>
      <c r="D215" s="231" t="s">
        <v>129</v>
      </c>
      <c r="E215" s="236" t="s">
        <v>1</v>
      </c>
      <c r="F215" s="237" t="s">
        <v>253</v>
      </c>
      <c r="G215" s="235"/>
      <c r="H215" s="238">
        <v>966.44000000000005</v>
      </c>
      <c r="I215" s="239"/>
      <c r="J215" s="235"/>
      <c r="K215" s="235"/>
      <c r="L215" s="240"/>
      <c r="M215" s="241"/>
      <c r="N215" s="242"/>
      <c r="O215" s="242"/>
      <c r="P215" s="242"/>
      <c r="Q215" s="242"/>
      <c r="R215" s="242"/>
      <c r="S215" s="242"/>
      <c r="T215" s="243"/>
      <c r="AT215" s="244" t="s">
        <v>129</v>
      </c>
      <c r="AU215" s="244" t="s">
        <v>83</v>
      </c>
      <c r="AV215" s="12" t="s">
        <v>83</v>
      </c>
      <c r="AW215" s="12" t="s">
        <v>33</v>
      </c>
      <c r="AX215" s="12" t="s">
        <v>78</v>
      </c>
      <c r="AY215" s="244" t="s">
        <v>118</v>
      </c>
    </row>
    <row r="216" s="13" customFormat="1">
      <c r="B216" s="245"/>
      <c r="C216" s="246"/>
      <c r="D216" s="231" t="s">
        <v>129</v>
      </c>
      <c r="E216" s="247" t="s">
        <v>1</v>
      </c>
      <c r="F216" s="248" t="s">
        <v>131</v>
      </c>
      <c r="G216" s="246"/>
      <c r="H216" s="249">
        <v>966.44000000000005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AT216" s="255" t="s">
        <v>129</v>
      </c>
      <c r="AU216" s="255" t="s">
        <v>83</v>
      </c>
      <c r="AV216" s="13" t="s">
        <v>125</v>
      </c>
      <c r="AW216" s="13" t="s">
        <v>33</v>
      </c>
      <c r="AX216" s="13" t="s">
        <v>86</v>
      </c>
      <c r="AY216" s="255" t="s">
        <v>118</v>
      </c>
    </row>
    <row r="217" s="1" customFormat="1" ht="24" customHeight="1">
      <c r="B217" s="37"/>
      <c r="C217" s="218" t="s">
        <v>7</v>
      </c>
      <c r="D217" s="218" t="s">
        <v>120</v>
      </c>
      <c r="E217" s="219" t="s">
        <v>254</v>
      </c>
      <c r="F217" s="220" t="s">
        <v>255</v>
      </c>
      <c r="G217" s="221" t="s">
        <v>123</v>
      </c>
      <c r="H217" s="222">
        <v>16.239999999999998</v>
      </c>
      <c r="I217" s="223"/>
      <c r="J217" s="224">
        <f>ROUND(I217*H217,2)</f>
        <v>0</v>
      </c>
      <c r="K217" s="220" t="s">
        <v>124</v>
      </c>
      <c r="L217" s="42"/>
      <c r="M217" s="225" t="s">
        <v>1</v>
      </c>
      <c r="N217" s="226" t="s">
        <v>43</v>
      </c>
      <c r="O217" s="85"/>
      <c r="P217" s="227">
        <f>O217*H217</f>
        <v>0</v>
      </c>
      <c r="Q217" s="227">
        <v>0</v>
      </c>
      <c r="R217" s="227">
        <f>Q217*H217</f>
        <v>0</v>
      </c>
      <c r="S217" s="227">
        <v>0</v>
      </c>
      <c r="T217" s="228">
        <f>S217*H217</f>
        <v>0</v>
      </c>
      <c r="AR217" s="229" t="s">
        <v>125</v>
      </c>
      <c r="AT217" s="229" t="s">
        <v>120</v>
      </c>
      <c r="AU217" s="229" t="s">
        <v>83</v>
      </c>
      <c r="AY217" s="16" t="s">
        <v>118</v>
      </c>
      <c r="BE217" s="230">
        <f>IF(N217="základní",J217,0)</f>
        <v>0</v>
      </c>
      <c r="BF217" s="230">
        <f>IF(N217="snížená",J217,0)</f>
        <v>0</v>
      </c>
      <c r="BG217" s="230">
        <f>IF(N217="zákl. přenesená",J217,0)</f>
        <v>0</v>
      </c>
      <c r="BH217" s="230">
        <f>IF(N217="sníž. přenesená",J217,0)</f>
        <v>0</v>
      </c>
      <c r="BI217" s="230">
        <f>IF(N217="nulová",J217,0)</f>
        <v>0</v>
      </c>
      <c r="BJ217" s="16" t="s">
        <v>86</v>
      </c>
      <c r="BK217" s="230">
        <f>ROUND(I217*H217,2)</f>
        <v>0</v>
      </c>
      <c r="BL217" s="16" t="s">
        <v>125</v>
      </c>
      <c r="BM217" s="229" t="s">
        <v>256</v>
      </c>
    </row>
    <row r="218" s="1" customFormat="1">
      <c r="B218" s="37"/>
      <c r="C218" s="38"/>
      <c r="D218" s="231" t="s">
        <v>127</v>
      </c>
      <c r="E218" s="38"/>
      <c r="F218" s="232" t="s">
        <v>257</v>
      </c>
      <c r="G218" s="38"/>
      <c r="H218" s="38"/>
      <c r="I218" s="134"/>
      <c r="J218" s="38"/>
      <c r="K218" s="38"/>
      <c r="L218" s="42"/>
      <c r="M218" s="233"/>
      <c r="N218" s="85"/>
      <c r="O218" s="85"/>
      <c r="P218" s="85"/>
      <c r="Q218" s="85"/>
      <c r="R218" s="85"/>
      <c r="S218" s="85"/>
      <c r="T218" s="86"/>
      <c r="AT218" s="16" t="s">
        <v>127</v>
      </c>
      <c r="AU218" s="16" t="s">
        <v>83</v>
      </c>
    </row>
    <row r="219" s="12" customFormat="1">
      <c r="B219" s="234"/>
      <c r="C219" s="235"/>
      <c r="D219" s="231" t="s">
        <v>129</v>
      </c>
      <c r="E219" s="236" t="s">
        <v>1</v>
      </c>
      <c r="F219" s="237" t="s">
        <v>258</v>
      </c>
      <c r="G219" s="235"/>
      <c r="H219" s="238">
        <v>16.239999999999998</v>
      </c>
      <c r="I219" s="239"/>
      <c r="J219" s="235"/>
      <c r="K219" s="235"/>
      <c r="L219" s="240"/>
      <c r="M219" s="241"/>
      <c r="N219" s="242"/>
      <c r="O219" s="242"/>
      <c r="P219" s="242"/>
      <c r="Q219" s="242"/>
      <c r="R219" s="242"/>
      <c r="S219" s="242"/>
      <c r="T219" s="243"/>
      <c r="AT219" s="244" t="s">
        <v>129</v>
      </c>
      <c r="AU219" s="244" t="s">
        <v>83</v>
      </c>
      <c r="AV219" s="12" t="s">
        <v>83</v>
      </c>
      <c r="AW219" s="12" t="s">
        <v>33</v>
      </c>
      <c r="AX219" s="12" t="s">
        <v>78</v>
      </c>
      <c r="AY219" s="244" t="s">
        <v>118</v>
      </c>
    </row>
    <row r="220" s="13" customFormat="1">
      <c r="B220" s="245"/>
      <c r="C220" s="246"/>
      <c r="D220" s="231" t="s">
        <v>129</v>
      </c>
      <c r="E220" s="247" t="s">
        <v>1</v>
      </c>
      <c r="F220" s="248" t="s">
        <v>131</v>
      </c>
      <c r="G220" s="246"/>
      <c r="H220" s="249">
        <v>16.239999999999998</v>
      </c>
      <c r="I220" s="250"/>
      <c r="J220" s="246"/>
      <c r="K220" s="246"/>
      <c r="L220" s="251"/>
      <c r="M220" s="252"/>
      <c r="N220" s="253"/>
      <c r="O220" s="253"/>
      <c r="P220" s="253"/>
      <c r="Q220" s="253"/>
      <c r="R220" s="253"/>
      <c r="S220" s="253"/>
      <c r="T220" s="254"/>
      <c r="AT220" s="255" t="s">
        <v>129</v>
      </c>
      <c r="AU220" s="255" t="s">
        <v>83</v>
      </c>
      <c r="AV220" s="13" t="s">
        <v>125</v>
      </c>
      <c r="AW220" s="13" t="s">
        <v>33</v>
      </c>
      <c r="AX220" s="13" t="s">
        <v>86</v>
      </c>
      <c r="AY220" s="255" t="s">
        <v>118</v>
      </c>
    </row>
    <row r="221" s="1" customFormat="1" ht="24" customHeight="1">
      <c r="B221" s="37"/>
      <c r="C221" s="218" t="s">
        <v>259</v>
      </c>
      <c r="D221" s="218" t="s">
        <v>120</v>
      </c>
      <c r="E221" s="219" t="s">
        <v>260</v>
      </c>
      <c r="F221" s="220" t="s">
        <v>261</v>
      </c>
      <c r="G221" s="221" t="s">
        <v>123</v>
      </c>
      <c r="H221" s="222">
        <v>43.799999999999997</v>
      </c>
      <c r="I221" s="223"/>
      <c r="J221" s="224">
        <f>ROUND(I221*H221,2)</f>
        <v>0</v>
      </c>
      <c r="K221" s="220" t="s">
        <v>1</v>
      </c>
      <c r="L221" s="42"/>
      <c r="M221" s="225" t="s">
        <v>1</v>
      </c>
      <c r="N221" s="226" t="s">
        <v>43</v>
      </c>
      <c r="O221" s="85"/>
      <c r="P221" s="227">
        <f>O221*H221</f>
        <v>0</v>
      </c>
      <c r="Q221" s="227">
        <v>0.216</v>
      </c>
      <c r="R221" s="227">
        <f>Q221*H221</f>
        <v>9.460799999999999</v>
      </c>
      <c r="S221" s="227">
        <v>0</v>
      </c>
      <c r="T221" s="228">
        <f>S221*H221</f>
        <v>0</v>
      </c>
      <c r="AR221" s="229" t="s">
        <v>125</v>
      </c>
      <c r="AT221" s="229" t="s">
        <v>120</v>
      </c>
      <c r="AU221" s="229" t="s">
        <v>83</v>
      </c>
      <c r="AY221" s="16" t="s">
        <v>118</v>
      </c>
      <c r="BE221" s="230">
        <f>IF(N221="základní",J221,0)</f>
        <v>0</v>
      </c>
      <c r="BF221" s="230">
        <f>IF(N221="snížená",J221,0)</f>
        <v>0</v>
      </c>
      <c r="BG221" s="230">
        <f>IF(N221="zákl. přenesená",J221,0)</f>
        <v>0</v>
      </c>
      <c r="BH221" s="230">
        <f>IF(N221="sníž. přenesená",J221,0)</f>
        <v>0</v>
      </c>
      <c r="BI221" s="230">
        <f>IF(N221="nulová",J221,0)</f>
        <v>0</v>
      </c>
      <c r="BJ221" s="16" t="s">
        <v>86</v>
      </c>
      <c r="BK221" s="230">
        <f>ROUND(I221*H221,2)</f>
        <v>0</v>
      </c>
      <c r="BL221" s="16" t="s">
        <v>125</v>
      </c>
      <c r="BM221" s="229" t="s">
        <v>262</v>
      </c>
    </row>
    <row r="222" s="1" customFormat="1">
      <c r="B222" s="37"/>
      <c r="C222" s="38"/>
      <c r="D222" s="231" t="s">
        <v>127</v>
      </c>
      <c r="E222" s="38"/>
      <c r="F222" s="232" t="s">
        <v>263</v>
      </c>
      <c r="G222" s="38"/>
      <c r="H222" s="38"/>
      <c r="I222" s="134"/>
      <c r="J222" s="38"/>
      <c r="K222" s="38"/>
      <c r="L222" s="42"/>
      <c r="M222" s="233"/>
      <c r="N222" s="85"/>
      <c r="O222" s="85"/>
      <c r="P222" s="85"/>
      <c r="Q222" s="85"/>
      <c r="R222" s="85"/>
      <c r="S222" s="85"/>
      <c r="T222" s="86"/>
      <c r="AT222" s="16" t="s">
        <v>127</v>
      </c>
      <c r="AU222" s="16" t="s">
        <v>83</v>
      </c>
    </row>
    <row r="223" s="12" customFormat="1">
      <c r="B223" s="234"/>
      <c r="C223" s="235"/>
      <c r="D223" s="231" t="s">
        <v>129</v>
      </c>
      <c r="E223" s="236" t="s">
        <v>1</v>
      </c>
      <c r="F223" s="237" t="s">
        <v>264</v>
      </c>
      <c r="G223" s="235"/>
      <c r="H223" s="238">
        <v>43.799999999999997</v>
      </c>
      <c r="I223" s="239"/>
      <c r="J223" s="235"/>
      <c r="K223" s="235"/>
      <c r="L223" s="240"/>
      <c r="M223" s="241"/>
      <c r="N223" s="242"/>
      <c r="O223" s="242"/>
      <c r="P223" s="242"/>
      <c r="Q223" s="242"/>
      <c r="R223" s="242"/>
      <c r="S223" s="242"/>
      <c r="T223" s="243"/>
      <c r="AT223" s="244" t="s">
        <v>129</v>
      </c>
      <c r="AU223" s="244" t="s">
        <v>83</v>
      </c>
      <c r="AV223" s="12" t="s">
        <v>83</v>
      </c>
      <c r="AW223" s="12" t="s">
        <v>33</v>
      </c>
      <c r="AX223" s="12" t="s">
        <v>78</v>
      </c>
      <c r="AY223" s="244" t="s">
        <v>118</v>
      </c>
    </row>
    <row r="224" s="13" customFormat="1">
      <c r="B224" s="245"/>
      <c r="C224" s="246"/>
      <c r="D224" s="231" t="s">
        <v>129</v>
      </c>
      <c r="E224" s="247" t="s">
        <v>1</v>
      </c>
      <c r="F224" s="248" t="s">
        <v>131</v>
      </c>
      <c r="G224" s="246"/>
      <c r="H224" s="249">
        <v>43.799999999999997</v>
      </c>
      <c r="I224" s="250"/>
      <c r="J224" s="246"/>
      <c r="K224" s="246"/>
      <c r="L224" s="251"/>
      <c r="M224" s="252"/>
      <c r="N224" s="253"/>
      <c r="O224" s="253"/>
      <c r="P224" s="253"/>
      <c r="Q224" s="253"/>
      <c r="R224" s="253"/>
      <c r="S224" s="253"/>
      <c r="T224" s="254"/>
      <c r="AT224" s="255" t="s">
        <v>129</v>
      </c>
      <c r="AU224" s="255" t="s">
        <v>83</v>
      </c>
      <c r="AV224" s="13" t="s">
        <v>125</v>
      </c>
      <c r="AW224" s="13" t="s">
        <v>33</v>
      </c>
      <c r="AX224" s="13" t="s">
        <v>86</v>
      </c>
      <c r="AY224" s="255" t="s">
        <v>118</v>
      </c>
    </row>
    <row r="225" s="1" customFormat="1" ht="24" customHeight="1">
      <c r="B225" s="37"/>
      <c r="C225" s="218" t="s">
        <v>265</v>
      </c>
      <c r="D225" s="218" t="s">
        <v>120</v>
      </c>
      <c r="E225" s="219" t="s">
        <v>266</v>
      </c>
      <c r="F225" s="220" t="s">
        <v>267</v>
      </c>
      <c r="G225" s="221" t="s">
        <v>123</v>
      </c>
      <c r="H225" s="222">
        <v>801.39999999999998</v>
      </c>
      <c r="I225" s="223"/>
      <c r="J225" s="224">
        <f>ROUND(I225*H225,2)</f>
        <v>0</v>
      </c>
      <c r="K225" s="220" t="s">
        <v>1</v>
      </c>
      <c r="L225" s="42"/>
      <c r="M225" s="225" t="s">
        <v>1</v>
      </c>
      <c r="N225" s="226" t="s">
        <v>43</v>
      </c>
      <c r="O225" s="85"/>
      <c r="P225" s="227">
        <f>O225*H225</f>
        <v>0</v>
      </c>
      <c r="Q225" s="227">
        <v>0.32400000000000001</v>
      </c>
      <c r="R225" s="227">
        <f>Q225*H225</f>
        <v>259.65359999999998</v>
      </c>
      <c r="S225" s="227">
        <v>0</v>
      </c>
      <c r="T225" s="228">
        <f>S225*H225</f>
        <v>0</v>
      </c>
      <c r="AR225" s="229" t="s">
        <v>125</v>
      </c>
      <c r="AT225" s="229" t="s">
        <v>120</v>
      </c>
      <c r="AU225" s="229" t="s">
        <v>83</v>
      </c>
      <c r="AY225" s="16" t="s">
        <v>118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16" t="s">
        <v>86</v>
      </c>
      <c r="BK225" s="230">
        <f>ROUND(I225*H225,2)</f>
        <v>0</v>
      </c>
      <c r="BL225" s="16" t="s">
        <v>125</v>
      </c>
      <c r="BM225" s="229" t="s">
        <v>268</v>
      </c>
    </row>
    <row r="226" s="1" customFormat="1">
      <c r="B226" s="37"/>
      <c r="C226" s="38"/>
      <c r="D226" s="231" t="s">
        <v>127</v>
      </c>
      <c r="E226" s="38"/>
      <c r="F226" s="232" t="s">
        <v>269</v>
      </c>
      <c r="G226" s="38"/>
      <c r="H226" s="38"/>
      <c r="I226" s="134"/>
      <c r="J226" s="38"/>
      <c r="K226" s="38"/>
      <c r="L226" s="42"/>
      <c r="M226" s="233"/>
      <c r="N226" s="85"/>
      <c r="O226" s="85"/>
      <c r="P226" s="85"/>
      <c r="Q226" s="85"/>
      <c r="R226" s="85"/>
      <c r="S226" s="85"/>
      <c r="T226" s="86"/>
      <c r="AT226" s="16" t="s">
        <v>127</v>
      </c>
      <c r="AU226" s="16" t="s">
        <v>83</v>
      </c>
    </row>
    <row r="227" s="12" customFormat="1">
      <c r="B227" s="234"/>
      <c r="C227" s="235"/>
      <c r="D227" s="231" t="s">
        <v>129</v>
      </c>
      <c r="E227" s="236" t="s">
        <v>1</v>
      </c>
      <c r="F227" s="237" t="s">
        <v>270</v>
      </c>
      <c r="G227" s="235"/>
      <c r="H227" s="238">
        <v>801.39999999999998</v>
      </c>
      <c r="I227" s="239"/>
      <c r="J227" s="235"/>
      <c r="K227" s="235"/>
      <c r="L227" s="240"/>
      <c r="M227" s="241"/>
      <c r="N227" s="242"/>
      <c r="O227" s="242"/>
      <c r="P227" s="242"/>
      <c r="Q227" s="242"/>
      <c r="R227" s="242"/>
      <c r="S227" s="242"/>
      <c r="T227" s="243"/>
      <c r="AT227" s="244" t="s">
        <v>129</v>
      </c>
      <c r="AU227" s="244" t="s">
        <v>83</v>
      </c>
      <c r="AV227" s="12" t="s">
        <v>83</v>
      </c>
      <c r="AW227" s="12" t="s">
        <v>33</v>
      </c>
      <c r="AX227" s="12" t="s">
        <v>78</v>
      </c>
      <c r="AY227" s="244" t="s">
        <v>118</v>
      </c>
    </row>
    <row r="228" s="13" customFormat="1">
      <c r="B228" s="245"/>
      <c r="C228" s="246"/>
      <c r="D228" s="231" t="s">
        <v>129</v>
      </c>
      <c r="E228" s="247" t="s">
        <v>1</v>
      </c>
      <c r="F228" s="248" t="s">
        <v>131</v>
      </c>
      <c r="G228" s="246"/>
      <c r="H228" s="249">
        <v>801.39999999999998</v>
      </c>
      <c r="I228" s="250"/>
      <c r="J228" s="246"/>
      <c r="K228" s="246"/>
      <c r="L228" s="251"/>
      <c r="M228" s="252"/>
      <c r="N228" s="253"/>
      <c r="O228" s="253"/>
      <c r="P228" s="253"/>
      <c r="Q228" s="253"/>
      <c r="R228" s="253"/>
      <c r="S228" s="253"/>
      <c r="T228" s="254"/>
      <c r="AT228" s="255" t="s">
        <v>129</v>
      </c>
      <c r="AU228" s="255" t="s">
        <v>83</v>
      </c>
      <c r="AV228" s="13" t="s">
        <v>125</v>
      </c>
      <c r="AW228" s="13" t="s">
        <v>33</v>
      </c>
      <c r="AX228" s="13" t="s">
        <v>86</v>
      </c>
      <c r="AY228" s="255" t="s">
        <v>118</v>
      </c>
    </row>
    <row r="229" s="1" customFormat="1" ht="24" customHeight="1">
      <c r="B229" s="37"/>
      <c r="C229" s="218" t="s">
        <v>271</v>
      </c>
      <c r="D229" s="218" t="s">
        <v>120</v>
      </c>
      <c r="E229" s="219" t="s">
        <v>272</v>
      </c>
      <c r="F229" s="220" t="s">
        <v>273</v>
      </c>
      <c r="G229" s="221" t="s">
        <v>123</v>
      </c>
      <c r="H229" s="222">
        <v>73</v>
      </c>
      <c r="I229" s="223"/>
      <c r="J229" s="224">
        <f>ROUND(I229*H229,2)</f>
        <v>0</v>
      </c>
      <c r="K229" s="220" t="s">
        <v>124</v>
      </c>
      <c r="L229" s="42"/>
      <c r="M229" s="225" t="s">
        <v>1</v>
      </c>
      <c r="N229" s="226" t="s">
        <v>43</v>
      </c>
      <c r="O229" s="85"/>
      <c r="P229" s="227">
        <f>O229*H229</f>
        <v>0</v>
      </c>
      <c r="Q229" s="227">
        <v>0.10434</v>
      </c>
      <c r="R229" s="227">
        <f>Q229*H229</f>
        <v>7.6168200000000006</v>
      </c>
      <c r="S229" s="227">
        <v>0</v>
      </c>
      <c r="T229" s="228">
        <f>S229*H229</f>
        <v>0</v>
      </c>
      <c r="AR229" s="229" t="s">
        <v>125</v>
      </c>
      <c r="AT229" s="229" t="s">
        <v>120</v>
      </c>
      <c r="AU229" s="229" t="s">
        <v>83</v>
      </c>
      <c r="AY229" s="16" t="s">
        <v>118</v>
      </c>
      <c r="BE229" s="230">
        <f>IF(N229="základní",J229,0)</f>
        <v>0</v>
      </c>
      <c r="BF229" s="230">
        <f>IF(N229="snížená",J229,0)</f>
        <v>0</v>
      </c>
      <c r="BG229" s="230">
        <f>IF(N229="zákl. přenesená",J229,0)</f>
        <v>0</v>
      </c>
      <c r="BH229" s="230">
        <f>IF(N229="sníž. přenesená",J229,0)</f>
        <v>0</v>
      </c>
      <c r="BI229" s="230">
        <f>IF(N229="nulová",J229,0)</f>
        <v>0</v>
      </c>
      <c r="BJ229" s="16" t="s">
        <v>86</v>
      </c>
      <c r="BK229" s="230">
        <f>ROUND(I229*H229,2)</f>
        <v>0</v>
      </c>
      <c r="BL229" s="16" t="s">
        <v>125</v>
      </c>
      <c r="BM229" s="229" t="s">
        <v>274</v>
      </c>
    </row>
    <row r="230" s="1" customFormat="1">
      <c r="B230" s="37"/>
      <c r="C230" s="38"/>
      <c r="D230" s="231" t="s">
        <v>127</v>
      </c>
      <c r="E230" s="38"/>
      <c r="F230" s="232" t="s">
        <v>275</v>
      </c>
      <c r="G230" s="38"/>
      <c r="H230" s="38"/>
      <c r="I230" s="134"/>
      <c r="J230" s="38"/>
      <c r="K230" s="38"/>
      <c r="L230" s="42"/>
      <c r="M230" s="233"/>
      <c r="N230" s="85"/>
      <c r="O230" s="85"/>
      <c r="P230" s="85"/>
      <c r="Q230" s="85"/>
      <c r="R230" s="85"/>
      <c r="S230" s="85"/>
      <c r="T230" s="86"/>
      <c r="AT230" s="16" t="s">
        <v>127</v>
      </c>
      <c r="AU230" s="16" t="s">
        <v>83</v>
      </c>
    </row>
    <row r="231" s="12" customFormat="1">
      <c r="B231" s="234"/>
      <c r="C231" s="235"/>
      <c r="D231" s="231" t="s">
        <v>129</v>
      </c>
      <c r="E231" s="236" t="s">
        <v>1</v>
      </c>
      <c r="F231" s="237" t="s">
        <v>276</v>
      </c>
      <c r="G231" s="235"/>
      <c r="H231" s="238">
        <v>72.667000000000002</v>
      </c>
      <c r="I231" s="239"/>
      <c r="J231" s="235"/>
      <c r="K231" s="235"/>
      <c r="L231" s="240"/>
      <c r="M231" s="241"/>
      <c r="N231" s="242"/>
      <c r="O231" s="242"/>
      <c r="P231" s="242"/>
      <c r="Q231" s="242"/>
      <c r="R231" s="242"/>
      <c r="S231" s="242"/>
      <c r="T231" s="243"/>
      <c r="AT231" s="244" t="s">
        <v>129</v>
      </c>
      <c r="AU231" s="244" t="s">
        <v>83</v>
      </c>
      <c r="AV231" s="12" t="s">
        <v>83</v>
      </c>
      <c r="AW231" s="12" t="s">
        <v>33</v>
      </c>
      <c r="AX231" s="12" t="s">
        <v>78</v>
      </c>
      <c r="AY231" s="244" t="s">
        <v>118</v>
      </c>
    </row>
    <row r="232" s="13" customFormat="1">
      <c r="B232" s="245"/>
      <c r="C232" s="246"/>
      <c r="D232" s="231" t="s">
        <v>129</v>
      </c>
      <c r="E232" s="247" t="s">
        <v>1</v>
      </c>
      <c r="F232" s="248" t="s">
        <v>131</v>
      </c>
      <c r="G232" s="246"/>
      <c r="H232" s="249">
        <v>72.667000000000002</v>
      </c>
      <c r="I232" s="250"/>
      <c r="J232" s="246"/>
      <c r="K232" s="246"/>
      <c r="L232" s="251"/>
      <c r="M232" s="252"/>
      <c r="N232" s="253"/>
      <c r="O232" s="253"/>
      <c r="P232" s="253"/>
      <c r="Q232" s="253"/>
      <c r="R232" s="253"/>
      <c r="S232" s="253"/>
      <c r="T232" s="254"/>
      <c r="AT232" s="255" t="s">
        <v>129</v>
      </c>
      <c r="AU232" s="255" t="s">
        <v>83</v>
      </c>
      <c r="AV232" s="13" t="s">
        <v>125</v>
      </c>
      <c r="AW232" s="13" t="s">
        <v>33</v>
      </c>
      <c r="AX232" s="13" t="s">
        <v>78</v>
      </c>
      <c r="AY232" s="255" t="s">
        <v>118</v>
      </c>
    </row>
    <row r="233" s="12" customFormat="1">
      <c r="B233" s="234"/>
      <c r="C233" s="235"/>
      <c r="D233" s="231" t="s">
        <v>129</v>
      </c>
      <c r="E233" s="236" t="s">
        <v>1</v>
      </c>
      <c r="F233" s="237" t="s">
        <v>277</v>
      </c>
      <c r="G233" s="235"/>
      <c r="H233" s="238">
        <v>73</v>
      </c>
      <c r="I233" s="239"/>
      <c r="J233" s="235"/>
      <c r="K233" s="235"/>
      <c r="L233" s="240"/>
      <c r="M233" s="241"/>
      <c r="N233" s="242"/>
      <c r="O233" s="242"/>
      <c r="P233" s="242"/>
      <c r="Q233" s="242"/>
      <c r="R233" s="242"/>
      <c r="S233" s="242"/>
      <c r="T233" s="243"/>
      <c r="AT233" s="244" t="s">
        <v>129</v>
      </c>
      <c r="AU233" s="244" t="s">
        <v>83</v>
      </c>
      <c r="AV233" s="12" t="s">
        <v>83</v>
      </c>
      <c r="AW233" s="12" t="s">
        <v>33</v>
      </c>
      <c r="AX233" s="12" t="s">
        <v>86</v>
      </c>
      <c r="AY233" s="244" t="s">
        <v>118</v>
      </c>
    </row>
    <row r="234" s="1" customFormat="1" ht="24" customHeight="1">
      <c r="B234" s="37"/>
      <c r="C234" s="218" t="s">
        <v>278</v>
      </c>
      <c r="D234" s="218" t="s">
        <v>120</v>
      </c>
      <c r="E234" s="219" t="s">
        <v>279</v>
      </c>
      <c r="F234" s="220" t="s">
        <v>280</v>
      </c>
      <c r="G234" s="221" t="s">
        <v>123</v>
      </c>
      <c r="H234" s="222">
        <v>4722.6300000000001</v>
      </c>
      <c r="I234" s="223"/>
      <c r="J234" s="224">
        <f>ROUND(I234*H234,2)</f>
        <v>0</v>
      </c>
      <c r="K234" s="220" t="s">
        <v>124</v>
      </c>
      <c r="L234" s="42"/>
      <c r="M234" s="225" t="s">
        <v>1</v>
      </c>
      <c r="N234" s="226" t="s">
        <v>43</v>
      </c>
      <c r="O234" s="85"/>
      <c r="P234" s="227">
        <f>O234*H234</f>
        <v>0</v>
      </c>
      <c r="Q234" s="227">
        <v>0</v>
      </c>
      <c r="R234" s="227">
        <f>Q234*H234</f>
        <v>0</v>
      </c>
      <c r="S234" s="227">
        <v>0</v>
      </c>
      <c r="T234" s="228">
        <f>S234*H234</f>
        <v>0</v>
      </c>
      <c r="AR234" s="229" t="s">
        <v>125</v>
      </c>
      <c r="AT234" s="229" t="s">
        <v>120</v>
      </c>
      <c r="AU234" s="229" t="s">
        <v>83</v>
      </c>
      <c r="AY234" s="16" t="s">
        <v>118</v>
      </c>
      <c r="BE234" s="230">
        <f>IF(N234="základní",J234,0)</f>
        <v>0</v>
      </c>
      <c r="BF234" s="230">
        <f>IF(N234="snížená",J234,0)</f>
        <v>0</v>
      </c>
      <c r="BG234" s="230">
        <f>IF(N234="zákl. přenesená",J234,0)</f>
        <v>0</v>
      </c>
      <c r="BH234" s="230">
        <f>IF(N234="sníž. přenesená",J234,0)</f>
        <v>0</v>
      </c>
      <c r="BI234" s="230">
        <f>IF(N234="nulová",J234,0)</f>
        <v>0</v>
      </c>
      <c r="BJ234" s="16" t="s">
        <v>86</v>
      </c>
      <c r="BK234" s="230">
        <f>ROUND(I234*H234,2)</f>
        <v>0</v>
      </c>
      <c r="BL234" s="16" t="s">
        <v>125</v>
      </c>
      <c r="BM234" s="229" t="s">
        <v>281</v>
      </c>
    </row>
    <row r="235" s="1" customFormat="1">
      <c r="B235" s="37"/>
      <c r="C235" s="38"/>
      <c r="D235" s="231" t="s">
        <v>127</v>
      </c>
      <c r="E235" s="38"/>
      <c r="F235" s="232" t="s">
        <v>282</v>
      </c>
      <c r="G235" s="38"/>
      <c r="H235" s="38"/>
      <c r="I235" s="134"/>
      <c r="J235" s="38"/>
      <c r="K235" s="38"/>
      <c r="L235" s="42"/>
      <c r="M235" s="233"/>
      <c r="N235" s="85"/>
      <c r="O235" s="85"/>
      <c r="P235" s="85"/>
      <c r="Q235" s="85"/>
      <c r="R235" s="85"/>
      <c r="S235" s="85"/>
      <c r="T235" s="86"/>
      <c r="AT235" s="16" t="s">
        <v>127</v>
      </c>
      <c r="AU235" s="16" t="s">
        <v>83</v>
      </c>
    </row>
    <row r="236" s="12" customFormat="1">
      <c r="B236" s="234"/>
      <c r="C236" s="235"/>
      <c r="D236" s="231" t="s">
        <v>129</v>
      </c>
      <c r="E236" s="236" t="s">
        <v>1</v>
      </c>
      <c r="F236" s="237" t="s">
        <v>283</v>
      </c>
      <c r="G236" s="235"/>
      <c r="H236" s="238">
        <v>4722.6300000000001</v>
      </c>
      <c r="I236" s="239"/>
      <c r="J236" s="235"/>
      <c r="K236" s="235"/>
      <c r="L236" s="240"/>
      <c r="M236" s="241"/>
      <c r="N236" s="242"/>
      <c r="O236" s="242"/>
      <c r="P236" s="242"/>
      <c r="Q236" s="242"/>
      <c r="R236" s="242"/>
      <c r="S236" s="242"/>
      <c r="T236" s="243"/>
      <c r="AT236" s="244" t="s">
        <v>129</v>
      </c>
      <c r="AU236" s="244" t="s">
        <v>83</v>
      </c>
      <c r="AV236" s="12" t="s">
        <v>83</v>
      </c>
      <c r="AW236" s="12" t="s">
        <v>33</v>
      </c>
      <c r="AX236" s="12" t="s">
        <v>86</v>
      </c>
      <c r="AY236" s="244" t="s">
        <v>118</v>
      </c>
    </row>
    <row r="237" s="1" customFormat="1" ht="24" customHeight="1">
      <c r="B237" s="37"/>
      <c r="C237" s="218" t="s">
        <v>284</v>
      </c>
      <c r="D237" s="218" t="s">
        <v>120</v>
      </c>
      <c r="E237" s="219" t="s">
        <v>285</v>
      </c>
      <c r="F237" s="220" t="s">
        <v>286</v>
      </c>
      <c r="G237" s="221" t="s">
        <v>123</v>
      </c>
      <c r="H237" s="222">
        <v>4722.6300000000001</v>
      </c>
      <c r="I237" s="223"/>
      <c r="J237" s="224">
        <f>ROUND(I237*H237,2)</f>
        <v>0</v>
      </c>
      <c r="K237" s="220" t="s">
        <v>124</v>
      </c>
      <c r="L237" s="42"/>
      <c r="M237" s="225" t="s">
        <v>1</v>
      </c>
      <c r="N237" s="226" t="s">
        <v>43</v>
      </c>
      <c r="O237" s="85"/>
      <c r="P237" s="227">
        <f>O237*H237</f>
        <v>0</v>
      </c>
      <c r="Q237" s="227">
        <v>0</v>
      </c>
      <c r="R237" s="227">
        <f>Q237*H237</f>
        <v>0</v>
      </c>
      <c r="S237" s="227">
        <v>0</v>
      </c>
      <c r="T237" s="228">
        <f>S237*H237</f>
        <v>0</v>
      </c>
      <c r="AR237" s="229" t="s">
        <v>125</v>
      </c>
      <c r="AT237" s="229" t="s">
        <v>120</v>
      </c>
      <c r="AU237" s="229" t="s">
        <v>83</v>
      </c>
      <c r="AY237" s="16" t="s">
        <v>118</v>
      </c>
      <c r="BE237" s="230">
        <f>IF(N237="základní",J237,0)</f>
        <v>0</v>
      </c>
      <c r="BF237" s="230">
        <f>IF(N237="snížená",J237,0)</f>
        <v>0</v>
      </c>
      <c r="BG237" s="230">
        <f>IF(N237="zákl. přenesená",J237,0)</f>
        <v>0</v>
      </c>
      <c r="BH237" s="230">
        <f>IF(N237="sníž. přenesená",J237,0)</f>
        <v>0</v>
      </c>
      <c r="BI237" s="230">
        <f>IF(N237="nulová",J237,0)</f>
        <v>0</v>
      </c>
      <c r="BJ237" s="16" t="s">
        <v>86</v>
      </c>
      <c r="BK237" s="230">
        <f>ROUND(I237*H237,2)</f>
        <v>0</v>
      </c>
      <c r="BL237" s="16" t="s">
        <v>125</v>
      </c>
      <c r="BM237" s="229" t="s">
        <v>287</v>
      </c>
    </row>
    <row r="238" s="1" customFormat="1">
      <c r="B238" s="37"/>
      <c r="C238" s="38"/>
      <c r="D238" s="231" t="s">
        <v>127</v>
      </c>
      <c r="E238" s="38"/>
      <c r="F238" s="232" t="s">
        <v>288</v>
      </c>
      <c r="G238" s="38"/>
      <c r="H238" s="38"/>
      <c r="I238" s="134"/>
      <c r="J238" s="38"/>
      <c r="K238" s="38"/>
      <c r="L238" s="42"/>
      <c r="M238" s="233"/>
      <c r="N238" s="85"/>
      <c r="O238" s="85"/>
      <c r="P238" s="85"/>
      <c r="Q238" s="85"/>
      <c r="R238" s="85"/>
      <c r="S238" s="85"/>
      <c r="T238" s="86"/>
      <c r="AT238" s="16" t="s">
        <v>127</v>
      </c>
      <c r="AU238" s="16" t="s">
        <v>83</v>
      </c>
    </row>
    <row r="239" s="12" customFormat="1">
      <c r="B239" s="234"/>
      <c r="C239" s="235"/>
      <c r="D239" s="231" t="s">
        <v>129</v>
      </c>
      <c r="E239" s="236" t="s">
        <v>1</v>
      </c>
      <c r="F239" s="237" t="s">
        <v>283</v>
      </c>
      <c r="G239" s="235"/>
      <c r="H239" s="238">
        <v>4722.6300000000001</v>
      </c>
      <c r="I239" s="239"/>
      <c r="J239" s="235"/>
      <c r="K239" s="235"/>
      <c r="L239" s="240"/>
      <c r="M239" s="241"/>
      <c r="N239" s="242"/>
      <c r="O239" s="242"/>
      <c r="P239" s="242"/>
      <c r="Q239" s="242"/>
      <c r="R239" s="242"/>
      <c r="S239" s="242"/>
      <c r="T239" s="243"/>
      <c r="AT239" s="244" t="s">
        <v>129</v>
      </c>
      <c r="AU239" s="244" t="s">
        <v>83</v>
      </c>
      <c r="AV239" s="12" t="s">
        <v>83</v>
      </c>
      <c r="AW239" s="12" t="s">
        <v>33</v>
      </c>
      <c r="AX239" s="12" t="s">
        <v>86</v>
      </c>
      <c r="AY239" s="244" t="s">
        <v>118</v>
      </c>
    </row>
    <row r="240" s="1" customFormat="1" ht="24" customHeight="1">
      <c r="B240" s="37"/>
      <c r="C240" s="218" t="s">
        <v>289</v>
      </c>
      <c r="D240" s="218" t="s">
        <v>120</v>
      </c>
      <c r="E240" s="219" t="s">
        <v>290</v>
      </c>
      <c r="F240" s="220" t="s">
        <v>291</v>
      </c>
      <c r="G240" s="221" t="s">
        <v>123</v>
      </c>
      <c r="H240" s="222">
        <v>4722.6300000000001</v>
      </c>
      <c r="I240" s="223"/>
      <c r="J240" s="224">
        <f>ROUND(I240*H240,2)</f>
        <v>0</v>
      </c>
      <c r="K240" s="220" t="s">
        <v>124</v>
      </c>
      <c r="L240" s="42"/>
      <c r="M240" s="225" t="s">
        <v>1</v>
      </c>
      <c r="N240" s="226" t="s">
        <v>43</v>
      </c>
      <c r="O240" s="85"/>
      <c r="P240" s="227">
        <f>O240*H240</f>
        <v>0</v>
      </c>
      <c r="Q240" s="227">
        <v>0</v>
      </c>
      <c r="R240" s="227">
        <f>Q240*H240</f>
        <v>0</v>
      </c>
      <c r="S240" s="227">
        <v>0</v>
      </c>
      <c r="T240" s="228">
        <f>S240*H240</f>
        <v>0</v>
      </c>
      <c r="AR240" s="229" t="s">
        <v>125</v>
      </c>
      <c r="AT240" s="229" t="s">
        <v>120</v>
      </c>
      <c r="AU240" s="229" t="s">
        <v>83</v>
      </c>
      <c r="AY240" s="16" t="s">
        <v>118</v>
      </c>
      <c r="BE240" s="230">
        <f>IF(N240="základní",J240,0)</f>
        <v>0</v>
      </c>
      <c r="BF240" s="230">
        <f>IF(N240="snížená",J240,0)</f>
        <v>0</v>
      </c>
      <c r="BG240" s="230">
        <f>IF(N240="zákl. přenesená",J240,0)</f>
        <v>0</v>
      </c>
      <c r="BH240" s="230">
        <f>IF(N240="sníž. přenesená",J240,0)</f>
        <v>0</v>
      </c>
      <c r="BI240" s="230">
        <f>IF(N240="nulová",J240,0)</f>
        <v>0</v>
      </c>
      <c r="BJ240" s="16" t="s">
        <v>86</v>
      </c>
      <c r="BK240" s="230">
        <f>ROUND(I240*H240,2)</f>
        <v>0</v>
      </c>
      <c r="BL240" s="16" t="s">
        <v>125</v>
      </c>
      <c r="BM240" s="229" t="s">
        <v>292</v>
      </c>
    </row>
    <row r="241" s="1" customFormat="1">
      <c r="B241" s="37"/>
      <c r="C241" s="38"/>
      <c r="D241" s="231" t="s">
        <v>127</v>
      </c>
      <c r="E241" s="38"/>
      <c r="F241" s="232" t="s">
        <v>293</v>
      </c>
      <c r="G241" s="38"/>
      <c r="H241" s="38"/>
      <c r="I241" s="134"/>
      <c r="J241" s="38"/>
      <c r="K241" s="38"/>
      <c r="L241" s="42"/>
      <c r="M241" s="233"/>
      <c r="N241" s="85"/>
      <c r="O241" s="85"/>
      <c r="P241" s="85"/>
      <c r="Q241" s="85"/>
      <c r="R241" s="85"/>
      <c r="S241" s="85"/>
      <c r="T241" s="86"/>
      <c r="AT241" s="16" t="s">
        <v>127</v>
      </c>
      <c r="AU241" s="16" t="s">
        <v>83</v>
      </c>
    </row>
    <row r="242" s="12" customFormat="1">
      <c r="B242" s="234"/>
      <c r="C242" s="235"/>
      <c r="D242" s="231" t="s">
        <v>129</v>
      </c>
      <c r="E242" s="236" t="s">
        <v>1</v>
      </c>
      <c r="F242" s="237" t="s">
        <v>283</v>
      </c>
      <c r="G242" s="235"/>
      <c r="H242" s="238">
        <v>4722.6300000000001</v>
      </c>
      <c r="I242" s="239"/>
      <c r="J242" s="235"/>
      <c r="K242" s="235"/>
      <c r="L242" s="240"/>
      <c r="M242" s="241"/>
      <c r="N242" s="242"/>
      <c r="O242" s="242"/>
      <c r="P242" s="242"/>
      <c r="Q242" s="242"/>
      <c r="R242" s="242"/>
      <c r="S242" s="242"/>
      <c r="T242" s="243"/>
      <c r="AT242" s="244" t="s">
        <v>129</v>
      </c>
      <c r="AU242" s="244" t="s">
        <v>83</v>
      </c>
      <c r="AV242" s="12" t="s">
        <v>83</v>
      </c>
      <c r="AW242" s="12" t="s">
        <v>33</v>
      </c>
      <c r="AX242" s="12" t="s">
        <v>78</v>
      </c>
      <c r="AY242" s="244" t="s">
        <v>118</v>
      </c>
    </row>
    <row r="243" s="13" customFormat="1">
      <c r="B243" s="245"/>
      <c r="C243" s="246"/>
      <c r="D243" s="231" t="s">
        <v>129</v>
      </c>
      <c r="E243" s="247" t="s">
        <v>1</v>
      </c>
      <c r="F243" s="248" t="s">
        <v>131</v>
      </c>
      <c r="G243" s="246"/>
      <c r="H243" s="249">
        <v>4722.6300000000001</v>
      </c>
      <c r="I243" s="250"/>
      <c r="J243" s="246"/>
      <c r="K243" s="246"/>
      <c r="L243" s="251"/>
      <c r="M243" s="252"/>
      <c r="N243" s="253"/>
      <c r="O243" s="253"/>
      <c r="P243" s="253"/>
      <c r="Q243" s="253"/>
      <c r="R243" s="253"/>
      <c r="S243" s="253"/>
      <c r="T243" s="254"/>
      <c r="AT243" s="255" t="s">
        <v>129</v>
      </c>
      <c r="AU243" s="255" t="s">
        <v>83</v>
      </c>
      <c r="AV243" s="13" t="s">
        <v>125</v>
      </c>
      <c r="AW243" s="13" t="s">
        <v>33</v>
      </c>
      <c r="AX243" s="13" t="s">
        <v>86</v>
      </c>
      <c r="AY243" s="255" t="s">
        <v>118</v>
      </c>
    </row>
    <row r="244" s="1" customFormat="1" ht="36" customHeight="1">
      <c r="B244" s="37"/>
      <c r="C244" s="218" t="s">
        <v>294</v>
      </c>
      <c r="D244" s="218" t="s">
        <v>120</v>
      </c>
      <c r="E244" s="219" t="s">
        <v>295</v>
      </c>
      <c r="F244" s="220" t="s">
        <v>296</v>
      </c>
      <c r="G244" s="221" t="s">
        <v>123</v>
      </c>
      <c r="H244" s="222">
        <v>4722.6300000000001</v>
      </c>
      <c r="I244" s="223"/>
      <c r="J244" s="224">
        <f>ROUND(I244*H244,2)</f>
        <v>0</v>
      </c>
      <c r="K244" s="220" t="s">
        <v>124</v>
      </c>
      <c r="L244" s="42"/>
      <c r="M244" s="225" t="s">
        <v>1</v>
      </c>
      <c r="N244" s="226" t="s">
        <v>43</v>
      </c>
      <c r="O244" s="85"/>
      <c r="P244" s="227">
        <f>O244*H244</f>
        <v>0</v>
      </c>
      <c r="Q244" s="227">
        <v>0</v>
      </c>
      <c r="R244" s="227">
        <f>Q244*H244</f>
        <v>0</v>
      </c>
      <c r="S244" s="227">
        <v>0</v>
      </c>
      <c r="T244" s="228">
        <f>S244*H244</f>
        <v>0</v>
      </c>
      <c r="AR244" s="229" t="s">
        <v>125</v>
      </c>
      <c r="AT244" s="229" t="s">
        <v>120</v>
      </c>
      <c r="AU244" s="229" t="s">
        <v>83</v>
      </c>
      <c r="AY244" s="16" t="s">
        <v>118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16" t="s">
        <v>86</v>
      </c>
      <c r="BK244" s="230">
        <f>ROUND(I244*H244,2)</f>
        <v>0</v>
      </c>
      <c r="BL244" s="16" t="s">
        <v>125</v>
      </c>
      <c r="BM244" s="229" t="s">
        <v>297</v>
      </c>
    </row>
    <row r="245" s="1" customFormat="1">
      <c r="B245" s="37"/>
      <c r="C245" s="38"/>
      <c r="D245" s="231" t="s">
        <v>127</v>
      </c>
      <c r="E245" s="38"/>
      <c r="F245" s="232" t="s">
        <v>298</v>
      </c>
      <c r="G245" s="38"/>
      <c r="H245" s="38"/>
      <c r="I245" s="134"/>
      <c r="J245" s="38"/>
      <c r="K245" s="38"/>
      <c r="L245" s="42"/>
      <c r="M245" s="233"/>
      <c r="N245" s="85"/>
      <c r="O245" s="85"/>
      <c r="P245" s="85"/>
      <c r="Q245" s="85"/>
      <c r="R245" s="85"/>
      <c r="S245" s="85"/>
      <c r="T245" s="86"/>
      <c r="AT245" s="16" t="s">
        <v>127</v>
      </c>
      <c r="AU245" s="16" t="s">
        <v>83</v>
      </c>
    </row>
    <row r="246" s="12" customFormat="1">
      <c r="B246" s="234"/>
      <c r="C246" s="235"/>
      <c r="D246" s="231" t="s">
        <v>129</v>
      </c>
      <c r="E246" s="236" t="s">
        <v>1</v>
      </c>
      <c r="F246" s="237" t="s">
        <v>299</v>
      </c>
      <c r="G246" s="235"/>
      <c r="H246" s="238">
        <v>4722.6300000000001</v>
      </c>
      <c r="I246" s="239"/>
      <c r="J246" s="235"/>
      <c r="K246" s="235"/>
      <c r="L246" s="240"/>
      <c r="M246" s="241"/>
      <c r="N246" s="242"/>
      <c r="O246" s="242"/>
      <c r="P246" s="242"/>
      <c r="Q246" s="242"/>
      <c r="R246" s="242"/>
      <c r="S246" s="242"/>
      <c r="T246" s="243"/>
      <c r="AT246" s="244" t="s">
        <v>129</v>
      </c>
      <c r="AU246" s="244" t="s">
        <v>83</v>
      </c>
      <c r="AV246" s="12" t="s">
        <v>83</v>
      </c>
      <c r="AW246" s="12" t="s">
        <v>33</v>
      </c>
      <c r="AX246" s="12" t="s">
        <v>78</v>
      </c>
      <c r="AY246" s="244" t="s">
        <v>118</v>
      </c>
    </row>
    <row r="247" s="13" customFormat="1">
      <c r="B247" s="245"/>
      <c r="C247" s="246"/>
      <c r="D247" s="231" t="s">
        <v>129</v>
      </c>
      <c r="E247" s="247" t="s">
        <v>1</v>
      </c>
      <c r="F247" s="248" t="s">
        <v>131</v>
      </c>
      <c r="G247" s="246"/>
      <c r="H247" s="249">
        <v>4722.6300000000001</v>
      </c>
      <c r="I247" s="250"/>
      <c r="J247" s="246"/>
      <c r="K247" s="246"/>
      <c r="L247" s="251"/>
      <c r="M247" s="252"/>
      <c r="N247" s="253"/>
      <c r="O247" s="253"/>
      <c r="P247" s="253"/>
      <c r="Q247" s="253"/>
      <c r="R247" s="253"/>
      <c r="S247" s="253"/>
      <c r="T247" s="254"/>
      <c r="AT247" s="255" t="s">
        <v>129</v>
      </c>
      <c r="AU247" s="255" t="s">
        <v>83</v>
      </c>
      <c r="AV247" s="13" t="s">
        <v>125</v>
      </c>
      <c r="AW247" s="13" t="s">
        <v>33</v>
      </c>
      <c r="AX247" s="13" t="s">
        <v>86</v>
      </c>
      <c r="AY247" s="255" t="s">
        <v>118</v>
      </c>
    </row>
    <row r="248" s="11" customFormat="1" ht="22.8" customHeight="1">
      <c r="B248" s="202"/>
      <c r="C248" s="203"/>
      <c r="D248" s="204" t="s">
        <v>77</v>
      </c>
      <c r="E248" s="216" t="s">
        <v>173</v>
      </c>
      <c r="F248" s="216" t="s">
        <v>300</v>
      </c>
      <c r="G248" s="203"/>
      <c r="H248" s="203"/>
      <c r="I248" s="206"/>
      <c r="J248" s="217">
        <f>BK248</f>
        <v>0</v>
      </c>
      <c r="K248" s="203"/>
      <c r="L248" s="208"/>
      <c r="M248" s="209"/>
      <c r="N248" s="210"/>
      <c r="O248" s="210"/>
      <c r="P248" s="211">
        <f>SUM(P249:P252)</f>
        <v>0</v>
      </c>
      <c r="Q248" s="210"/>
      <c r="R248" s="211">
        <f>SUM(R249:R252)</f>
        <v>0</v>
      </c>
      <c r="S248" s="210"/>
      <c r="T248" s="212">
        <f>SUM(T249:T252)</f>
        <v>0</v>
      </c>
      <c r="AR248" s="213" t="s">
        <v>86</v>
      </c>
      <c r="AT248" s="214" t="s">
        <v>77</v>
      </c>
      <c r="AU248" s="214" t="s">
        <v>86</v>
      </c>
      <c r="AY248" s="213" t="s">
        <v>118</v>
      </c>
      <c r="BK248" s="215">
        <f>SUM(BK249:BK252)</f>
        <v>0</v>
      </c>
    </row>
    <row r="249" s="1" customFormat="1" ht="24" customHeight="1">
      <c r="B249" s="37"/>
      <c r="C249" s="218" t="s">
        <v>301</v>
      </c>
      <c r="D249" s="218" t="s">
        <v>120</v>
      </c>
      <c r="E249" s="219" t="s">
        <v>302</v>
      </c>
      <c r="F249" s="220" t="s">
        <v>303</v>
      </c>
      <c r="G249" s="221" t="s">
        <v>217</v>
      </c>
      <c r="H249" s="222">
        <v>2</v>
      </c>
      <c r="I249" s="223"/>
      <c r="J249" s="224">
        <f>ROUND(I249*H249,2)</f>
        <v>0</v>
      </c>
      <c r="K249" s="220" t="s">
        <v>1</v>
      </c>
      <c r="L249" s="42"/>
      <c r="M249" s="225" t="s">
        <v>1</v>
      </c>
      <c r="N249" s="226" t="s">
        <v>43</v>
      </c>
      <c r="O249" s="85"/>
      <c r="P249" s="227">
        <f>O249*H249</f>
        <v>0</v>
      </c>
      <c r="Q249" s="227">
        <v>0</v>
      </c>
      <c r="R249" s="227">
        <f>Q249*H249</f>
        <v>0</v>
      </c>
      <c r="S249" s="227">
        <v>0</v>
      </c>
      <c r="T249" s="228">
        <f>S249*H249</f>
        <v>0</v>
      </c>
      <c r="AR249" s="229" t="s">
        <v>125</v>
      </c>
      <c r="AT249" s="229" t="s">
        <v>120</v>
      </c>
      <c r="AU249" s="229" t="s">
        <v>83</v>
      </c>
      <c r="AY249" s="16" t="s">
        <v>118</v>
      </c>
      <c r="BE249" s="230">
        <f>IF(N249="základní",J249,0)</f>
        <v>0</v>
      </c>
      <c r="BF249" s="230">
        <f>IF(N249="snížená",J249,0)</f>
        <v>0</v>
      </c>
      <c r="BG249" s="230">
        <f>IF(N249="zákl. přenesená",J249,0)</f>
        <v>0</v>
      </c>
      <c r="BH249" s="230">
        <f>IF(N249="sníž. přenesená",J249,0)</f>
        <v>0</v>
      </c>
      <c r="BI249" s="230">
        <f>IF(N249="nulová",J249,0)</f>
        <v>0</v>
      </c>
      <c r="BJ249" s="16" t="s">
        <v>86</v>
      </c>
      <c r="BK249" s="230">
        <f>ROUND(I249*H249,2)</f>
        <v>0</v>
      </c>
      <c r="BL249" s="16" t="s">
        <v>125</v>
      </c>
      <c r="BM249" s="229" t="s">
        <v>304</v>
      </c>
    </row>
    <row r="250" s="12" customFormat="1">
      <c r="B250" s="234"/>
      <c r="C250" s="235"/>
      <c r="D250" s="231" t="s">
        <v>129</v>
      </c>
      <c r="E250" s="236" t="s">
        <v>1</v>
      </c>
      <c r="F250" s="237" t="s">
        <v>83</v>
      </c>
      <c r="G250" s="235"/>
      <c r="H250" s="238">
        <v>2</v>
      </c>
      <c r="I250" s="239"/>
      <c r="J250" s="235"/>
      <c r="K250" s="235"/>
      <c r="L250" s="240"/>
      <c r="M250" s="241"/>
      <c r="N250" s="242"/>
      <c r="O250" s="242"/>
      <c r="P250" s="242"/>
      <c r="Q250" s="242"/>
      <c r="R250" s="242"/>
      <c r="S250" s="242"/>
      <c r="T250" s="243"/>
      <c r="AT250" s="244" t="s">
        <v>129</v>
      </c>
      <c r="AU250" s="244" t="s">
        <v>83</v>
      </c>
      <c r="AV250" s="12" t="s">
        <v>83</v>
      </c>
      <c r="AW250" s="12" t="s">
        <v>33</v>
      </c>
      <c r="AX250" s="12" t="s">
        <v>86</v>
      </c>
      <c r="AY250" s="244" t="s">
        <v>118</v>
      </c>
    </row>
    <row r="251" s="1" customFormat="1" ht="24" customHeight="1">
      <c r="B251" s="37"/>
      <c r="C251" s="218" t="s">
        <v>305</v>
      </c>
      <c r="D251" s="218" t="s">
        <v>120</v>
      </c>
      <c r="E251" s="219" t="s">
        <v>306</v>
      </c>
      <c r="F251" s="220" t="s">
        <v>307</v>
      </c>
      <c r="G251" s="221" t="s">
        <v>308</v>
      </c>
      <c r="H251" s="222">
        <v>1</v>
      </c>
      <c r="I251" s="223"/>
      <c r="J251" s="224">
        <f>ROUND(I251*H251,2)</f>
        <v>0</v>
      </c>
      <c r="K251" s="220" t="s">
        <v>1</v>
      </c>
      <c r="L251" s="42"/>
      <c r="M251" s="225" t="s">
        <v>1</v>
      </c>
      <c r="N251" s="226" t="s">
        <v>43</v>
      </c>
      <c r="O251" s="85"/>
      <c r="P251" s="227">
        <f>O251*H251</f>
        <v>0</v>
      </c>
      <c r="Q251" s="227">
        <v>0</v>
      </c>
      <c r="R251" s="227">
        <f>Q251*H251</f>
        <v>0</v>
      </c>
      <c r="S251" s="227">
        <v>0</v>
      </c>
      <c r="T251" s="228">
        <f>S251*H251</f>
        <v>0</v>
      </c>
      <c r="AR251" s="229" t="s">
        <v>125</v>
      </c>
      <c r="AT251" s="229" t="s">
        <v>120</v>
      </c>
      <c r="AU251" s="229" t="s">
        <v>83</v>
      </c>
      <c r="AY251" s="16" t="s">
        <v>118</v>
      </c>
      <c r="BE251" s="230">
        <f>IF(N251="základní",J251,0)</f>
        <v>0</v>
      </c>
      <c r="BF251" s="230">
        <f>IF(N251="snížená",J251,0)</f>
        <v>0</v>
      </c>
      <c r="BG251" s="230">
        <f>IF(N251="zákl. přenesená",J251,0)</f>
        <v>0</v>
      </c>
      <c r="BH251" s="230">
        <f>IF(N251="sníž. přenesená",J251,0)</f>
        <v>0</v>
      </c>
      <c r="BI251" s="230">
        <f>IF(N251="nulová",J251,0)</f>
        <v>0</v>
      </c>
      <c r="BJ251" s="16" t="s">
        <v>86</v>
      </c>
      <c r="BK251" s="230">
        <f>ROUND(I251*H251,2)</f>
        <v>0</v>
      </c>
      <c r="BL251" s="16" t="s">
        <v>125</v>
      </c>
      <c r="BM251" s="229" t="s">
        <v>309</v>
      </c>
    </row>
    <row r="252" s="12" customFormat="1">
      <c r="B252" s="234"/>
      <c r="C252" s="235"/>
      <c r="D252" s="231" t="s">
        <v>129</v>
      </c>
      <c r="E252" s="236" t="s">
        <v>1</v>
      </c>
      <c r="F252" s="237" t="s">
        <v>86</v>
      </c>
      <c r="G252" s="235"/>
      <c r="H252" s="238">
        <v>1</v>
      </c>
      <c r="I252" s="239"/>
      <c r="J252" s="235"/>
      <c r="K252" s="235"/>
      <c r="L252" s="240"/>
      <c r="M252" s="241"/>
      <c r="N252" s="242"/>
      <c r="O252" s="242"/>
      <c r="P252" s="242"/>
      <c r="Q252" s="242"/>
      <c r="R252" s="242"/>
      <c r="S252" s="242"/>
      <c r="T252" s="243"/>
      <c r="AT252" s="244" t="s">
        <v>129</v>
      </c>
      <c r="AU252" s="244" t="s">
        <v>83</v>
      </c>
      <c r="AV252" s="12" t="s">
        <v>83</v>
      </c>
      <c r="AW252" s="12" t="s">
        <v>33</v>
      </c>
      <c r="AX252" s="12" t="s">
        <v>86</v>
      </c>
      <c r="AY252" s="244" t="s">
        <v>118</v>
      </c>
    </row>
    <row r="253" s="11" customFormat="1" ht="22.8" customHeight="1">
      <c r="B253" s="202"/>
      <c r="C253" s="203"/>
      <c r="D253" s="204" t="s">
        <v>77</v>
      </c>
      <c r="E253" s="216" t="s">
        <v>181</v>
      </c>
      <c r="F253" s="216" t="s">
        <v>310</v>
      </c>
      <c r="G253" s="203"/>
      <c r="H253" s="203"/>
      <c r="I253" s="206"/>
      <c r="J253" s="217">
        <f>BK253</f>
        <v>0</v>
      </c>
      <c r="K253" s="203"/>
      <c r="L253" s="208"/>
      <c r="M253" s="209"/>
      <c r="N253" s="210"/>
      <c r="O253" s="210"/>
      <c r="P253" s="211">
        <f>SUM(P254:P381)</f>
        <v>0</v>
      </c>
      <c r="Q253" s="210"/>
      <c r="R253" s="211">
        <f>SUM(R254:R381)</f>
        <v>48.071915839999996</v>
      </c>
      <c r="S253" s="210"/>
      <c r="T253" s="212">
        <f>SUM(T254:T381)</f>
        <v>29.711224000000001</v>
      </c>
      <c r="AR253" s="213" t="s">
        <v>86</v>
      </c>
      <c r="AT253" s="214" t="s">
        <v>77</v>
      </c>
      <c r="AU253" s="214" t="s">
        <v>86</v>
      </c>
      <c r="AY253" s="213" t="s">
        <v>118</v>
      </c>
      <c r="BK253" s="215">
        <f>SUM(BK254:BK381)</f>
        <v>0</v>
      </c>
    </row>
    <row r="254" s="1" customFormat="1" ht="24" customHeight="1">
      <c r="B254" s="37"/>
      <c r="C254" s="218" t="s">
        <v>311</v>
      </c>
      <c r="D254" s="218" t="s">
        <v>120</v>
      </c>
      <c r="E254" s="219" t="s">
        <v>312</v>
      </c>
      <c r="F254" s="220" t="s">
        <v>313</v>
      </c>
      <c r="G254" s="221" t="s">
        <v>314</v>
      </c>
      <c r="H254" s="222">
        <v>16</v>
      </c>
      <c r="I254" s="223"/>
      <c r="J254" s="224">
        <f>ROUND(I254*H254,2)</f>
        <v>0</v>
      </c>
      <c r="K254" s="220" t="s">
        <v>124</v>
      </c>
      <c r="L254" s="42"/>
      <c r="M254" s="225" t="s">
        <v>1</v>
      </c>
      <c r="N254" s="226" t="s">
        <v>43</v>
      </c>
      <c r="O254" s="85"/>
      <c r="P254" s="227">
        <f>O254*H254</f>
        <v>0</v>
      </c>
      <c r="Q254" s="227">
        <v>0.00084000000000000003</v>
      </c>
      <c r="R254" s="227">
        <f>Q254*H254</f>
        <v>0.013440000000000001</v>
      </c>
      <c r="S254" s="227">
        <v>0</v>
      </c>
      <c r="T254" s="228">
        <f>S254*H254</f>
        <v>0</v>
      </c>
      <c r="AR254" s="229" t="s">
        <v>125</v>
      </c>
      <c r="AT254" s="229" t="s">
        <v>120</v>
      </c>
      <c r="AU254" s="229" t="s">
        <v>83</v>
      </c>
      <c r="AY254" s="16" t="s">
        <v>118</v>
      </c>
      <c r="BE254" s="230">
        <f>IF(N254="základní",J254,0)</f>
        <v>0</v>
      </c>
      <c r="BF254" s="230">
        <f>IF(N254="snížená",J254,0)</f>
        <v>0</v>
      </c>
      <c r="BG254" s="230">
        <f>IF(N254="zákl. přenesená",J254,0)</f>
        <v>0</v>
      </c>
      <c r="BH254" s="230">
        <f>IF(N254="sníž. přenesená",J254,0)</f>
        <v>0</v>
      </c>
      <c r="BI254" s="230">
        <f>IF(N254="nulová",J254,0)</f>
        <v>0</v>
      </c>
      <c r="BJ254" s="16" t="s">
        <v>86</v>
      </c>
      <c r="BK254" s="230">
        <f>ROUND(I254*H254,2)</f>
        <v>0</v>
      </c>
      <c r="BL254" s="16" t="s">
        <v>125</v>
      </c>
      <c r="BM254" s="229" t="s">
        <v>315</v>
      </c>
    </row>
    <row r="255" s="1" customFormat="1">
      <c r="B255" s="37"/>
      <c r="C255" s="38"/>
      <c r="D255" s="231" t="s">
        <v>127</v>
      </c>
      <c r="E255" s="38"/>
      <c r="F255" s="232" t="s">
        <v>316</v>
      </c>
      <c r="G255" s="38"/>
      <c r="H255" s="38"/>
      <c r="I255" s="134"/>
      <c r="J255" s="38"/>
      <c r="K255" s="38"/>
      <c r="L255" s="42"/>
      <c r="M255" s="233"/>
      <c r="N255" s="85"/>
      <c r="O255" s="85"/>
      <c r="P255" s="85"/>
      <c r="Q255" s="85"/>
      <c r="R255" s="85"/>
      <c r="S255" s="85"/>
      <c r="T255" s="86"/>
      <c r="AT255" s="16" t="s">
        <v>127</v>
      </c>
      <c r="AU255" s="16" t="s">
        <v>83</v>
      </c>
    </row>
    <row r="256" s="12" customFormat="1">
      <c r="B256" s="234"/>
      <c r="C256" s="235"/>
      <c r="D256" s="231" t="s">
        <v>129</v>
      </c>
      <c r="E256" s="236" t="s">
        <v>1</v>
      </c>
      <c r="F256" s="237" t="s">
        <v>317</v>
      </c>
      <c r="G256" s="235"/>
      <c r="H256" s="238">
        <v>16</v>
      </c>
      <c r="I256" s="239"/>
      <c r="J256" s="235"/>
      <c r="K256" s="235"/>
      <c r="L256" s="240"/>
      <c r="M256" s="241"/>
      <c r="N256" s="242"/>
      <c r="O256" s="242"/>
      <c r="P256" s="242"/>
      <c r="Q256" s="242"/>
      <c r="R256" s="242"/>
      <c r="S256" s="242"/>
      <c r="T256" s="243"/>
      <c r="AT256" s="244" t="s">
        <v>129</v>
      </c>
      <c r="AU256" s="244" t="s">
        <v>83</v>
      </c>
      <c r="AV256" s="12" t="s">
        <v>83</v>
      </c>
      <c r="AW256" s="12" t="s">
        <v>33</v>
      </c>
      <c r="AX256" s="12" t="s">
        <v>86</v>
      </c>
      <c r="AY256" s="244" t="s">
        <v>118</v>
      </c>
    </row>
    <row r="257" s="1" customFormat="1" ht="24" customHeight="1">
      <c r="B257" s="37"/>
      <c r="C257" s="266" t="s">
        <v>318</v>
      </c>
      <c r="D257" s="266" t="s">
        <v>188</v>
      </c>
      <c r="E257" s="267" t="s">
        <v>319</v>
      </c>
      <c r="F257" s="268" t="s">
        <v>320</v>
      </c>
      <c r="G257" s="269" t="s">
        <v>314</v>
      </c>
      <c r="H257" s="270">
        <v>16</v>
      </c>
      <c r="I257" s="271"/>
      <c r="J257" s="272">
        <f>ROUND(I257*H257,2)</f>
        <v>0</v>
      </c>
      <c r="K257" s="268" t="s">
        <v>1</v>
      </c>
      <c r="L257" s="273"/>
      <c r="M257" s="274" t="s">
        <v>1</v>
      </c>
      <c r="N257" s="275" t="s">
        <v>43</v>
      </c>
      <c r="O257" s="85"/>
      <c r="P257" s="227">
        <f>O257*H257</f>
        <v>0</v>
      </c>
      <c r="Q257" s="227">
        <v>0.021129999999999999</v>
      </c>
      <c r="R257" s="227">
        <f>Q257*H257</f>
        <v>0.33807999999999999</v>
      </c>
      <c r="S257" s="227">
        <v>0</v>
      </c>
      <c r="T257" s="228">
        <f>S257*H257</f>
        <v>0</v>
      </c>
      <c r="AR257" s="229" t="s">
        <v>173</v>
      </c>
      <c r="AT257" s="229" t="s">
        <v>188</v>
      </c>
      <c r="AU257" s="229" t="s">
        <v>83</v>
      </c>
      <c r="AY257" s="16" t="s">
        <v>118</v>
      </c>
      <c r="BE257" s="230">
        <f>IF(N257="základní",J257,0)</f>
        <v>0</v>
      </c>
      <c r="BF257" s="230">
        <f>IF(N257="snížená",J257,0)</f>
        <v>0</v>
      </c>
      <c r="BG257" s="230">
        <f>IF(N257="zákl. přenesená",J257,0)</f>
        <v>0</v>
      </c>
      <c r="BH257" s="230">
        <f>IF(N257="sníž. přenesená",J257,0)</f>
        <v>0</v>
      </c>
      <c r="BI257" s="230">
        <f>IF(N257="nulová",J257,0)</f>
        <v>0</v>
      </c>
      <c r="BJ257" s="16" t="s">
        <v>86</v>
      </c>
      <c r="BK257" s="230">
        <f>ROUND(I257*H257,2)</f>
        <v>0</v>
      </c>
      <c r="BL257" s="16" t="s">
        <v>125</v>
      </c>
      <c r="BM257" s="229" t="s">
        <v>321</v>
      </c>
    </row>
    <row r="258" s="12" customFormat="1">
      <c r="B258" s="234"/>
      <c r="C258" s="235"/>
      <c r="D258" s="231" t="s">
        <v>129</v>
      </c>
      <c r="E258" s="236" t="s">
        <v>1</v>
      </c>
      <c r="F258" s="237" t="s">
        <v>224</v>
      </c>
      <c r="G258" s="235"/>
      <c r="H258" s="238">
        <v>16</v>
      </c>
      <c r="I258" s="239"/>
      <c r="J258" s="235"/>
      <c r="K258" s="235"/>
      <c r="L258" s="240"/>
      <c r="M258" s="241"/>
      <c r="N258" s="242"/>
      <c r="O258" s="242"/>
      <c r="P258" s="242"/>
      <c r="Q258" s="242"/>
      <c r="R258" s="242"/>
      <c r="S258" s="242"/>
      <c r="T258" s="243"/>
      <c r="AT258" s="244" t="s">
        <v>129</v>
      </c>
      <c r="AU258" s="244" t="s">
        <v>83</v>
      </c>
      <c r="AV258" s="12" t="s">
        <v>83</v>
      </c>
      <c r="AW258" s="12" t="s">
        <v>33</v>
      </c>
      <c r="AX258" s="12" t="s">
        <v>86</v>
      </c>
      <c r="AY258" s="244" t="s">
        <v>118</v>
      </c>
    </row>
    <row r="259" s="1" customFormat="1" ht="24" customHeight="1">
      <c r="B259" s="37"/>
      <c r="C259" s="218" t="s">
        <v>322</v>
      </c>
      <c r="D259" s="218" t="s">
        <v>120</v>
      </c>
      <c r="E259" s="219" t="s">
        <v>323</v>
      </c>
      <c r="F259" s="220" t="s">
        <v>324</v>
      </c>
      <c r="G259" s="221" t="s">
        <v>217</v>
      </c>
      <c r="H259" s="222">
        <v>26</v>
      </c>
      <c r="I259" s="223"/>
      <c r="J259" s="224">
        <f>ROUND(I259*H259,2)</f>
        <v>0</v>
      </c>
      <c r="K259" s="220" t="s">
        <v>1</v>
      </c>
      <c r="L259" s="42"/>
      <c r="M259" s="225" t="s">
        <v>1</v>
      </c>
      <c r="N259" s="226" t="s">
        <v>43</v>
      </c>
      <c r="O259" s="85"/>
      <c r="P259" s="227">
        <f>O259*H259</f>
        <v>0</v>
      </c>
      <c r="Q259" s="227">
        <v>0</v>
      </c>
      <c r="R259" s="227">
        <f>Q259*H259</f>
        <v>0</v>
      </c>
      <c r="S259" s="227">
        <v>0</v>
      </c>
      <c r="T259" s="228">
        <f>S259*H259</f>
        <v>0</v>
      </c>
      <c r="AR259" s="229" t="s">
        <v>125</v>
      </c>
      <c r="AT259" s="229" t="s">
        <v>120</v>
      </c>
      <c r="AU259" s="229" t="s">
        <v>83</v>
      </c>
      <c r="AY259" s="16" t="s">
        <v>118</v>
      </c>
      <c r="BE259" s="230">
        <f>IF(N259="základní",J259,0)</f>
        <v>0</v>
      </c>
      <c r="BF259" s="230">
        <f>IF(N259="snížená",J259,0)</f>
        <v>0</v>
      </c>
      <c r="BG259" s="230">
        <f>IF(N259="zákl. přenesená",J259,0)</f>
        <v>0</v>
      </c>
      <c r="BH259" s="230">
        <f>IF(N259="sníž. přenesená",J259,0)</f>
        <v>0</v>
      </c>
      <c r="BI259" s="230">
        <f>IF(N259="nulová",J259,0)</f>
        <v>0</v>
      </c>
      <c r="BJ259" s="16" t="s">
        <v>86</v>
      </c>
      <c r="BK259" s="230">
        <f>ROUND(I259*H259,2)</f>
        <v>0</v>
      </c>
      <c r="BL259" s="16" t="s">
        <v>125</v>
      </c>
      <c r="BM259" s="229" t="s">
        <v>325</v>
      </c>
    </row>
    <row r="260" s="12" customFormat="1">
      <c r="B260" s="234"/>
      <c r="C260" s="235"/>
      <c r="D260" s="231" t="s">
        <v>129</v>
      </c>
      <c r="E260" s="236" t="s">
        <v>1</v>
      </c>
      <c r="F260" s="237" t="s">
        <v>326</v>
      </c>
      <c r="G260" s="235"/>
      <c r="H260" s="238">
        <v>18.199999999999999</v>
      </c>
      <c r="I260" s="239"/>
      <c r="J260" s="235"/>
      <c r="K260" s="235"/>
      <c r="L260" s="240"/>
      <c r="M260" s="241"/>
      <c r="N260" s="242"/>
      <c r="O260" s="242"/>
      <c r="P260" s="242"/>
      <c r="Q260" s="242"/>
      <c r="R260" s="242"/>
      <c r="S260" s="242"/>
      <c r="T260" s="243"/>
      <c r="AT260" s="244" t="s">
        <v>129</v>
      </c>
      <c r="AU260" s="244" t="s">
        <v>83</v>
      </c>
      <c r="AV260" s="12" t="s">
        <v>83</v>
      </c>
      <c r="AW260" s="12" t="s">
        <v>33</v>
      </c>
      <c r="AX260" s="12" t="s">
        <v>78</v>
      </c>
      <c r="AY260" s="244" t="s">
        <v>118</v>
      </c>
    </row>
    <row r="261" s="12" customFormat="1">
      <c r="B261" s="234"/>
      <c r="C261" s="235"/>
      <c r="D261" s="231" t="s">
        <v>129</v>
      </c>
      <c r="E261" s="236" t="s">
        <v>1</v>
      </c>
      <c r="F261" s="237" t="s">
        <v>327</v>
      </c>
      <c r="G261" s="235"/>
      <c r="H261" s="238">
        <v>8</v>
      </c>
      <c r="I261" s="239"/>
      <c r="J261" s="235"/>
      <c r="K261" s="235"/>
      <c r="L261" s="240"/>
      <c r="M261" s="241"/>
      <c r="N261" s="242"/>
      <c r="O261" s="242"/>
      <c r="P261" s="242"/>
      <c r="Q261" s="242"/>
      <c r="R261" s="242"/>
      <c r="S261" s="242"/>
      <c r="T261" s="243"/>
      <c r="AT261" s="244" t="s">
        <v>129</v>
      </c>
      <c r="AU261" s="244" t="s">
        <v>83</v>
      </c>
      <c r="AV261" s="12" t="s">
        <v>83</v>
      </c>
      <c r="AW261" s="12" t="s">
        <v>33</v>
      </c>
      <c r="AX261" s="12" t="s">
        <v>78</v>
      </c>
      <c r="AY261" s="244" t="s">
        <v>118</v>
      </c>
    </row>
    <row r="262" s="13" customFormat="1">
      <c r="B262" s="245"/>
      <c r="C262" s="246"/>
      <c r="D262" s="231" t="s">
        <v>129</v>
      </c>
      <c r="E262" s="247" t="s">
        <v>1</v>
      </c>
      <c r="F262" s="248" t="s">
        <v>131</v>
      </c>
      <c r="G262" s="246"/>
      <c r="H262" s="249">
        <v>26.199999999999999</v>
      </c>
      <c r="I262" s="250"/>
      <c r="J262" s="246"/>
      <c r="K262" s="246"/>
      <c r="L262" s="251"/>
      <c r="M262" s="252"/>
      <c r="N262" s="253"/>
      <c r="O262" s="253"/>
      <c r="P262" s="253"/>
      <c r="Q262" s="253"/>
      <c r="R262" s="253"/>
      <c r="S262" s="253"/>
      <c r="T262" s="254"/>
      <c r="AT262" s="255" t="s">
        <v>129</v>
      </c>
      <c r="AU262" s="255" t="s">
        <v>83</v>
      </c>
      <c r="AV262" s="13" t="s">
        <v>125</v>
      </c>
      <c r="AW262" s="13" t="s">
        <v>33</v>
      </c>
      <c r="AX262" s="13" t="s">
        <v>78</v>
      </c>
      <c r="AY262" s="255" t="s">
        <v>118</v>
      </c>
    </row>
    <row r="263" s="12" customFormat="1">
      <c r="B263" s="234"/>
      <c r="C263" s="235"/>
      <c r="D263" s="231" t="s">
        <v>129</v>
      </c>
      <c r="E263" s="236" t="s">
        <v>1</v>
      </c>
      <c r="F263" s="237" t="s">
        <v>284</v>
      </c>
      <c r="G263" s="235"/>
      <c r="H263" s="238">
        <v>26</v>
      </c>
      <c r="I263" s="239"/>
      <c r="J263" s="235"/>
      <c r="K263" s="235"/>
      <c r="L263" s="240"/>
      <c r="M263" s="241"/>
      <c r="N263" s="242"/>
      <c r="O263" s="242"/>
      <c r="P263" s="242"/>
      <c r="Q263" s="242"/>
      <c r="R263" s="242"/>
      <c r="S263" s="242"/>
      <c r="T263" s="243"/>
      <c r="AT263" s="244" t="s">
        <v>129</v>
      </c>
      <c r="AU263" s="244" t="s">
        <v>83</v>
      </c>
      <c r="AV263" s="12" t="s">
        <v>83</v>
      </c>
      <c r="AW263" s="12" t="s">
        <v>33</v>
      </c>
      <c r="AX263" s="12" t="s">
        <v>86</v>
      </c>
      <c r="AY263" s="244" t="s">
        <v>118</v>
      </c>
    </row>
    <row r="264" s="1" customFormat="1" ht="24" customHeight="1">
      <c r="B264" s="37"/>
      <c r="C264" s="266" t="s">
        <v>328</v>
      </c>
      <c r="D264" s="266" t="s">
        <v>188</v>
      </c>
      <c r="E264" s="267" t="s">
        <v>329</v>
      </c>
      <c r="F264" s="268" t="s">
        <v>330</v>
      </c>
      <c r="G264" s="269" t="s">
        <v>217</v>
      </c>
      <c r="H264" s="270">
        <v>34.299999999999997</v>
      </c>
      <c r="I264" s="271"/>
      <c r="J264" s="272">
        <f>ROUND(I264*H264,2)</f>
        <v>0</v>
      </c>
      <c r="K264" s="268" t="s">
        <v>124</v>
      </c>
      <c r="L264" s="273"/>
      <c r="M264" s="274" t="s">
        <v>1</v>
      </c>
      <c r="N264" s="275" t="s">
        <v>43</v>
      </c>
      <c r="O264" s="85"/>
      <c r="P264" s="227">
        <f>O264*H264</f>
        <v>0</v>
      </c>
      <c r="Q264" s="227">
        <v>0.0014499999999999999</v>
      </c>
      <c r="R264" s="227">
        <f>Q264*H264</f>
        <v>0.049734999999999994</v>
      </c>
      <c r="S264" s="227">
        <v>0</v>
      </c>
      <c r="T264" s="228">
        <f>S264*H264</f>
        <v>0</v>
      </c>
      <c r="AR264" s="229" t="s">
        <v>173</v>
      </c>
      <c r="AT264" s="229" t="s">
        <v>188</v>
      </c>
      <c r="AU264" s="229" t="s">
        <v>83</v>
      </c>
      <c r="AY264" s="16" t="s">
        <v>118</v>
      </c>
      <c r="BE264" s="230">
        <f>IF(N264="základní",J264,0)</f>
        <v>0</v>
      </c>
      <c r="BF264" s="230">
        <f>IF(N264="snížená",J264,0)</f>
        <v>0</v>
      </c>
      <c r="BG264" s="230">
        <f>IF(N264="zákl. přenesená",J264,0)</f>
        <v>0</v>
      </c>
      <c r="BH264" s="230">
        <f>IF(N264="sníž. přenesená",J264,0)</f>
        <v>0</v>
      </c>
      <c r="BI264" s="230">
        <f>IF(N264="nulová",J264,0)</f>
        <v>0</v>
      </c>
      <c r="BJ264" s="16" t="s">
        <v>86</v>
      </c>
      <c r="BK264" s="230">
        <f>ROUND(I264*H264,2)</f>
        <v>0</v>
      </c>
      <c r="BL264" s="16" t="s">
        <v>125</v>
      </c>
      <c r="BM264" s="229" t="s">
        <v>331</v>
      </c>
    </row>
    <row r="265" s="1" customFormat="1">
      <c r="B265" s="37"/>
      <c r="C265" s="38"/>
      <c r="D265" s="231" t="s">
        <v>127</v>
      </c>
      <c r="E265" s="38"/>
      <c r="F265" s="232" t="s">
        <v>332</v>
      </c>
      <c r="G265" s="38"/>
      <c r="H265" s="38"/>
      <c r="I265" s="134"/>
      <c r="J265" s="38"/>
      <c r="K265" s="38"/>
      <c r="L265" s="42"/>
      <c r="M265" s="233"/>
      <c r="N265" s="85"/>
      <c r="O265" s="85"/>
      <c r="P265" s="85"/>
      <c r="Q265" s="85"/>
      <c r="R265" s="85"/>
      <c r="S265" s="85"/>
      <c r="T265" s="86"/>
      <c r="AT265" s="16" t="s">
        <v>127</v>
      </c>
      <c r="AU265" s="16" t="s">
        <v>83</v>
      </c>
    </row>
    <row r="266" s="12" customFormat="1">
      <c r="B266" s="234"/>
      <c r="C266" s="235"/>
      <c r="D266" s="231" t="s">
        <v>129</v>
      </c>
      <c r="E266" s="236" t="s">
        <v>1</v>
      </c>
      <c r="F266" s="237" t="s">
        <v>333</v>
      </c>
      <c r="G266" s="235"/>
      <c r="H266" s="238">
        <v>26.260000000000002</v>
      </c>
      <c r="I266" s="239"/>
      <c r="J266" s="235"/>
      <c r="K266" s="235"/>
      <c r="L266" s="240"/>
      <c r="M266" s="241"/>
      <c r="N266" s="242"/>
      <c r="O266" s="242"/>
      <c r="P266" s="242"/>
      <c r="Q266" s="242"/>
      <c r="R266" s="242"/>
      <c r="S266" s="242"/>
      <c r="T266" s="243"/>
      <c r="AT266" s="244" t="s">
        <v>129</v>
      </c>
      <c r="AU266" s="244" t="s">
        <v>83</v>
      </c>
      <c r="AV266" s="12" t="s">
        <v>83</v>
      </c>
      <c r="AW266" s="12" t="s">
        <v>33</v>
      </c>
      <c r="AX266" s="12" t="s">
        <v>78</v>
      </c>
      <c r="AY266" s="244" t="s">
        <v>118</v>
      </c>
    </row>
    <row r="267" s="12" customFormat="1">
      <c r="B267" s="234"/>
      <c r="C267" s="235"/>
      <c r="D267" s="231" t="s">
        <v>129</v>
      </c>
      <c r="E267" s="236" t="s">
        <v>1</v>
      </c>
      <c r="F267" s="237" t="s">
        <v>334</v>
      </c>
      <c r="G267" s="235"/>
      <c r="H267" s="238">
        <v>8.0800000000000001</v>
      </c>
      <c r="I267" s="239"/>
      <c r="J267" s="235"/>
      <c r="K267" s="235"/>
      <c r="L267" s="240"/>
      <c r="M267" s="241"/>
      <c r="N267" s="242"/>
      <c r="O267" s="242"/>
      <c r="P267" s="242"/>
      <c r="Q267" s="242"/>
      <c r="R267" s="242"/>
      <c r="S267" s="242"/>
      <c r="T267" s="243"/>
      <c r="AT267" s="244" t="s">
        <v>129</v>
      </c>
      <c r="AU267" s="244" t="s">
        <v>83</v>
      </c>
      <c r="AV267" s="12" t="s">
        <v>83</v>
      </c>
      <c r="AW267" s="12" t="s">
        <v>33</v>
      </c>
      <c r="AX267" s="12" t="s">
        <v>78</v>
      </c>
      <c r="AY267" s="244" t="s">
        <v>118</v>
      </c>
    </row>
    <row r="268" s="13" customFormat="1">
      <c r="B268" s="245"/>
      <c r="C268" s="246"/>
      <c r="D268" s="231" t="s">
        <v>129</v>
      </c>
      <c r="E268" s="247" t="s">
        <v>1</v>
      </c>
      <c r="F268" s="248" t="s">
        <v>131</v>
      </c>
      <c r="G268" s="246"/>
      <c r="H268" s="249">
        <v>34.340000000000003</v>
      </c>
      <c r="I268" s="250"/>
      <c r="J268" s="246"/>
      <c r="K268" s="246"/>
      <c r="L268" s="251"/>
      <c r="M268" s="252"/>
      <c r="N268" s="253"/>
      <c r="O268" s="253"/>
      <c r="P268" s="253"/>
      <c r="Q268" s="253"/>
      <c r="R268" s="253"/>
      <c r="S268" s="253"/>
      <c r="T268" s="254"/>
      <c r="AT268" s="255" t="s">
        <v>129</v>
      </c>
      <c r="AU268" s="255" t="s">
        <v>83</v>
      </c>
      <c r="AV268" s="13" t="s">
        <v>125</v>
      </c>
      <c r="AW268" s="13" t="s">
        <v>33</v>
      </c>
      <c r="AX268" s="13" t="s">
        <v>78</v>
      </c>
      <c r="AY268" s="255" t="s">
        <v>118</v>
      </c>
    </row>
    <row r="269" s="12" customFormat="1">
      <c r="B269" s="234"/>
      <c r="C269" s="235"/>
      <c r="D269" s="231" t="s">
        <v>129</v>
      </c>
      <c r="E269" s="236" t="s">
        <v>1</v>
      </c>
      <c r="F269" s="237" t="s">
        <v>335</v>
      </c>
      <c r="G269" s="235"/>
      <c r="H269" s="238">
        <v>34.299999999999997</v>
      </c>
      <c r="I269" s="239"/>
      <c r="J269" s="235"/>
      <c r="K269" s="235"/>
      <c r="L269" s="240"/>
      <c r="M269" s="241"/>
      <c r="N269" s="242"/>
      <c r="O269" s="242"/>
      <c r="P269" s="242"/>
      <c r="Q269" s="242"/>
      <c r="R269" s="242"/>
      <c r="S269" s="242"/>
      <c r="T269" s="243"/>
      <c r="AT269" s="244" t="s">
        <v>129</v>
      </c>
      <c r="AU269" s="244" t="s">
        <v>83</v>
      </c>
      <c r="AV269" s="12" t="s">
        <v>83</v>
      </c>
      <c r="AW269" s="12" t="s">
        <v>33</v>
      </c>
      <c r="AX269" s="12" t="s">
        <v>86</v>
      </c>
      <c r="AY269" s="244" t="s">
        <v>118</v>
      </c>
    </row>
    <row r="270" s="1" customFormat="1" ht="24" customHeight="1">
      <c r="B270" s="37"/>
      <c r="C270" s="218" t="s">
        <v>336</v>
      </c>
      <c r="D270" s="218" t="s">
        <v>120</v>
      </c>
      <c r="E270" s="219" t="s">
        <v>337</v>
      </c>
      <c r="F270" s="220" t="s">
        <v>338</v>
      </c>
      <c r="G270" s="221" t="s">
        <v>314</v>
      </c>
      <c r="H270" s="222">
        <v>1632</v>
      </c>
      <c r="I270" s="223"/>
      <c r="J270" s="224">
        <f>ROUND(I270*H270,2)</f>
        <v>0</v>
      </c>
      <c r="K270" s="220" t="s">
        <v>124</v>
      </c>
      <c r="L270" s="42"/>
      <c r="M270" s="225" t="s">
        <v>1</v>
      </c>
      <c r="N270" s="226" t="s">
        <v>43</v>
      </c>
      <c r="O270" s="85"/>
      <c r="P270" s="227">
        <f>O270*H270</f>
        <v>0</v>
      </c>
      <c r="Q270" s="227">
        <v>0.00033</v>
      </c>
      <c r="R270" s="227">
        <f>Q270*H270</f>
        <v>0.53856000000000004</v>
      </c>
      <c r="S270" s="227">
        <v>0</v>
      </c>
      <c r="T270" s="228">
        <f>S270*H270</f>
        <v>0</v>
      </c>
      <c r="AR270" s="229" t="s">
        <v>125</v>
      </c>
      <c r="AT270" s="229" t="s">
        <v>120</v>
      </c>
      <c r="AU270" s="229" t="s">
        <v>83</v>
      </c>
      <c r="AY270" s="16" t="s">
        <v>118</v>
      </c>
      <c r="BE270" s="230">
        <f>IF(N270="základní",J270,0)</f>
        <v>0</v>
      </c>
      <c r="BF270" s="230">
        <f>IF(N270="snížená",J270,0)</f>
        <v>0</v>
      </c>
      <c r="BG270" s="230">
        <f>IF(N270="zákl. přenesená",J270,0)</f>
        <v>0</v>
      </c>
      <c r="BH270" s="230">
        <f>IF(N270="sníž. přenesená",J270,0)</f>
        <v>0</v>
      </c>
      <c r="BI270" s="230">
        <f>IF(N270="nulová",J270,0)</f>
        <v>0</v>
      </c>
      <c r="BJ270" s="16" t="s">
        <v>86</v>
      </c>
      <c r="BK270" s="230">
        <f>ROUND(I270*H270,2)</f>
        <v>0</v>
      </c>
      <c r="BL270" s="16" t="s">
        <v>125</v>
      </c>
      <c r="BM270" s="229" t="s">
        <v>339</v>
      </c>
    </row>
    <row r="271" s="1" customFormat="1">
      <c r="B271" s="37"/>
      <c r="C271" s="38"/>
      <c r="D271" s="231" t="s">
        <v>127</v>
      </c>
      <c r="E271" s="38"/>
      <c r="F271" s="232" t="s">
        <v>340</v>
      </c>
      <c r="G271" s="38"/>
      <c r="H271" s="38"/>
      <c r="I271" s="134"/>
      <c r="J271" s="38"/>
      <c r="K271" s="38"/>
      <c r="L271" s="42"/>
      <c r="M271" s="233"/>
      <c r="N271" s="85"/>
      <c r="O271" s="85"/>
      <c r="P271" s="85"/>
      <c r="Q271" s="85"/>
      <c r="R271" s="85"/>
      <c r="S271" s="85"/>
      <c r="T271" s="86"/>
      <c r="AT271" s="16" t="s">
        <v>127</v>
      </c>
      <c r="AU271" s="16" t="s">
        <v>83</v>
      </c>
    </row>
    <row r="272" s="12" customFormat="1">
      <c r="B272" s="234"/>
      <c r="C272" s="235"/>
      <c r="D272" s="231" t="s">
        <v>129</v>
      </c>
      <c r="E272" s="236" t="s">
        <v>1</v>
      </c>
      <c r="F272" s="237" t="s">
        <v>341</v>
      </c>
      <c r="G272" s="235"/>
      <c r="H272" s="238">
        <v>1632</v>
      </c>
      <c r="I272" s="239"/>
      <c r="J272" s="235"/>
      <c r="K272" s="235"/>
      <c r="L272" s="240"/>
      <c r="M272" s="241"/>
      <c r="N272" s="242"/>
      <c r="O272" s="242"/>
      <c r="P272" s="242"/>
      <c r="Q272" s="242"/>
      <c r="R272" s="242"/>
      <c r="S272" s="242"/>
      <c r="T272" s="243"/>
      <c r="AT272" s="244" t="s">
        <v>129</v>
      </c>
      <c r="AU272" s="244" t="s">
        <v>83</v>
      </c>
      <c r="AV272" s="12" t="s">
        <v>83</v>
      </c>
      <c r="AW272" s="12" t="s">
        <v>33</v>
      </c>
      <c r="AX272" s="12" t="s">
        <v>78</v>
      </c>
      <c r="AY272" s="244" t="s">
        <v>118</v>
      </c>
    </row>
    <row r="273" s="13" customFormat="1">
      <c r="B273" s="245"/>
      <c r="C273" s="246"/>
      <c r="D273" s="231" t="s">
        <v>129</v>
      </c>
      <c r="E273" s="247" t="s">
        <v>1</v>
      </c>
      <c r="F273" s="248" t="s">
        <v>131</v>
      </c>
      <c r="G273" s="246"/>
      <c r="H273" s="249">
        <v>1632</v>
      </c>
      <c r="I273" s="250"/>
      <c r="J273" s="246"/>
      <c r="K273" s="246"/>
      <c r="L273" s="251"/>
      <c r="M273" s="252"/>
      <c r="N273" s="253"/>
      <c r="O273" s="253"/>
      <c r="P273" s="253"/>
      <c r="Q273" s="253"/>
      <c r="R273" s="253"/>
      <c r="S273" s="253"/>
      <c r="T273" s="254"/>
      <c r="AT273" s="255" t="s">
        <v>129</v>
      </c>
      <c r="AU273" s="255" t="s">
        <v>83</v>
      </c>
      <c r="AV273" s="13" t="s">
        <v>125</v>
      </c>
      <c r="AW273" s="13" t="s">
        <v>33</v>
      </c>
      <c r="AX273" s="13" t="s">
        <v>86</v>
      </c>
      <c r="AY273" s="255" t="s">
        <v>118</v>
      </c>
    </row>
    <row r="274" s="1" customFormat="1" ht="16.5" customHeight="1">
      <c r="B274" s="37"/>
      <c r="C274" s="218" t="s">
        <v>342</v>
      </c>
      <c r="D274" s="218" t="s">
        <v>120</v>
      </c>
      <c r="E274" s="219" t="s">
        <v>343</v>
      </c>
      <c r="F274" s="220" t="s">
        <v>344</v>
      </c>
      <c r="G274" s="221" t="s">
        <v>314</v>
      </c>
      <c r="H274" s="222">
        <v>1632</v>
      </c>
      <c r="I274" s="223"/>
      <c r="J274" s="224">
        <f>ROUND(I274*H274,2)</f>
        <v>0</v>
      </c>
      <c r="K274" s="220" t="s">
        <v>124</v>
      </c>
      <c r="L274" s="42"/>
      <c r="M274" s="225" t="s">
        <v>1</v>
      </c>
      <c r="N274" s="226" t="s">
        <v>43</v>
      </c>
      <c r="O274" s="85"/>
      <c r="P274" s="227">
        <f>O274*H274</f>
        <v>0</v>
      </c>
      <c r="Q274" s="227">
        <v>0</v>
      </c>
      <c r="R274" s="227">
        <f>Q274*H274</f>
        <v>0</v>
      </c>
      <c r="S274" s="227">
        <v>0</v>
      </c>
      <c r="T274" s="228">
        <f>S274*H274</f>
        <v>0</v>
      </c>
      <c r="AR274" s="229" t="s">
        <v>125</v>
      </c>
      <c r="AT274" s="229" t="s">
        <v>120</v>
      </c>
      <c r="AU274" s="229" t="s">
        <v>83</v>
      </c>
      <c r="AY274" s="16" t="s">
        <v>118</v>
      </c>
      <c r="BE274" s="230">
        <f>IF(N274="základní",J274,0)</f>
        <v>0</v>
      </c>
      <c r="BF274" s="230">
        <f>IF(N274="snížená",J274,0)</f>
        <v>0</v>
      </c>
      <c r="BG274" s="230">
        <f>IF(N274="zákl. přenesená",J274,0)</f>
        <v>0</v>
      </c>
      <c r="BH274" s="230">
        <f>IF(N274="sníž. přenesená",J274,0)</f>
        <v>0</v>
      </c>
      <c r="BI274" s="230">
        <f>IF(N274="nulová",J274,0)</f>
        <v>0</v>
      </c>
      <c r="BJ274" s="16" t="s">
        <v>86</v>
      </c>
      <c r="BK274" s="230">
        <f>ROUND(I274*H274,2)</f>
        <v>0</v>
      </c>
      <c r="BL274" s="16" t="s">
        <v>125</v>
      </c>
      <c r="BM274" s="229" t="s">
        <v>345</v>
      </c>
    </row>
    <row r="275" s="1" customFormat="1">
      <c r="B275" s="37"/>
      <c r="C275" s="38"/>
      <c r="D275" s="231" t="s">
        <v>127</v>
      </c>
      <c r="E275" s="38"/>
      <c r="F275" s="232" t="s">
        <v>346</v>
      </c>
      <c r="G275" s="38"/>
      <c r="H275" s="38"/>
      <c r="I275" s="134"/>
      <c r="J275" s="38"/>
      <c r="K275" s="38"/>
      <c r="L275" s="42"/>
      <c r="M275" s="233"/>
      <c r="N275" s="85"/>
      <c r="O275" s="85"/>
      <c r="P275" s="85"/>
      <c r="Q275" s="85"/>
      <c r="R275" s="85"/>
      <c r="S275" s="85"/>
      <c r="T275" s="86"/>
      <c r="AT275" s="16" t="s">
        <v>127</v>
      </c>
      <c r="AU275" s="16" t="s">
        <v>83</v>
      </c>
    </row>
    <row r="276" s="12" customFormat="1">
      <c r="B276" s="234"/>
      <c r="C276" s="235"/>
      <c r="D276" s="231" t="s">
        <v>129</v>
      </c>
      <c r="E276" s="236" t="s">
        <v>1</v>
      </c>
      <c r="F276" s="237" t="s">
        <v>347</v>
      </c>
      <c r="G276" s="235"/>
      <c r="H276" s="238">
        <v>1632</v>
      </c>
      <c r="I276" s="239"/>
      <c r="J276" s="235"/>
      <c r="K276" s="235"/>
      <c r="L276" s="240"/>
      <c r="M276" s="241"/>
      <c r="N276" s="242"/>
      <c r="O276" s="242"/>
      <c r="P276" s="242"/>
      <c r="Q276" s="242"/>
      <c r="R276" s="242"/>
      <c r="S276" s="242"/>
      <c r="T276" s="243"/>
      <c r="AT276" s="244" t="s">
        <v>129</v>
      </c>
      <c r="AU276" s="244" t="s">
        <v>83</v>
      </c>
      <c r="AV276" s="12" t="s">
        <v>83</v>
      </c>
      <c r="AW276" s="12" t="s">
        <v>33</v>
      </c>
      <c r="AX276" s="12" t="s">
        <v>86</v>
      </c>
      <c r="AY276" s="244" t="s">
        <v>118</v>
      </c>
    </row>
    <row r="277" s="1" customFormat="1" ht="24" customHeight="1">
      <c r="B277" s="37"/>
      <c r="C277" s="218" t="s">
        <v>348</v>
      </c>
      <c r="D277" s="218" t="s">
        <v>120</v>
      </c>
      <c r="E277" s="219" t="s">
        <v>349</v>
      </c>
      <c r="F277" s="220" t="s">
        <v>350</v>
      </c>
      <c r="G277" s="221" t="s">
        <v>314</v>
      </c>
      <c r="H277" s="222">
        <v>9.6999999999999993</v>
      </c>
      <c r="I277" s="223"/>
      <c r="J277" s="224">
        <f>ROUND(I277*H277,2)</f>
        <v>0</v>
      </c>
      <c r="K277" s="220" t="s">
        <v>124</v>
      </c>
      <c r="L277" s="42"/>
      <c r="M277" s="225" t="s">
        <v>1</v>
      </c>
      <c r="N277" s="226" t="s">
        <v>43</v>
      </c>
      <c r="O277" s="85"/>
      <c r="P277" s="227">
        <f>O277*H277</f>
        <v>0</v>
      </c>
      <c r="Q277" s="227">
        <v>0.88534999999999997</v>
      </c>
      <c r="R277" s="227">
        <f>Q277*H277</f>
        <v>8.5878949999999996</v>
      </c>
      <c r="S277" s="227">
        <v>0</v>
      </c>
      <c r="T277" s="228">
        <f>S277*H277</f>
        <v>0</v>
      </c>
      <c r="AR277" s="229" t="s">
        <v>125</v>
      </c>
      <c r="AT277" s="229" t="s">
        <v>120</v>
      </c>
      <c r="AU277" s="229" t="s">
        <v>83</v>
      </c>
      <c r="AY277" s="16" t="s">
        <v>118</v>
      </c>
      <c r="BE277" s="230">
        <f>IF(N277="základní",J277,0)</f>
        <v>0</v>
      </c>
      <c r="BF277" s="230">
        <f>IF(N277="snížená",J277,0)</f>
        <v>0</v>
      </c>
      <c r="BG277" s="230">
        <f>IF(N277="zákl. přenesená",J277,0)</f>
        <v>0</v>
      </c>
      <c r="BH277" s="230">
        <f>IF(N277="sníž. přenesená",J277,0)</f>
        <v>0</v>
      </c>
      <c r="BI277" s="230">
        <f>IF(N277="nulová",J277,0)</f>
        <v>0</v>
      </c>
      <c r="BJ277" s="16" t="s">
        <v>86</v>
      </c>
      <c r="BK277" s="230">
        <f>ROUND(I277*H277,2)</f>
        <v>0</v>
      </c>
      <c r="BL277" s="16" t="s">
        <v>125</v>
      </c>
      <c r="BM277" s="229" t="s">
        <v>351</v>
      </c>
    </row>
    <row r="278" s="1" customFormat="1">
      <c r="B278" s="37"/>
      <c r="C278" s="38"/>
      <c r="D278" s="231" t="s">
        <v>127</v>
      </c>
      <c r="E278" s="38"/>
      <c r="F278" s="232" t="s">
        <v>352</v>
      </c>
      <c r="G278" s="38"/>
      <c r="H278" s="38"/>
      <c r="I278" s="134"/>
      <c r="J278" s="38"/>
      <c r="K278" s="38"/>
      <c r="L278" s="42"/>
      <c r="M278" s="233"/>
      <c r="N278" s="85"/>
      <c r="O278" s="85"/>
      <c r="P278" s="85"/>
      <c r="Q278" s="85"/>
      <c r="R278" s="85"/>
      <c r="S278" s="85"/>
      <c r="T278" s="86"/>
      <c r="AT278" s="16" t="s">
        <v>127</v>
      </c>
      <c r="AU278" s="16" t="s">
        <v>83</v>
      </c>
    </row>
    <row r="279" s="12" customFormat="1">
      <c r="B279" s="234"/>
      <c r="C279" s="235"/>
      <c r="D279" s="231" t="s">
        <v>129</v>
      </c>
      <c r="E279" s="236" t="s">
        <v>1</v>
      </c>
      <c r="F279" s="237" t="s">
        <v>353</v>
      </c>
      <c r="G279" s="235"/>
      <c r="H279" s="238">
        <v>9.6999999999999993</v>
      </c>
      <c r="I279" s="239"/>
      <c r="J279" s="235"/>
      <c r="K279" s="235"/>
      <c r="L279" s="240"/>
      <c r="M279" s="241"/>
      <c r="N279" s="242"/>
      <c r="O279" s="242"/>
      <c r="P279" s="242"/>
      <c r="Q279" s="242"/>
      <c r="R279" s="242"/>
      <c r="S279" s="242"/>
      <c r="T279" s="243"/>
      <c r="AT279" s="244" t="s">
        <v>129</v>
      </c>
      <c r="AU279" s="244" t="s">
        <v>83</v>
      </c>
      <c r="AV279" s="12" t="s">
        <v>83</v>
      </c>
      <c r="AW279" s="12" t="s">
        <v>33</v>
      </c>
      <c r="AX279" s="12" t="s">
        <v>86</v>
      </c>
      <c r="AY279" s="244" t="s">
        <v>118</v>
      </c>
    </row>
    <row r="280" s="1" customFormat="1" ht="24" customHeight="1">
      <c r="B280" s="37"/>
      <c r="C280" s="266" t="s">
        <v>354</v>
      </c>
      <c r="D280" s="266" t="s">
        <v>188</v>
      </c>
      <c r="E280" s="267" t="s">
        <v>355</v>
      </c>
      <c r="F280" s="268" t="s">
        <v>356</v>
      </c>
      <c r="G280" s="269" t="s">
        <v>314</v>
      </c>
      <c r="H280" s="270">
        <v>10</v>
      </c>
      <c r="I280" s="271"/>
      <c r="J280" s="272">
        <f>ROUND(I280*H280,2)</f>
        <v>0</v>
      </c>
      <c r="K280" s="268" t="s">
        <v>124</v>
      </c>
      <c r="L280" s="273"/>
      <c r="M280" s="274" t="s">
        <v>1</v>
      </c>
      <c r="N280" s="275" t="s">
        <v>43</v>
      </c>
      <c r="O280" s="85"/>
      <c r="P280" s="227">
        <f>O280*H280</f>
        <v>0</v>
      </c>
      <c r="Q280" s="227">
        <v>0.69879999999999998</v>
      </c>
      <c r="R280" s="227">
        <f>Q280*H280</f>
        <v>6.9879999999999995</v>
      </c>
      <c r="S280" s="227">
        <v>0</v>
      </c>
      <c r="T280" s="228">
        <f>S280*H280</f>
        <v>0</v>
      </c>
      <c r="AR280" s="229" t="s">
        <v>173</v>
      </c>
      <c r="AT280" s="229" t="s">
        <v>188</v>
      </c>
      <c r="AU280" s="229" t="s">
        <v>83</v>
      </c>
      <c r="AY280" s="16" t="s">
        <v>118</v>
      </c>
      <c r="BE280" s="230">
        <f>IF(N280="základní",J280,0)</f>
        <v>0</v>
      </c>
      <c r="BF280" s="230">
        <f>IF(N280="snížená",J280,0)</f>
        <v>0</v>
      </c>
      <c r="BG280" s="230">
        <f>IF(N280="zákl. přenesená",J280,0)</f>
        <v>0</v>
      </c>
      <c r="BH280" s="230">
        <f>IF(N280="sníž. přenesená",J280,0)</f>
        <v>0</v>
      </c>
      <c r="BI280" s="230">
        <f>IF(N280="nulová",J280,0)</f>
        <v>0</v>
      </c>
      <c r="BJ280" s="16" t="s">
        <v>86</v>
      </c>
      <c r="BK280" s="230">
        <f>ROUND(I280*H280,2)</f>
        <v>0</v>
      </c>
      <c r="BL280" s="16" t="s">
        <v>125</v>
      </c>
      <c r="BM280" s="229" t="s">
        <v>357</v>
      </c>
    </row>
    <row r="281" s="1" customFormat="1">
      <c r="B281" s="37"/>
      <c r="C281" s="38"/>
      <c r="D281" s="231" t="s">
        <v>127</v>
      </c>
      <c r="E281" s="38"/>
      <c r="F281" s="232" t="s">
        <v>356</v>
      </c>
      <c r="G281" s="38"/>
      <c r="H281" s="38"/>
      <c r="I281" s="134"/>
      <c r="J281" s="38"/>
      <c r="K281" s="38"/>
      <c r="L281" s="42"/>
      <c r="M281" s="233"/>
      <c r="N281" s="85"/>
      <c r="O281" s="85"/>
      <c r="P281" s="85"/>
      <c r="Q281" s="85"/>
      <c r="R281" s="85"/>
      <c r="S281" s="85"/>
      <c r="T281" s="86"/>
      <c r="AT281" s="16" t="s">
        <v>127</v>
      </c>
      <c r="AU281" s="16" t="s">
        <v>83</v>
      </c>
    </row>
    <row r="282" s="12" customFormat="1">
      <c r="B282" s="234"/>
      <c r="C282" s="235"/>
      <c r="D282" s="231" t="s">
        <v>129</v>
      </c>
      <c r="E282" s="236" t="s">
        <v>1</v>
      </c>
      <c r="F282" s="237" t="s">
        <v>187</v>
      </c>
      <c r="G282" s="235"/>
      <c r="H282" s="238">
        <v>10</v>
      </c>
      <c r="I282" s="239"/>
      <c r="J282" s="235"/>
      <c r="K282" s="235"/>
      <c r="L282" s="240"/>
      <c r="M282" s="241"/>
      <c r="N282" s="242"/>
      <c r="O282" s="242"/>
      <c r="P282" s="242"/>
      <c r="Q282" s="242"/>
      <c r="R282" s="242"/>
      <c r="S282" s="242"/>
      <c r="T282" s="243"/>
      <c r="AT282" s="244" t="s">
        <v>129</v>
      </c>
      <c r="AU282" s="244" t="s">
        <v>83</v>
      </c>
      <c r="AV282" s="12" t="s">
        <v>83</v>
      </c>
      <c r="AW282" s="12" t="s">
        <v>33</v>
      </c>
      <c r="AX282" s="12" t="s">
        <v>78</v>
      </c>
      <c r="AY282" s="244" t="s">
        <v>118</v>
      </c>
    </row>
    <row r="283" s="13" customFormat="1">
      <c r="B283" s="245"/>
      <c r="C283" s="246"/>
      <c r="D283" s="231" t="s">
        <v>129</v>
      </c>
      <c r="E283" s="247" t="s">
        <v>1</v>
      </c>
      <c r="F283" s="248" t="s">
        <v>131</v>
      </c>
      <c r="G283" s="246"/>
      <c r="H283" s="249">
        <v>10</v>
      </c>
      <c r="I283" s="250"/>
      <c r="J283" s="246"/>
      <c r="K283" s="246"/>
      <c r="L283" s="251"/>
      <c r="M283" s="252"/>
      <c r="N283" s="253"/>
      <c r="O283" s="253"/>
      <c r="P283" s="253"/>
      <c r="Q283" s="253"/>
      <c r="R283" s="253"/>
      <c r="S283" s="253"/>
      <c r="T283" s="254"/>
      <c r="AT283" s="255" t="s">
        <v>129</v>
      </c>
      <c r="AU283" s="255" t="s">
        <v>83</v>
      </c>
      <c r="AV283" s="13" t="s">
        <v>125</v>
      </c>
      <c r="AW283" s="13" t="s">
        <v>33</v>
      </c>
      <c r="AX283" s="13" t="s">
        <v>86</v>
      </c>
      <c r="AY283" s="255" t="s">
        <v>118</v>
      </c>
    </row>
    <row r="284" s="1" customFormat="1" ht="24" customHeight="1">
      <c r="B284" s="37"/>
      <c r="C284" s="218" t="s">
        <v>358</v>
      </c>
      <c r="D284" s="218" t="s">
        <v>120</v>
      </c>
      <c r="E284" s="219" t="s">
        <v>359</v>
      </c>
      <c r="F284" s="220" t="s">
        <v>360</v>
      </c>
      <c r="G284" s="221" t="s">
        <v>141</v>
      </c>
      <c r="H284" s="222">
        <v>11.470000000000001</v>
      </c>
      <c r="I284" s="223"/>
      <c r="J284" s="224">
        <f>ROUND(I284*H284,2)</f>
        <v>0</v>
      </c>
      <c r="K284" s="220" t="s">
        <v>124</v>
      </c>
      <c r="L284" s="42"/>
      <c r="M284" s="225" t="s">
        <v>1</v>
      </c>
      <c r="N284" s="226" t="s">
        <v>43</v>
      </c>
      <c r="O284" s="85"/>
      <c r="P284" s="227">
        <f>O284*H284</f>
        <v>0</v>
      </c>
      <c r="Q284" s="227">
        <v>2.46367</v>
      </c>
      <c r="R284" s="227">
        <f>Q284*H284</f>
        <v>28.258294900000003</v>
      </c>
      <c r="S284" s="227">
        <v>0</v>
      </c>
      <c r="T284" s="228">
        <f>S284*H284</f>
        <v>0</v>
      </c>
      <c r="AR284" s="229" t="s">
        <v>125</v>
      </c>
      <c r="AT284" s="229" t="s">
        <v>120</v>
      </c>
      <c r="AU284" s="229" t="s">
        <v>83</v>
      </c>
      <c r="AY284" s="16" t="s">
        <v>118</v>
      </c>
      <c r="BE284" s="230">
        <f>IF(N284="základní",J284,0)</f>
        <v>0</v>
      </c>
      <c r="BF284" s="230">
        <f>IF(N284="snížená",J284,0)</f>
        <v>0</v>
      </c>
      <c r="BG284" s="230">
        <f>IF(N284="zákl. přenesená",J284,0)</f>
        <v>0</v>
      </c>
      <c r="BH284" s="230">
        <f>IF(N284="sníž. přenesená",J284,0)</f>
        <v>0</v>
      </c>
      <c r="BI284" s="230">
        <f>IF(N284="nulová",J284,0)</f>
        <v>0</v>
      </c>
      <c r="BJ284" s="16" t="s">
        <v>86</v>
      </c>
      <c r="BK284" s="230">
        <f>ROUND(I284*H284,2)</f>
        <v>0</v>
      </c>
      <c r="BL284" s="16" t="s">
        <v>125</v>
      </c>
      <c r="BM284" s="229" t="s">
        <v>361</v>
      </c>
    </row>
    <row r="285" s="1" customFormat="1">
      <c r="B285" s="37"/>
      <c r="C285" s="38"/>
      <c r="D285" s="231" t="s">
        <v>127</v>
      </c>
      <c r="E285" s="38"/>
      <c r="F285" s="232" t="s">
        <v>362</v>
      </c>
      <c r="G285" s="38"/>
      <c r="H285" s="38"/>
      <c r="I285" s="134"/>
      <c r="J285" s="38"/>
      <c r="K285" s="38"/>
      <c r="L285" s="42"/>
      <c r="M285" s="233"/>
      <c r="N285" s="85"/>
      <c r="O285" s="85"/>
      <c r="P285" s="85"/>
      <c r="Q285" s="85"/>
      <c r="R285" s="85"/>
      <c r="S285" s="85"/>
      <c r="T285" s="86"/>
      <c r="AT285" s="16" t="s">
        <v>127</v>
      </c>
      <c r="AU285" s="16" t="s">
        <v>83</v>
      </c>
    </row>
    <row r="286" s="12" customFormat="1">
      <c r="B286" s="234"/>
      <c r="C286" s="235"/>
      <c r="D286" s="231" t="s">
        <v>129</v>
      </c>
      <c r="E286" s="236" t="s">
        <v>1</v>
      </c>
      <c r="F286" s="237" t="s">
        <v>363</v>
      </c>
      <c r="G286" s="235"/>
      <c r="H286" s="238">
        <v>11.470000000000001</v>
      </c>
      <c r="I286" s="239"/>
      <c r="J286" s="235"/>
      <c r="K286" s="235"/>
      <c r="L286" s="240"/>
      <c r="M286" s="241"/>
      <c r="N286" s="242"/>
      <c r="O286" s="242"/>
      <c r="P286" s="242"/>
      <c r="Q286" s="242"/>
      <c r="R286" s="242"/>
      <c r="S286" s="242"/>
      <c r="T286" s="243"/>
      <c r="AT286" s="244" t="s">
        <v>129</v>
      </c>
      <c r="AU286" s="244" t="s">
        <v>83</v>
      </c>
      <c r="AV286" s="12" t="s">
        <v>83</v>
      </c>
      <c r="AW286" s="12" t="s">
        <v>33</v>
      </c>
      <c r="AX286" s="12" t="s">
        <v>78</v>
      </c>
      <c r="AY286" s="244" t="s">
        <v>118</v>
      </c>
    </row>
    <row r="287" s="13" customFormat="1">
      <c r="B287" s="245"/>
      <c r="C287" s="246"/>
      <c r="D287" s="231" t="s">
        <v>129</v>
      </c>
      <c r="E287" s="247" t="s">
        <v>1</v>
      </c>
      <c r="F287" s="248" t="s">
        <v>131</v>
      </c>
      <c r="G287" s="246"/>
      <c r="H287" s="249">
        <v>11.470000000000001</v>
      </c>
      <c r="I287" s="250"/>
      <c r="J287" s="246"/>
      <c r="K287" s="246"/>
      <c r="L287" s="251"/>
      <c r="M287" s="252"/>
      <c r="N287" s="253"/>
      <c r="O287" s="253"/>
      <c r="P287" s="253"/>
      <c r="Q287" s="253"/>
      <c r="R287" s="253"/>
      <c r="S287" s="253"/>
      <c r="T287" s="254"/>
      <c r="AT287" s="255" t="s">
        <v>129</v>
      </c>
      <c r="AU287" s="255" t="s">
        <v>83</v>
      </c>
      <c r="AV287" s="13" t="s">
        <v>125</v>
      </c>
      <c r="AW287" s="13" t="s">
        <v>33</v>
      </c>
      <c r="AX287" s="13" t="s">
        <v>86</v>
      </c>
      <c r="AY287" s="255" t="s">
        <v>118</v>
      </c>
    </row>
    <row r="288" s="1" customFormat="1" ht="24" customHeight="1">
      <c r="B288" s="37"/>
      <c r="C288" s="218" t="s">
        <v>364</v>
      </c>
      <c r="D288" s="218" t="s">
        <v>120</v>
      </c>
      <c r="E288" s="219" t="s">
        <v>365</v>
      </c>
      <c r="F288" s="220" t="s">
        <v>232</v>
      </c>
      <c r="G288" s="221" t="s">
        <v>176</v>
      </c>
      <c r="H288" s="222">
        <v>0.19300000000000001</v>
      </c>
      <c r="I288" s="223"/>
      <c r="J288" s="224">
        <f>ROUND(I288*H288,2)</f>
        <v>0</v>
      </c>
      <c r="K288" s="220" t="s">
        <v>1</v>
      </c>
      <c r="L288" s="42"/>
      <c r="M288" s="225" t="s">
        <v>1</v>
      </c>
      <c r="N288" s="226" t="s">
        <v>43</v>
      </c>
      <c r="O288" s="85"/>
      <c r="P288" s="227">
        <f>O288*H288</f>
        <v>0</v>
      </c>
      <c r="Q288" s="227">
        <v>0.84758</v>
      </c>
      <c r="R288" s="227">
        <f>Q288*H288</f>
        <v>0.16358294000000001</v>
      </c>
      <c r="S288" s="227">
        <v>0</v>
      </c>
      <c r="T288" s="228">
        <f>S288*H288</f>
        <v>0</v>
      </c>
      <c r="AR288" s="229" t="s">
        <v>125</v>
      </c>
      <c r="AT288" s="229" t="s">
        <v>120</v>
      </c>
      <c r="AU288" s="229" t="s">
        <v>83</v>
      </c>
      <c r="AY288" s="16" t="s">
        <v>118</v>
      </c>
      <c r="BE288" s="230">
        <f>IF(N288="základní",J288,0)</f>
        <v>0</v>
      </c>
      <c r="BF288" s="230">
        <f>IF(N288="snížená",J288,0)</f>
        <v>0</v>
      </c>
      <c r="BG288" s="230">
        <f>IF(N288="zákl. přenesená",J288,0)</f>
        <v>0</v>
      </c>
      <c r="BH288" s="230">
        <f>IF(N288="sníž. přenesená",J288,0)</f>
        <v>0</v>
      </c>
      <c r="BI288" s="230">
        <f>IF(N288="nulová",J288,0)</f>
        <v>0</v>
      </c>
      <c r="BJ288" s="16" t="s">
        <v>86</v>
      </c>
      <c r="BK288" s="230">
        <f>ROUND(I288*H288,2)</f>
        <v>0</v>
      </c>
      <c r="BL288" s="16" t="s">
        <v>125</v>
      </c>
      <c r="BM288" s="229" t="s">
        <v>366</v>
      </c>
    </row>
    <row r="289" s="1" customFormat="1">
      <c r="B289" s="37"/>
      <c r="C289" s="38"/>
      <c r="D289" s="231" t="s">
        <v>127</v>
      </c>
      <c r="E289" s="38"/>
      <c r="F289" s="232" t="s">
        <v>234</v>
      </c>
      <c r="G289" s="38"/>
      <c r="H289" s="38"/>
      <c r="I289" s="134"/>
      <c r="J289" s="38"/>
      <c r="K289" s="38"/>
      <c r="L289" s="42"/>
      <c r="M289" s="233"/>
      <c r="N289" s="85"/>
      <c r="O289" s="85"/>
      <c r="P289" s="85"/>
      <c r="Q289" s="85"/>
      <c r="R289" s="85"/>
      <c r="S289" s="85"/>
      <c r="T289" s="86"/>
      <c r="AT289" s="16" t="s">
        <v>127</v>
      </c>
      <c r="AU289" s="16" t="s">
        <v>83</v>
      </c>
    </row>
    <row r="290" s="12" customFormat="1">
      <c r="B290" s="234"/>
      <c r="C290" s="235"/>
      <c r="D290" s="231" t="s">
        <v>129</v>
      </c>
      <c r="E290" s="236" t="s">
        <v>1</v>
      </c>
      <c r="F290" s="237" t="s">
        <v>367</v>
      </c>
      <c r="G290" s="235"/>
      <c r="H290" s="238">
        <v>0.19300000000000001</v>
      </c>
      <c r="I290" s="239"/>
      <c r="J290" s="235"/>
      <c r="K290" s="235"/>
      <c r="L290" s="240"/>
      <c r="M290" s="241"/>
      <c r="N290" s="242"/>
      <c r="O290" s="242"/>
      <c r="P290" s="242"/>
      <c r="Q290" s="242"/>
      <c r="R290" s="242"/>
      <c r="S290" s="242"/>
      <c r="T290" s="243"/>
      <c r="AT290" s="244" t="s">
        <v>129</v>
      </c>
      <c r="AU290" s="244" t="s">
        <v>83</v>
      </c>
      <c r="AV290" s="12" t="s">
        <v>83</v>
      </c>
      <c r="AW290" s="12" t="s">
        <v>33</v>
      </c>
      <c r="AX290" s="12" t="s">
        <v>78</v>
      </c>
      <c r="AY290" s="244" t="s">
        <v>118</v>
      </c>
    </row>
    <row r="291" s="13" customFormat="1">
      <c r="B291" s="245"/>
      <c r="C291" s="246"/>
      <c r="D291" s="231" t="s">
        <v>129</v>
      </c>
      <c r="E291" s="247" t="s">
        <v>1</v>
      </c>
      <c r="F291" s="248" t="s">
        <v>131</v>
      </c>
      <c r="G291" s="246"/>
      <c r="H291" s="249">
        <v>0.19300000000000001</v>
      </c>
      <c r="I291" s="250"/>
      <c r="J291" s="246"/>
      <c r="K291" s="246"/>
      <c r="L291" s="251"/>
      <c r="M291" s="252"/>
      <c r="N291" s="253"/>
      <c r="O291" s="253"/>
      <c r="P291" s="253"/>
      <c r="Q291" s="253"/>
      <c r="R291" s="253"/>
      <c r="S291" s="253"/>
      <c r="T291" s="254"/>
      <c r="AT291" s="255" t="s">
        <v>129</v>
      </c>
      <c r="AU291" s="255" t="s">
        <v>83</v>
      </c>
      <c r="AV291" s="13" t="s">
        <v>125</v>
      </c>
      <c r="AW291" s="13" t="s">
        <v>33</v>
      </c>
      <c r="AX291" s="13" t="s">
        <v>86</v>
      </c>
      <c r="AY291" s="255" t="s">
        <v>118</v>
      </c>
    </row>
    <row r="292" s="1" customFormat="1" ht="24" customHeight="1">
      <c r="B292" s="37"/>
      <c r="C292" s="218" t="s">
        <v>368</v>
      </c>
      <c r="D292" s="218" t="s">
        <v>120</v>
      </c>
      <c r="E292" s="219" t="s">
        <v>369</v>
      </c>
      <c r="F292" s="220" t="s">
        <v>370</v>
      </c>
      <c r="G292" s="221" t="s">
        <v>123</v>
      </c>
      <c r="H292" s="222">
        <v>1223.4000000000001</v>
      </c>
      <c r="I292" s="223"/>
      <c r="J292" s="224">
        <f>ROUND(I292*H292,2)</f>
        <v>0</v>
      </c>
      <c r="K292" s="220" t="s">
        <v>124</v>
      </c>
      <c r="L292" s="42"/>
      <c r="M292" s="225" t="s">
        <v>1</v>
      </c>
      <c r="N292" s="226" t="s">
        <v>43</v>
      </c>
      <c r="O292" s="85"/>
      <c r="P292" s="227">
        <f>O292*H292</f>
        <v>0</v>
      </c>
      <c r="Q292" s="227">
        <v>0.00198</v>
      </c>
      <c r="R292" s="227">
        <f>Q292*H292</f>
        <v>2.4223320000000004</v>
      </c>
      <c r="S292" s="227">
        <v>0</v>
      </c>
      <c r="T292" s="228">
        <f>S292*H292</f>
        <v>0</v>
      </c>
      <c r="AR292" s="229" t="s">
        <v>125</v>
      </c>
      <c r="AT292" s="229" t="s">
        <v>120</v>
      </c>
      <c r="AU292" s="229" t="s">
        <v>83</v>
      </c>
      <c r="AY292" s="16" t="s">
        <v>118</v>
      </c>
      <c r="BE292" s="230">
        <f>IF(N292="základní",J292,0)</f>
        <v>0</v>
      </c>
      <c r="BF292" s="230">
        <f>IF(N292="snížená",J292,0)</f>
        <v>0</v>
      </c>
      <c r="BG292" s="230">
        <f>IF(N292="zákl. přenesená",J292,0)</f>
        <v>0</v>
      </c>
      <c r="BH292" s="230">
        <f>IF(N292="sníž. přenesená",J292,0)</f>
        <v>0</v>
      </c>
      <c r="BI292" s="230">
        <f>IF(N292="nulová",J292,0)</f>
        <v>0</v>
      </c>
      <c r="BJ292" s="16" t="s">
        <v>86</v>
      </c>
      <c r="BK292" s="230">
        <f>ROUND(I292*H292,2)</f>
        <v>0</v>
      </c>
      <c r="BL292" s="16" t="s">
        <v>125</v>
      </c>
      <c r="BM292" s="229" t="s">
        <v>371</v>
      </c>
    </row>
    <row r="293" s="1" customFormat="1">
      <c r="B293" s="37"/>
      <c r="C293" s="38"/>
      <c r="D293" s="231" t="s">
        <v>127</v>
      </c>
      <c r="E293" s="38"/>
      <c r="F293" s="232" t="s">
        <v>372</v>
      </c>
      <c r="G293" s="38"/>
      <c r="H293" s="38"/>
      <c r="I293" s="134"/>
      <c r="J293" s="38"/>
      <c r="K293" s="38"/>
      <c r="L293" s="42"/>
      <c r="M293" s="233"/>
      <c r="N293" s="85"/>
      <c r="O293" s="85"/>
      <c r="P293" s="85"/>
      <c r="Q293" s="85"/>
      <c r="R293" s="85"/>
      <c r="S293" s="85"/>
      <c r="T293" s="86"/>
      <c r="AT293" s="16" t="s">
        <v>127</v>
      </c>
      <c r="AU293" s="16" t="s">
        <v>83</v>
      </c>
    </row>
    <row r="294" s="12" customFormat="1">
      <c r="B294" s="234"/>
      <c r="C294" s="235"/>
      <c r="D294" s="231" t="s">
        <v>129</v>
      </c>
      <c r="E294" s="236" t="s">
        <v>1</v>
      </c>
      <c r="F294" s="237" t="s">
        <v>373</v>
      </c>
      <c r="G294" s="235"/>
      <c r="H294" s="238">
        <v>1223.383</v>
      </c>
      <c r="I294" s="239"/>
      <c r="J294" s="235"/>
      <c r="K294" s="235"/>
      <c r="L294" s="240"/>
      <c r="M294" s="241"/>
      <c r="N294" s="242"/>
      <c r="O294" s="242"/>
      <c r="P294" s="242"/>
      <c r="Q294" s="242"/>
      <c r="R294" s="242"/>
      <c r="S294" s="242"/>
      <c r="T294" s="243"/>
      <c r="AT294" s="244" t="s">
        <v>129</v>
      </c>
      <c r="AU294" s="244" t="s">
        <v>83</v>
      </c>
      <c r="AV294" s="12" t="s">
        <v>83</v>
      </c>
      <c r="AW294" s="12" t="s">
        <v>33</v>
      </c>
      <c r="AX294" s="12" t="s">
        <v>78</v>
      </c>
      <c r="AY294" s="244" t="s">
        <v>118</v>
      </c>
    </row>
    <row r="295" s="13" customFormat="1">
      <c r="B295" s="245"/>
      <c r="C295" s="246"/>
      <c r="D295" s="231" t="s">
        <v>129</v>
      </c>
      <c r="E295" s="247" t="s">
        <v>1</v>
      </c>
      <c r="F295" s="248" t="s">
        <v>131</v>
      </c>
      <c r="G295" s="246"/>
      <c r="H295" s="249">
        <v>1223.383</v>
      </c>
      <c r="I295" s="250"/>
      <c r="J295" s="246"/>
      <c r="K295" s="246"/>
      <c r="L295" s="251"/>
      <c r="M295" s="252"/>
      <c r="N295" s="253"/>
      <c r="O295" s="253"/>
      <c r="P295" s="253"/>
      <c r="Q295" s="253"/>
      <c r="R295" s="253"/>
      <c r="S295" s="253"/>
      <c r="T295" s="254"/>
      <c r="AT295" s="255" t="s">
        <v>129</v>
      </c>
      <c r="AU295" s="255" t="s">
        <v>83</v>
      </c>
      <c r="AV295" s="13" t="s">
        <v>125</v>
      </c>
      <c r="AW295" s="13" t="s">
        <v>33</v>
      </c>
      <c r="AX295" s="13" t="s">
        <v>78</v>
      </c>
      <c r="AY295" s="255" t="s">
        <v>118</v>
      </c>
    </row>
    <row r="296" s="12" customFormat="1">
      <c r="B296" s="234"/>
      <c r="C296" s="235"/>
      <c r="D296" s="231" t="s">
        <v>129</v>
      </c>
      <c r="E296" s="236" t="s">
        <v>1</v>
      </c>
      <c r="F296" s="237" t="s">
        <v>374</v>
      </c>
      <c r="G296" s="235"/>
      <c r="H296" s="238">
        <v>1223.4000000000001</v>
      </c>
      <c r="I296" s="239"/>
      <c r="J296" s="235"/>
      <c r="K296" s="235"/>
      <c r="L296" s="240"/>
      <c r="M296" s="241"/>
      <c r="N296" s="242"/>
      <c r="O296" s="242"/>
      <c r="P296" s="242"/>
      <c r="Q296" s="242"/>
      <c r="R296" s="242"/>
      <c r="S296" s="242"/>
      <c r="T296" s="243"/>
      <c r="AT296" s="244" t="s">
        <v>129</v>
      </c>
      <c r="AU296" s="244" t="s">
        <v>83</v>
      </c>
      <c r="AV296" s="12" t="s">
        <v>83</v>
      </c>
      <c r="AW296" s="12" t="s">
        <v>33</v>
      </c>
      <c r="AX296" s="12" t="s">
        <v>86</v>
      </c>
      <c r="AY296" s="244" t="s">
        <v>118</v>
      </c>
    </row>
    <row r="297" s="1" customFormat="1" ht="24" customHeight="1">
      <c r="B297" s="37"/>
      <c r="C297" s="218" t="s">
        <v>375</v>
      </c>
      <c r="D297" s="218" t="s">
        <v>120</v>
      </c>
      <c r="E297" s="219" t="s">
        <v>376</v>
      </c>
      <c r="F297" s="220" t="s">
        <v>377</v>
      </c>
      <c r="G297" s="221" t="s">
        <v>314</v>
      </c>
      <c r="H297" s="222">
        <v>828.20000000000005</v>
      </c>
      <c r="I297" s="223"/>
      <c r="J297" s="224">
        <f>ROUND(I297*H297,2)</f>
        <v>0</v>
      </c>
      <c r="K297" s="220" t="s">
        <v>1</v>
      </c>
      <c r="L297" s="42"/>
      <c r="M297" s="225" t="s">
        <v>1</v>
      </c>
      <c r="N297" s="226" t="s">
        <v>43</v>
      </c>
      <c r="O297" s="85"/>
      <c r="P297" s="227">
        <f>O297*H297</f>
        <v>0</v>
      </c>
      <c r="Q297" s="227">
        <v>0</v>
      </c>
      <c r="R297" s="227">
        <f>Q297*H297</f>
        <v>0</v>
      </c>
      <c r="S297" s="227">
        <v>0</v>
      </c>
      <c r="T297" s="228">
        <f>S297*H297</f>
        <v>0</v>
      </c>
      <c r="AR297" s="229" t="s">
        <v>125</v>
      </c>
      <c r="AT297" s="229" t="s">
        <v>120</v>
      </c>
      <c r="AU297" s="229" t="s">
        <v>83</v>
      </c>
      <c r="AY297" s="16" t="s">
        <v>118</v>
      </c>
      <c r="BE297" s="230">
        <f>IF(N297="základní",J297,0)</f>
        <v>0</v>
      </c>
      <c r="BF297" s="230">
        <f>IF(N297="snížená",J297,0)</f>
        <v>0</v>
      </c>
      <c r="BG297" s="230">
        <f>IF(N297="zákl. přenesená",J297,0)</f>
        <v>0</v>
      </c>
      <c r="BH297" s="230">
        <f>IF(N297="sníž. přenesená",J297,0)</f>
        <v>0</v>
      </c>
      <c r="BI297" s="230">
        <f>IF(N297="nulová",J297,0)</f>
        <v>0</v>
      </c>
      <c r="BJ297" s="16" t="s">
        <v>86</v>
      </c>
      <c r="BK297" s="230">
        <f>ROUND(I297*H297,2)</f>
        <v>0</v>
      </c>
      <c r="BL297" s="16" t="s">
        <v>125</v>
      </c>
      <c r="BM297" s="229" t="s">
        <v>378</v>
      </c>
    </row>
    <row r="298" s="1" customFormat="1">
      <c r="B298" s="37"/>
      <c r="C298" s="38"/>
      <c r="D298" s="231" t="s">
        <v>127</v>
      </c>
      <c r="E298" s="38"/>
      <c r="F298" s="232" t="s">
        <v>379</v>
      </c>
      <c r="G298" s="38"/>
      <c r="H298" s="38"/>
      <c r="I298" s="134"/>
      <c r="J298" s="38"/>
      <c r="K298" s="38"/>
      <c r="L298" s="42"/>
      <c r="M298" s="233"/>
      <c r="N298" s="85"/>
      <c r="O298" s="85"/>
      <c r="P298" s="85"/>
      <c r="Q298" s="85"/>
      <c r="R298" s="85"/>
      <c r="S298" s="85"/>
      <c r="T298" s="86"/>
      <c r="AT298" s="16" t="s">
        <v>127</v>
      </c>
      <c r="AU298" s="16" t="s">
        <v>83</v>
      </c>
    </row>
    <row r="299" s="12" customFormat="1">
      <c r="B299" s="234"/>
      <c r="C299" s="235"/>
      <c r="D299" s="231" t="s">
        <v>129</v>
      </c>
      <c r="E299" s="236" t="s">
        <v>1</v>
      </c>
      <c r="F299" s="237" t="s">
        <v>380</v>
      </c>
      <c r="G299" s="235"/>
      <c r="H299" s="238">
        <v>828.20000000000005</v>
      </c>
      <c r="I299" s="239"/>
      <c r="J299" s="235"/>
      <c r="K299" s="235"/>
      <c r="L299" s="240"/>
      <c r="M299" s="241"/>
      <c r="N299" s="242"/>
      <c r="O299" s="242"/>
      <c r="P299" s="242"/>
      <c r="Q299" s="242"/>
      <c r="R299" s="242"/>
      <c r="S299" s="242"/>
      <c r="T299" s="243"/>
      <c r="AT299" s="244" t="s">
        <v>129</v>
      </c>
      <c r="AU299" s="244" t="s">
        <v>83</v>
      </c>
      <c r="AV299" s="12" t="s">
        <v>83</v>
      </c>
      <c r="AW299" s="12" t="s">
        <v>33</v>
      </c>
      <c r="AX299" s="12" t="s">
        <v>78</v>
      </c>
      <c r="AY299" s="244" t="s">
        <v>118</v>
      </c>
    </row>
    <row r="300" s="13" customFormat="1">
      <c r="B300" s="245"/>
      <c r="C300" s="246"/>
      <c r="D300" s="231" t="s">
        <v>129</v>
      </c>
      <c r="E300" s="247" t="s">
        <v>1</v>
      </c>
      <c r="F300" s="248" t="s">
        <v>131</v>
      </c>
      <c r="G300" s="246"/>
      <c r="H300" s="249">
        <v>828.20000000000005</v>
      </c>
      <c r="I300" s="250"/>
      <c r="J300" s="246"/>
      <c r="K300" s="246"/>
      <c r="L300" s="251"/>
      <c r="M300" s="252"/>
      <c r="N300" s="253"/>
      <c r="O300" s="253"/>
      <c r="P300" s="253"/>
      <c r="Q300" s="253"/>
      <c r="R300" s="253"/>
      <c r="S300" s="253"/>
      <c r="T300" s="254"/>
      <c r="AT300" s="255" t="s">
        <v>129</v>
      </c>
      <c r="AU300" s="255" t="s">
        <v>83</v>
      </c>
      <c r="AV300" s="13" t="s">
        <v>125</v>
      </c>
      <c r="AW300" s="13" t="s">
        <v>33</v>
      </c>
      <c r="AX300" s="13" t="s">
        <v>86</v>
      </c>
      <c r="AY300" s="255" t="s">
        <v>118</v>
      </c>
    </row>
    <row r="301" s="1" customFormat="1" ht="16.5" customHeight="1">
      <c r="B301" s="37"/>
      <c r="C301" s="218" t="s">
        <v>381</v>
      </c>
      <c r="D301" s="218" t="s">
        <v>120</v>
      </c>
      <c r="E301" s="219" t="s">
        <v>382</v>
      </c>
      <c r="F301" s="220" t="s">
        <v>383</v>
      </c>
      <c r="G301" s="221" t="s">
        <v>314</v>
      </c>
      <c r="H301" s="222">
        <v>12.199999999999999</v>
      </c>
      <c r="I301" s="223"/>
      <c r="J301" s="224">
        <f>ROUND(I301*H301,2)</f>
        <v>0</v>
      </c>
      <c r="K301" s="220" t="s">
        <v>124</v>
      </c>
      <c r="L301" s="42"/>
      <c r="M301" s="225" t="s">
        <v>1</v>
      </c>
      <c r="N301" s="226" t="s">
        <v>43</v>
      </c>
      <c r="O301" s="85"/>
      <c r="P301" s="227">
        <f>O301*H301</f>
        <v>0</v>
      </c>
      <c r="Q301" s="227">
        <v>0</v>
      </c>
      <c r="R301" s="227">
        <f>Q301*H301</f>
        <v>0</v>
      </c>
      <c r="S301" s="227">
        <v>0</v>
      </c>
      <c r="T301" s="228">
        <f>S301*H301</f>
        <v>0</v>
      </c>
      <c r="AR301" s="229" t="s">
        <v>125</v>
      </c>
      <c r="AT301" s="229" t="s">
        <v>120</v>
      </c>
      <c r="AU301" s="229" t="s">
        <v>83</v>
      </c>
      <c r="AY301" s="16" t="s">
        <v>118</v>
      </c>
      <c r="BE301" s="230">
        <f>IF(N301="základní",J301,0)</f>
        <v>0</v>
      </c>
      <c r="BF301" s="230">
        <f>IF(N301="snížená",J301,0)</f>
        <v>0</v>
      </c>
      <c r="BG301" s="230">
        <f>IF(N301="zákl. přenesená",J301,0)</f>
        <v>0</v>
      </c>
      <c r="BH301" s="230">
        <f>IF(N301="sníž. přenesená",J301,0)</f>
        <v>0</v>
      </c>
      <c r="BI301" s="230">
        <f>IF(N301="nulová",J301,0)</f>
        <v>0</v>
      </c>
      <c r="BJ301" s="16" t="s">
        <v>86</v>
      </c>
      <c r="BK301" s="230">
        <f>ROUND(I301*H301,2)</f>
        <v>0</v>
      </c>
      <c r="BL301" s="16" t="s">
        <v>125</v>
      </c>
      <c r="BM301" s="229" t="s">
        <v>384</v>
      </c>
    </row>
    <row r="302" s="1" customFormat="1">
      <c r="B302" s="37"/>
      <c r="C302" s="38"/>
      <c r="D302" s="231" t="s">
        <v>127</v>
      </c>
      <c r="E302" s="38"/>
      <c r="F302" s="232" t="s">
        <v>385</v>
      </c>
      <c r="G302" s="38"/>
      <c r="H302" s="38"/>
      <c r="I302" s="134"/>
      <c r="J302" s="38"/>
      <c r="K302" s="38"/>
      <c r="L302" s="42"/>
      <c r="M302" s="233"/>
      <c r="N302" s="85"/>
      <c r="O302" s="85"/>
      <c r="P302" s="85"/>
      <c r="Q302" s="85"/>
      <c r="R302" s="85"/>
      <c r="S302" s="85"/>
      <c r="T302" s="86"/>
      <c r="AT302" s="16" t="s">
        <v>127</v>
      </c>
      <c r="AU302" s="16" t="s">
        <v>83</v>
      </c>
    </row>
    <row r="303" s="12" customFormat="1">
      <c r="B303" s="234"/>
      <c r="C303" s="235"/>
      <c r="D303" s="231" t="s">
        <v>129</v>
      </c>
      <c r="E303" s="236" t="s">
        <v>1</v>
      </c>
      <c r="F303" s="237" t="s">
        <v>386</v>
      </c>
      <c r="G303" s="235"/>
      <c r="H303" s="238">
        <v>12.199999999999999</v>
      </c>
      <c r="I303" s="239"/>
      <c r="J303" s="235"/>
      <c r="K303" s="235"/>
      <c r="L303" s="240"/>
      <c r="M303" s="241"/>
      <c r="N303" s="242"/>
      <c r="O303" s="242"/>
      <c r="P303" s="242"/>
      <c r="Q303" s="242"/>
      <c r="R303" s="242"/>
      <c r="S303" s="242"/>
      <c r="T303" s="243"/>
      <c r="AT303" s="244" t="s">
        <v>129</v>
      </c>
      <c r="AU303" s="244" t="s">
        <v>83</v>
      </c>
      <c r="AV303" s="12" t="s">
        <v>83</v>
      </c>
      <c r="AW303" s="12" t="s">
        <v>33</v>
      </c>
      <c r="AX303" s="12" t="s">
        <v>78</v>
      </c>
      <c r="AY303" s="244" t="s">
        <v>118</v>
      </c>
    </row>
    <row r="304" s="13" customFormat="1">
      <c r="B304" s="245"/>
      <c r="C304" s="246"/>
      <c r="D304" s="231" t="s">
        <v>129</v>
      </c>
      <c r="E304" s="247" t="s">
        <v>1</v>
      </c>
      <c r="F304" s="248" t="s">
        <v>131</v>
      </c>
      <c r="G304" s="246"/>
      <c r="H304" s="249">
        <v>12.199999999999999</v>
      </c>
      <c r="I304" s="250"/>
      <c r="J304" s="246"/>
      <c r="K304" s="246"/>
      <c r="L304" s="251"/>
      <c r="M304" s="252"/>
      <c r="N304" s="253"/>
      <c r="O304" s="253"/>
      <c r="P304" s="253"/>
      <c r="Q304" s="253"/>
      <c r="R304" s="253"/>
      <c r="S304" s="253"/>
      <c r="T304" s="254"/>
      <c r="AT304" s="255" t="s">
        <v>129</v>
      </c>
      <c r="AU304" s="255" t="s">
        <v>83</v>
      </c>
      <c r="AV304" s="13" t="s">
        <v>125</v>
      </c>
      <c r="AW304" s="13" t="s">
        <v>33</v>
      </c>
      <c r="AX304" s="13" t="s">
        <v>86</v>
      </c>
      <c r="AY304" s="255" t="s">
        <v>118</v>
      </c>
    </row>
    <row r="305" s="1" customFormat="1" ht="16.5" customHeight="1">
      <c r="B305" s="37"/>
      <c r="C305" s="218" t="s">
        <v>387</v>
      </c>
      <c r="D305" s="218" t="s">
        <v>120</v>
      </c>
      <c r="E305" s="219" t="s">
        <v>388</v>
      </c>
      <c r="F305" s="220" t="s">
        <v>389</v>
      </c>
      <c r="G305" s="221" t="s">
        <v>314</v>
      </c>
      <c r="H305" s="222">
        <v>527.10000000000002</v>
      </c>
      <c r="I305" s="223"/>
      <c r="J305" s="224">
        <f>ROUND(I305*H305,2)</f>
        <v>0</v>
      </c>
      <c r="K305" s="220" t="s">
        <v>124</v>
      </c>
      <c r="L305" s="42"/>
      <c r="M305" s="225" t="s">
        <v>1</v>
      </c>
      <c r="N305" s="226" t="s">
        <v>43</v>
      </c>
      <c r="O305" s="85"/>
      <c r="P305" s="227">
        <f>O305*H305</f>
        <v>0</v>
      </c>
      <c r="Q305" s="227">
        <v>0</v>
      </c>
      <c r="R305" s="227">
        <f>Q305*H305</f>
        <v>0</v>
      </c>
      <c r="S305" s="227">
        <v>0</v>
      </c>
      <c r="T305" s="228">
        <f>S305*H305</f>
        <v>0</v>
      </c>
      <c r="AR305" s="229" t="s">
        <v>125</v>
      </c>
      <c r="AT305" s="229" t="s">
        <v>120</v>
      </c>
      <c r="AU305" s="229" t="s">
        <v>83</v>
      </c>
      <c r="AY305" s="16" t="s">
        <v>118</v>
      </c>
      <c r="BE305" s="230">
        <f>IF(N305="základní",J305,0)</f>
        <v>0</v>
      </c>
      <c r="BF305" s="230">
        <f>IF(N305="snížená",J305,0)</f>
        <v>0</v>
      </c>
      <c r="BG305" s="230">
        <f>IF(N305="zákl. přenesená",J305,0)</f>
        <v>0</v>
      </c>
      <c r="BH305" s="230">
        <f>IF(N305="sníž. přenesená",J305,0)</f>
        <v>0</v>
      </c>
      <c r="BI305" s="230">
        <f>IF(N305="nulová",J305,0)</f>
        <v>0</v>
      </c>
      <c r="BJ305" s="16" t="s">
        <v>86</v>
      </c>
      <c r="BK305" s="230">
        <f>ROUND(I305*H305,2)</f>
        <v>0</v>
      </c>
      <c r="BL305" s="16" t="s">
        <v>125</v>
      </c>
      <c r="BM305" s="229" t="s">
        <v>390</v>
      </c>
    </row>
    <row r="306" s="1" customFormat="1">
      <c r="B306" s="37"/>
      <c r="C306" s="38"/>
      <c r="D306" s="231" t="s">
        <v>127</v>
      </c>
      <c r="E306" s="38"/>
      <c r="F306" s="232" t="s">
        <v>391</v>
      </c>
      <c r="G306" s="38"/>
      <c r="H306" s="38"/>
      <c r="I306" s="134"/>
      <c r="J306" s="38"/>
      <c r="K306" s="38"/>
      <c r="L306" s="42"/>
      <c r="M306" s="233"/>
      <c r="N306" s="85"/>
      <c r="O306" s="85"/>
      <c r="P306" s="85"/>
      <c r="Q306" s="85"/>
      <c r="R306" s="85"/>
      <c r="S306" s="85"/>
      <c r="T306" s="86"/>
      <c r="AT306" s="16" t="s">
        <v>127</v>
      </c>
      <c r="AU306" s="16" t="s">
        <v>83</v>
      </c>
    </row>
    <row r="307" s="12" customFormat="1">
      <c r="B307" s="234"/>
      <c r="C307" s="235"/>
      <c r="D307" s="231" t="s">
        <v>129</v>
      </c>
      <c r="E307" s="236" t="s">
        <v>1</v>
      </c>
      <c r="F307" s="237" t="s">
        <v>392</v>
      </c>
      <c r="G307" s="235"/>
      <c r="H307" s="238">
        <v>527.10000000000002</v>
      </c>
      <c r="I307" s="239"/>
      <c r="J307" s="235"/>
      <c r="K307" s="235"/>
      <c r="L307" s="240"/>
      <c r="M307" s="241"/>
      <c r="N307" s="242"/>
      <c r="O307" s="242"/>
      <c r="P307" s="242"/>
      <c r="Q307" s="242"/>
      <c r="R307" s="242"/>
      <c r="S307" s="242"/>
      <c r="T307" s="243"/>
      <c r="AT307" s="244" t="s">
        <v>129</v>
      </c>
      <c r="AU307" s="244" t="s">
        <v>83</v>
      </c>
      <c r="AV307" s="12" t="s">
        <v>83</v>
      </c>
      <c r="AW307" s="12" t="s">
        <v>33</v>
      </c>
      <c r="AX307" s="12" t="s">
        <v>78</v>
      </c>
      <c r="AY307" s="244" t="s">
        <v>118</v>
      </c>
    </row>
    <row r="308" s="13" customFormat="1">
      <c r="B308" s="245"/>
      <c r="C308" s="246"/>
      <c r="D308" s="231" t="s">
        <v>129</v>
      </c>
      <c r="E308" s="247" t="s">
        <v>1</v>
      </c>
      <c r="F308" s="248" t="s">
        <v>131</v>
      </c>
      <c r="G308" s="246"/>
      <c r="H308" s="249">
        <v>527.10000000000002</v>
      </c>
      <c r="I308" s="250"/>
      <c r="J308" s="246"/>
      <c r="K308" s="246"/>
      <c r="L308" s="251"/>
      <c r="M308" s="252"/>
      <c r="N308" s="253"/>
      <c r="O308" s="253"/>
      <c r="P308" s="253"/>
      <c r="Q308" s="253"/>
      <c r="R308" s="253"/>
      <c r="S308" s="253"/>
      <c r="T308" s="254"/>
      <c r="AT308" s="255" t="s">
        <v>129</v>
      </c>
      <c r="AU308" s="255" t="s">
        <v>83</v>
      </c>
      <c r="AV308" s="13" t="s">
        <v>125</v>
      </c>
      <c r="AW308" s="13" t="s">
        <v>33</v>
      </c>
      <c r="AX308" s="13" t="s">
        <v>86</v>
      </c>
      <c r="AY308" s="255" t="s">
        <v>118</v>
      </c>
    </row>
    <row r="309" s="1" customFormat="1" ht="24" customHeight="1">
      <c r="B309" s="37"/>
      <c r="C309" s="218" t="s">
        <v>393</v>
      </c>
      <c r="D309" s="218" t="s">
        <v>120</v>
      </c>
      <c r="E309" s="219" t="s">
        <v>394</v>
      </c>
      <c r="F309" s="220" t="s">
        <v>395</v>
      </c>
      <c r="G309" s="221" t="s">
        <v>314</v>
      </c>
      <c r="H309" s="222">
        <v>100</v>
      </c>
      <c r="I309" s="223"/>
      <c r="J309" s="224">
        <f>ROUND(I309*H309,2)</f>
        <v>0</v>
      </c>
      <c r="K309" s="220" t="s">
        <v>124</v>
      </c>
      <c r="L309" s="42"/>
      <c r="M309" s="225" t="s">
        <v>1</v>
      </c>
      <c r="N309" s="226" t="s">
        <v>43</v>
      </c>
      <c r="O309" s="85"/>
      <c r="P309" s="227">
        <f>O309*H309</f>
        <v>0</v>
      </c>
      <c r="Q309" s="227">
        <v>0</v>
      </c>
      <c r="R309" s="227">
        <f>Q309*H309</f>
        <v>0</v>
      </c>
      <c r="S309" s="227">
        <v>0.097000000000000003</v>
      </c>
      <c r="T309" s="228">
        <f>S309*H309</f>
        <v>9.7000000000000011</v>
      </c>
      <c r="AR309" s="229" t="s">
        <v>125</v>
      </c>
      <c r="AT309" s="229" t="s">
        <v>120</v>
      </c>
      <c r="AU309" s="229" t="s">
        <v>83</v>
      </c>
      <c r="AY309" s="16" t="s">
        <v>118</v>
      </c>
      <c r="BE309" s="230">
        <f>IF(N309="základní",J309,0)</f>
        <v>0</v>
      </c>
      <c r="BF309" s="230">
        <f>IF(N309="snížená",J309,0)</f>
        <v>0</v>
      </c>
      <c r="BG309" s="230">
        <f>IF(N309="zákl. přenesená",J309,0)</f>
        <v>0</v>
      </c>
      <c r="BH309" s="230">
        <f>IF(N309="sníž. přenesená",J309,0)</f>
        <v>0</v>
      </c>
      <c r="BI309" s="230">
        <f>IF(N309="nulová",J309,0)</f>
        <v>0</v>
      </c>
      <c r="BJ309" s="16" t="s">
        <v>86</v>
      </c>
      <c r="BK309" s="230">
        <f>ROUND(I309*H309,2)</f>
        <v>0</v>
      </c>
      <c r="BL309" s="16" t="s">
        <v>125</v>
      </c>
      <c r="BM309" s="229" t="s">
        <v>396</v>
      </c>
    </row>
    <row r="310" s="1" customFormat="1">
      <c r="B310" s="37"/>
      <c r="C310" s="38"/>
      <c r="D310" s="231" t="s">
        <v>127</v>
      </c>
      <c r="E310" s="38"/>
      <c r="F310" s="232" t="s">
        <v>397</v>
      </c>
      <c r="G310" s="38"/>
      <c r="H310" s="38"/>
      <c r="I310" s="134"/>
      <c r="J310" s="38"/>
      <c r="K310" s="38"/>
      <c r="L310" s="42"/>
      <c r="M310" s="233"/>
      <c r="N310" s="85"/>
      <c r="O310" s="85"/>
      <c r="P310" s="85"/>
      <c r="Q310" s="85"/>
      <c r="R310" s="85"/>
      <c r="S310" s="85"/>
      <c r="T310" s="86"/>
      <c r="AT310" s="16" t="s">
        <v>127</v>
      </c>
      <c r="AU310" s="16" t="s">
        <v>83</v>
      </c>
    </row>
    <row r="311" s="12" customFormat="1">
      <c r="B311" s="234"/>
      <c r="C311" s="235"/>
      <c r="D311" s="231" t="s">
        <v>129</v>
      </c>
      <c r="E311" s="236" t="s">
        <v>1</v>
      </c>
      <c r="F311" s="237" t="s">
        <v>398</v>
      </c>
      <c r="G311" s="235"/>
      <c r="H311" s="238">
        <v>100</v>
      </c>
      <c r="I311" s="239"/>
      <c r="J311" s="235"/>
      <c r="K311" s="235"/>
      <c r="L311" s="240"/>
      <c r="M311" s="241"/>
      <c r="N311" s="242"/>
      <c r="O311" s="242"/>
      <c r="P311" s="242"/>
      <c r="Q311" s="242"/>
      <c r="R311" s="242"/>
      <c r="S311" s="242"/>
      <c r="T311" s="243"/>
      <c r="AT311" s="244" t="s">
        <v>129</v>
      </c>
      <c r="AU311" s="244" t="s">
        <v>83</v>
      </c>
      <c r="AV311" s="12" t="s">
        <v>83</v>
      </c>
      <c r="AW311" s="12" t="s">
        <v>33</v>
      </c>
      <c r="AX311" s="12" t="s">
        <v>86</v>
      </c>
      <c r="AY311" s="244" t="s">
        <v>118</v>
      </c>
    </row>
    <row r="312" s="1" customFormat="1" ht="24" customHeight="1">
      <c r="B312" s="37"/>
      <c r="C312" s="218" t="s">
        <v>399</v>
      </c>
      <c r="D312" s="218" t="s">
        <v>120</v>
      </c>
      <c r="E312" s="219" t="s">
        <v>400</v>
      </c>
      <c r="F312" s="220" t="s">
        <v>401</v>
      </c>
      <c r="G312" s="221" t="s">
        <v>314</v>
      </c>
      <c r="H312" s="222">
        <v>11</v>
      </c>
      <c r="I312" s="223"/>
      <c r="J312" s="224">
        <f>ROUND(I312*H312,2)</f>
        <v>0</v>
      </c>
      <c r="K312" s="220" t="s">
        <v>124</v>
      </c>
      <c r="L312" s="42"/>
      <c r="M312" s="225" t="s">
        <v>1</v>
      </c>
      <c r="N312" s="226" t="s">
        <v>43</v>
      </c>
      <c r="O312" s="85"/>
      <c r="P312" s="227">
        <f>O312*H312</f>
        <v>0</v>
      </c>
      <c r="Q312" s="227">
        <v>0</v>
      </c>
      <c r="R312" s="227">
        <f>Q312*H312</f>
        <v>0</v>
      </c>
      <c r="S312" s="227">
        <v>0.25800000000000001</v>
      </c>
      <c r="T312" s="228">
        <f>S312*H312</f>
        <v>2.8380000000000001</v>
      </c>
      <c r="AR312" s="229" t="s">
        <v>125</v>
      </c>
      <c r="AT312" s="229" t="s">
        <v>120</v>
      </c>
      <c r="AU312" s="229" t="s">
        <v>83</v>
      </c>
      <c r="AY312" s="16" t="s">
        <v>118</v>
      </c>
      <c r="BE312" s="230">
        <f>IF(N312="základní",J312,0)</f>
        <v>0</v>
      </c>
      <c r="BF312" s="230">
        <f>IF(N312="snížená",J312,0)</f>
        <v>0</v>
      </c>
      <c r="BG312" s="230">
        <f>IF(N312="zákl. přenesená",J312,0)</f>
        <v>0</v>
      </c>
      <c r="BH312" s="230">
        <f>IF(N312="sníž. přenesená",J312,0)</f>
        <v>0</v>
      </c>
      <c r="BI312" s="230">
        <f>IF(N312="nulová",J312,0)</f>
        <v>0</v>
      </c>
      <c r="BJ312" s="16" t="s">
        <v>86</v>
      </c>
      <c r="BK312" s="230">
        <f>ROUND(I312*H312,2)</f>
        <v>0</v>
      </c>
      <c r="BL312" s="16" t="s">
        <v>125</v>
      </c>
      <c r="BM312" s="229" t="s">
        <v>402</v>
      </c>
    </row>
    <row r="313" s="1" customFormat="1">
      <c r="B313" s="37"/>
      <c r="C313" s="38"/>
      <c r="D313" s="231" t="s">
        <v>127</v>
      </c>
      <c r="E313" s="38"/>
      <c r="F313" s="232" t="s">
        <v>403</v>
      </c>
      <c r="G313" s="38"/>
      <c r="H313" s="38"/>
      <c r="I313" s="134"/>
      <c r="J313" s="38"/>
      <c r="K313" s="38"/>
      <c r="L313" s="42"/>
      <c r="M313" s="233"/>
      <c r="N313" s="85"/>
      <c r="O313" s="85"/>
      <c r="P313" s="85"/>
      <c r="Q313" s="85"/>
      <c r="R313" s="85"/>
      <c r="S313" s="85"/>
      <c r="T313" s="86"/>
      <c r="AT313" s="16" t="s">
        <v>127</v>
      </c>
      <c r="AU313" s="16" t="s">
        <v>83</v>
      </c>
    </row>
    <row r="314" s="12" customFormat="1">
      <c r="B314" s="234"/>
      <c r="C314" s="235"/>
      <c r="D314" s="231" t="s">
        <v>129</v>
      </c>
      <c r="E314" s="236" t="s">
        <v>1</v>
      </c>
      <c r="F314" s="237" t="s">
        <v>194</v>
      </c>
      <c r="G314" s="235"/>
      <c r="H314" s="238">
        <v>11</v>
      </c>
      <c r="I314" s="239"/>
      <c r="J314" s="235"/>
      <c r="K314" s="235"/>
      <c r="L314" s="240"/>
      <c r="M314" s="241"/>
      <c r="N314" s="242"/>
      <c r="O314" s="242"/>
      <c r="P314" s="242"/>
      <c r="Q314" s="242"/>
      <c r="R314" s="242"/>
      <c r="S314" s="242"/>
      <c r="T314" s="243"/>
      <c r="AT314" s="244" t="s">
        <v>129</v>
      </c>
      <c r="AU314" s="244" t="s">
        <v>83</v>
      </c>
      <c r="AV314" s="12" t="s">
        <v>83</v>
      </c>
      <c r="AW314" s="12" t="s">
        <v>33</v>
      </c>
      <c r="AX314" s="12" t="s">
        <v>86</v>
      </c>
      <c r="AY314" s="244" t="s">
        <v>118</v>
      </c>
    </row>
    <row r="315" s="1" customFormat="1" ht="24" customHeight="1">
      <c r="B315" s="37"/>
      <c r="C315" s="218" t="s">
        <v>404</v>
      </c>
      <c r="D315" s="218" t="s">
        <v>120</v>
      </c>
      <c r="E315" s="219" t="s">
        <v>405</v>
      </c>
      <c r="F315" s="220" t="s">
        <v>406</v>
      </c>
      <c r="G315" s="221" t="s">
        <v>123</v>
      </c>
      <c r="H315" s="222">
        <v>4723</v>
      </c>
      <c r="I315" s="223"/>
      <c r="J315" s="224">
        <f>ROUND(I315*H315,2)</f>
        <v>0</v>
      </c>
      <c r="K315" s="220" t="s">
        <v>124</v>
      </c>
      <c r="L315" s="42"/>
      <c r="M315" s="225" t="s">
        <v>1</v>
      </c>
      <c r="N315" s="226" t="s">
        <v>43</v>
      </c>
      <c r="O315" s="85"/>
      <c r="P315" s="227">
        <f>O315*H315</f>
        <v>0</v>
      </c>
      <c r="Q315" s="227">
        <v>0</v>
      </c>
      <c r="R315" s="227">
        <f>Q315*H315</f>
        <v>0</v>
      </c>
      <c r="S315" s="227">
        <v>0</v>
      </c>
      <c r="T315" s="228">
        <f>S315*H315</f>
        <v>0</v>
      </c>
      <c r="AR315" s="229" t="s">
        <v>125</v>
      </c>
      <c r="AT315" s="229" t="s">
        <v>120</v>
      </c>
      <c r="AU315" s="229" t="s">
        <v>83</v>
      </c>
      <c r="AY315" s="16" t="s">
        <v>118</v>
      </c>
      <c r="BE315" s="230">
        <f>IF(N315="základní",J315,0)</f>
        <v>0</v>
      </c>
      <c r="BF315" s="230">
        <f>IF(N315="snížená",J315,0)</f>
        <v>0</v>
      </c>
      <c r="BG315" s="230">
        <f>IF(N315="zákl. přenesená",J315,0)</f>
        <v>0</v>
      </c>
      <c r="BH315" s="230">
        <f>IF(N315="sníž. přenesená",J315,0)</f>
        <v>0</v>
      </c>
      <c r="BI315" s="230">
        <f>IF(N315="nulová",J315,0)</f>
        <v>0</v>
      </c>
      <c r="BJ315" s="16" t="s">
        <v>86</v>
      </c>
      <c r="BK315" s="230">
        <f>ROUND(I315*H315,2)</f>
        <v>0</v>
      </c>
      <c r="BL315" s="16" t="s">
        <v>125</v>
      </c>
      <c r="BM315" s="229" t="s">
        <v>407</v>
      </c>
    </row>
    <row r="316" s="1" customFormat="1">
      <c r="B316" s="37"/>
      <c r="C316" s="38"/>
      <c r="D316" s="231" t="s">
        <v>127</v>
      </c>
      <c r="E316" s="38"/>
      <c r="F316" s="232" t="s">
        <v>408</v>
      </c>
      <c r="G316" s="38"/>
      <c r="H316" s="38"/>
      <c r="I316" s="134"/>
      <c r="J316" s="38"/>
      <c r="K316" s="38"/>
      <c r="L316" s="42"/>
      <c r="M316" s="233"/>
      <c r="N316" s="85"/>
      <c r="O316" s="85"/>
      <c r="P316" s="85"/>
      <c r="Q316" s="85"/>
      <c r="R316" s="85"/>
      <c r="S316" s="85"/>
      <c r="T316" s="86"/>
      <c r="AT316" s="16" t="s">
        <v>127</v>
      </c>
      <c r="AU316" s="16" t="s">
        <v>83</v>
      </c>
    </row>
    <row r="317" s="12" customFormat="1">
      <c r="B317" s="234"/>
      <c r="C317" s="235"/>
      <c r="D317" s="231" t="s">
        <v>129</v>
      </c>
      <c r="E317" s="236" t="s">
        <v>1</v>
      </c>
      <c r="F317" s="237" t="s">
        <v>409</v>
      </c>
      <c r="G317" s="235"/>
      <c r="H317" s="238">
        <v>4723</v>
      </c>
      <c r="I317" s="239"/>
      <c r="J317" s="235"/>
      <c r="K317" s="235"/>
      <c r="L317" s="240"/>
      <c r="M317" s="241"/>
      <c r="N317" s="242"/>
      <c r="O317" s="242"/>
      <c r="P317" s="242"/>
      <c r="Q317" s="242"/>
      <c r="R317" s="242"/>
      <c r="S317" s="242"/>
      <c r="T317" s="243"/>
      <c r="AT317" s="244" t="s">
        <v>129</v>
      </c>
      <c r="AU317" s="244" t="s">
        <v>83</v>
      </c>
      <c r="AV317" s="12" t="s">
        <v>83</v>
      </c>
      <c r="AW317" s="12" t="s">
        <v>33</v>
      </c>
      <c r="AX317" s="12" t="s">
        <v>86</v>
      </c>
      <c r="AY317" s="244" t="s">
        <v>118</v>
      </c>
    </row>
    <row r="318" s="1" customFormat="1" ht="24" customHeight="1">
      <c r="B318" s="37"/>
      <c r="C318" s="218" t="s">
        <v>410</v>
      </c>
      <c r="D318" s="218" t="s">
        <v>120</v>
      </c>
      <c r="E318" s="219" t="s">
        <v>411</v>
      </c>
      <c r="F318" s="220" t="s">
        <v>412</v>
      </c>
      <c r="G318" s="221" t="s">
        <v>217</v>
      </c>
      <c r="H318" s="222">
        <v>10</v>
      </c>
      <c r="I318" s="223"/>
      <c r="J318" s="224">
        <f>ROUND(I318*H318,2)</f>
        <v>0</v>
      </c>
      <c r="K318" s="220" t="s">
        <v>1</v>
      </c>
      <c r="L318" s="42"/>
      <c r="M318" s="225" t="s">
        <v>1</v>
      </c>
      <c r="N318" s="226" t="s">
        <v>43</v>
      </c>
      <c r="O318" s="85"/>
      <c r="P318" s="227">
        <f>O318*H318</f>
        <v>0</v>
      </c>
      <c r="Q318" s="227">
        <v>0.00014999999999999999</v>
      </c>
      <c r="R318" s="227">
        <f>Q318*H318</f>
        <v>0.0014999999999999998</v>
      </c>
      <c r="S318" s="227">
        <v>0</v>
      </c>
      <c r="T318" s="228">
        <f>S318*H318</f>
        <v>0</v>
      </c>
      <c r="AR318" s="229" t="s">
        <v>125</v>
      </c>
      <c r="AT318" s="229" t="s">
        <v>120</v>
      </c>
      <c r="AU318" s="229" t="s">
        <v>83</v>
      </c>
      <c r="AY318" s="16" t="s">
        <v>118</v>
      </c>
      <c r="BE318" s="230">
        <f>IF(N318="základní",J318,0)</f>
        <v>0</v>
      </c>
      <c r="BF318" s="230">
        <f>IF(N318="snížená",J318,0)</f>
        <v>0</v>
      </c>
      <c r="BG318" s="230">
        <f>IF(N318="zákl. přenesená",J318,0)</f>
        <v>0</v>
      </c>
      <c r="BH318" s="230">
        <f>IF(N318="sníž. přenesená",J318,0)</f>
        <v>0</v>
      </c>
      <c r="BI318" s="230">
        <f>IF(N318="nulová",J318,0)</f>
        <v>0</v>
      </c>
      <c r="BJ318" s="16" t="s">
        <v>86</v>
      </c>
      <c r="BK318" s="230">
        <f>ROUND(I318*H318,2)</f>
        <v>0</v>
      </c>
      <c r="BL318" s="16" t="s">
        <v>125</v>
      </c>
      <c r="BM318" s="229" t="s">
        <v>413</v>
      </c>
    </row>
    <row r="319" s="12" customFormat="1">
      <c r="B319" s="234"/>
      <c r="C319" s="235"/>
      <c r="D319" s="231" t="s">
        <v>129</v>
      </c>
      <c r="E319" s="236" t="s">
        <v>1</v>
      </c>
      <c r="F319" s="237" t="s">
        <v>414</v>
      </c>
      <c r="G319" s="235"/>
      <c r="H319" s="238">
        <v>10</v>
      </c>
      <c r="I319" s="239"/>
      <c r="J319" s="235"/>
      <c r="K319" s="235"/>
      <c r="L319" s="240"/>
      <c r="M319" s="241"/>
      <c r="N319" s="242"/>
      <c r="O319" s="242"/>
      <c r="P319" s="242"/>
      <c r="Q319" s="242"/>
      <c r="R319" s="242"/>
      <c r="S319" s="242"/>
      <c r="T319" s="243"/>
      <c r="AT319" s="244" t="s">
        <v>129</v>
      </c>
      <c r="AU319" s="244" t="s">
        <v>83</v>
      </c>
      <c r="AV319" s="12" t="s">
        <v>83</v>
      </c>
      <c r="AW319" s="12" t="s">
        <v>33</v>
      </c>
      <c r="AX319" s="12" t="s">
        <v>78</v>
      </c>
      <c r="AY319" s="244" t="s">
        <v>118</v>
      </c>
    </row>
    <row r="320" s="13" customFormat="1">
      <c r="B320" s="245"/>
      <c r="C320" s="246"/>
      <c r="D320" s="231" t="s">
        <v>129</v>
      </c>
      <c r="E320" s="247" t="s">
        <v>1</v>
      </c>
      <c r="F320" s="248" t="s">
        <v>131</v>
      </c>
      <c r="G320" s="246"/>
      <c r="H320" s="249">
        <v>10</v>
      </c>
      <c r="I320" s="250"/>
      <c r="J320" s="246"/>
      <c r="K320" s="246"/>
      <c r="L320" s="251"/>
      <c r="M320" s="252"/>
      <c r="N320" s="253"/>
      <c r="O320" s="253"/>
      <c r="P320" s="253"/>
      <c r="Q320" s="253"/>
      <c r="R320" s="253"/>
      <c r="S320" s="253"/>
      <c r="T320" s="254"/>
      <c r="AT320" s="255" t="s">
        <v>129</v>
      </c>
      <c r="AU320" s="255" t="s">
        <v>83</v>
      </c>
      <c r="AV320" s="13" t="s">
        <v>125</v>
      </c>
      <c r="AW320" s="13" t="s">
        <v>33</v>
      </c>
      <c r="AX320" s="13" t="s">
        <v>86</v>
      </c>
      <c r="AY320" s="255" t="s">
        <v>118</v>
      </c>
    </row>
    <row r="321" s="1" customFormat="1" ht="24" customHeight="1">
      <c r="B321" s="37"/>
      <c r="C321" s="218" t="s">
        <v>415</v>
      </c>
      <c r="D321" s="218" t="s">
        <v>120</v>
      </c>
      <c r="E321" s="219" t="s">
        <v>416</v>
      </c>
      <c r="F321" s="220" t="s">
        <v>417</v>
      </c>
      <c r="G321" s="221" t="s">
        <v>314</v>
      </c>
      <c r="H321" s="222">
        <v>16.800000000000001</v>
      </c>
      <c r="I321" s="223"/>
      <c r="J321" s="224">
        <f>ROUND(I321*H321,2)</f>
        <v>0</v>
      </c>
      <c r="K321" s="220" t="s">
        <v>1</v>
      </c>
      <c r="L321" s="42"/>
      <c r="M321" s="225" t="s">
        <v>1</v>
      </c>
      <c r="N321" s="226" t="s">
        <v>43</v>
      </c>
      <c r="O321" s="85"/>
      <c r="P321" s="227">
        <f>O321*H321</f>
        <v>0</v>
      </c>
      <c r="Q321" s="227">
        <v>0</v>
      </c>
      <c r="R321" s="227">
        <f>Q321*H321</f>
        <v>0</v>
      </c>
      <c r="S321" s="227">
        <v>0</v>
      </c>
      <c r="T321" s="228">
        <f>S321*H321</f>
        <v>0</v>
      </c>
      <c r="AR321" s="229" t="s">
        <v>125</v>
      </c>
      <c r="AT321" s="229" t="s">
        <v>120</v>
      </c>
      <c r="AU321" s="229" t="s">
        <v>83</v>
      </c>
      <c r="AY321" s="16" t="s">
        <v>118</v>
      </c>
      <c r="BE321" s="230">
        <f>IF(N321="základní",J321,0)</f>
        <v>0</v>
      </c>
      <c r="BF321" s="230">
        <f>IF(N321="snížená",J321,0)</f>
        <v>0</v>
      </c>
      <c r="BG321" s="230">
        <f>IF(N321="zákl. přenesená",J321,0)</f>
        <v>0</v>
      </c>
      <c r="BH321" s="230">
        <f>IF(N321="sníž. přenesená",J321,0)</f>
        <v>0</v>
      </c>
      <c r="BI321" s="230">
        <f>IF(N321="nulová",J321,0)</f>
        <v>0</v>
      </c>
      <c r="BJ321" s="16" t="s">
        <v>86</v>
      </c>
      <c r="BK321" s="230">
        <f>ROUND(I321*H321,2)</f>
        <v>0</v>
      </c>
      <c r="BL321" s="16" t="s">
        <v>125</v>
      </c>
      <c r="BM321" s="229" t="s">
        <v>418</v>
      </c>
    </row>
    <row r="322" s="1" customFormat="1">
      <c r="B322" s="37"/>
      <c r="C322" s="38"/>
      <c r="D322" s="231" t="s">
        <v>127</v>
      </c>
      <c r="E322" s="38"/>
      <c r="F322" s="232" t="s">
        <v>419</v>
      </c>
      <c r="G322" s="38"/>
      <c r="H322" s="38"/>
      <c r="I322" s="134"/>
      <c r="J322" s="38"/>
      <c r="K322" s="38"/>
      <c r="L322" s="42"/>
      <c r="M322" s="233"/>
      <c r="N322" s="85"/>
      <c r="O322" s="85"/>
      <c r="P322" s="85"/>
      <c r="Q322" s="85"/>
      <c r="R322" s="85"/>
      <c r="S322" s="85"/>
      <c r="T322" s="86"/>
      <c r="AT322" s="16" t="s">
        <v>127</v>
      </c>
      <c r="AU322" s="16" t="s">
        <v>83</v>
      </c>
    </row>
    <row r="323" s="12" customFormat="1">
      <c r="B323" s="234"/>
      <c r="C323" s="235"/>
      <c r="D323" s="231" t="s">
        <v>129</v>
      </c>
      <c r="E323" s="236" t="s">
        <v>1</v>
      </c>
      <c r="F323" s="237" t="s">
        <v>420</v>
      </c>
      <c r="G323" s="235"/>
      <c r="H323" s="238">
        <v>16.800000000000001</v>
      </c>
      <c r="I323" s="239"/>
      <c r="J323" s="235"/>
      <c r="K323" s="235"/>
      <c r="L323" s="240"/>
      <c r="M323" s="241"/>
      <c r="N323" s="242"/>
      <c r="O323" s="242"/>
      <c r="P323" s="242"/>
      <c r="Q323" s="242"/>
      <c r="R323" s="242"/>
      <c r="S323" s="242"/>
      <c r="T323" s="243"/>
      <c r="AT323" s="244" t="s">
        <v>129</v>
      </c>
      <c r="AU323" s="244" t="s">
        <v>83</v>
      </c>
      <c r="AV323" s="12" t="s">
        <v>83</v>
      </c>
      <c r="AW323" s="12" t="s">
        <v>33</v>
      </c>
      <c r="AX323" s="12" t="s">
        <v>86</v>
      </c>
      <c r="AY323" s="244" t="s">
        <v>118</v>
      </c>
    </row>
    <row r="324" s="1" customFormat="1" ht="16.5" customHeight="1">
      <c r="B324" s="37"/>
      <c r="C324" s="218" t="s">
        <v>421</v>
      </c>
      <c r="D324" s="218" t="s">
        <v>120</v>
      </c>
      <c r="E324" s="219" t="s">
        <v>422</v>
      </c>
      <c r="F324" s="220" t="s">
        <v>423</v>
      </c>
      <c r="G324" s="221" t="s">
        <v>314</v>
      </c>
      <c r="H324" s="222">
        <v>8</v>
      </c>
      <c r="I324" s="223"/>
      <c r="J324" s="224">
        <f>ROUND(I324*H324,2)</f>
        <v>0</v>
      </c>
      <c r="K324" s="220" t="s">
        <v>124</v>
      </c>
      <c r="L324" s="42"/>
      <c r="M324" s="225" t="s">
        <v>1</v>
      </c>
      <c r="N324" s="226" t="s">
        <v>43</v>
      </c>
      <c r="O324" s="85"/>
      <c r="P324" s="227">
        <f>O324*H324</f>
        <v>0</v>
      </c>
      <c r="Q324" s="227">
        <v>0</v>
      </c>
      <c r="R324" s="227">
        <f>Q324*H324</f>
        <v>0</v>
      </c>
      <c r="S324" s="227">
        <v>2.0550000000000002</v>
      </c>
      <c r="T324" s="228">
        <f>S324*H324</f>
        <v>16.440000000000001</v>
      </c>
      <c r="AR324" s="229" t="s">
        <v>125</v>
      </c>
      <c r="AT324" s="229" t="s">
        <v>120</v>
      </c>
      <c r="AU324" s="229" t="s">
        <v>83</v>
      </c>
      <c r="AY324" s="16" t="s">
        <v>118</v>
      </c>
      <c r="BE324" s="230">
        <f>IF(N324="základní",J324,0)</f>
        <v>0</v>
      </c>
      <c r="BF324" s="230">
        <f>IF(N324="snížená",J324,0)</f>
        <v>0</v>
      </c>
      <c r="BG324" s="230">
        <f>IF(N324="zákl. přenesená",J324,0)</f>
        <v>0</v>
      </c>
      <c r="BH324" s="230">
        <f>IF(N324="sníž. přenesená",J324,0)</f>
        <v>0</v>
      </c>
      <c r="BI324" s="230">
        <f>IF(N324="nulová",J324,0)</f>
        <v>0</v>
      </c>
      <c r="BJ324" s="16" t="s">
        <v>86</v>
      </c>
      <c r="BK324" s="230">
        <f>ROUND(I324*H324,2)</f>
        <v>0</v>
      </c>
      <c r="BL324" s="16" t="s">
        <v>125</v>
      </c>
      <c r="BM324" s="229" t="s">
        <v>424</v>
      </c>
    </row>
    <row r="325" s="1" customFormat="1">
      <c r="B325" s="37"/>
      <c r="C325" s="38"/>
      <c r="D325" s="231" t="s">
        <v>127</v>
      </c>
      <c r="E325" s="38"/>
      <c r="F325" s="232" t="s">
        <v>425</v>
      </c>
      <c r="G325" s="38"/>
      <c r="H325" s="38"/>
      <c r="I325" s="134"/>
      <c r="J325" s="38"/>
      <c r="K325" s="38"/>
      <c r="L325" s="42"/>
      <c r="M325" s="233"/>
      <c r="N325" s="85"/>
      <c r="O325" s="85"/>
      <c r="P325" s="85"/>
      <c r="Q325" s="85"/>
      <c r="R325" s="85"/>
      <c r="S325" s="85"/>
      <c r="T325" s="86"/>
      <c r="AT325" s="16" t="s">
        <v>127</v>
      </c>
      <c r="AU325" s="16" t="s">
        <v>83</v>
      </c>
    </row>
    <row r="326" s="12" customFormat="1">
      <c r="B326" s="234"/>
      <c r="C326" s="235"/>
      <c r="D326" s="231" t="s">
        <v>129</v>
      </c>
      <c r="E326" s="236" t="s">
        <v>1</v>
      </c>
      <c r="F326" s="237" t="s">
        <v>426</v>
      </c>
      <c r="G326" s="235"/>
      <c r="H326" s="238">
        <v>8</v>
      </c>
      <c r="I326" s="239"/>
      <c r="J326" s="235"/>
      <c r="K326" s="235"/>
      <c r="L326" s="240"/>
      <c r="M326" s="241"/>
      <c r="N326" s="242"/>
      <c r="O326" s="242"/>
      <c r="P326" s="242"/>
      <c r="Q326" s="242"/>
      <c r="R326" s="242"/>
      <c r="S326" s="242"/>
      <c r="T326" s="243"/>
      <c r="AT326" s="244" t="s">
        <v>129</v>
      </c>
      <c r="AU326" s="244" t="s">
        <v>83</v>
      </c>
      <c r="AV326" s="12" t="s">
        <v>83</v>
      </c>
      <c r="AW326" s="12" t="s">
        <v>33</v>
      </c>
      <c r="AX326" s="12" t="s">
        <v>86</v>
      </c>
      <c r="AY326" s="244" t="s">
        <v>118</v>
      </c>
    </row>
    <row r="327" s="1" customFormat="1" ht="16.5" customHeight="1">
      <c r="B327" s="37"/>
      <c r="C327" s="218" t="s">
        <v>427</v>
      </c>
      <c r="D327" s="218" t="s">
        <v>120</v>
      </c>
      <c r="E327" s="219" t="s">
        <v>428</v>
      </c>
      <c r="F327" s="220" t="s">
        <v>429</v>
      </c>
      <c r="G327" s="221" t="s">
        <v>123</v>
      </c>
      <c r="H327" s="222">
        <v>32.880000000000003</v>
      </c>
      <c r="I327" s="223"/>
      <c r="J327" s="224">
        <f>ROUND(I327*H327,2)</f>
        <v>0</v>
      </c>
      <c r="K327" s="220" t="s">
        <v>124</v>
      </c>
      <c r="L327" s="42"/>
      <c r="M327" s="225" t="s">
        <v>1</v>
      </c>
      <c r="N327" s="226" t="s">
        <v>43</v>
      </c>
      <c r="O327" s="85"/>
      <c r="P327" s="227">
        <f>O327*H327</f>
        <v>0</v>
      </c>
      <c r="Q327" s="227">
        <v>0</v>
      </c>
      <c r="R327" s="227">
        <f>Q327*H327</f>
        <v>0</v>
      </c>
      <c r="S327" s="227">
        <v>0.021999999999999999</v>
      </c>
      <c r="T327" s="228">
        <f>S327*H327</f>
        <v>0.72336</v>
      </c>
      <c r="AR327" s="229" t="s">
        <v>125</v>
      </c>
      <c r="AT327" s="229" t="s">
        <v>120</v>
      </c>
      <c r="AU327" s="229" t="s">
        <v>83</v>
      </c>
      <c r="AY327" s="16" t="s">
        <v>118</v>
      </c>
      <c r="BE327" s="230">
        <f>IF(N327="základní",J327,0)</f>
        <v>0</v>
      </c>
      <c r="BF327" s="230">
        <f>IF(N327="snížená",J327,0)</f>
        <v>0</v>
      </c>
      <c r="BG327" s="230">
        <f>IF(N327="zákl. přenesená",J327,0)</f>
        <v>0</v>
      </c>
      <c r="BH327" s="230">
        <f>IF(N327="sníž. přenesená",J327,0)</f>
        <v>0</v>
      </c>
      <c r="BI327" s="230">
        <f>IF(N327="nulová",J327,0)</f>
        <v>0</v>
      </c>
      <c r="BJ327" s="16" t="s">
        <v>86</v>
      </c>
      <c r="BK327" s="230">
        <f>ROUND(I327*H327,2)</f>
        <v>0</v>
      </c>
      <c r="BL327" s="16" t="s">
        <v>125</v>
      </c>
      <c r="BM327" s="229" t="s">
        <v>430</v>
      </c>
    </row>
    <row r="328" s="1" customFormat="1">
      <c r="B328" s="37"/>
      <c r="C328" s="38"/>
      <c r="D328" s="231" t="s">
        <v>127</v>
      </c>
      <c r="E328" s="38"/>
      <c r="F328" s="232" t="s">
        <v>431</v>
      </c>
      <c r="G328" s="38"/>
      <c r="H328" s="38"/>
      <c r="I328" s="134"/>
      <c r="J328" s="38"/>
      <c r="K328" s="38"/>
      <c r="L328" s="42"/>
      <c r="M328" s="233"/>
      <c r="N328" s="85"/>
      <c r="O328" s="85"/>
      <c r="P328" s="85"/>
      <c r="Q328" s="85"/>
      <c r="R328" s="85"/>
      <c r="S328" s="85"/>
      <c r="T328" s="86"/>
      <c r="AT328" s="16" t="s">
        <v>127</v>
      </c>
      <c r="AU328" s="16" t="s">
        <v>83</v>
      </c>
    </row>
    <row r="329" s="12" customFormat="1">
      <c r="B329" s="234"/>
      <c r="C329" s="235"/>
      <c r="D329" s="231" t="s">
        <v>129</v>
      </c>
      <c r="E329" s="236" t="s">
        <v>1</v>
      </c>
      <c r="F329" s="237" t="s">
        <v>432</v>
      </c>
      <c r="G329" s="235"/>
      <c r="H329" s="238">
        <v>32.880000000000003</v>
      </c>
      <c r="I329" s="239"/>
      <c r="J329" s="235"/>
      <c r="K329" s="235"/>
      <c r="L329" s="240"/>
      <c r="M329" s="241"/>
      <c r="N329" s="242"/>
      <c r="O329" s="242"/>
      <c r="P329" s="242"/>
      <c r="Q329" s="242"/>
      <c r="R329" s="242"/>
      <c r="S329" s="242"/>
      <c r="T329" s="243"/>
      <c r="AT329" s="244" t="s">
        <v>129</v>
      </c>
      <c r="AU329" s="244" t="s">
        <v>83</v>
      </c>
      <c r="AV329" s="12" t="s">
        <v>83</v>
      </c>
      <c r="AW329" s="12" t="s">
        <v>33</v>
      </c>
      <c r="AX329" s="12" t="s">
        <v>86</v>
      </c>
      <c r="AY329" s="244" t="s">
        <v>118</v>
      </c>
    </row>
    <row r="330" s="1" customFormat="1" ht="24" customHeight="1">
      <c r="B330" s="37"/>
      <c r="C330" s="218" t="s">
        <v>433</v>
      </c>
      <c r="D330" s="218" t="s">
        <v>120</v>
      </c>
      <c r="E330" s="219" t="s">
        <v>434</v>
      </c>
      <c r="F330" s="220" t="s">
        <v>435</v>
      </c>
      <c r="G330" s="221" t="s">
        <v>123</v>
      </c>
      <c r="H330" s="222">
        <v>34.880000000000003</v>
      </c>
      <c r="I330" s="223"/>
      <c r="J330" s="224">
        <f>ROUND(I330*H330,2)</f>
        <v>0</v>
      </c>
      <c r="K330" s="220" t="s">
        <v>124</v>
      </c>
      <c r="L330" s="42"/>
      <c r="M330" s="225" t="s">
        <v>1</v>
      </c>
      <c r="N330" s="226" t="s">
        <v>43</v>
      </c>
      <c r="O330" s="85"/>
      <c r="P330" s="227">
        <f>O330*H330</f>
        <v>0</v>
      </c>
      <c r="Q330" s="227">
        <v>0</v>
      </c>
      <c r="R330" s="227">
        <f>Q330*H330</f>
        <v>0</v>
      </c>
      <c r="S330" s="227">
        <v>0</v>
      </c>
      <c r="T330" s="228">
        <f>S330*H330</f>
        <v>0</v>
      </c>
      <c r="AR330" s="229" t="s">
        <v>125</v>
      </c>
      <c r="AT330" s="229" t="s">
        <v>120</v>
      </c>
      <c r="AU330" s="229" t="s">
        <v>83</v>
      </c>
      <c r="AY330" s="16" t="s">
        <v>118</v>
      </c>
      <c r="BE330" s="230">
        <f>IF(N330="základní",J330,0)</f>
        <v>0</v>
      </c>
      <c r="BF330" s="230">
        <f>IF(N330="snížená",J330,0)</f>
        <v>0</v>
      </c>
      <c r="BG330" s="230">
        <f>IF(N330="zákl. přenesená",J330,0)</f>
        <v>0</v>
      </c>
      <c r="BH330" s="230">
        <f>IF(N330="sníž. přenesená",J330,0)</f>
        <v>0</v>
      </c>
      <c r="BI330" s="230">
        <f>IF(N330="nulová",J330,0)</f>
        <v>0</v>
      </c>
      <c r="BJ330" s="16" t="s">
        <v>86</v>
      </c>
      <c r="BK330" s="230">
        <f>ROUND(I330*H330,2)</f>
        <v>0</v>
      </c>
      <c r="BL330" s="16" t="s">
        <v>125</v>
      </c>
      <c r="BM330" s="229" t="s">
        <v>436</v>
      </c>
    </row>
    <row r="331" s="1" customFormat="1">
      <c r="B331" s="37"/>
      <c r="C331" s="38"/>
      <c r="D331" s="231" t="s">
        <v>127</v>
      </c>
      <c r="E331" s="38"/>
      <c r="F331" s="232" t="s">
        <v>435</v>
      </c>
      <c r="G331" s="38"/>
      <c r="H331" s="38"/>
      <c r="I331" s="134"/>
      <c r="J331" s="38"/>
      <c r="K331" s="38"/>
      <c r="L331" s="42"/>
      <c r="M331" s="233"/>
      <c r="N331" s="85"/>
      <c r="O331" s="85"/>
      <c r="P331" s="85"/>
      <c r="Q331" s="85"/>
      <c r="R331" s="85"/>
      <c r="S331" s="85"/>
      <c r="T331" s="86"/>
      <c r="AT331" s="16" t="s">
        <v>127</v>
      </c>
      <c r="AU331" s="16" t="s">
        <v>83</v>
      </c>
    </row>
    <row r="332" s="12" customFormat="1">
      <c r="B332" s="234"/>
      <c r="C332" s="235"/>
      <c r="D332" s="231" t="s">
        <v>129</v>
      </c>
      <c r="E332" s="236" t="s">
        <v>1</v>
      </c>
      <c r="F332" s="237" t="s">
        <v>437</v>
      </c>
      <c r="G332" s="235"/>
      <c r="H332" s="238">
        <v>2</v>
      </c>
      <c r="I332" s="239"/>
      <c r="J332" s="235"/>
      <c r="K332" s="235"/>
      <c r="L332" s="240"/>
      <c r="M332" s="241"/>
      <c r="N332" s="242"/>
      <c r="O332" s="242"/>
      <c r="P332" s="242"/>
      <c r="Q332" s="242"/>
      <c r="R332" s="242"/>
      <c r="S332" s="242"/>
      <c r="T332" s="243"/>
      <c r="AT332" s="244" t="s">
        <v>129</v>
      </c>
      <c r="AU332" s="244" t="s">
        <v>83</v>
      </c>
      <c r="AV332" s="12" t="s">
        <v>83</v>
      </c>
      <c r="AW332" s="12" t="s">
        <v>33</v>
      </c>
      <c r="AX332" s="12" t="s">
        <v>78</v>
      </c>
      <c r="AY332" s="244" t="s">
        <v>118</v>
      </c>
    </row>
    <row r="333" s="12" customFormat="1">
      <c r="B333" s="234"/>
      <c r="C333" s="235"/>
      <c r="D333" s="231" t="s">
        <v>129</v>
      </c>
      <c r="E333" s="236" t="s">
        <v>1</v>
      </c>
      <c r="F333" s="237" t="s">
        <v>438</v>
      </c>
      <c r="G333" s="235"/>
      <c r="H333" s="238">
        <v>32.880000000000003</v>
      </c>
      <c r="I333" s="239"/>
      <c r="J333" s="235"/>
      <c r="K333" s="235"/>
      <c r="L333" s="240"/>
      <c r="M333" s="241"/>
      <c r="N333" s="242"/>
      <c r="O333" s="242"/>
      <c r="P333" s="242"/>
      <c r="Q333" s="242"/>
      <c r="R333" s="242"/>
      <c r="S333" s="242"/>
      <c r="T333" s="243"/>
      <c r="AT333" s="244" t="s">
        <v>129</v>
      </c>
      <c r="AU333" s="244" t="s">
        <v>83</v>
      </c>
      <c r="AV333" s="12" t="s">
        <v>83</v>
      </c>
      <c r="AW333" s="12" t="s">
        <v>33</v>
      </c>
      <c r="AX333" s="12" t="s">
        <v>78</v>
      </c>
      <c r="AY333" s="244" t="s">
        <v>118</v>
      </c>
    </row>
    <row r="334" s="13" customFormat="1">
      <c r="B334" s="245"/>
      <c r="C334" s="246"/>
      <c r="D334" s="231" t="s">
        <v>129</v>
      </c>
      <c r="E334" s="247" t="s">
        <v>1</v>
      </c>
      <c r="F334" s="248" t="s">
        <v>131</v>
      </c>
      <c r="G334" s="246"/>
      <c r="H334" s="249">
        <v>34.880000000000003</v>
      </c>
      <c r="I334" s="250"/>
      <c r="J334" s="246"/>
      <c r="K334" s="246"/>
      <c r="L334" s="251"/>
      <c r="M334" s="252"/>
      <c r="N334" s="253"/>
      <c r="O334" s="253"/>
      <c r="P334" s="253"/>
      <c r="Q334" s="253"/>
      <c r="R334" s="253"/>
      <c r="S334" s="253"/>
      <c r="T334" s="254"/>
      <c r="AT334" s="255" t="s">
        <v>129</v>
      </c>
      <c r="AU334" s="255" t="s">
        <v>83</v>
      </c>
      <c r="AV334" s="13" t="s">
        <v>125</v>
      </c>
      <c r="AW334" s="13" t="s">
        <v>33</v>
      </c>
      <c r="AX334" s="13" t="s">
        <v>86</v>
      </c>
      <c r="AY334" s="255" t="s">
        <v>118</v>
      </c>
    </row>
    <row r="335" s="1" customFormat="1" ht="24" customHeight="1">
      <c r="B335" s="37"/>
      <c r="C335" s="218" t="s">
        <v>439</v>
      </c>
      <c r="D335" s="218" t="s">
        <v>120</v>
      </c>
      <c r="E335" s="219" t="s">
        <v>440</v>
      </c>
      <c r="F335" s="220" t="s">
        <v>441</v>
      </c>
      <c r="G335" s="221" t="s">
        <v>123</v>
      </c>
      <c r="H335" s="222">
        <v>32.880000000000003</v>
      </c>
      <c r="I335" s="223"/>
      <c r="J335" s="224">
        <f>ROUND(I335*H335,2)</f>
        <v>0</v>
      </c>
      <c r="K335" s="220" t="s">
        <v>124</v>
      </c>
      <c r="L335" s="42"/>
      <c r="M335" s="225" t="s">
        <v>1</v>
      </c>
      <c r="N335" s="226" t="s">
        <v>43</v>
      </c>
      <c r="O335" s="85"/>
      <c r="P335" s="227">
        <f>O335*H335</f>
        <v>0</v>
      </c>
      <c r="Q335" s="227">
        <v>0</v>
      </c>
      <c r="R335" s="227">
        <f>Q335*H335</f>
        <v>0</v>
      </c>
      <c r="S335" s="227">
        <v>0.00029999999999999997</v>
      </c>
      <c r="T335" s="228">
        <f>S335*H335</f>
        <v>0.0098639999999999995</v>
      </c>
      <c r="AR335" s="229" t="s">
        <v>125</v>
      </c>
      <c r="AT335" s="229" t="s">
        <v>120</v>
      </c>
      <c r="AU335" s="229" t="s">
        <v>83</v>
      </c>
      <c r="AY335" s="16" t="s">
        <v>118</v>
      </c>
      <c r="BE335" s="230">
        <f>IF(N335="základní",J335,0)</f>
        <v>0</v>
      </c>
      <c r="BF335" s="230">
        <f>IF(N335="snížená",J335,0)</f>
        <v>0</v>
      </c>
      <c r="BG335" s="230">
        <f>IF(N335="zákl. přenesená",J335,0)</f>
        <v>0</v>
      </c>
      <c r="BH335" s="230">
        <f>IF(N335="sníž. přenesená",J335,0)</f>
        <v>0</v>
      </c>
      <c r="BI335" s="230">
        <f>IF(N335="nulová",J335,0)</f>
        <v>0</v>
      </c>
      <c r="BJ335" s="16" t="s">
        <v>86</v>
      </c>
      <c r="BK335" s="230">
        <f>ROUND(I335*H335,2)</f>
        <v>0</v>
      </c>
      <c r="BL335" s="16" t="s">
        <v>125</v>
      </c>
      <c r="BM335" s="229" t="s">
        <v>442</v>
      </c>
    </row>
    <row r="336" s="1" customFormat="1">
      <c r="B336" s="37"/>
      <c r="C336" s="38"/>
      <c r="D336" s="231" t="s">
        <v>127</v>
      </c>
      <c r="E336" s="38"/>
      <c r="F336" s="232" t="s">
        <v>443</v>
      </c>
      <c r="G336" s="38"/>
      <c r="H336" s="38"/>
      <c r="I336" s="134"/>
      <c r="J336" s="38"/>
      <c r="K336" s="38"/>
      <c r="L336" s="42"/>
      <c r="M336" s="233"/>
      <c r="N336" s="85"/>
      <c r="O336" s="85"/>
      <c r="P336" s="85"/>
      <c r="Q336" s="85"/>
      <c r="R336" s="85"/>
      <c r="S336" s="85"/>
      <c r="T336" s="86"/>
      <c r="AT336" s="16" t="s">
        <v>127</v>
      </c>
      <c r="AU336" s="16" t="s">
        <v>83</v>
      </c>
    </row>
    <row r="337" s="12" customFormat="1">
      <c r="B337" s="234"/>
      <c r="C337" s="235"/>
      <c r="D337" s="231" t="s">
        <v>129</v>
      </c>
      <c r="E337" s="236" t="s">
        <v>1</v>
      </c>
      <c r="F337" s="237" t="s">
        <v>444</v>
      </c>
      <c r="G337" s="235"/>
      <c r="H337" s="238">
        <v>32.880000000000003</v>
      </c>
      <c r="I337" s="239"/>
      <c r="J337" s="235"/>
      <c r="K337" s="235"/>
      <c r="L337" s="240"/>
      <c r="M337" s="241"/>
      <c r="N337" s="242"/>
      <c r="O337" s="242"/>
      <c r="P337" s="242"/>
      <c r="Q337" s="242"/>
      <c r="R337" s="242"/>
      <c r="S337" s="242"/>
      <c r="T337" s="243"/>
      <c r="AT337" s="244" t="s">
        <v>129</v>
      </c>
      <c r="AU337" s="244" t="s">
        <v>83</v>
      </c>
      <c r="AV337" s="12" t="s">
        <v>83</v>
      </c>
      <c r="AW337" s="12" t="s">
        <v>33</v>
      </c>
      <c r="AX337" s="12" t="s">
        <v>86</v>
      </c>
      <c r="AY337" s="244" t="s">
        <v>118</v>
      </c>
    </row>
    <row r="338" s="1" customFormat="1" ht="24" customHeight="1">
      <c r="B338" s="37"/>
      <c r="C338" s="218" t="s">
        <v>445</v>
      </c>
      <c r="D338" s="218" t="s">
        <v>120</v>
      </c>
      <c r="E338" s="219" t="s">
        <v>446</v>
      </c>
      <c r="F338" s="220" t="s">
        <v>447</v>
      </c>
      <c r="G338" s="221" t="s">
        <v>123</v>
      </c>
      <c r="H338" s="222">
        <v>16.440000000000001</v>
      </c>
      <c r="I338" s="223"/>
      <c r="J338" s="224">
        <f>ROUND(I338*H338,2)</f>
        <v>0</v>
      </c>
      <c r="K338" s="220" t="s">
        <v>124</v>
      </c>
      <c r="L338" s="42"/>
      <c r="M338" s="225" t="s">
        <v>1</v>
      </c>
      <c r="N338" s="226" t="s">
        <v>43</v>
      </c>
      <c r="O338" s="85"/>
      <c r="P338" s="227">
        <f>O338*H338</f>
        <v>0</v>
      </c>
      <c r="Q338" s="227">
        <v>0</v>
      </c>
      <c r="R338" s="227">
        <f>Q338*H338</f>
        <v>0</v>
      </c>
      <c r="S338" s="227">
        <v>0</v>
      </c>
      <c r="T338" s="228">
        <f>S338*H338</f>
        <v>0</v>
      </c>
      <c r="AR338" s="229" t="s">
        <v>125</v>
      </c>
      <c r="AT338" s="229" t="s">
        <v>120</v>
      </c>
      <c r="AU338" s="229" t="s">
        <v>83</v>
      </c>
      <c r="AY338" s="16" t="s">
        <v>118</v>
      </c>
      <c r="BE338" s="230">
        <f>IF(N338="základní",J338,0)</f>
        <v>0</v>
      </c>
      <c r="BF338" s="230">
        <f>IF(N338="snížená",J338,0)</f>
        <v>0</v>
      </c>
      <c r="BG338" s="230">
        <f>IF(N338="zákl. přenesená",J338,0)</f>
        <v>0</v>
      </c>
      <c r="BH338" s="230">
        <f>IF(N338="sníž. přenesená",J338,0)</f>
        <v>0</v>
      </c>
      <c r="BI338" s="230">
        <f>IF(N338="nulová",J338,0)</f>
        <v>0</v>
      </c>
      <c r="BJ338" s="16" t="s">
        <v>86</v>
      </c>
      <c r="BK338" s="230">
        <f>ROUND(I338*H338,2)</f>
        <v>0</v>
      </c>
      <c r="BL338" s="16" t="s">
        <v>125</v>
      </c>
      <c r="BM338" s="229" t="s">
        <v>448</v>
      </c>
    </row>
    <row r="339" s="1" customFormat="1">
      <c r="B339" s="37"/>
      <c r="C339" s="38"/>
      <c r="D339" s="231" t="s">
        <v>127</v>
      </c>
      <c r="E339" s="38"/>
      <c r="F339" s="232" t="s">
        <v>449</v>
      </c>
      <c r="G339" s="38"/>
      <c r="H339" s="38"/>
      <c r="I339" s="134"/>
      <c r="J339" s="38"/>
      <c r="K339" s="38"/>
      <c r="L339" s="42"/>
      <c r="M339" s="233"/>
      <c r="N339" s="85"/>
      <c r="O339" s="85"/>
      <c r="P339" s="85"/>
      <c r="Q339" s="85"/>
      <c r="R339" s="85"/>
      <c r="S339" s="85"/>
      <c r="T339" s="86"/>
      <c r="AT339" s="16" t="s">
        <v>127</v>
      </c>
      <c r="AU339" s="16" t="s">
        <v>83</v>
      </c>
    </row>
    <row r="340" s="12" customFormat="1">
      <c r="B340" s="234"/>
      <c r="C340" s="235"/>
      <c r="D340" s="231" t="s">
        <v>129</v>
      </c>
      <c r="E340" s="236" t="s">
        <v>1</v>
      </c>
      <c r="F340" s="237" t="s">
        <v>450</v>
      </c>
      <c r="G340" s="235"/>
      <c r="H340" s="238">
        <v>16.440000000000001</v>
      </c>
      <c r="I340" s="239"/>
      <c r="J340" s="235"/>
      <c r="K340" s="235"/>
      <c r="L340" s="240"/>
      <c r="M340" s="241"/>
      <c r="N340" s="242"/>
      <c r="O340" s="242"/>
      <c r="P340" s="242"/>
      <c r="Q340" s="242"/>
      <c r="R340" s="242"/>
      <c r="S340" s="242"/>
      <c r="T340" s="243"/>
      <c r="AT340" s="244" t="s">
        <v>129</v>
      </c>
      <c r="AU340" s="244" t="s">
        <v>83</v>
      </c>
      <c r="AV340" s="12" t="s">
        <v>83</v>
      </c>
      <c r="AW340" s="12" t="s">
        <v>33</v>
      </c>
      <c r="AX340" s="12" t="s">
        <v>86</v>
      </c>
      <c r="AY340" s="244" t="s">
        <v>118</v>
      </c>
    </row>
    <row r="341" s="1" customFormat="1" ht="24" customHeight="1">
      <c r="B341" s="37"/>
      <c r="C341" s="218" t="s">
        <v>451</v>
      </c>
      <c r="D341" s="218" t="s">
        <v>120</v>
      </c>
      <c r="E341" s="219" t="s">
        <v>452</v>
      </c>
      <c r="F341" s="220" t="s">
        <v>453</v>
      </c>
      <c r="G341" s="221" t="s">
        <v>123</v>
      </c>
      <c r="H341" s="222">
        <v>32.880000000000003</v>
      </c>
      <c r="I341" s="223"/>
      <c r="J341" s="224">
        <f>ROUND(I341*H341,2)</f>
        <v>0</v>
      </c>
      <c r="K341" s="220" t="s">
        <v>124</v>
      </c>
      <c r="L341" s="42"/>
      <c r="M341" s="225" t="s">
        <v>1</v>
      </c>
      <c r="N341" s="226" t="s">
        <v>43</v>
      </c>
      <c r="O341" s="85"/>
      <c r="P341" s="227">
        <f>O341*H341</f>
        <v>0</v>
      </c>
      <c r="Q341" s="227">
        <v>0.019429999999999999</v>
      </c>
      <c r="R341" s="227">
        <f>Q341*H341</f>
        <v>0.63885840000000005</v>
      </c>
      <c r="S341" s="227">
        <v>0</v>
      </c>
      <c r="T341" s="228">
        <f>S341*H341</f>
        <v>0</v>
      </c>
      <c r="AR341" s="229" t="s">
        <v>125</v>
      </c>
      <c r="AT341" s="229" t="s">
        <v>120</v>
      </c>
      <c r="AU341" s="229" t="s">
        <v>83</v>
      </c>
      <c r="AY341" s="16" t="s">
        <v>118</v>
      </c>
      <c r="BE341" s="230">
        <f>IF(N341="základní",J341,0)</f>
        <v>0</v>
      </c>
      <c r="BF341" s="230">
        <f>IF(N341="snížená",J341,0)</f>
        <v>0</v>
      </c>
      <c r="BG341" s="230">
        <f>IF(N341="zákl. přenesená",J341,0)</f>
        <v>0</v>
      </c>
      <c r="BH341" s="230">
        <f>IF(N341="sníž. přenesená",J341,0)</f>
        <v>0</v>
      </c>
      <c r="BI341" s="230">
        <f>IF(N341="nulová",J341,0)</f>
        <v>0</v>
      </c>
      <c r="BJ341" s="16" t="s">
        <v>86</v>
      </c>
      <c r="BK341" s="230">
        <f>ROUND(I341*H341,2)</f>
        <v>0</v>
      </c>
      <c r="BL341" s="16" t="s">
        <v>125</v>
      </c>
      <c r="BM341" s="229" t="s">
        <v>454</v>
      </c>
    </row>
    <row r="342" s="1" customFormat="1">
      <c r="B342" s="37"/>
      <c r="C342" s="38"/>
      <c r="D342" s="231" t="s">
        <v>127</v>
      </c>
      <c r="E342" s="38"/>
      <c r="F342" s="232" t="s">
        <v>455</v>
      </c>
      <c r="G342" s="38"/>
      <c r="H342" s="38"/>
      <c r="I342" s="134"/>
      <c r="J342" s="38"/>
      <c r="K342" s="38"/>
      <c r="L342" s="42"/>
      <c r="M342" s="233"/>
      <c r="N342" s="85"/>
      <c r="O342" s="85"/>
      <c r="P342" s="85"/>
      <c r="Q342" s="85"/>
      <c r="R342" s="85"/>
      <c r="S342" s="85"/>
      <c r="T342" s="86"/>
      <c r="AT342" s="16" t="s">
        <v>127</v>
      </c>
      <c r="AU342" s="16" t="s">
        <v>83</v>
      </c>
    </row>
    <row r="343" s="12" customFormat="1">
      <c r="B343" s="234"/>
      <c r="C343" s="235"/>
      <c r="D343" s="231" t="s">
        <v>129</v>
      </c>
      <c r="E343" s="236" t="s">
        <v>1</v>
      </c>
      <c r="F343" s="237" t="s">
        <v>432</v>
      </c>
      <c r="G343" s="235"/>
      <c r="H343" s="238">
        <v>32.880000000000003</v>
      </c>
      <c r="I343" s="239"/>
      <c r="J343" s="235"/>
      <c r="K343" s="235"/>
      <c r="L343" s="240"/>
      <c r="M343" s="241"/>
      <c r="N343" s="242"/>
      <c r="O343" s="242"/>
      <c r="P343" s="242"/>
      <c r="Q343" s="242"/>
      <c r="R343" s="242"/>
      <c r="S343" s="242"/>
      <c r="T343" s="243"/>
      <c r="AT343" s="244" t="s">
        <v>129</v>
      </c>
      <c r="AU343" s="244" t="s">
        <v>83</v>
      </c>
      <c r="AV343" s="12" t="s">
        <v>83</v>
      </c>
      <c r="AW343" s="12" t="s">
        <v>33</v>
      </c>
      <c r="AX343" s="12" t="s">
        <v>86</v>
      </c>
      <c r="AY343" s="244" t="s">
        <v>118</v>
      </c>
    </row>
    <row r="344" s="1" customFormat="1" ht="24" customHeight="1">
      <c r="B344" s="37"/>
      <c r="C344" s="218" t="s">
        <v>456</v>
      </c>
      <c r="D344" s="218" t="s">
        <v>120</v>
      </c>
      <c r="E344" s="219" t="s">
        <v>457</v>
      </c>
      <c r="F344" s="220" t="s">
        <v>458</v>
      </c>
      <c r="G344" s="221" t="s">
        <v>123</v>
      </c>
      <c r="H344" s="222">
        <v>3.2799999999999998</v>
      </c>
      <c r="I344" s="223"/>
      <c r="J344" s="224">
        <f>ROUND(I344*H344,2)</f>
        <v>0</v>
      </c>
      <c r="K344" s="220" t="s">
        <v>124</v>
      </c>
      <c r="L344" s="42"/>
      <c r="M344" s="225" t="s">
        <v>1</v>
      </c>
      <c r="N344" s="226" t="s">
        <v>43</v>
      </c>
      <c r="O344" s="85"/>
      <c r="P344" s="227">
        <f>O344*H344</f>
        <v>0</v>
      </c>
      <c r="Q344" s="227">
        <v>0.00098999999999999999</v>
      </c>
      <c r="R344" s="227">
        <f>Q344*H344</f>
        <v>0.0032472</v>
      </c>
      <c r="S344" s="227">
        <v>0</v>
      </c>
      <c r="T344" s="228">
        <f>S344*H344</f>
        <v>0</v>
      </c>
      <c r="AR344" s="229" t="s">
        <v>125</v>
      </c>
      <c r="AT344" s="229" t="s">
        <v>120</v>
      </c>
      <c r="AU344" s="229" t="s">
        <v>83</v>
      </c>
      <c r="AY344" s="16" t="s">
        <v>118</v>
      </c>
      <c r="BE344" s="230">
        <f>IF(N344="základní",J344,0)</f>
        <v>0</v>
      </c>
      <c r="BF344" s="230">
        <f>IF(N344="snížená",J344,0)</f>
        <v>0</v>
      </c>
      <c r="BG344" s="230">
        <f>IF(N344="zákl. přenesená",J344,0)</f>
        <v>0</v>
      </c>
      <c r="BH344" s="230">
        <f>IF(N344="sníž. přenesená",J344,0)</f>
        <v>0</v>
      </c>
      <c r="BI344" s="230">
        <f>IF(N344="nulová",J344,0)</f>
        <v>0</v>
      </c>
      <c r="BJ344" s="16" t="s">
        <v>86</v>
      </c>
      <c r="BK344" s="230">
        <f>ROUND(I344*H344,2)</f>
        <v>0</v>
      </c>
      <c r="BL344" s="16" t="s">
        <v>125</v>
      </c>
      <c r="BM344" s="229" t="s">
        <v>459</v>
      </c>
    </row>
    <row r="345" s="1" customFormat="1">
      <c r="B345" s="37"/>
      <c r="C345" s="38"/>
      <c r="D345" s="231" t="s">
        <v>127</v>
      </c>
      <c r="E345" s="38"/>
      <c r="F345" s="232" t="s">
        <v>460</v>
      </c>
      <c r="G345" s="38"/>
      <c r="H345" s="38"/>
      <c r="I345" s="134"/>
      <c r="J345" s="38"/>
      <c r="K345" s="38"/>
      <c r="L345" s="42"/>
      <c r="M345" s="233"/>
      <c r="N345" s="85"/>
      <c r="O345" s="85"/>
      <c r="P345" s="85"/>
      <c r="Q345" s="85"/>
      <c r="R345" s="85"/>
      <c r="S345" s="85"/>
      <c r="T345" s="86"/>
      <c r="AT345" s="16" t="s">
        <v>127</v>
      </c>
      <c r="AU345" s="16" t="s">
        <v>83</v>
      </c>
    </row>
    <row r="346" s="12" customFormat="1">
      <c r="B346" s="234"/>
      <c r="C346" s="235"/>
      <c r="D346" s="231" t="s">
        <v>129</v>
      </c>
      <c r="E346" s="236" t="s">
        <v>1</v>
      </c>
      <c r="F346" s="237" t="s">
        <v>461</v>
      </c>
      <c r="G346" s="235"/>
      <c r="H346" s="238">
        <v>3.2799999999999998</v>
      </c>
      <c r="I346" s="239"/>
      <c r="J346" s="235"/>
      <c r="K346" s="235"/>
      <c r="L346" s="240"/>
      <c r="M346" s="241"/>
      <c r="N346" s="242"/>
      <c r="O346" s="242"/>
      <c r="P346" s="242"/>
      <c r="Q346" s="242"/>
      <c r="R346" s="242"/>
      <c r="S346" s="242"/>
      <c r="T346" s="243"/>
      <c r="AT346" s="244" t="s">
        <v>129</v>
      </c>
      <c r="AU346" s="244" t="s">
        <v>83</v>
      </c>
      <c r="AV346" s="12" t="s">
        <v>83</v>
      </c>
      <c r="AW346" s="12" t="s">
        <v>33</v>
      </c>
      <c r="AX346" s="12" t="s">
        <v>86</v>
      </c>
      <c r="AY346" s="244" t="s">
        <v>118</v>
      </c>
    </row>
    <row r="347" s="1" customFormat="1" ht="24" customHeight="1">
      <c r="B347" s="37"/>
      <c r="C347" s="218" t="s">
        <v>462</v>
      </c>
      <c r="D347" s="218" t="s">
        <v>120</v>
      </c>
      <c r="E347" s="219" t="s">
        <v>463</v>
      </c>
      <c r="F347" s="220" t="s">
        <v>464</v>
      </c>
      <c r="G347" s="221" t="s">
        <v>123</v>
      </c>
      <c r="H347" s="222">
        <v>32.880000000000003</v>
      </c>
      <c r="I347" s="223"/>
      <c r="J347" s="224">
        <f>ROUND(I347*H347,2)</f>
        <v>0</v>
      </c>
      <c r="K347" s="220" t="s">
        <v>124</v>
      </c>
      <c r="L347" s="42"/>
      <c r="M347" s="225" t="s">
        <v>1</v>
      </c>
      <c r="N347" s="226" t="s">
        <v>43</v>
      </c>
      <c r="O347" s="85"/>
      <c r="P347" s="227">
        <f>O347*H347</f>
        <v>0</v>
      </c>
      <c r="Q347" s="227">
        <v>0.00158</v>
      </c>
      <c r="R347" s="227">
        <f>Q347*H347</f>
        <v>0.051950400000000008</v>
      </c>
      <c r="S347" s="227">
        <v>0</v>
      </c>
      <c r="T347" s="228">
        <f>S347*H347</f>
        <v>0</v>
      </c>
      <c r="AR347" s="229" t="s">
        <v>125</v>
      </c>
      <c r="AT347" s="229" t="s">
        <v>120</v>
      </c>
      <c r="AU347" s="229" t="s">
        <v>83</v>
      </c>
      <c r="AY347" s="16" t="s">
        <v>118</v>
      </c>
      <c r="BE347" s="230">
        <f>IF(N347="základní",J347,0)</f>
        <v>0</v>
      </c>
      <c r="BF347" s="230">
        <f>IF(N347="snížená",J347,0)</f>
        <v>0</v>
      </c>
      <c r="BG347" s="230">
        <f>IF(N347="zákl. přenesená",J347,0)</f>
        <v>0</v>
      </c>
      <c r="BH347" s="230">
        <f>IF(N347="sníž. přenesená",J347,0)</f>
        <v>0</v>
      </c>
      <c r="BI347" s="230">
        <f>IF(N347="nulová",J347,0)</f>
        <v>0</v>
      </c>
      <c r="BJ347" s="16" t="s">
        <v>86</v>
      </c>
      <c r="BK347" s="230">
        <f>ROUND(I347*H347,2)</f>
        <v>0</v>
      </c>
      <c r="BL347" s="16" t="s">
        <v>125</v>
      </c>
      <c r="BM347" s="229" t="s">
        <v>465</v>
      </c>
    </row>
    <row r="348" s="1" customFormat="1">
      <c r="B348" s="37"/>
      <c r="C348" s="38"/>
      <c r="D348" s="231" t="s">
        <v>127</v>
      </c>
      <c r="E348" s="38"/>
      <c r="F348" s="232" t="s">
        <v>466</v>
      </c>
      <c r="G348" s="38"/>
      <c r="H348" s="38"/>
      <c r="I348" s="134"/>
      <c r="J348" s="38"/>
      <c r="K348" s="38"/>
      <c r="L348" s="42"/>
      <c r="M348" s="233"/>
      <c r="N348" s="85"/>
      <c r="O348" s="85"/>
      <c r="P348" s="85"/>
      <c r="Q348" s="85"/>
      <c r="R348" s="85"/>
      <c r="S348" s="85"/>
      <c r="T348" s="86"/>
      <c r="AT348" s="16" t="s">
        <v>127</v>
      </c>
      <c r="AU348" s="16" t="s">
        <v>83</v>
      </c>
    </row>
    <row r="349" s="12" customFormat="1">
      <c r="B349" s="234"/>
      <c r="C349" s="235"/>
      <c r="D349" s="231" t="s">
        <v>129</v>
      </c>
      <c r="E349" s="236" t="s">
        <v>1</v>
      </c>
      <c r="F349" s="237" t="s">
        <v>432</v>
      </c>
      <c r="G349" s="235"/>
      <c r="H349" s="238">
        <v>32.880000000000003</v>
      </c>
      <c r="I349" s="239"/>
      <c r="J349" s="235"/>
      <c r="K349" s="235"/>
      <c r="L349" s="240"/>
      <c r="M349" s="241"/>
      <c r="N349" s="242"/>
      <c r="O349" s="242"/>
      <c r="P349" s="242"/>
      <c r="Q349" s="242"/>
      <c r="R349" s="242"/>
      <c r="S349" s="242"/>
      <c r="T349" s="243"/>
      <c r="AT349" s="244" t="s">
        <v>129</v>
      </c>
      <c r="AU349" s="244" t="s">
        <v>83</v>
      </c>
      <c r="AV349" s="12" t="s">
        <v>83</v>
      </c>
      <c r="AW349" s="12" t="s">
        <v>33</v>
      </c>
      <c r="AX349" s="12" t="s">
        <v>86</v>
      </c>
      <c r="AY349" s="244" t="s">
        <v>118</v>
      </c>
    </row>
    <row r="350" s="1" customFormat="1" ht="16.5" customHeight="1">
      <c r="B350" s="37"/>
      <c r="C350" s="218" t="s">
        <v>467</v>
      </c>
      <c r="D350" s="218" t="s">
        <v>120</v>
      </c>
      <c r="E350" s="219" t="s">
        <v>468</v>
      </c>
      <c r="F350" s="220" t="s">
        <v>469</v>
      </c>
      <c r="G350" s="221" t="s">
        <v>123</v>
      </c>
      <c r="H350" s="222">
        <v>32.880000000000003</v>
      </c>
      <c r="I350" s="223"/>
      <c r="J350" s="224">
        <f>ROUND(I350*H350,2)</f>
        <v>0</v>
      </c>
      <c r="K350" s="220" t="s">
        <v>124</v>
      </c>
      <c r="L350" s="42"/>
      <c r="M350" s="225" t="s">
        <v>1</v>
      </c>
      <c r="N350" s="226" t="s">
        <v>43</v>
      </c>
      <c r="O350" s="85"/>
      <c r="P350" s="227">
        <f>O350*H350</f>
        <v>0</v>
      </c>
      <c r="Q350" s="227">
        <v>0.00050000000000000001</v>
      </c>
      <c r="R350" s="227">
        <f>Q350*H350</f>
        <v>0.016440000000000003</v>
      </c>
      <c r="S350" s="227">
        <v>0</v>
      </c>
      <c r="T350" s="228">
        <f>S350*H350</f>
        <v>0</v>
      </c>
      <c r="AR350" s="229" t="s">
        <v>125</v>
      </c>
      <c r="AT350" s="229" t="s">
        <v>120</v>
      </c>
      <c r="AU350" s="229" t="s">
        <v>83</v>
      </c>
      <c r="AY350" s="16" t="s">
        <v>118</v>
      </c>
      <c r="BE350" s="230">
        <f>IF(N350="základní",J350,0)</f>
        <v>0</v>
      </c>
      <c r="BF350" s="230">
        <f>IF(N350="snížená",J350,0)</f>
        <v>0</v>
      </c>
      <c r="BG350" s="230">
        <f>IF(N350="zákl. přenesená",J350,0)</f>
        <v>0</v>
      </c>
      <c r="BH350" s="230">
        <f>IF(N350="sníž. přenesená",J350,0)</f>
        <v>0</v>
      </c>
      <c r="BI350" s="230">
        <f>IF(N350="nulová",J350,0)</f>
        <v>0</v>
      </c>
      <c r="BJ350" s="16" t="s">
        <v>86</v>
      </c>
      <c r="BK350" s="230">
        <f>ROUND(I350*H350,2)</f>
        <v>0</v>
      </c>
      <c r="BL350" s="16" t="s">
        <v>125</v>
      </c>
      <c r="BM350" s="229" t="s">
        <v>470</v>
      </c>
    </row>
    <row r="351" s="1" customFormat="1">
      <c r="B351" s="37"/>
      <c r="C351" s="38"/>
      <c r="D351" s="231" t="s">
        <v>127</v>
      </c>
      <c r="E351" s="38"/>
      <c r="F351" s="232" t="s">
        <v>471</v>
      </c>
      <c r="G351" s="38"/>
      <c r="H351" s="38"/>
      <c r="I351" s="134"/>
      <c r="J351" s="38"/>
      <c r="K351" s="38"/>
      <c r="L351" s="42"/>
      <c r="M351" s="233"/>
      <c r="N351" s="85"/>
      <c r="O351" s="85"/>
      <c r="P351" s="85"/>
      <c r="Q351" s="85"/>
      <c r="R351" s="85"/>
      <c r="S351" s="85"/>
      <c r="T351" s="86"/>
      <c r="AT351" s="16" t="s">
        <v>127</v>
      </c>
      <c r="AU351" s="16" t="s">
        <v>83</v>
      </c>
    </row>
    <row r="352" s="12" customFormat="1">
      <c r="B352" s="234"/>
      <c r="C352" s="235"/>
      <c r="D352" s="231" t="s">
        <v>129</v>
      </c>
      <c r="E352" s="236" t="s">
        <v>1</v>
      </c>
      <c r="F352" s="237" t="s">
        <v>432</v>
      </c>
      <c r="G352" s="235"/>
      <c r="H352" s="238">
        <v>32.880000000000003</v>
      </c>
      <c r="I352" s="239"/>
      <c r="J352" s="235"/>
      <c r="K352" s="235"/>
      <c r="L352" s="240"/>
      <c r="M352" s="241"/>
      <c r="N352" s="242"/>
      <c r="O352" s="242"/>
      <c r="P352" s="242"/>
      <c r="Q352" s="242"/>
      <c r="R352" s="242"/>
      <c r="S352" s="242"/>
      <c r="T352" s="243"/>
      <c r="AT352" s="244" t="s">
        <v>129</v>
      </c>
      <c r="AU352" s="244" t="s">
        <v>83</v>
      </c>
      <c r="AV352" s="12" t="s">
        <v>83</v>
      </c>
      <c r="AW352" s="12" t="s">
        <v>33</v>
      </c>
      <c r="AX352" s="12" t="s">
        <v>86</v>
      </c>
      <c r="AY352" s="244" t="s">
        <v>118</v>
      </c>
    </row>
    <row r="353" s="1" customFormat="1" ht="16.5" customHeight="1">
      <c r="B353" s="37"/>
      <c r="C353" s="218" t="s">
        <v>472</v>
      </c>
      <c r="D353" s="218" t="s">
        <v>120</v>
      </c>
      <c r="E353" s="219" t="s">
        <v>473</v>
      </c>
      <c r="F353" s="220" t="s">
        <v>474</v>
      </c>
      <c r="G353" s="221" t="s">
        <v>176</v>
      </c>
      <c r="H353" s="222">
        <v>712.35699999999997</v>
      </c>
      <c r="I353" s="223"/>
      <c r="J353" s="224">
        <f>ROUND(I353*H353,2)</f>
        <v>0</v>
      </c>
      <c r="K353" s="220" t="s">
        <v>124</v>
      </c>
      <c r="L353" s="42"/>
      <c r="M353" s="225" t="s">
        <v>1</v>
      </c>
      <c r="N353" s="226" t="s">
        <v>43</v>
      </c>
      <c r="O353" s="85"/>
      <c r="P353" s="227">
        <f>O353*H353</f>
        <v>0</v>
      </c>
      <c r="Q353" s="227">
        <v>0</v>
      </c>
      <c r="R353" s="227">
        <f>Q353*H353</f>
        <v>0</v>
      </c>
      <c r="S353" s="227">
        <v>0</v>
      </c>
      <c r="T353" s="228">
        <f>S353*H353</f>
        <v>0</v>
      </c>
      <c r="AR353" s="229" t="s">
        <v>125</v>
      </c>
      <c r="AT353" s="229" t="s">
        <v>120</v>
      </c>
      <c r="AU353" s="229" t="s">
        <v>83</v>
      </c>
      <c r="AY353" s="16" t="s">
        <v>118</v>
      </c>
      <c r="BE353" s="230">
        <f>IF(N353="základní",J353,0)</f>
        <v>0</v>
      </c>
      <c r="BF353" s="230">
        <f>IF(N353="snížená",J353,0)</f>
        <v>0</v>
      </c>
      <c r="BG353" s="230">
        <f>IF(N353="zákl. přenesená",J353,0)</f>
        <v>0</v>
      </c>
      <c r="BH353" s="230">
        <f>IF(N353="sníž. přenesená",J353,0)</f>
        <v>0</v>
      </c>
      <c r="BI353" s="230">
        <f>IF(N353="nulová",J353,0)</f>
        <v>0</v>
      </c>
      <c r="BJ353" s="16" t="s">
        <v>86</v>
      </c>
      <c r="BK353" s="230">
        <f>ROUND(I353*H353,2)</f>
        <v>0</v>
      </c>
      <c r="BL353" s="16" t="s">
        <v>125</v>
      </c>
      <c r="BM353" s="229" t="s">
        <v>475</v>
      </c>
    </row>
    <row r="354" s="1" customFormat="1">
      <c r="B354" s="37"/>
      <c r="C354" s="38"/>
      <c r="D354" s="231" t="s">
        <v>127</v>
      </c>
      <c r="E354" s="38"/>
      <c r="F354" s="232" t="s">
        <v>476</v>
      </c>
      <c r="G354" s="38"/>
      <c r="H354" s="38"/>
      <c r="I354" s="134"/>
      <c r="J354" s="38"/>
      <c r="K354" s="38"/>
      <c r="L354" s="42"/>
      <c r="M354" s="233"/>
      <c r="N354" s="85"/>
      <c r="O354" s="85"/>
      <c r="P354" s="85"/>
      <c r="Q354" s="85"/>
      <c r="R354" s="85"/>
      <c r="S354" s="85"/>
      <c r="T354" s="86"/>
      <c r="AT354" s="16" t="s">
        <v>127</v>
      </c>
      <c r="AU354" s="16" t="s">
        <v>83</v>
      </c>
    </row>
    <row r="355" s="12" customFormat="1">
      <c r="B355" s="234"/>
      <c r="C355" s="235"/>
      <c r="D355" s="231" t="s">
        <v>129</v>
      </c>
      <c r="E355" s="236" t="s">
        <v>1</v>
      </c>
      <c r="F355" s="237" t="s">
        <v>477</v>
      </c>
      <c r="G355" s="235"/>
      <c r="H355" s="238">
        <v>728.79700000000003</v>
      </c>
      <c r="I355" s="239"/>
      <c r="J355" s="235"/>
      <c r="K355" s="235"/>
      <c r="L355" s="240"/>
      <c r="M355" s="241"/>
      <c r="N355" s="242"/>
      <c r="O355" s="242"/>
      <c r="P355" s="242"/>
      <c r="Q355" s="242"/>
      <c r="R355" s="242"/>
      <c r="S355" s="242"/>
      <c r="T355" s="243"/>
      <c r="AT355" s="244" t="s">
        <v>129</v>
      </c>
      <c r="AU355" s="244" t="s">
        <v>83</v>
      </c>
      <c r="AV355" s="12" t="s">
        <v>83</v>
      </c>
      <c r="AW355" s="12" t="s">
        <v>33</v>
      </c>
      <c r="AX355" s="12" t="s">
        <v>78</v>
      </c>
      <c r="AY355" s="244" t="s">
        <v>118</v>
      </c>
    </row>
    <row r="356" s="12" customFormat="1">
      <c r="B356" s="234"/>
      <c r="C356" s="235"/>
      <c r="D356" s="231" t="s">
        <v>129</v>
      </c>
      <c r="E356" s="236" t="s">
        <v>1</v>
      </c>
      <c r="F356" s="237" t="s">
        <v>478</v>
      </c>
      <c r="G356" s="235"/>
      <c r="H356" s="238">
        <v>-16.440000000000001</v>
      </c>
      <c r="I356" s="239"/>
      <c r="J356" s="235"/>
      <c r="K356" s="235"/>
      <c r="L356" s="240"/>
      <c r="M356" s="241"/>
      <c r="N356" s="242"/>
      <c r="O356" s="242"/>
      <c r="P356" s="242"/>
      <c r="Q356" s="242"/>
      <c r="R356" s="242"/>
      <c r="S356" s="242"/>
      <c r="T356" s="243"/>
      <c r="AT356" s="244" t="s">
        <v>129</v>
      </c>
      <c r="AU356" s="244" t="s">
        <v>83</v>
      </c>
      <c r="AV356" s="12" t="s">
        <v>83</v>
      </c>
      <c r="AW356" s="12" t="s">
        <v>33</v>
      </c>
      <c r="AX356" s="12" t="s">
        <v>78</v>
      </c>
      <c r="AY356" s="244" t="s">
        <v>118</v>
      </c>
    </row>
    <row r="357" s="13" customFormat="1">
      <c r="B357" s="245"/>
      <c r="C357" s="246"/>
      <c r="D357" s="231" t="s">
        <v>129</v>
      </c>
      <c r="E357" s="247" t="s">
        <v>1</v>
      </c>
      <c r="F357" s="248" t="s">
        <v>131</v>
      </c>
      <c r="G357" s="246"/>
      <c r="H357" s="249">
        <v>712.35699999999997</v>
      </c>
      <c r="I357" s="250"/>
      <c r="J357" s="246"/>
      <c r="K357" s="246"/>
      <c r="L357" s="251"/>
      <c r="M357" s="252"/>
      <c r="N357" s="253"/>
      <c r="O357" s="253"/>
      <c r="P357" s="253"/>
      <c r="Q357" s="253"/>
      <c r="R357" s="253"/>
      <c r="S357" s="253"/>
      <c r="T357" s="254"/>
      <c r="AT357" s="255" t="s">
        <v>129</v>
      </c>
      <c r="AU357" s="255" t="s">
        <v>83</v>
      </c>
      <c r="AV357" s="13" t="s">
        <v>125</v>
      </c>
      <c r="AW357" s="13" t="s">
        <v>33</v>
      </c>
      <c r="AX357" s="13" t="s">
        <v>86</v>
      </c>
      <c r="AY357" s="255" t="s">
        <v>118</v>
      </c>
    </row>
    <row r="358" s="1" customFormat="1" ht="24" customHeight="1">
      <c r="B358" s="37"/>
      <c r="C358" s="218" t="s">
        <v>146</v>
      </c>
      <c r="D358" s="218" t="s">
        <v>120</v>
      </c>
      <c r="E358" s="219" t="s">
        <v>479</v>
      </c>
      <c r="F358" s="220" t="s">
        <v>480</v>
      </c>
      <c r="G358" s="221" t="s">
        <v>176</v>
      </c>
      <c r="H358" s="222">
        <v>4349.4719999999998</v>
      </c>
      <c r="I358" s="223"/>
      <c r="J358" s="224">
        <f>ROUND(I358*H358,2)</f>
        <v>0</v>
      </c>
      <c r="K358" s="220" t="s">
        <v>124</v>
      </c>
      <c r="L358" s="42"/>
      <c r="M358" s="225" t="s">
        <v>1</v>
      </c>
      <c r="N358" s="226" t="s">
        <v>43</v>
      </c>
      <c r="O358" s="85"/>
      <c r="P358" s="227">
        <f>O358*H358</f>
        <v>0</v>
      </c>
      <c r="Q358" s="227">
        <v>0</v>
      </c>
      <c r="R358" s="227">
        <f>Q358*H358</f>
        <v>0</v>
      </c>
      <c r="S358" s="227">
        <v>0</v>
      </c>
      <c r="T358" s="228">
        <f>S358*H358</f>
        <v>0</v>
      </c>
      <c r="AR358" s="229" t="s">
        <v>125</v>
      </c>
      <c r="AT358" s="229" t="s">
        <v>120</v>
      </c>
      <c r="AU358" s="229" t="s">
        <v>83</v>
      </c>
      <c r="AY358" s="16" t="s">
        <v>118</v>
      </c>
      <c r="BE358" s="230">
        <f>IF(N358="základní",J358,0)</f>
        <v>0</v>
      </c>
      <c r="BF358" s="230">
        <f>IF(N358="snížená",J358,0)</f>
        <v>0</v>
      </c>
      <c r="BG358" s="230">
        <f>IF(N358="zákl. přenesená",J358,0)</f>
        <v>0</v>
      </c>
      <c r="BH358" s="230">
        <f>IF(N358="sníž. přenesená",J358,0)</f>
        <v>0</v>
      </c>
      <c r="BI358" s="230">
        <f>IF(N358="nulová",J358,0)</f>
        <v>0</v>
      </c>
      <c r="BJ358" s="16" t="s">
        <v>86</v>
      </c>
      <c r="BK358" s="230">
        <f>ROUND(I358*H358,2)</f>
        <v>0</v>
      </c>
      <c r="BL358" s="16" t="s">
        <v>125</v>
      </c>
      <c r="BM358" s="229" t="s">
        <v>481</v>
      </c>
    </row>
    <row r="359" s="1" customFormat="1">
      <c r="B359" s="37"/>
      <c r="C359" s="38"/>
      <c r="D359" s="231" t="s">
        <v>127</v>
      </c>
      <c r="E359" s="38"/>
      <c r="F359" s="232" t="s">
        <v>482</v>
      </c>
      <c r="G359" s="38"/>
      <c r="H359" s="38"/>
      <c r="I359" s="134"/>
      <c r="J359" s="38"/>
      <c r="K359" s="38"/>
      <c r="L359" s="42"/>
      <c r="M359" s="233"/>
      <c r="N359" s="85"/>
      <c r="O359" s="85"/>
      <c r="P359" s="85"/>
      <c r="Q359" s="85"/>
      <c r="R359" s="85"/>
      <c r="S359" s="85"/>
      <c r="T359" s="86"/>
      <c r="AT359" s="16" t="s">
        <v>127</v>
      </c>
      <c r="AU359" s="16" t="s">
        <v>83</v>
      </c>
    </row>
    <row r="360" s="12" customFormat="1">
      <c r="B360" s="234"/>
      <c r="C360" s="235"/>
      <c r="D360" s="231" t="s">
        <v>129</v>
      </c>
      <c r="E360" s="236" t="s">
        <v>1</v>
      </c>
      <c r="F360" s="237" t="s">
        <v>483</v>
      </c>
      <c r="G360" s="235"/>
      <c r="H360" s="238">
        <v>57.600000000000001</v>
      </c>
      <c r="I360" s="239"/>
      <c r="J360" s="235"/>
      <c r="K360" s="235"/>
      <c r="L360" s="240"/>
      <c r="M360" s="241"/>
      <c r="N360" s="242"/>
      <c r="O360" s="242"/>
      <c r="P360" s="242"/>
      <c r="Q360" s="242"/>
      <c r="R360" s="242"/>
      <c r="S360" s="242"/>
      <c r="T360" s="243"/>
      <c r="AT360" s="244" t="s">
        <v>129</v>
      </c>
      <c r="AU360" s="244" t="s">
        <v>83</v>
      </c>
      <c r="AV360" s="12" t="s">
        <v>83</v>
      </c>
      <c r="AW360" s="12" t="s">
        <v>33</v>
      </c>
      <c r="AX360" s="12" t="s">
        <v>78</v>
      </c>
      <c r="AY360" s="244" t="s">
        <v>118</v>
      </c>
    </row>
    <row r="361" s="12" customFormat="1">
      <c r="B361" s="234"/>
      <c r="C361" s="235"/>
      <c r="D361" s="231" t="s">
        <v>129</v>
      </c>
      <c r="E361" s="236" t="s">
        <v>1</v>
      </c>
      <c r="F361" s="237" t="s">
        <v>484</v>
      </c>
      <c r="G361" s="235"/>
      <c r="H361" s="238">
        <v>4039.723</v>
      </c>
      <c r="I361" s="239"/>
      <c r="J361" s="235"/>
      <c r="K361" s="235"/>
      <c r="L361" s="240"/>
      <c r="M361" s="241"/>
      <c r="N361" s="242"/>
      <c r="O361" s="242"/>
      <c r="P361" s="242"/>
      <c r="Q361" s="242"/>
      <c r="R361" s="242"/>
      <c r="S361" s="242"/>
      <c r="T361" s="243"/>
      <c r="AT361" s="244" t="s">
        <v>129</v>
      </c>
      <c r="AU361" s="244" t="s">
        <v>83</v>
      </c>
      <c r="AV361" s="12" t="s">
        <v>83</v>
      </c>
      <c r="AW361" s="12" t="s">
        <v>33</v>
      </c>
      <c r="AX361" s="12" t="s">
        <v>78</v>
      </c>
      <c r="AY361" s="244" t="s">
        <v>118</v>
      </c>
    </row>
    <row r="362" s="12" customFormat="1">
      <c r="B362" s="234"/>
      <c r="C362" s="235"/>
      <c r="D362" s="231" t="s">
        <v>129</v>
      </c>
      <c r="E362" s="236" t="s">
        <v>1</v>
      </c>
      <c r="F362" s="237" t="s">
        <v>485</v>
      </c>
      <c r="G362" s="235"/>
      <c r="H362" s="238">
        <v>252.149</v>
      </c>
      <c r="I362" s="239"/>
      <c r="J362" s="235"/>
      <c r="K362" s="235"/>
      <c r="L362" s="240"/>
      <c r="M362" s="241"/>
      <c r="N362" s="242"/>
      <c r="O362" s="242"/>
      <c r="P362" s="242"/>
      <c r="Q362" s="242"/>
      <c r="R362" s="242"/>
      <c r="S362" s="242"/>
      <c r="T362" s="243"/>
      <c r="AT362" s="244" t="s">
        <v>129</v>
      </c>
      <c r="AU362" s="244" t="s">
        <v>83</v>
      </c>
      <c r="AV362" s="12" t="s">
        <v>83</v>
      </c>
      <c r="AW362" s="12" t="s">
        <v>33</v>
      </c>
      <c r="AX362" s="12" t="s">
        <v>78</v>
      </c>
      <c r="AY362" s="244" t="s">
        <v>118</v>
      </c>
    </row>
    <row r="363" s="13" customFormat="1">
      <c r="B363" s="245"/>
      <c r="C363" s="246"/>
      <c r="D363" s="231" t="s">
        <v>129</v>
      </c>
      <c r="E363" s="247" t="s">
        <v>1</v>
      </c>
      <c r="F363" s="248" t="s">
        <v>131</v>
      </c>
      <c r="G363" s="246"/>
      <c r="H363" s="249">
        <v>4349.4720000000007</v>
      </c>
      <c r="I363" s="250"/>
      <c r="J363" s="246"/>
      <c r="K363" s="246"/>
      <c r="L363" s="251"/>
      <c r="M363" s="252"/>
      <c r="N363" s="253"/>
      <c r="O363" s="253"/>
      <c r="P363" s="253"/>
      <c r="Q363" s="253"/>
      <c r="R363" s="253"/>
      <c r="S363" s="253"/>
      <c r="T363" s="254"/>
      <c r="AT363" s="255" t="s">
        <v>129</v>
      </c>
      <c r="AU363" s="255" t="s">
        <v>83</v>
      </c>
      <c r="AV363" s="13" t="s">
        <v>125</v>
      </c>
      <c r="AW363" s="13" t="s">
        <v>33</v>
      </c>
      <c r="AX363" s="13" t="s">
        <v>86</v>
      </c>
      <c r="AY363" s="255" t="s">
        <v>118</v>
      </c>
    </row>
    <row r="364" s="1" customFormat="1" ht="16.5" customHeight="1">
      <c r="B364" s="37"/>
      <c r="C364" s="218" t="s">
        <v>486</v>
      </c>
      <c r="D364" s="218" t="s">
        <v>120</v>
      </c>
      <c r="E364" s="219" t="s">
        <v>487</v>
      </c>
      <c r="F364" s="220" t="s">
        <v>488</v>
      </c>
      <c r="G364" s="221" t="s">
        <v>176</v>
      </c>
      <c r="H364" s="222">
        <v>16.440000000000001</v>
      </c>
      <c r="I364" s="223"/>
      <c r="J364" s="224">
        <f>ROUND(I364*H364,2)</f>
        <v>0</v>
      </c>
      <c r="K364" s="220" t="s">
        <v>124</v>
      </c>
      <c r="L364" s="42"/>
      <c r="M364" s="225" t="s">
        <v>1</v>
      </c>
      <c r="N364" s="226" t="s">
        <v>43</v>
      </c>
      <c r="O364" s="85"/>
      <c r="P364" s="227">
        <f>O364*H364</f>
        <v>0</v>
      </c>
      <c r="Q364" s="227">
        <v>0</v>
      </c>
      <c r="R364" s="227">
        <f>Q364*H364</f>
        <v>0</v>
      </c>
      <c r="S364" s="227">
        <v>0</v>
      </c>
      <c r="T364" s="228">
        <f>S364*H364</f>
        <v>0</v>
      </c>
      <c r="AR364" s="229" t="s">
        <v>125</v>
      </c>
      <c r="AT364" s="229" t="s">
        <v>120</v>
      </c>
      <c r="AU364" s="229" t="s">
        <v>83</v>
      </c>
      <c r="AY364" s="16" t="s">
        <v>118</v>
      </c>
      <c r="BE364" s="230">
        <f>IF(N364="základní",J364,0)</f>
        <v>0</v>
      </c>
      <c r="BF364" s="230">
        <f>IF(N364="snížená",J364,0)</f>
        <v>0</v>
      </c>
      <c r="BG364" s="230">
        <f>IF(N364="zákl. přenesená",J364,0)</f>
        <v>0</v>
      </c>
      <c r="BH364" s="230">
        <f>IF(N364="sníž. přenesená",J364,0)</f>
        <v>0</v>
      </c>
      <c r="BI364" s="230">
        <f>IF(N364="nulová",J364,0)</f>
        <v>0</v>
      </c>
      <c r="BJ364" s="16" t="s">
        <v>86</v>
      </c>
      <c r="BK364" s="230">
        <f>ROUND(I364*H364,2)</f>
        <v>0</v>
      </c>
      <c r="BL364" s="16" t="s">
        <v>125</v>
      </c>
      <c r="BM364" s="229" t="s">
        <v>489</v>
      </c>
    </row>
    <row r="365" s="1" customFormat="1">
      <c r="B365" s="37"/>
      <c r="C365" s="38"/>
      <c r="D365" s="231" t="s">
        <v>127</v>
      </c>
      <c r="E365" s="38"/>
      <c r="F365" s="232" t="s">
        <v>490</v>
      </c>
      <c r="G365" s="38"/>
      <c r="H365" s="38"/>
      <c r="I365" s="134"/>
      <c r="J365" s="38"/>
      <c r="K365" s="38"/>
      <c r="L365" s="42"/>
      <c r="M365" s="233"/>
      <c r="N365" s="85"/>
      <c r="O365" s="85"/>
      <c r="P365" s="85"/>
      <c r="Q365" s="85"/>
      <c r="R365" s="85"/>
      <c r="S365" s="85"/>
      <c r="T365" s="86"/>
      <c r="AT365" s="16" t="s">
        <v>127</v>
      </c>
      <c r="AU365" s="16" t="s">
        <v>83</v>
      </c>
    </row>
    <row r="366" s="12" customFormat="1">
      <c r="B366" s="234"/>
      <c r="C366" s="235"/>
      <c r="D366" s="231" t="s">
        <v>129</v>
      </c>
      <c r="E366" s="236" t="s">
        <v>1</v>
      </c>
      <c r="F366" s="237" t="s">
        <v>491</v>
      </c>
      <c r="G366" s="235"/>
      <c r="H366" s="238">
        <v>16.440000000000001</v>
      </c>
      <c r="I366" s="239"/>
      <c r="J366" s="235"/>
      <c r="K366" s="235"/>
      <c r="L366" s="240"/>
      <c r="M366" s="241"/>
      <c r="N366" s="242"/>
      <c r="O366" s="242"/>
      <c r="P366" s="242"/>
      <c r="Q366" s="242"/>
      <c r="R366" s="242"/>
      <c r="S366" s="242"/>
      <c r="T366" s="243"/>
      <c r="AT366" s="244" t="s">
        <v>129</v>
      </c>
      <c r="AU366" s="244" t="s">
        <v>83</v>
      </c>
      <c r="AV366" s="12" t="s">
        <v>83</v>
      </c>
      <c r="AW366" s="12" t="s">
        <v>33</v>
      </c>
      <c r="AX366" s="12" t="s">
        <v>78</v>
      </c>
      <c r="AY366" s="244" t="s">
        <v>118</v>
      </c>
    </row>
    <row r="367" s="13" customFormat="1">
      <c r="B367" s="245"/>
      <c r="C367" s="246"/>
      <c r="D367" s="231" t="s">
        <v>129</v>
      </c>
      <c r="E367" s="247" t="s">
        <v>1</v>
      </c>
      <c r="F367" s="248" t="s">
        <v>131</v>
      </c>
      <c r="G367" s="246"/>
      <c r="H367" s="249">
        <v>16.440000000000001</v>
      </c>
      <c r="I367" s="250"/>
      <c r="J367" s="246"/>
      <c r="K367" s="246"/>
      <c r="L367" s="251"/>
      <c r="M367" s="252"/>
      <c r="N367" s="253"/>
      <c r="O367" s="253"/>
      <c r="P367" s="253"/>
      <c r="Q367" s="253"/>
      <c r="R367" s="253"/>
      <c r="S367" s="253"/>
      <c r="T367" s="254"/>
      <c r="AT367" s="255" t="s">
        <v>129</v>
      </c>
      <c r="AU367" s="255" t="s">
        <v>83</v>
      </c>
      <c r="AV367" s="13" t="s">
        <v>125</v>
      </c>
      <c r="AW367" s="13" t="s">
        <v>33</v>
      </c>
      <c r="AX367" s="13" t="s">
        <v>86</v>
      </c>
      <c r="AY367" s="255" t="s">
        <v>118</v>
      </c>
    </row>
    <row r="368" s="1" customFormat="1" ht="24" customHeight="1">
      <c r="B368" s="37"/>
      <c r="C368" s="218" t="s">
        <v>492</v>
      </c>
      <c r="D368" s="218" t="s">
        <v>120</v>
      </c>
      <c r="E368" s="219" t="s">
        <v>493</v>
      </c>
      <c r="F368" s="220" t="s">
        <v>494</v>
      </c>
      <c r="G368" s="221" t="s">
        <v>176</v>
      </c>
      <c r="H368" s="222">
        <v>312.36000000000001</v>
      </c>
      <c r="I368" s="223"/>
      <c r="J368" s="224">
        <f>ROUND(I368*H368,2)</f>
        <v>0</v>
      </c>
      <c r="K368" s="220" t="s">
        <v>124</v>
      </c>
      <c r="L368" s="42"/>
      <c r="M368" s="225" t="s">
        <v>1</v>
      </c>
      <c r="N368" s="226" t="s">
        <v>43</v>
      </c>
      <c r="O368" s="85"/>
      <c r="P368" s="227">
        <f>O368*H368</f>
        <v>0</v>
      </c>
      <c r="Q368" s="227">
        <v>0</v>
      </c>
      <c r="R368" s="227">
        <f>Q368*H368</f>
        <v>0</v>
      </c>
      <c r="S368" s="227">
        <v>0</v>
      </c>
      <c r="T368" s="228">
        <f>S368*H368</f>
        <v>0</v>
      </c>
      <c r="AR368" s="229" t="s">
        <v>125</v>
      </c>
      <c r="AT368" s="229" t="s">
        <v>120</v>
      </c>
      <c r="AU368" s="229" t="s">
        <v>83</v>
      </c>
      <c r="AY368" s="16" t="s">
        <v>118</v>
      </c>
      <c r="BE368" s="230">
        <f>IF(N368="základní",J368,0)</f>
        <v>0</v>
      </c>
      <c r="BF368" s="230">
        <f>IF(N368="snížená",J368,0)</f>
        <v>0</v>
      </c>
      <c r="BG368" s="230">
        <f>IF(N368="zákl. přenesená",J368,0)</f>
        <v>0</v>
      </c>
      <c r="BH368" s="230">
        <f>IF(N368="sníž. přenesená",J368,0)</f>
        <v>0</v>
      </c>
      <c r="BI368" s="230">
        <f>IF(N368="nulová",J368,0)</f>
        <v>0</v>
      </c>
      <c r="BJ368" s="16" t="s">
        <v>86</v>
      </c>
      <c r="BK368" s="230">
        <f>ROUND(I368*H368,2)</f>
        <v>0</v>
      </c>
      <c r="BL368" s="16" t="s">
        <v>125</v>
      </c>
      <c r="BM368" s="229" t="s">
        <v>495</v>
      </c>
    </row>
    <row r="369" s="1" customFormat="1">
      <c r="B369" s="37"/>
      <c r="C369" s="38"/>
      <c r="D369" s="231" t="s">
        <v>127</v>
      </c>
      <c r="E369" s="38"/>
      <c r="F369" s="232" t="s">
        <v>496</v>
      </c>
      <c r="G369" s="38"/>
      <c r="H369" s="38"/>
      <c r="I369" s="134"/>
      <c r="J369" s="38"/>
      <c r="K369" s="38"/>
      <c r="L369" s="42"/>
      <c r="M369" s="233"/>
      <c r="N369" s="85"/>
      <c r="O369" s="85"/>
      <c r="P369" s="85"/>
      <c r="Q369" s="85"/>
      <c r="R369" s="85"/>
      <c r="S369" s="85"/>
      <c r="T369" s="86"/>
      <c r="AT369" s="16" t="s">
        <v>127</v>
      </c>
      <c r="AU369" s="16" t="s">
        <v>83</v>
      </c>
    </row>
    <row r="370" s="12" customFormat="1">
      <c r="B370" s="234"/>
      <c r="C370" s="235"/>
      <c r="D370" s="231" t="s">
        <v>129</v>
      </c>
      <c r="E370" s="236" t="s">
        <v>1</v>
      </c>
      <c r="F370" s="237" t="s">
        <v>497</v>
      </c>
      <c r="G370" s="235"/>
      <c r="H370" s="238">
        <v>312.36000000000001</v>
      </c>
      <c r="I370" s="239"/>
      <c r="J370" s="235"/>
      <c r="K370" s="235"/>
      <c r="L370" s="240"/>
      <c r="M370" s="241"/>
      <c r="N370" s="242"/>
      <c r="O370" s="242"/>
      <c r="P370" s="242"/>
      <c r="Q370" s="242"/>
      <c r="R370" s="242"/>
      <c r="S370" s="242"/>
      <c r="T370" s="243"/>
      <c r="AT370" s="244" t="s">
        <v>129</v>
      </c>
      <c r="AU370" s="244" t="s">
        <v>83</v>
      </c>
      <c r="AV370" s="12" t="s">
        <v>83</v>
      </c>
      <c r="AW370" s="12" t="s">
        <v>33</v>
      </c>
      <c r="AX370" s="12" t="s">
        <v>86</v>
      </c>
      <c r="AY370" s="244" t="s">
        <v>118</v>
      </c>
    </row>
    <row r="371" s="1" customFormat="1" ht="24" customHeight="1">
      <c r="B371" s="37"/>
      <c r="C371" s="218" t="s">
        <v>498</v>
      </c>
      <c r="D371" s="218" t="s">
        <v>120</v>
      </c>
      <c r="E371" s="219" t="s">
        <v>499</v>
      </c>
      <c r="F371" s="220" t="s">
        <v>500</v>
      </c>
      <c r="G371" s="221" t="s">
        <v>176</v>
      </c>
      <c r="H371" s="222">
        <v>16.440000000000001</v>
      </c>
      <c r="I371" s="223"/>
      <c r="J371" s="224">
        <f>ROUND(I371*H371,2)</f>
        <v>0</v>
      </c>
      <c r="K371" s="220" t="s">
        <v>124</v>
      </c>
      <c r="L371" s="42"/>
      <c r="M371" s="225" t="s">
        <v>1</v>
      </c>
      <c r="N371" s="226" t="s">
        <v>43</v>
      </c>
      <c r="O371" s="85"/>
      <c r="P371" s="227">
        <f>O371*H371</f>
        <v>0</v>
      </c>
      <c r="Q371" s="227">
        <v>0</v>
      </c>
      <c r="R371" s="227">
        <f>Q371*H371</f>
        <v>0</v>
      </c>
      <c r="S371" s="227">
        <v>0</v>
      </c>
      <c r="T371" s="228">
        <f>S371*H371</f>
        <v>0</v>
      </c>
      <c r="AR371" s="229" t="s">
        <v>125</v>
      </c>
      <c r="AT371" s="229" t="s">
        <v>120</v>
      </c>
      <c r="AU371" s="229" t="s">
        <v>83</v>
      </c>
      <c r="AY371" s="16" t="s">
        <v>118</v>
      </c>
      <c r="BE371" s="230">
        <f>IF(N371="základní",J371,0)</f>
        <v>0</v>
      </c>
      <c r="BF371" s="230">
        <f>IF(N371="snížená",J371,0)</f>
        <v>0</v>
      </c>
      <c r="BG371" s="230">
        <f>IF(N371="zákl. přenesená",J371,0)</f>
        <v>0</v>
      </c>
      <c r="BH371" s="230">
        <f>IF(N371="sníž. přenesená",J371,0)</f>
        <v>0</v>
      </c>
      <c r="BI371" s="230">
        <f>IF(N371="nulová",J371,0)</f>
        <v>0</v>
      </c>
      <c r="BJ371" s="16" t="s">
        <v>86</v>
      </c>
      <c r="BK371" s="230">
        <f>ROUND(I371*H371,2)</f>
        <v>0</v>
      </c>
      <c r="BL371" s="16" t="s">
        <v>125</v>
      </c>
      <c r="BM371" s="229" t="s">
        <v>501</v>
      </c>
    </row>
    <row r="372" s="1" customFormat="1">
      <c r="B372" s="37"/>
      <c r="C372" s="38"/>
      <c r="D372" s="231" t="s">
        <v>127</v>
      </c>
      <c r="E372" s="38"/>
      <c r="F372" s="232" t="s">
        <v>502</v>
      </c>
      <c r="G372" s="38"/>
      <c r="H372" s="38"/>
      <c r="I372" s="134"/>
      <c r="J372" s="38"/>
      <c r="K372" s="38"/>
      <c r="L372" s="42"/>
      <c r="M372" s="233"/>
      <c r="N372" s="85"/>
      <c r="O372" s="85"/>
      <c r="P372" s="85"/>
      <c r="Q372" s="85"/>
      <c r="R372" s="85"/>
      <c r="S372" s="85"/>
      <c r="T372" s="86"/>
      <c r="AT372" s="16" t="s">
        <v>127</v>
      </c>
      <c r="AU372" s="16" t="s">
        <v>83</v>
      </c>
    </row>
    <row r="373" s="12" customFormat="1">
      <c r="B373" s="234"/>
      <c r="C373" s="235"/>
      <c r="D373" s="231" t="s">
        <v>129</v>
      </c>
      <c r="E373" s="236" t="s">
        <v>1</v>
      </c>
      <c r="F373" s="237" t="s">
        <v>503</v>
      </c>
      <c r="G373" s="235"/>
      <c r="H373" s="238">
        <v>16.440000000000001</v>
      </c>
      <c r="I373" s="239"/>
      <c r="J373" s="235"/>
      <c r="K373" s="235"/>
      <c r="L373" s="240"/>
      <c r="M373" s="241"/>
      <c r="N373" s="242"/>
      <c r="O373" s="242"/>
      <c r="P373" s="242"/>
      <c r="Q373" s="242"/>
      <c r="R373" s="242"/>
      <c r="S373" s="242"/>
      <c r="T373" s="243"/>
      <c r="AT373" s="244" t="s">
        <v>129</v>
      </c>
      <c r="AU373" s="244" t="s">
        <v>83</v>
      </c>
      <c r="AV373" s="12" t="s">
        <v>83</v>
      </c>
      <c r="AW373" s="12" t="s">
        <v>33</v>
      </c>
      <c r="AX373" s="12" t="s">
        <v>86</v>
      </c>
      <c r="AY373" s="244" t="s">
        <v>118</v>
      </c>
    </row>
    <row r="374" s="1" customFormat="1" ht="24" customHeight="1">
      <c r="B374" s="37"/>
      <c r="C374" s="218" t="s">
        <v>504</v>
      </c>
      <c r="D374" s="218" t="s">
        <v>120</v>
      </c>
      <c r="E374" s="219" t="s">
        <v>505</v>
      </c>
      <c r="F374" s="220" t="s">
        <v>506</v>
      </c>
      <c r="G374" s="221" t="s">
        <v>176</v>
      </c>
      <c r="H374" s="222">
        <v>212.61699999999999</v>
      </c>
      <c r="I374" s="223"/>
      <c r="J374" s="224">
        <f>ROUND(I374*H374,2)</f>
        <v>0</v>
      </c>
      <c r="K374" s="220" t="s">
        <v>124</v>
      </c>
      <c r="L374" s="42"/>
      <c r="M374" s="225" t="s">
        <v>1</v>
      </c>
      <c r="N374" s="226" t="s">
        <v>43</v>
      </c>
      <c r="O374" s="85"/>
      <c r="P374" s="227">
        <f>O374*H374</f>
        <v>0</v>
      </c>
      <c r="Q374" s="227">
        <v>0</v>
      </c>
      <c r="R374" s="227">
        <f>Q374*H374</f>
        <v>0</v>
      </c>
      <c r="S374" s="227">
        <v>0</v>
      </c>
      <c r="T374" s="228">
        <f>S374*H374</f>
        <v>0</v>
      </c>
      <c r="AR374" s="229" t="s">
        <v>125</v>
      </c>
      <c r="AT374" s="229" t="s">
        <v>120</v>
      </c>
      <c r="AU374" s="229" t="s">
        <v>83</v>
      </c>
      <c r="AY374" s="16" t="s">
        <v>118</v>
      </c>
      <c r="BE374" s="230">
        <f>IF(N374="základní",J374,0)</f>
        <v>0</v>
      </c>
      <c r="BF374" s="230">
        <f>IF(N374="snížená",J374,0)</f>
        <v>0</v>
      </c>
      <c r="BG374" s="230">
        <f>IF(N374="zákl. přenesená",J374,0)</f>
        <v>0</v>
      </c>
      <c r="BH374" s="230">
        <f>IF(N374="sníž. přenesená",J374,0)</f>
        <v>0</v>
      </c>
      <c r="BI374" s="230">
        <f>IF(N374="nulová",J374,0)</f>
        <v>0</v>
      </c>
      <c r="BJ374" s="16" t="s">
        <v>86</v>
      </c>
      <c r="BK374" s="230">
        <f>ROUND(I374*H374,2)</f>
        <v>0</v>
      </c>
      <c r="BL374" s="16" t="s">
        <v>125</v>
      </c>
      <c r="BM374" s="229" t="s">
        <v>507</v>
      </c>
    </row>
    <row r="375" s="1" customFormat="1">
      <c r="B375" s="37"/>
      <c r="C375" s="38"/>
      <c r="D375" s="231" t="s">
        <v>127</v>
      </c>
      <c r="E375" s="38"/>
      <c r="F375" s="232" t="s">
        <v>508</v>
      </c>
      <c r="G375" s="38"/>
      <c r="H375" s="38"/>
      <c r="I375" s="134"/>
      <c r="J375" s="38"/>
      <c r="K375" s="38"/>
      <c r="L375" s="42"/>
      <c r="M375" s="233"/>
      <c r="N375" s="85"/>
      <c r="O375" s="85"/>
      <c r="P375" s="85"/>
      <c r="Q375" s="85"/>
      <c r="R375" s="85"/>
      <c r="S375" s="85"/>
      <c r="T375" s="86"/>
      <c r="AT375" s="16" t="s">
        <v>127</v>
      </c>
      <c r="AU375" s="16" t="s">
        <v>83</v>
      </c>
    </row>
    <row r="376" s="12" customFormat="1">
      <c r="B376" s="234"/>
      <c r="C376" s="235"/>
      <c r="D376" s="231" t="s">
        <v>129</v>
      </c>
      <c r="E376" s="236" t="s">
        <v>1</v>
      </c>
      <c r="F376" s="237" t="s">
        <v>509</v>
      </c>
      <c r="G376" s="235"/>
      <c r="H376" s="238">
        <v>212.61699999999999</v>
      </c>
      <c r="I376" s="239"/>
      <c r="J376" s="235"/>
      <c r="K376" s="235"/>
      <c r="L376" s="240"/>
      <c r="M376" s="241"/>
      <c r="N376" s="242"/>
      <c r="O376" s="242"/>
      <c r="P376" s="242"/>
      <c r="Q376" s="242"/>
      <c r="R376" s="242"/>
      <c r="S376" s="242"/>
      <c r="T376" s="243"/>
      <c r="AT376" s="244" t="s">
        <v>129</v>
      </c>
      <c r="AU376" s="244" t="s">
        <v>83</v>
      </c>
      <c r="AV376" s="12" t="s">
        <v>83</v>
      </c>
      <c r="AW376" s="12" t="s">
        <v>33</v>
      </c>
      <c r="AX376" s="12" t="s">
        <v>78</v>
      </c>
      <c r="AY376" s="244" t="s">
        <v>118</v>
      </c>
    </row>
    <row r="377" s="13" customFormat="1">
      <c r="B377" s="245"/>
      <c r="C377" s="246"/>
      <c r="D377" s="231" t="s">
        <v>129</v>
      </c>
      <c r="E377" s="247" t="s">
        <v>1</v>
      </c>
      <c r="F377" s="248" t="s">
        <v>131</v>
      </c>
      <c r="G377" s="246"/>
      <c r="H377" s="249">
        <v>212.61699999999999</v>
      </c>
      <c r="I377" s="250"/>
      <c r="J377" s="246"/>
      <c r="K377" s="246"/>
      <c r="L377" s="251"/>
      <c r="M377" s="252"/>
      <c r="N377" s="253"/>
      <c r="O377" s="253"/>
      <c r="P377" s="253"/>
      <c r="Q377" s="253"/>
      <c r="R377" s="253"/>
      <c r="S377" s="253"/>
      <c r="T377" s="254"/>
      <c r="AT377" s="255" t="s">
        <v>129</v>
      </c>
      <c r="AU377" s="255" t="s">
        <v>83</v>
      </c>
      <c r="AV377" s="13" t="s">
        <v>125</v>
      </c>
      <c r="AW377" s="13" t="s">
        <v>33</v>
      </c>
      <c r="AX377" s="13" t="s">
        <v>86</v>
      </c>
      <c r="AY377" s="255" t="s">
        <v>118</v>
      </c>
    </row>
    <row r="378" s="1" customFormat="1" ht="24" customHeight="1">
      <c r="B378" s="37"/>
      <c r="C378" s="218" t="s">
        <v>510</v>
      </c>
      <c r="D378" s="218" t="s">
        <v>120</v>
      </c>
      <c r="E378" s="219" t="s">
        <v>511</v>
      </c>
      <c r="F378" s="220" t="s">
        <v>512</v>
      </c>
      <c r="G378" s="221" t="s">
        <v>176</v>
      </c>
      <c r="H378" s="222">
        <v>13.271000000000001</v>
      </c>
      <c r="I378" s="223"/>
      <c r="J378" s="224">
        <f>ROUND(I378*H378,2)</f>
        <v>0</v>
      </c>
      <c r="K378" s="220" t="s">
        <v>124</v>
      </c>
      <c r="L378" s="42"/>
      <c r="M378" s="225" t="s">
        <v>1</v>
      </c>
      <c r="N378" s="226" t="s">
        <v>43</v>
      </c>
      <c r="O378" s="85"/>
      <c r="P378" s="227">
        <f>O378*H378</f>
        <v>0</v>
      </c>
      <c r="Q378" s="227">
        <v>0</v>
      </c>
      <c r="R378" s="227">
        <f>Q378*H378</f>
        <v>0</v>
      </c>
      <c r="S378" s="227">
        <v>0</v>
      </c>
      <c r="T378" s="228">
        <f>S378*H378</f>
        <v>0</v>
      </c>
      <c r="AR378" s="229" t="s">
        <v>125</v>
      </c>
      <c r="AT378" s="229" t="s">
        <v>120</v>
      </c>
      <c r="AU378" s="229" t="s">
        <v>83</v>
      </c>
      <c r="AY378" s="16" t="s">
        <v>118</v>
      </c>
      <c r="BE378" s="230">
        <f>IF(N378="základní",J378,0)</f>
        <v>0</v>
      </c>
      <c r="BF378" s="230">
        <f>IF(N378="snížená",J378,0)</f>
        <v>0</v>
      </c>
      <c r="BG378" s="230">
        <f>IF(N378="zákl. přenesená",J378,0)</f>
        <v>0</v>
      </c>
      <c r="BH378" s="230">
        <f>IF(N378="sníž. přenesená",J378,0)</f>
        <v>0</v>
      </c>
      <c r="BI378" s="230">
        <f>IF(N378="nulová",J378,0)</f>
        <v>0</v>
      </c>
      <c r="BJ378" s="16" t="s">
        <v>86</v>
      </c>
      <c r="BK378" s="230">
        <f>ROUND(I378*H378,2)</f>
        <v>0</v>
      </c>
      <c r="BL378" s="16" t="s">
        <v>125</v>
      </c>
      <c r="BM378" s="229" t="s">
        <v>513</v>
      </c>
    </row>
    <row r="379" s="1" customFormat="1">
      <c r="B379" s="37"/>
      <c r="C379" s="38"/>
      <c r="D379" s="231" t="s">
        <v>127</v>
      </c>
      <c r="E379" s="38"/>
      <c r="F379" s="232" t="s">
        <v>178</v>
      </c>
      <c r="G379" s="38"/>
      <c r="H379" s="38"/>
      <c r="I379" s="134"/>
      <c r="J379" s="38"/>
      <c r="K379" s="38"/>
      <c r="L379" s="42"/>
      <c r="M379" s="233"/>
      <c r="N379" s="85"/>
      <c r="O379" s="85"/>
      <c r="P379" s="85"/>
      <c r="Q379" s="85"/>
      <c r="R379" s="85"/>
      <c r="S379" s="85"/>
      <c r="T379" s="86"/>
      <c r="AT379" s="16" t="s">
        <v>127</v>
      </c>
      <c r="AU379" s="16" t="s">
        <v>83</v>
      </c>
    </row>
    <row r="380" s="12" customFormat="1">
      <c r="B380" s="234"/>
      <c r="C380" s="235"/>
      <c r="D380" s="231" t="s">
        <v>129</v>
      </c>
      <c r="E380" s="236" t="s">
        <v>1</v>
      </c>
      <c r="F380" s="237" t="s">
        <v>514</v>
      </c>
      <c r="G380" s="235"/>
      <c r="H380" s="238">
        <v>13.271000000000001</v>
      </c>
      <c r="I380" s="239"/>
      <c r="J380" s="235"/>
      <c r="K380" s="235"/>
      <c r="L380" s="240"/>
      <c r="M380" s="241"/>
      <c r="N380" s="242"/>
      <c r="O380" s="242"/>
      <c r="P380" s="242"/>
      <c r="Q380" s="242"/>
      <c r="R380" s="242"/>
      <c r="S380" s="242"/>
      <c r="T380" s="243"/>
      <c r="AT380" s="244" t="s">
        <v>129</v>
      </c>
      <c r="AU380" s="244" t="s">
        <v>83</v>
      </c>
      <c r="AV380" s="12" t="s">
        <v>83</v>
      </c>
      <c r="AW380" s="12" t="s">
        <v>33</v>
      </c>
      <c r="AX380" s="12" t="s">
        <v>78</v>
      </c>
      <c r="AY380" s="244" t="s">
        <v>118</v>
      </c>
    </row>
    <row r="381" s="13" customFormat="1">
      <c r="B381" s="245"/>
      <c r="C381" s="246"/>
      <c r="D381" s="231" t="s">
        <v>129</v>
      </c>
      <c r="E381" s="247" t="s">
        <v>1</v>
      </c>
      <c r="F381" s="248" t="s">
        <v>131</v>
      </c>
      <c r="G381" s="246"/>
      <c r="H381" s="249">
        <v>13.271000000000001</v>
      </c>
      <c r="I381" s="250"/>
      <c r="J381" s="246"/>
      <c r="K381" s="246"/>
      <c r="L381" s="251"/>
      <c r="M381" s="252"/>
      <c r="N381" s="253"/>
      <c r="O381" s="253"/>
      <c r="P381" s="253"/>
      <c r="Q381" s="253"/>
      <c r="R381" s="253"/>
      <c r="S381" s="253"/>
      <c r="T381" s="254"/>
      <c r="AT381" s="255" t="s">
        <v>129</v>
      </c>
      <c r="AU381" s="255" t="s">
        <v>83</v>
      </c>
      <c r="AV381" s="13" t="s">
        <v>125</v>
      </c>
      <c r="AW381" s="13" t="s">
        <v>33</v>
      </c>
      <c r="AX381" s="13" t="s">
        <v>86</v>
      </c>
      <c r="AY381" s="255" t="s">
        <v>118</v>
      </c>
    </row>
    <row r="382" s="11" customFormat="1" ht="22.8" customHeight="1">
      <c r="B382" s="202"/>
      <c r="C382" s="203"/>
      <c r="D382" s="204" t="s">
        <v>77</v>
      </c>
      <c r="E382" s="216" t="s">
        <v>515</v>
      </c>
      <c r="F382" s="216" t="s">
        <v>516</v>
      </c>
      <c r="G382" s="203"/>
      <c r="H382" s="203"/>
      <c r="I382" s="206"/>
      <c r="J382" s="217">
        <f>BK382</f>
        <v>0</v>
      </c>
      <c r="K382" s="203"/>
      <c r="L382" s="208"/>
      <c r="M382" s="209"/>
      <c r="N382" s="210"/>
      <c r="O382" s="210"/>
      <c r="P382" s="211">
        <f>SUM(P383:P384)</f>
        <v>0</v>
      </c>
      <c r="Q382" s="210"/>
      <c r="R382" s="211">
        <f>SUM(R383:R384)</f>
        <v>0</v>
      </c>
      <c r="S382" s="210"/>
      <c r="T382" s="212">
        <f>SUM(T383:T384)</f>
        <v>0</v>
      </c>
      <c r="AR382" s="213" t="s">
        <v>86</v>
      </c>
      <c r="AT382" s="214" t="s">
        <v>77</v>
      </c>
      <c r="AU382" s="214" t="s">
        <v>86</v>
      </c>
      <c r="AY382" s="213" t="s">
        <v>118</v>
      </c>
      <c r="BK382" s="215">
        <f>SUM(BK383:BK384)</f>
        <v>0</v>
      </c>
    </row>
    <row r="383" s="1" customFormat="1" ht="24" customHeight="1">
      <c r="B383" s="37"/>
      <c r="C383" s="218" t="s">
        <v>517</v>
      </c>
      <c r="D383" s="218" t="s">
        <v>120</v>
      </c>
      <c r="E383" s="219" t="s">
        <v>518</v>
      </c>
      <c r="F383" s="220" t="s">
        <v>519</v>
      </c>
      <c r="G383" s="221" t="s">
        <v>176</v>
      </c>
      <c r="H383" s="222">
        <v>350.197</v>
      </c>
      <c r="I383" s="223"/>
      <c r="J383" s="224">
        <f>ROUND(I383*H383,2)</f>
        <v>0</v>
      </c>
      <c r="K383" s="220" t="s">
        <v>124</v>
      </c>
      <c r="L383" s="42"/>
      <c r="M383" s="225" t="s">
        <v>1</v>
      </c>
      <c r="N383" s="226" t="s">
        <v>43</v>
      </c>
      <c r="O383" s="85"/>
      <c r="P383" s="227">
        <f>O383*H383</f>
        <v>0</v>
      </c>
      <c r="Q383" s="227">
        <v>0</v>
      </c>
      <c r="R383" s="227">
        <f>Q383*H383</f>
        <v>0</v>
      </c>
      <c r="S383" s="227">
        <v>0</v>
      </c>
      <c r="T383" s="228">
        <f>S383*H383</f>
        <v>0</v>
      </c>
      <c r="AR383" s="229" t="s">
        <v>125</v>
      </c>
      <c r="AT383" s="229" t="s">
        <v>120</v>
      </c>
      <c r="AU383" s="229" t="s">
        <v>83</v>
      </c>
      <c r="AY383" s="16" t="s">
        <v>118</v>
      </c>
      <c r="BE383" s="230">
        <f>IF(N383="základní",J383,0)</f>
        <v>0</v>
      </c>
      <c r="BF383" s="230">
        <f>IF(N383="snížená",J383,0)</f>
        <v>0</v>
      </c>
      <c r="BG383" s="230">
        <f>IF(N383="zákl. přenesená",J383,0)</f>
        <v>0</v>
      </c>
      <c r="BH383" s="230">
        <f>IF(N383="sníž. přenesená",J383,0)</f>
        <v>0</v>
      </c>
      <c r="BI383" s="230">
        <f>IF(N383="nulová",J383,0)</f>
        <v>0</v>
      </c>
      <c r="BJ383" s="16" t="s">
        <v>86</v>
      </c>
      <c r="BK383" s="230">
        <f>ROUND(I383*H383,2)</f>
        <v>0</v>
      </c>
      <c r="BL383" s="16" t="s">
        <v>125</v>
      </c>
      <c r="BM383" s="229" t="s">
        <v>520</v>
      </c>
    </row>
    <row r="384" s="1" customFormat="1">
      <c r="B384" s="37"/>
      <c r="C384" s="38"/>
      <c r="D384" s="231" t="s">
        <v>127</v>
      </c>
      <c r="E384" s="38"/>
      <c r="F384" s="232" t="s">
        <v>521</v>
      </c>
      <c r="G384" s="38"/>
      <c r="H384" s="38"/>
      <c r="I384" s="134"/>
      <c r="J384" s="38"/>
      <c r="K384" s="38"/>
      <c r="L384" s="42"/>
      <c r="M384" s="276"/>
      <c r="N384" s="277"/>
      <c r="O384" s="277"/>
      <c r="P384" s="277"/>
      <c r="Q384" s="277"/>
      <c r="R384" s="277"/>
      <c r="S384" s="277"/>
      <c r="T384" s="278"/>
      <c r="AT384" s="16" t="s">
        <v>127</v>
      </c>
      <c r="AU384" s="16" t="s">
        <v>83</v>
      </c>
    </row>
    <row r="385" s="1" customFormat="1" ht="6.96" customHeight="1">
      <c r="B385" s="60"/>
      <c r="C385" s="61"/>
      <c r="D385" s="61"/>
      <c r="E385" s="61"/>
      <c r="F385" s="61"/>
      <c r="G385" s="61"/>
      <c r="H385" s="61"/>
      <c r="I385" s="168"/>
      <c r="J385" s="61"/>
      <c r="K385" s="61"/>
      <c r="L385" s="42"/>
    </row>
  </sheetData>
  <sheetProtection sheet="1" autoFilter="0" formatColumns="0" formatRows="0" objects="1" scenarios="1" spinCount="100000" saltValue="npezL5tSer2HSCCXvsBCltuQ7dg//Xn6WdWkyqpXettakE33sZF0Q85N9ybN9eKA5ZMwVj9qWpPE6JchU+Iv/A==" hashValue="imH7hFwGOh4NFtwHXFLHl1DHdelcTFViWSiaREYukMake+J2AxfTCRCkbZjmPBf9719ZH4yKs6LrPDN5bzMjzw==" algorithmName="SHA-512" password="CC35"/>
  <autoFilter ref="C122:K384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Šmucrová</dc:creator>
  <cp:lastModifiedBy>Šmucrová</cp:lastModifiedBy>
  <dcterms:created xsi:type="dcterms:W3CDTF">2019-04-17T08:10:32Z</dcterms:created>
  <dcterms:modified xsi:type="dcterms:W3CDTF">2019-04-17T08:10:34Z</dcterms:modified>
</cp:coreProperties>
</file>