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náklady" sheetId="2" r:id="rId2"/>
    <sheet name="01 - Architektonicko stav..." sheetId="3" r:id="rId3"/>
    <sheet name="03 - Zařízení silnoproudé..." sheetId="4" r:id="rId4"/>
    <sheet name="04.1 - CCTV + Strukturova..." sheetId="5" r:id="rId5"/>
    <sheet name="04.2 - Poplachový zabezpe..." sheetId="6" r:id="rId6"/>
  </sheets>
  <definedNames>
    <definedName name="_xlnm.Print_Area" localSheetId="0">'Rekapitulace stavby'!$D$4:$AO$36,'Rekapitulace stavby'!$C$42:$AQ$61</definedName>
    <definedName name="_xlnm._FilterDatabase" localSheetId="1" hidden="1">'00 - Vedlejší náklady'!$C$79:$K$97</definedName>
    <definedName name="_xlnm.Print_Area" localSheetId="1">'00 - Vedlejší náklady'!$C$4:$J$39,'00 - Vedlejší náklady'!$C$45:$J$61,'00 - Vedlejší náklady'!$C$67:$K$97</definedName>
    <definedName name="_xlnm._FilterDatabase" localSheetId="2" hidden="1">'01 - Architektonicko stav...'!$C$97:$K$457</definedName>
    <definedName name="_xlnm.Print_Area" localSheetId="2">'01 - Architektonicko stav...'!$C$4:$J$39,'01 - Architektonicko stav...'!$C$45:$J$79,'01 - Architektonicko stav...'!$C$85:$K$457</definedName>
    <definedName name="_xlnm._FilterDatabase" localSheetId="3" hidden="1">'03 - Zařízení silnoproudé...'!$C$83:$K$163</definedName>
    <definedName name="_xlnm.Print_Area" localSheetId="3">'03 - Zařízení silnoproudé...'!$C$4:$J$39,'03 - Zařízení silnoproudé...'!$C$45:$J$65,'03 - Zařízení silnoproudé...'!$C$71:$K$163</definedName>
    <definedName name="_xlnm._FilterDatabase" localSheetId="4" hidden="1">'04.1 - CCTV + Strukturova...'!$C$92:$K$173</definedName>
    <definedName name="_xlnm.Print_Area" localSheetId="4">'04.1 - CCTV + Strukturova...'!$C$4:$J$41,'04.1 - CCTV + Strukturova...'!$C$47:$J$72,'04.1 - CCTV + Strukturova...'!$C$78:$K$173</definedName>
    <definedName name="_xlnm._FilterDatabase" localSheetId="5" hidden="1">'04.2 - Poplachový zabezpe...'!$C$91:$K$163</definedName>
    <definedName name="_xlnm.Print_Area" localSheetId="5">'04.2 - Poplachový zabezpe...'!$C$4:$J$41,'04.2 - Poplachový zabezpe...'!$C$47:$J$71,'04.2 - Poplachový zabezpe...'!$C$77:$K$163</definedName>
    <definedName name="_xlnm.Print_Titles" localSheetId="0">'Rekapitulace stavby'!$52:$52</definedName>
    <definedName name="_xlnm.Print_Titles" localSheetId="1">'00 - Vedlejší náklady'!$79:$79</definedName>
    <definedName name="_xlnm.Print_Titles" localSheetId="2">'01 - Architektonicko stav...'!$97:$97</definedName>
    <definedName name="_xlnm.Print_Titles" localSheetId="3">'03 - Zařízení silnoproudé...'!$83:$83</definedName>
    <definedName name="_xlnm.Print_Titles" localSheetId="4">'04.1 - CCTV + Strukturova...'!$92:$92</definedName>
    <definedName name="_xlnm.Print_Titles" localSheetId="5">'04.2 - Poplachový zabezpe...'!$91:$91</definedName>
  </definedNames>
  <calcPr fullCalcOnLoad="1"/>
</workbook>
</file>

<file path=xl/sharedStrings.xml><?xml version="1.0" encoding="utf-8"?>
<sst xmlns="http://schemas.openxmlformats.org/spreadsheetml/2006/main" count="6664" uniqueCount="1179">
  <si>
    <t>Export Komplet</t>
  </si>
  <si>
    <t/>
  </si>
  <si>
    <t>2.0</t>
  </si>
  <si>
    <t>ZAMOK</t>
  </si>
  <si>
    <t>False</t>
  </si>
  <si>
    <t>{c51d5461-bf12-43ca-a4cb-2b89c050d9b3}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</si>
  <si>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</si>
  <si>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</si>
  <si>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</si>
  <si>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</si>
  <si>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</si>
  <si>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</si>
  <si>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</si>
  <si>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</si>
  <si>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</si>
  <si>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</si>
  <si>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</si>
  <si>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křížové chodby,  Muzeum Českého lesa, Tachov</t>
  </si>
  <si>
    <t>0,1</t>
  </si>
  <si>
    <t>KSO:</t>
  </si>
  <si>
    <t>CC-CZ:</t>
  </si>
  <si>
    <t>1</t>
  </si>
  <si>
    <t>Místo:</t>
  </si>
  <si>
    <t>Tachov</t>
  </si>
  <si>
    <t>Datum:</t>
  </si>
  <si>
    <t>24. 5. 2018</t>
  </si>
  <si>
    <t>10</t>
  </si>
  <si>
    <t>100</t>
  </si>
  <si>
    <t>Zadavatel:</t>
  </si>
  <si>
    <t>IČ:</t>
  </si>
  <si>
    <t>Muzeum Českého lesa</t>
  </si>
  <si>
    <t>DIČ:</t>
  </si>
  <si>
    <t>Uchazeč:</t>
  </si>
  <si>
    <t>Vyplň údaj</t>
  </si>
  <si>
    <t>Projektant:</t>
  </si>
  <si>
    <t>Ateliér Soukup Opl Švehla s.r.o.</t>
  </si>
  <si>
    <t>True</t>
  </si>
  <si>
    <t>Zpracovatel:</t>
  </si>
  <si>
    <t>Tomáš Chlumecký</t>
  </si>
  <si>
    <t>Poznámka:</t>
  </si>
  <si>
    <t xml:space="preserve">Přesný postup provádění a přesná specifikace konstrukcí a prací je uvedena v projektové dokumentaci. 
Materiály a zařízení uvedené v PD jsou pouze směrné dle nutných standardů. Materiály a výrobky je možné zaměnit při zachování shodných parametrů a funkce doložených technickými listy. 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</si>
  <si>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</si>
  <si>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</si>
  <si>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</si>
  <si>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</si>
  <si>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</si>
  <si>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</si>
  <si>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</si>
  <si>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</si>
  <si>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</si>
  <si>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</si>
  <si>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</si>
  <si>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</si>
  <si>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</si>
  <si>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</si>
  <si>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</si>
  <si>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</si>
  <si>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</si>
  <si>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</si>
  <si>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</si>
  <si>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</si>
  <si>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</si>
  <si>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</si>
  <si>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</si>
  <si>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</si>
  <si>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</si>
  <si>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</si>
  <si>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</si>
  <si>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</si>
  <si>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</si>
  <si>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</si>
  <si>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</si>
  <si>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</si>
  <si>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</si>
  <si>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</si>
  <si>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</si>
  <si>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</si>
  <si>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</si>
  <si>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</si>
  <si>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</si>
  <si>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</si>
  <si>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náklady</t>
  </si>
  <si>
    <t>VON</t>
  </si>
  <si>
    <t>{db0ab37c-302e-49d9-ba1a-2464183bb70a}</t>
  </si>
  <si>
    <t>2</t>
  </si>
  <si>
    <t>01</t>
  </si>
  <si>
    <t>Architektonicko stavební řešení</t>
  </si>
  <si>
    <t>STA</t>
  </si>
  <si>
    <t>{0b439ab1-aabf-4ad0-b5b6-7fb8c053a7cf}</t>
  </si>
  <si>
    <t>03</t>
  </si>
  <si>
    <t>Zařízení silnoproudé elektrotechniky</t>
  </si>
  <si>
    <t>{09d10279-2161-44cc-858f-37501f05f9be}</t>
  </si>
  <si>
    <t>04</t>
  </si>
  <si>
    <t>Zařizení slaboproudé elektrotechniky</t>
  </si>
  <si>
    <t>{db1fe11c-9a57-469b-a4b3-ca749b3934af}</t>
  </si>
  <si>
    <t>04.1</t>
  </si>
  <si>
    <t xml:space="preserve">CCTV + Strukturovaná kabeláž </t>
  </si>
  <si>
    <t>Soupis</t>
  </si>
  <si>
    <t>{8f407511-4888-41d4-8fbf-d694f1147db1}</t>
  </si>
  <si>
    <t>04.2</t>
  </si>
  <si>
    <t>Poplachový zabezpečovací systém (PZS)</t>
  </si>
  <si>
    <t>{cd364d0c-6925-43ca-8240-ede53c6e81d5}</t>
  </si>
  <si>
    <t>KRYCÍ LIST SOUPISU PRACÍ</t>
  </si>
  <si>
    <t>Objekt:</t>
  </si>
  <si>
    <t>00 - Vedlejší náklady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</si>
  <si>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</si>
  <si>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</si>
  <si>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</si>
  <si>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</si>
  <si>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</si>
  <si>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</si>
  <si>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</si>
  <si>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</si>
  <si>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</si>
  <si>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</si>
  <si>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</si>
  <si>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</si>
  <si>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</si>
  <si>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</si>
  <si>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</si>
  <si>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</si>
  <si>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</si>
  <si>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</si>
  <si>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</si>
  <si>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</si>
  <si>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</si>
  <si>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</si>
  <si>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</si>
  <si>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</si>
  <si>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</si>
  <si>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013203000</t>
  </si>
  <si>
    <t>Dokumentace stavby bez rozlišení - výrobní dokumentace</t>
  </si>
  <si>
    <t>Kč</t>
  </si>
  <si>
    <t>CS ÚRS 2018 01</t>
  </si>
  <si>
    <t>1024</t>
  </si>
  <si>
    <t>744580009</t>
  </si>
  <si>
    <t>PP</t>
  </si>
  <si>
    <t>Dokumentace stavby bez rozlišení</t>
  </si>
  <si>
    <t>030001000</t>
  </si>
  <si>
    <t>Zařízení staveniště</t>
  </si>
  <si>
    <t>467771449</t>
  </si>
  <si>
    <t>3</t>
  </si>
  <si>
    <t>045002000</t>
  </si>
  <si>
    <t>Kompletační a koordinační činnost</t>
  </si>
  <si>
    <t>2074228280</t>
  </si>
  <si>
    <t>4</t>
  </si>
  <si>
    <t>011514000</t>
  </si>
  <si>
    <t>Stavebně-statický průzkum</t>
  </si>
  <si>
    <t>1815166421</t>
  </si>
  <si>
    <t>011544000</t>
  </si>
  <si>
    <t>Průzkum restaurátorský</t>
  </si>
  <si>
    <t>-450023665</t>
  </si>
  <si>
    <t>6</t>
  </si>
  <si>
    <t>012203000</t>
  </si>
  <si>
    <t>Geodetické práce při provádění stavby - zaměření stáv historické podlahy, očíslování, schématické zakreslení a fotodokumentace</t>
  </si>
  <si>
    <t>-2028379250</t>
  </si>
  <si>
    <t>Geodetické práce při provádění stavby</t>
  </si>
  <si>
    <t>7</t>
  </si>
  <si>
    <t>011314000</t>
  </si>
  <si>
    <t>Archeologický dohled</t>
  </si>
  <si>
    <t>-29382870</t>
  </si>
  <si>
    <t>8</t>
  </si>
  <si>
    <t>011314001</t>
  </si>
  <si>
    <t>Restaurátorský dohled</t>
  </si>
  <si>
    <t>1008786999</t>
  </si>
  <si>
    <t>Průzkumné, geodetické a projektové práce průzkumné práce archeologická činnost archeologický dohled</t>
  </si>
  <si>
    <t>01 - Architektonicko stavební řešení</t>
  </si>
  <si>
    <t>HSV - Práce a dodávky HSV</t>
  </si>
  <si>
    <t xml:space="preserve">    1 - Zemní práce</t>
  </si>
  <si>
    <t xml:space="preserve">    3 - Svislé a kompletní konstrukce</t>
  </si>
  <si>
    <t xml:space="preserve">    61 - Úprava povrchů vnitřní</t>
  </si>
  <si>
    <t xml:space="preserve">    62 - Úprava povrchů vnější</t>
  </si>
  <si>
    <t xml:space="preserve">    63 - Podlahy a podlahové konstrukce</t>
  </si>
  <si>
    <t xml:space="preserve">    9 - Ostatní konstrukce a práce-bourání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</si>
  <si>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</si>
  <si>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</si>
  <si>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</si>
  <si>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</si>
  <si>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</si>
  <si>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</si>
  <si>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</si>
  <si>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</si>
  <si>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782 - Dokončovací práce - obklady z kamene</t>
  </si>
  <si>
    <t xml:space="preserve">    783 - Dokončovací práce - nátěry</t>
  </si>
  <si>
    <t xml:space="preserve">    784 - Dokončovací práce - malby</t>
  </si>
  <si>
    <t xml:space="preserve">    799 - Ostatní práce</t>
  </si>
  <si>
    <t>HSV</t>
  </si>
  <si>
    <t>Práce a dodávky HSV</t>
  </si>
  <si>
    <t>Zemní práce</t>
  </si>
  <si>
    <t>139711101</t>
  </si>
  <si>
    <t>Vykopávky v uzavřených prostorách v hornině tř. 1 až 4</t>
  </si>
  <si>
    <t>m3</t>
  </si>
  <si>
    <t>2088145795</t>
  </si>
  <si>
    <t>Vykopávka v uzavřených prostorách s naložením výkopku na dopravní prostředek v hornině tř. 1 až 4</t>
  </si>
  <si>
    <t>VV</t>
  </si>
  <si>
    <t>skb01</t>
  </si>
  <si>
    <t>186,96*0,06</t>
  </si>
  <si>
    <t>181951102</t>
  </si>
  <si>
    <t>Úprava pláně v hornině tř. 1 až 4 se zhutněním</t>
  </si>
  <si>
    <t>m2</t>
  </si>
  <si>
    <t>-1761592059</t>
  </si>
  <si>
    <t>Úprava pláně vyrovnáním výškových rozdílů v hornině tř. 1 až 4 se zhutněním</t>
  </si>
  <si>
    <t>Svislé a kompletní konstrukce</t>
  </si>
  <si>
    <t>310238211</t>
  </si>
  <si>
    <t>Zazdívka otvorů pl do 1 m2 ve zdivu nadzákladovém cihlami pálenými na MVC</t>
  </si>
  <si>
    <t>-1404498131</t>
  </si>
  <si>
    <t>vnější otvory</t>
  </si>
  <si>
    <t>0,3*12</t>
  </si>
  <si>
    <t>vstup do krypty</t>
  </si>
  <si>
    <t>1,8</t>
  </si>
  <si>
    <t>Součet</t>
  </si>
  <si>
    <t>317234410</t>
  </si>
  <si>
    <t>Vyzdívka mezi nosníky z cihel pálených na MC</t>
  </si>
  <si>
    <t>-1653160085</t>
  </si>
  <si>
    <t>Vyzdívka mezi nosníky cihlami pálenými na maltu cementovou</t>
  </si>
  <si>
    <t>0,25*0,15*1,8*2</t>
  </si>
  <si>
    <t>317941121</t>
  </si>
  <si>
    <t>Osazování ocelových válcovaných nosníků na zdivu I, IE, U, UE nebo L do č 12</t>
  </si>
  <si>
    <t>t</t>
  </si>
  <si>
    <t>574646529</t>
  </si>
  <si>
    <t>Osazování ocelových válcovaných nosníků na zdivu I nebo IE nebo U nebo UE nebo L do č. 12 nebo výšky do 120 mm</t>
  </si>
  <si>
    <t>1,8*2*6,38*1/1000</t>
  </si>
  <si>
    <t>M</t>
  </si>
  <si>
    <t>130104280</t>
  </si>
  <si>
    <t>úhelník ocelový rovnostranný, v jakosti 11 375, 70 x 70 x 6 mm</t>
  </si>
  <si>
    <t>1415731998</t>
  </si>
  <si>
    <t>ocel profilová v jakosti 11 375 ocel profilová L úhelníky rovnostranné 70 x 70 x 6 mm</t>
  </si>
  <si>
    <t>P</t>
  </si>
  <si>
    <t>Poznámka k položce:
Hmotnost: 6,40 kg/m</t>
  </si>
  <si>
    <t>1,8*2*6,38*1,1/1000</t>
  </si>
  <si>
    <t>319202331</t>
  </si>
  <si>
    <t>Vyrovnání nerovného povrchu zdiva tl do 150 mm přizděním</t>
  </si>
  <si>
    <t>1248126989</t>
  </si>
  <si>
    <t>Vyrovnání nerovného povrchu vnitřního i vnějšího zdiva přizděním, tl. přes 80 do 150 mm</t>
  </si>
  <si>
    <t>vyrovnání povrchu po okopání sanační omítky</t>
  </si>
  <si>
    <t>212,923*0,15</t>
  </si>
  <si>
    <t>349231811</t>
  </si>
  <si>
    <t>Přizdívka ostění s ozubem z cihel tl do 150 mm</t>
  </si>
  <si>
    <t>1316471714</t>
  </si>
  <si>
    <t>Přizdívka z cihel ostění s ozubem ve vybouraných otvorech, s vysekáním kapes pro zavázaní přes 80 do 150 mm</t>
  </si>
  <si>
    <t>okna</t>
  </si>
  <si>
    <t>0,3*(1,39+1,395+1,312+1,384+1,394*2+1,4+1,43*3+1,449+2,91*11)*2</t>
  </si>
  <si>
    <t>dveře</t>
  </si>
  <si>
    <t>0,2*(1,14+2,08*2+0,89+2,02*2+0,89+2,01*2+1,16+2,16*2+0,9+1,93*2+1,438+2,12*2+0,9+1,97*2+0,89+1,97*2+1,062+2,12*2+1,167+2,09*2+1,32+3,55*2)</t>
  </si>
  <si>
    <t>61</t>
  </si>
  <si>
    <t>Úprava povrchů vnitřní</t>
  </si>
  <si>
    <t>11</t>
  </si>
  <si>
    <t>611311123</t>
  </si>
  <si>
    <t>Vápenná omítka hladká jednovrstvá vnitřních kleneb nebo skořepin nanášená ručně</t>
  </si>
  <si>
    <t>188014656</t>
  </si>
  <si>
    <t>m1.01</t>
  </si>
  <si>
    <t>7,61</t>
  </si>
  <si>
    <t>12</t>
  </si>
  <si>
    <t>611311191</t>
  </si>
  <si>
    <t>Příplatek k vápenné omítce vnitřních stropů za každých dalších 5 mm tloušťky ručně</t>
  </si>
  <si>
    <t>-142541016</t>
  </si>
  <si>
    <t>Omítka vápenná vnitřních ploch nanášená ručně Příplatek k cenám za každých dalších i započatých 5 mm tloušťky jádrové omítky přes 10 mm stropů</t>
  </si>
  <si>
    <t>7,61*4</t>
  </si>
  <si>
    <t>13</t>
  </si>
  <si>
    <t>611325412</t>
  </si>
  <si>
    <t>Oprava vnitřní vápenocementové hladké omítky stropů v rozsahu plochy do 30%</t>
  </si>
  <si>
    <t>-798950387</t>
  </si>
  <si>
    <t>Oprava vápenocementové nebo vápenné omítky vnitřních ploch hladké, tloušťky do 20 mm stropů, v rozsahu opravované plochy přes 10 do 30%</t>
  </si>
  <si>
    <t>14</t>
  </si>
  <si>
    <t>611311131</t>
  </si>
  <si>
    <t>Potažení vnitřních rovných stropů vápenným štukem tloušťky do 3 mm</t>
  </si>
  <si>
    <t>-1107937474</t>
  </si>
  <si>
    <t>Potažení vnitřních ploch štukem tloušťky do 3 mm vodorovných konstrukcí stropů rovných</t>
  </si>
  <si>
    <t>7,61+233,155</t>
  </si>
  <si>
    <t>612131121</t>
  </si>
  <si>
    <t>Penetrace akrylát-silikonová vnitřních stěn nanášená ručně</t>
  </si>
  <si>
    <t>133393861</t>
  </si>
  <si>
    <t>Podkladní a spojovací vrstva vnitřních omítaných ploch penetrace akrylát-silikonová nanášená ručně stěn</t>
  </si>
  <si>
    <t>(212,923+357,063)*2</t>
  </si>
  <si>
    <t>16</t>
  </si>
  <si>
    <t>612311121</t>
  </si>
  <si>
    <t>Vápenná omítka hladká jednovrstvá vnitřních stěn nanášená ručně</t>
  </si>
  <si>
    <t>1063154764</t>
  </si>
  <si>
    <t>okopání sanační omítky</t>
  </si>
  <si>
    <t>212,923</t>
  </si>
  <si>
    <t>17</t>
  </si>
  <si>
    <t>612311191</t>
  </si>
  <si>
    <t>Příplatek k vápenné omítce vnitřních stěn za každých dalších 5 mm tloušťky ručně</t>
  </si>
  <si>
    <t>-1809878306</t>
  </si>
  <si>
    <t>Omítka vápenná vnitřních ploch nanášená ručně Příplatek k cenám za každých dalších i započatých 5 mm tloušťky jádrové omítky přes 10 mm stěn</t>
  </si>
  <si>
    <t>212,923*4</t>
  </si>
  <si>
    <t>18</t>
  </si>
  <si>
    <t>612321141.1</t>
  </si>
  <si>
    <t>Vápenocementová omítka štuková dvouvrstvá vnitřních stěn nanášená ručně kletovaná</t>
  </si>
  <si>
    <t>26004928</t>
  </si>
  <si>
    <t>krypta</t>
  </si>
  <si>
    <t>20</t>
  </si>
  <si>
    <t>19</t>
  </si>
  <si>
    <t>612321191</t>
  </si>
  <si>
    <t>Příplatek k vápenocementové omítce vnitřních stěn za každých dalších 5 mm tloušťky ručně</t>
  </si>
  <si>
    <t>-162532962</t>
  </si>
  <si>
    <t>612325412</t>
  </si>
  <si>
    <t>Oprava vnitřní vápenocementové hladké omítky stěn v rozsahu plochy do 30%</t>
  </si>
  <si>
    <t>2024103893</t>
  </si>
  <si>
    <t>Oprava vápenocementové nebo vápenné omítky vnitřních ploch hladké, tloušťky do 20 mm stěn, v rozsahu opravované plochy přes 10 do 30%</t>
  </si>
  <si>
    <t>612311131</t>
  </si>
  <si>
    <t>Potažení vnitřních stěn vápenným štukem tloušťky do 3 mm</t>
  </si>
  <si>
    <t>11100980</t>
  </si>
  <si>
    <t>212,923+357,063</t>
  </si>
  <si>
    <t>22</t>
  </si>
  <si>
    <t>619991011</t>
  </si>
  <si>
    <t>Obalení konstrukcí a prvků fólií přilepenou lepící páskou</t>
  </si>
  <si>
    <t>-1906180630</t>
  </si>
  <si>
    <t>Zakrytí vnitřních ploch před znečištěním včetně pozdějšího odkrytí konstrukcí a prvků obalením fólií a přelepením páskou</t>
  </si>
  <si>
    <t>(1,14*2,08+0,89*2,02+1,384*4,1+0,89*2,01+1,16*2,16+0,9*1,93+1,438*2,12+0,9*1,97+0,89*1,97+1,062*2,12+1,167*2,09+1,333*2)</t>
  </si>
  <si>
    <t>(1,43*2,91*3+1,449*2,91+1,39*2,91+1,395*2,91+1,312*2,91+1,384*2,91+1,394*2,91+1,394*2,91+1,4*2,91)</t>
  </si>
  <si>
    <t>62</t>
  </si>
  <si>
    <t>Úprava povrchů vnější</t>
  </si>
  <si>
    <t>23</t>
  </si>
  <si>
    <t>622325409</t>
  </si>
  <si>
    <t>Oprava vnější vápenné nebo vápenocementové štukové omítky složitosti 3 v rozsahu do 100%</t>
  </si>
  <si>
    <t>-1030454686</t>
  </si>
  <si>
    <t>5,5*12</t>
  </si>
  <si>
    <t>24</t>
  </si>
  <si>
    <t>622611132</t>
  </si>
  <si>
    <t>Nátěr silikátový dvojnásobný vnějších omítaných stěn včetně penetrace provedený ručně</t>
  </si>
  <si>
    <t>CS ÚRS 2015 01</t>
  </si>
  <si>
    <t>-572569768</t>
  </si>
  <si>
    <t>25</t>
  </si>
  <si>
    <t>629995101</t>
  </si>
  <si>
    <t>Očištění vnějších ploch tlakovou vodou</t>
  </si>
  <si>
    <t>-1298653474</t>
  </si>
  <si>
    <t>Očištění vnějších ploch tlakovou vodou omytím</t>
  </si>
  <si>
    <t>26</t>
  </si>
  <si>
    <t>629991011</t>
  </si>
  <si>
    <t>Zakrytí výplní otvorů a svislých ploch fólií přilepenou lepící páskou</t>
  </si>
  <si>
    <t>872298230</t>
  </si>
  <si>
    <t>Zakrytí vnějších ploch před znečištěním včetně pozdějšího odkrytí výplní otvorů a svislých ploch fólií přilepenou lepící páskou</t>
  </si>
  <si>
    <t>63</t>
  </si>
  <si>
    <t>Podlahy a podlahové konstrukce</t>
  </si>
  <si>
    <t>27</t>
  </si>
  <si>
    <t>631311125</t>
  </si>
  <si>
    <t>Mazanina tl do 120 mm z betonu prostého bez zvýšených nároků na prostředí tř. C 20/25</t>
  </si>
  <si>
    <t>-1412733175</t>
  </si>
  <si>
    <t>m1.01-03</t>
  </si>
  <si>
    <t>(7,61+3,93+175,42)*0,1</t>
  </si>
  <si>
    <t>po obvodu násyp š. 250</t>
  </si>
  <si>
    <t>-0,25*0,1*(14+20,608+10,5+2,547+0,934+2,745+1,215+3,317+1,987+3,351+0,5+0,933+2,428+0,19+1,209+23,5)</t>
  </si>
  <si>
    <t>-0,25*0,1*(9,55+15,712+8,361+17,5)</t>
  </si>
  <si>
    <t>28</t>
  </si>
  <si>
    <t>631319011</t>
  </si>
  <si>
    <t>Příplatek k mazanině tl do 80 mm za přehlazení povrchu</t>
  </si>
  <si>
    <t>-1261823483</t>
  </si>
  <si>
    <t>Příplatek k cenám mazanin za úpravu povrchu mazaniny přehlazením, mazanina tl. přes 50 do 80 mm</t>
  </si>
  <si>
    <t>29</t>
  </si>
  <si>
    <t>631319171</t>
  </si>
  <si>
    <t>Příplatek k mazanině tl do 80 mm za stržení povrchu spodní vrstvy před vložením výztuže</t>
  </si>
  <si>
    <t>298666018</t>
  </si>
  <si>
    <t>Příplatek k cenám mazanin za stržení povrchu spodní vrstvy mazaniny latí před vložením výztuže nebo pletiva pro tl. obou vrstev mazaniny přes 50 do 80 mm</t>
  </si>
  <si>
    <t>30</t>
  </si>
  <si>
    <t>631351101</t>
  </si>
  <si>
    <t>Zřízení bednění rýh a hran v podlahách</t>
  </si>
  <si>
    <t>1533625797</t>
  </si>
  <si>
    <t>Bednění v podlahách rýh a hran zřízení</t>
  </si>
  <si>
    <t>0,1*(14+20,608+10,5+2,547+0,934+2,745+1,215+3,317+1,987+3,351+0,5+0,933+2,428+0,19+1,209+23,5)</t>
  </si>
  <si>
    <t>0,1*(9,55+15,712+8,361+17,5)</t>
  </si>
  <si>
    <t>31</t>
  </si>
  <si>
    <t>631351102</t>
  </si>
  <si>
    <t>Odstranění bednění rýh a hran v podlahách</t>
  </si>
  <si>
    <t>566640209</t>
  </si>
  <si>
    <t>Bednění v podlahách rýh a hran odstranění</t>
  </si>
  <si>
    <t>32</t>
  </si>
  <si>
    <t>631362021</t>
  </si>
  <si>
    <t>Výztuž mazanin svařovanými sítěmi Kari</t>
  </si>
  <si>
    <t>-615072821</t>
  </si>
  <si>
    <t>(7,61+3,93+175,42)*4,44*1,1/1000</t>
  </si>
  <si>
    <t>-0,25*(14+20,608+10,5+2,547+0,934+2,745+1,215+3,317+1,987+3,351+0,5+0,933+2,428+0,19+1,209+23,5)*4,4*1,1/1000</t>
  </si>
  <si>
    <t>-0,25*(9,55+15,712+8,361+17,5)*4,44*1,1/1000</t>
  </si>
  <si>
    <t>34</t>
  </si>
  <si>
    <t>635111141</t>
  </si>
  <si>
    <t>Násyp pod podlahy z hrubého kameniva 8-16 s udusáním</t>
  </si>
  <si>
    <t>-1688130375</t>
  </si>
  <si>
    <t>0,25*0,1*(14+20,608+10,5+2,547+0,934+2,745+1,215+3,317+1,987+3,351+0,5+0,933+2,428+0,19+1,209+23,5)</t>
  </si>
  <si>
    <t>0,25*0,1*(9,55+15,712+8,361+17,5)</t>
  </si>
  <si>
    <t>35</t>
  </si>
  <si>
    <t>635111142</t>
  </si>
  <si>
    <t>Násyp pod podlahy z hrubého kameniva 16-32 s udusáním</t>
  </si>
  <si>
    <t>1662275638</t>
  </si>
  <si>
    <t>(7,61+3,93+175,42)*0,15</t>
  </si>
  <si>
    <t>36</t>
  </si>
  <si>
    <t>635211121</t>
  </si>
  <si>
    <t>Násyp pod podlahy z keramzitu</t>
  </si>
  <si>
    <t>1995495164</t>
  </si>
  <si>
    <t>Násyp lehký pod podlahy s udusáním a urovnáním povrchu z keramzitu</t>
  </si>
  <si>
    <t>9</t>
  </si>
  <si>
    <t>Ostatní konstrukce a práce-bourání</t>
  </si>
  <si>
    <t>37</t>
  </si>
  <si>
    <t>941111111</t>
  </si>
  <si>
    <t>Montáž lešení řadového trubkového lehkého s podlahami zatížení do 200 kg/m2 š do 0,9 m v do 10 m</t>
  </si>
  <si>
    <t>896134411</t>
  </si>
  <si>
    <t>4*(7,2+14,1+6,3+15,3)</t>
  </si>
  <si>
    <t>38</t>
  </si>
  <si>
    <t>941111211</t>
  </si>
  <si>
    <t>Příplatek k lešení řadovému trubkovému lehkému s podlahami š 0,9 m v 10 m za první a ZKD den použití</t>
  </si>
  <si>
    <t>-583000895</t>
  </si>
  <si>
    <t>171,6*30</t>
  </si>
  <si>
    <t>39</t>
  </si>
  <si>
    <t>941111811</t>
  </si>
  <si>
    <t>Demontáž lešení řadového trubkového lehkého s podlahami zatížení do 200 kg/m2 š do 0,9 m v do 10 m</t>
  </si>
  <si>
    <t>1533381389</t>
  </si>
  <si>
    <t>40</t>
  </si>
  <si>
    <t>949101112</t>
  </si>
  <si>
    <t>Lešení pomocné pro objekty pozemních staveb s lešeňovou podlahou v do 3,5 m zatížení do 150 kg/m2</t>
  </si>
  <si>
    <t>181793881</t>
  </si>
  <si>
    <t>Lešení pomocné pracovní pro objekty pozemních staveb pro zatížení do 150 kg/m2, o výšce lešeňové podlahy přes 1,9 do 3,5 m</t>
  </si>
  <si>
    <t>7,61+3,93+175,42</t>
  </si>
  <si>
    <t>41</t>
  </si>
  <si>
    <t>952901111</t>
  </si>
  <si>
    <t>Vyčištění budov bytové a občanské výstavby při výšce podlaží do 4 m</t>
  </si>
  <si>
    <t>-396569725</t>
  </si>
  <si>
    <t>42</t>
  </si>
  <si>
    <t>991</t>
  </si>
  <si>
    <t>Zakrytí stáv konstrukcí a prvků proti poškození</t>
  </si>
  <si>
    <t>hod</t>
  </si>
  <si>
    <t>729837139</t>
  </si>
  <si>
    <t>43</t>
  </si>
  <si>
    <t>992</t>
  </si>
  <si>
    <t>Dmtž stáv rozvodů, koncových zařízení a vybavení inteiéru</t>
  </si>
  <si>
    <t>-282069268</t>
  </si>
  <si>
    <t>44</t>
  </si>
  <si>
    <t>993</t>
  </si>
  <si>
    <t>D+M ocel chráničky D63, vč systémového těsnění, dl.850 - napájení výtahu</t>
  </si>
  <si>
    <t>kus</t>
  </si>
  <si>
    <t>-1043983347</t>
  </si>
  <si>
    <t>96</t>
  </si>
  <si>
    <t>Bourání konstrukcí</t>
  </si>
  <si>
    <t>45</t>
  </si>
  <si>
    <t>962023390</t>
  </si>
  <si>
    <t>Bourání zdiva nadzákladového smíšeného na MV nebo MVC do 1 m3</t>
  </si>
  <si>
    <t>22190318</t>
  </si>
  <si>
    <t>Bourání zdiva nadzákladového kamenného nebo smíšeného smíšeného, na maltu vápennou nebo vápenocementovou, objemu do 1 m3</t>
  </si>
  <si>
    <t>47</t>
  </si>
  <si>
    <t>963042819</t>
  </si>
  <si>
    <t>Bourání schodišťových stupňů betonových zhotovených na místě</t>
  </si>
  <si>
    <t>m</t>
  </si>
  <si>
    <t>-614480629</t>
  </si>
  <si>
    <t>m1,01</t>
  </si>
  <si>
    <t>2*2</t>
  </si>
  <si>
    <t>vnitřní dvůr</t>
  </si>
  <si>
    <t>1,333*2</t>
  </si>
  <si>
    <t>48</t>
  </si>
  <si>
    <t>965024131</t>
  </si>
  <si>
    <t>Bourání kamenných podlah nebo dlažeb z desek nebo mozaiky pl přes 1 m2</t>
  </si>
  <si>
    <t>2037036004</t>
  </si>
  <si>
    <t>Bourání podlah kamenných bez podkladního lože, s jakoukoliv výplní spár z desek nebo mozaiky, plochy přes 1 m2</t>
  </si>
  <si>
    <t>k druhotnému použití - šetrná dmtž</t>
  </si>
  <si>
    <t>186,96</t>
  </si>
  <si>
    <t>49</t>
  </si>
  <si>
    <t>965043341</t>
  </si>
  <si>
    <t>Bourání podkladů pod dlažby betonových s potěrem nebo teracem tl do 100 mm pl přes 4 m2</t>
  </si>
  <si>
    <t>1010494503</t>
  </si>
  <si>
    <t>Bourání podkladů pod dlažby nebo litých celistvých podlah a mazanin betonových s potěrem nebo teracem tl. do 100 mm, plochy přes 4 m2</t>
  </si>
  <si>
    <t>186,96*0,1</t>
  </si>
  <si>
    <t>50</t>
  </si>
  <si>
    <t>965049111</t>
  </si>
  <si>
    <t>Příplatek k bourání betonových mazanin za bourání se svařovanou sítí tl do 100 mm</t>
  </si>
  <si>
    <t>-563352949</t>
  </si>
  <si>
    <t>Bourání podkladů pod dlažby nebo litých celistvých podlah a mazanin Příplatek k cenám za bourání mazanin betonových se svařovanou sítí, tl. do 100 mm</t>
  </si>
  <si>
    <t>51</t>
  </si>
  <si>
    <t>965081333</t>
  </si>
  <si>
    <t>Bourání podlah z dlaždic betonových, teracových nebo čedičových tl do 30 mm plochy přes 1 m2</t>
  </si>
  <si>
    <t>-1262921623</t>
  </si>
  <si>
    <t>52</t>
  </si>
  <si>
    <t>965082933</t>
  </si>
  <si>
    <t>Odstranění násypů pod podlahy tl do 200 mm pl přes 2 m2</t>
  </si>
  <si>
    <t>810724397</t>
  </si>
  <si>
    <t>186,96*0,15</t>
  </si>
  <si>
    <t>53</t>
  </si>
  <si>
    <t>967023693</t>
  </si>
  <si>
    <t>Přisekání kamenných nebo jiných ploch s tvrdým povrchem pl přes 2 m2</t>
  </si>
  <si>
    <t>-450765455</t>
  </si>
  <si>
    <t>Přisekání (špicování) ploch kamenných nebo jiných s tvrdým povrchem pro nové povrchové vrstvy, plochy přes 2 m2</t>
  </si>
  <si>
    <t>sanační omítka - nesoudržné zdivo</t>
  </si>
  <si>
    <t>54</t>
  </si>
  <si>
    <t>967031132</t>
  </si>
  <si>
    <t>Přisekání rovných ostění v cihelném zdivu na MV nebo MVC</t>
  </si>
  <si>
    <t>-270895603</t>
  </si>
  <si>
    <t>Přisekání (špicování) plošné nebo rovných ostění zdiva z cihel pálených rovných ostění, bez odstupu, po hrubém vybourání otvorů, na maltu vápennou nebo vápenocementovou</t>
  </si>
  <si>
    <t>55</t>
  </si>
  <si>
    <t>968062356</t>
  </si>
  <si>
    <t>Vybourání dřevěných rámů oken dvojitých včetně křídel pl do 4 m2</t>
  </si>
  <si>
    <t>250518432</t>
  </si>
  <si>
    <t>Vybourání dřevěných rámů oken s křídly, dveřních zárubní, vrat, stěn, ostění nebo obkladů rámů oken s křídly dvojitých, plochy do 4 m2</t>
  </si>
  <si>
    <t>1,43*2,91*3+1,449*2,91+1,39*2,91+1,395*2,91+1,312*2,91+1,384*2,91+1,394*2,91*2+1,4*2,91</t>
  </si>
  <si>
    <t>56</t>
  </si>
  <si>
    <t>968062455</t>
  </si>
  <si>
    <t>Vybourání dřevěných dveřních zárubní pl do 2 m2</t>
  </si>
  <si>
    <t>-744693670</t>
  </si>
  <si>
    <t>0,89*2,02+0,89*2,01+0,9*1,93+0,9*1,97+0,89*1,97</t>
  </si>
  <si>
    <t>57</t>
  </si>
  <si>
    <t>968062456</t>
  </si>
  <si>
    <t>Vybourání dřevěných dveřních zárubní pl přes 2 m2</t>
  </si>
  <si>
    <t>1358370894</t>
  </si>
  <si>
    <t>1,14*2,08+1,16*2,16+1,438*2,12+1,062*2,12+1,167*2,09+1,32*3,55</t>
  </si>
  <si>
    <t>58</t>
  </si>
  <si>
    <t>976085411</t>
  </si>
  <si>
    <t>Vybourání kanalizačních rámů včetně poklopů nebo mříží pl přes 0,6 m2</t>
  </si>
  <si>
    <t>841250093</t>
  </si>
  <si>
    <t>Vybourání drobných zámečnických a jiných konstrukcí kanalizačních rámů litinových, z rýhovaného plechu nebo betonových včetně poklopů nebo mříží, plochy přes 0,60 m2</t>
  </si>
  <si>
    <t>60</t>
  </si>
  <si>
    <t>974031666</t>
  </si>
  <si>
    <t>Vysekání rýh ve zdivu cihelném pro vtahování nosníků hl do 150 mm v do 250 mm</t>
  </si>
  <si>
    <t>264270397</t>
  </si>
  <si>
    <t>Vysekání rýh ve zdivu cihelném na maltu vápennou nebo vápenocementovou pro vtahování nosníků do zdí, před vybouráním otvoru do hl. 150 mm, při v. nosníku do 250 mm</t>
  </si>
  <si>
    <t>1,8*2</t>
  </si>
  <si>
    <t>977151118</t>
  </si>
  <si>
    <t>Jádrové vrty diamantovými korunkami do D 100 mm do stavebních materiálů</t>
  </si>
  <si>
    <t>-903647148</t>
  </si>
  <si>
    <t>napájení výtahu</t>
  </si>
  <si>
    <t>0,85</t>
  </si>
  <si>
    <t>978011141</t>
  </si>
  <si>
    <t>Otlučení vnitřní vápenné nebo vápenocementové omítky stropů v rozsahu do 30 %</t>
  </si>
  <si>
    <t>214326620</t>
  </si>
  <si>
    <t>Otlučení vápenných nebo vápenocementových omítek vnitřních ploch stropů, v rozsahu přes 10 do 30 %</t>
  </si>
  <si>
    <t>stropy</t>
  </si>
  <si>
    <t>1,3*(3,93+175,42)</t>
  </si>
  <si>
    <t>978011191</t>
  </si>
  <si>
    <t>Otlučení vnitřní vápenné nebo vápenocementové omítky stropů v rozsahu do 100 %</t>
  </si>
  <si>
    <t>-136717684</t>
  </si>
  <si>
    <t>Otlučení vápenných nebo vápenocementových omítek vnitřních ploch stropů, v rozsahu přes 50 do 100 %</t>
  </si>
  <si>
    <t>64</t>
  </si>
  <si>
    <t>978013141</t>
  </si>
  <si>
    <t>Otlučení vnitřní vápenné nebo vápenocementové omítky stěn stěn v rozsahu do 30 %</t>
  </si>
  <si>
    <t>-1010390440</t>
  </si>
  <si>
    <t>stěny</t>
  </si>
  <si>
    <t>4,1*(14+20,608+10,5+2,547+0,934+2,745+1,215+3,317+1,987+3,351+0,5+0,933+2,428+0,19+1,209+23,5)</t>
  </si>
  <si>
    <t>0,18*(3,317+1,987+3,8)</t>
  </si>
  <si>
    <t>4,1*(9,55+15,712+8,361+17,5)</t>
  </si>
  <si>
    <t>4,1*(4,7+3,2+6,1+4,8+0,3+4,1)</t>
  </si>
  <si>
    <t>4,1*(0,4*2+0,7*6+0,8*4)*2+0,4*1,7*2+0,7*1,7*6+0,8*1,8*4</t>
  </si>
  <si>
    <t>-(1,14*2,08+0,89*2,02+1,384*4,1+0,89*2,01+1,16*2,16+0,9*1,93+1,438*2,12+0,9*1,97+0,89*1,97+1,062*2,12+1,167*2,09+1,333*2)</t>
  </si>
  <si>
    <t>-(1,43*2,91*3+1,449*2,91+1,39*2,91+1,395*2,91+1,312*2,91+1,384*2,91+1,394*2,91+1,394*2,91+1,4*2,91)</t>
  </si>
  <si>
    <t>m1.04</t>
  </si>
  <si>
    <t>-112,086</t>
  </si>
  <si>
    <t>sanační omítka</t>
  </si>
  <si>
    <t>-212,923</t>
  </si>
  <si>
    <t>65</t>
  </si>
  <si>
    <t>978021191</t>
  </si>
  <si>
    <t>Otlučení cementových omítek vnitřních stěn o rozsahu do 100 %</t>
  </si>
  <si>
    <t>842729376</t>
  </si>
  <si>
    <t>1,5*(14+20,608+10,5+2,547+0,934+2,745+1,215+3,317+1,987+3,351+0,5+0,933+2,428+0,19+1,209+23,5)</t>
  </si>
  <si>
    <t>1,5*(9,55+15,712+8,361+17,5)</t>
  </si>
  <si>
    <t>1,5*(3*1/2+0,4*2+0,7*6+0,8*4)*2</t>
  </si>
  <si>
    <t>-1,5*(1,14+0,89+1,384+0,89+1,16+0,9+1,438+0,9+0,89+1,062+1,167+1,333)</t>
  </si>
  <si>
    <t>-(0,54*(1,43*3+1,449)+0,75*(1,39+1,395)+0,67*(1,312+1,384+1,394)+0,64*(1,394+1,4))</t>
  </si>
  <si>
    <t>66</t>
  </si>
  <si>
    <t>975022241</t>
  </si>
  <si>
    <t>Podchycení nadzákladového zdiva tl do 450 mm dřevěnou výztuhou v do 3 m dl podchycení do 3 m</t>
  </si>
  <si>
    <t>223774876</t>
  </si>
  <si>
    <t>Podchycení nadzákladového zdiva dřevěnou výztuhou v. podchycení do 3 m, při tl. zdiva do 450 mm a délce podchycení do 3 m</t>
  </si>
  <si>
    <t>kamen ostění</t>
  </si>
  <si>
    <t>1,167</t>
  </si>
  <si>
    <t>997</t>
  </si>
  <si>
    <t>Přesun sutě</t>
  </si>
  <si>
    <t>67</t>
  </si>
  <si>
    <t>997013111</t>
  </si>
  <si>
    <t>Vnitrostaveništní doprava suti a vybouraných hmot pro budovy v do 6 m s použitím mechanizace</t>
  </si>
  <si>
    <t>-1724043614</t>
  </si>
  <si>
    <t>68</t>
  </si>
  <si>
    <t>997013501</t>
  </si>
  <si>
    <t>Odvoz suti a vybouraných hmot na skládku nebo meziskládku do 1 km se složením</t>
  </si>
  <si>
    <t>-1987649856</t>
  </si>
  <si>
    <t>Odvoz suti a vybouraných hmot na skládku nebo meziskládku se složením, na vzdálenost do 1 km</t>
  </si>
  <si>
    <t>69</t>
  </si>
  <si>
    <t>997013509</t>
  </si>
  <si>
    <t>Příplatek k odvozu suti a vybouraných hmot na skládku ZKD 1 km přes 1 km</t>
  </si>
  <si>
    <t>-702898016</t>
  </si>
  <si>
    <t>Odvoz suti a vybouraných hmot na skládku nebo meziskládku se složením, na vzdálenost Příplatek k ceně za každý další i započatý 1 km přes 1 km</t>
  </si>
  <si>
    <t>166,23*10 'Přepočtené koeficientem množství</t>
  </si>
  <si>
    <t>70</t>
  </si>
  <si>
    <t>997013801</t>
  </si>
  <si>
    <t>Poplatek za uložení stavebního betonového odpadu na skládce (skládkovné)</t>
  </si>
  <si>
    <t>-1578271806</t>
  </si>
  <si>
    <t>Poplatek za uložení stavebního odpadu na skládce (skládkovné) betonového</t>
  </si>
  <si>
    <t>71</t>
  </si>
  <si>
    <t>997013803</t>
  </si>
  <si>
    <t>Poplatek za uložení stavebního odpadu z keramických materiálů na skládce (skládkovné)</t>
  </si>
  <si>
    <t>1041738018</t>
  </si>
  <si>
    <t>Poplatek za uložení stavebního odpadu na skládce (skládkovné) z keramických materiálů</t>
  </si>
  <si>
    <t>72</t>
  </si>
  <si>
    <t>997013811</t>
  </si>
  <si>
    <t>Poplatek za uložení stavebního dřevěného odpadu na skládce (skládkovné)</t>
  </si>
  <si>
    <t>-1948544300</t>
  </si>
  <si>
    <t>Poplatek za uložení stavebního odpadu na skládce (skládkovné) dřevěného</t>
  </si>
  <si>
    <t>998</t>
  </si>
  <si>
    <t>Přesun hmot</t>
  </si>
  <si>
    <t>73</t>
  </si>
  <si>
    <t>998011001</t>
  </si>
  <si>
    <t>Přesun hmot pro budovy zděné v do 6 m</t>
  </si>
  <si>
    <t>-2087041561</t>
  </si>
  <si>
    <t>PSV</t>
  </si>
  <si>
    <t>Práce a dodávky PSV</t>
  </si>
  <si>
    <t>764</t>
  </si>
  <si>
    <t>Konstrukce klempířské</t>
  </si>
  <si>
    <t>76</t>
  </si>
  <si>
    <t>764002851</t>
  </si>
  <si>
    <t>Demontáž oplechování parapetů do suti</t>
  </si>
  <si>
    <t>-1072743635</t>
  </si>
  <si>
    <t>Demontáž klempířských konstrukcí oplechování parapetů do suti</t>
  </si>
  <si>
    <t>77</t>
  </si>
  <si>
    <t>764236405</t>
  </si>
  <si>
    <t>Oplechování parapetů rovných mechanicky kotvené z Cu plechu rš 400 mm</t>
  </si>
  <si>
    <t>-1007784983</t>
  </si>
  <si>
    <t>Oplechování parapetů z měděného plechu rovných mechanicky kotvených, bez rohů rš 400 mm</t>
  </si>
  <si>
    <t>kl01-04</t>
  </si>
  <si>
    <t>1,55+1,65*5+1,75+1,8*4</t>
  </si>
  <si>
    <t>78</t>
  </si>
  <si>
    <t>764236465</t>
  </si>
  <si>
    <t>Příplatek za zvýšenou pracnost oplechování rohů rovných parapetů z Cu plechu rš do 400 mm</t>
  </si>
  <si>
    <t>-731331187</t>
  </si>
  <si>
    <t>Oplechování parapetů z měděného plechu rovných celoplošně lepených, bez rohů Příplatek k cenám za zvýšenou pracnost při provedení rohu nebo koutu do rš 400 mm</t>
  </si>
  <si>
    <t>79</t>
  </si>
  <si>
    <t>998764201</t>
  </si>
  <si>
    <t>Přesun hmot procentní pro konstrukce klempířské v objektech v do 6 m</t>
  </si>
  <si>
    <t>%</t>
  </si>
  <si>
    <t>-505704466</t>
  </si>
  <si>
    <t>Přesun hmot pro konstrukce klempířské stanovený procentní sazbou z ceny vodorovná dopravní vzdálenost do 50 m v objektech výšky do 6 m</t>
  </si>
  <si>
    <t>766</t>
  </si>
  <si>
    <t>Konstrukce truhlářské</t>
  </si>
  <si>
    <t>80</t>
  </si>
  <si>
    <t>76601</t>
  </si>
  <si>
    <t>D+M vnější dřev okno v barokní podobě, vel. 1310/2910 - O01</t>
  </si>
  <si>
    <t>-1091524648</t>
  </si>
  <si>
    <t>81</t>
  </si>
  <si>
    <t>76602</t>
  </si>
  <si>
    <t>D+M vnější dřev okno v barokní podobě, vel. 1390/2910 - O02</t>
  </si>
  <si>
    <t>-1882993382</t>
  </si>
  <si>
    <t>82</t>
  </si>
  <si>
    <t>76603</t>
  </si>
  <si>
    <t>D+M vnější dřev okno v barokní podobě, vel. 1400/2910 - O03</t>
  </si>
  <si>
    <t>-177192038</t>
  </si>
  <si>
    <t>83</t>
  </si>
  <si>
    <t>76604</t>
  </si>
  <si>
    <t>D+M vnější dřev okno v barokní podobě, vel. 1430/2910 - O04</t>
  </si>
  <si>
    <t>-1238768419</t>
  </si>
  <si>
    <t>84</t>
  </si>
  <si>
    <t>76605</t>
  </si>
  <si>
    <t>D+M vnější dřev okno v barokní podobě, vel. 1450/2910 - O05</t>
  </si>
  <si>
    <t>-1185795833</t>
  </si>
  <si>
    <t>85</t>
  </si>
  <si>
    <t>76606</t>
  </si>
  <si>
    <t>Restaurování a doplnění stáv vnitřní dřev dveře vč obložkové zárubně a kování, vel. 890/2020 - D01*</t>
  </si>
  <si>
    <t>406134950</t>
  </si>
  <si>
    <t>86</t>
  </si>
  <si>
    <t>76607</t>
  </si>
  <si>
    <t>Restaurování a doplnění stáv vnitřní dřev dveře vč obložkové zárubně a kování, vel. 890/2010 - D02*</t>
  </si>
  <si>
    <t>-50253093</t>
  </si>
  <si>
    <t>87</t>
  </si>
  <si>
    <t>76608</t>
  </si>
  <si>
    <t>Restaurování a doplnění stáv vnitřní dřev dveře vč obložkové zárubně a kování, vel. 1160/2160 - D03*</t>
  </si>
  <si>
    <t>1357986930</t>
  </si>
  <si>
    <t>88</t>
  </si>
  <si>
    <t>76609</t>
  </si>
  <si>
    <t>Restaurování a doplnění stáv vnitřní dřev dveře vč obložkové zárubně a kování, vel. 900/1930 - D04*</t>
  </si>
  <si>
    <t>348945144</t>
  </si>
  <si>
    <t>89</t>
  </si>
  <si>
    <t>76610</t>
  </si>
  <si>
    <t>D+M vnitřní dřev dveře, restaurování a doplnění stáv obložkové zárubně a kování, vel. 900/1930 - D05</t>
  </si>
  <si>
    <t>-1398226899</t>
  </si>
  <si>
    <t>90</t>
  </si>
  <si>
    <t>76611</t>
  </si>
  <si>
    <t>D+M vnitřní dřev dveře vč obložkové zárubně a kování, vel. 1440/2120 - D06</t>
  </si>
  <si>
    <t>-1681655275</t>
  </si>
  <si>
    <t>91</t>
  </si>
  <si>
    <t>76612</t>
  </si>
  <si>
    <t>Restaurování a doplnění stáv vnitřní dřev dveře vč obložkové zárubně a kování, vel. 900/1970 - D07*</t>
  </si>
  <si>
    <t>2023717829</t>
  </si>
  <si>
    <t>92</t>
  </si>
  <si>
    <t>76613</t>
  </si>
  <si>
    <t>D+M vnitřní dřev dveře, restaurování a doplnění stáv obložkové zárubně a kování, vel. 890/1970 - D08</t>
  </si>
  <si>
    <t>1240576894</t>
  </si>
  <si>
    <t>93</t>
  </si>
  <si>
    <t>76614</t>
  </si>
  <si>
    <t>D+M vnější dřev dveře, restaurování a doplnění stáv obložkové zárubně, kování a zvodnek nad dveře, vel. 1060/2120 - D09</t>
  </si>
  <si>
    <t>-1003520143</t>
  </si>
  <si>
    <t>94</t>
  </si>
  <si>
    <t>76615</t>
  </si>
  <si>
    <t>Restaurování a doplnění stáv vnitřní dřev dveře vč kování, vel. 1170/2090 - D10*</t>
  </si>
  <si>
    <t>-1346572172</t>
  </si>
  <si>
    <t>95</t>
  </si>
  <si>
    <t>76616</t>
  </si>
  <si>
    <t>Restaurování a doplnění stáv vnitřní dřev dveře vč kování, vel. 1140/2080 - D11*</t>
  </si>
  <si>
    <t>-677261392</t>
  </si>
  <si>
    <t>97</t>
  </si>
  <si>
    <t>76618</t>
  </si>
  <si>
    <t>D+M vnější dřev dveře s nadsvětlíkem, vč obložkové zárubně, kování, vel. 1320/3550 - D12</t>
  </si>
  <si>
    <t>1264034476</t>
  </si>
  <si>
    <t>98</t>
  </si>
  <si>
    <t>766421821</t>
  </si>
  <si>
    <t>Demontáž truhlářského obložení podhledů z palubek</t>
  </si>
  <si>
    <t>-564210877</t>
  </si>
  <si>
    <t>99</t>
  </si>
  <si>
    <t>766421822</t>
  </si>
  <si>
    <t>Demontáž truhlářského obložení podhledů podkladových roštů</t>
  </si>
  <si>
    <t>300398495</t>
  </si>
  <si>
    <t>998766201</t>
  </si>
  <si>
    <t>Přesun hmot procentní pro konstrukce truhlářské v objektech v do 6 m</t>
  </si>
  <si>
    <t>-23057555</t>
  </si>
  <si>
    <t>Přesun hmot pro konstrukce truhlářské stanovený procentní sazbou z ceny vodorovná dopravní vzdálenost do 50 m v objektech výšky do 6 m</t>
  </si>
  <si>
    <t>767</t>
  </si>
  <si>
    <t>Konstrukce zámečnické</t>
  </si>
  <si>
    <t>101</t>
  </si>
  <si>
    <t>76701</t>
  </si>
  <si>
    <t>D+M poštovní schránka na dopisy nerez, bezpečnostní, vel.370/330 - Z01</t>
  </si>
  <si>
    <t>-523727781</t>
  </si>
  <si>
    <t>102</t>
  </si>
  <si>
    <t>76702</t>
  </si>
  <si>
    <t>D+M rohová podomítková lišta, vel.20/20 - Z02</t>
  </si>
  <si>
    <t>134548408</t>
  </si>
  <si>
    <t>103</t>
  </si>
  <si>
    <t>76703</t>
  </si>
  <si>
    <t>Repase a doplnění stáv kovaného závěsu, v.220 - KO01*</t>
  </si>
  <si>
    <t>2108119148</t>
  </si>
  <si>
    <t>104</t>
  </si>
  <si>
    <t>76704</t>
  </si>
  <si>
    <t>Repase a doplnění stáv kovaného závěsu, v.100 - KO02*</t>
  </si>
  <si>
    <t>1049406634</t>
  </si>
  <si>
    <t>105</t>
  </si>
  <si>
    <t>767122811</t>
  </si>
  <si>
    <t>Demontáž stěn s výplní z drátěné sítě, šroubovaných</t>
  </si>
  <si>
    <t>685675763</t>
  </si>
  <si>
    <t>Demontáž stěn a příček s výplní z drátěné sítě šroubovaných</t>
  </si>
  <si>
    <t>106</t>
  </si>
  <si>
    <t>998767201</t>
  </si>
  <si>
    <t>Přesun hmot procentní pro zámečnické konstrukce v objektech v do 6 m</t>
  </si>
  <si>
    <t>417585656</t>
  </si>
  <si>
    <t>Přesun hmot pro zámečnické konstrukce stanovený procentní sazbou z ceny vodorovná dopravní vzdálenost do 50 m v objektech výšky do 6 m</t>
  </si>
  <si>
    <t>772</t>
  </si>
  <si>
    <t>Podlahy z kamene</t>
  </si>
  <si>
    <t>107</t>
  </si>
  <si>
    <t>772523150</t>
  </si>
  <si>
    <t>Kladení dlažby z kamene z pravoúhlých desek a dlaždic diagonálně do malty tl do 50 mm</t>
  </si>
  <si>
    <t>-1090397167</t>
  </si>
  <si>
    <t>Kladení dlažby z kamene do malty diagonálně z nejvýše dvou rozdílných druhů pravoúhlých desek nebo dlaždic ve skladbě se pravidelně opakujících, tl. 40 a 50 mm</t>
  </si>
  <si>
    <t>108</t>
  </si>
  <si>
    <t>583814562</t>
  </si>
  <si>
    <t xml:space="preserve">deska dlažební mat.sk.I/2 smirk.tl 5 cm </t>
  </si>
  <si>
    <t>519264690</t>
  </si>
  <si>
    <t>prvky stavební z přírodního kamene malé (desky dlažební, obkladové, soklové a podobně) desky dlažební materiálová skupina I/2 - žula dlažba formátová - slezská žula povrch smirkovaný tl.  5 cm</t>
  </si>
  <si>
    <t>186,96*1,1 'Přepočtené koeficientem množství</t>
  </si>
  <si>
    <t>109</t>
  </si>
  <si>
    <t>77291</t>
  </si>
  <si>
    <t>Přípl za ruční opracování kamen desek - sražení hrany</t>
  </si>
  <si>
    <t>1041002561</t>
  </si>
  <si>
    <t>110</t>
  </si>
  <si>
    <t>77292</t>
  </si>
  <si>
    <t>Povrchová úprava kamen dlažby - impregnace, konečná porvch úprava</t>
  </si>
  <si>
    <t>-1995880114</t>
  </si>
  <si>
    <t>111</t>
  </si>
  <si>
    <t>998772201</t>
  </si>
  <si>
    <t>Přesun hmot procentní pro podlahy z kamene v objektech v do 6 m</t>
  </si>
  <si>
    <t>-840177886</t>
  </si>
  <si>
    <t>Přesun hmot pro kamenné dlažby, obklady schodišťových stupňů a soklů stanovený procentní sazbou z ceny vodorovná dopravní vzdálenost do 50 m v objektech výšky do 6 m</t>
  </si>
  <si>
    <t>782</t>
  </si>
  <si>
    <t>Dokončovací práce - obklady z kamene</t>
  </si>
  <si>
    <t>114</t>
  </si>
  <si>
    <t>78201</t>
  </si>
  <si>
    <t>D+M kamenný práh, vel.250/200/1300 - KA01</t>
  </si>
  <si>
    <t>1648047689</t>
  </si>
  <si>
    <t>115</t>
  </si>
  <si>
    <t>78202</t>
  </si>
  <si>
    <t>D+M kamenný práh, vel.150/200/1200 - KA02</t>
  </si>
  <si>
    <t>1881722668</t>
  </si>
  <si>
    <t>116</t>
  </si>
  <si>
    <t>78203</t>
  </si>
  <si>
    <t>D+M kamenný práh, vel.300/200/1500 - KA03</t>
  </si>
  <si>
    <t>-411638790</t>
  </si>
  <si>
    <t>117</t>
  </si>
  <si>
    <t>78204</t>
  </si>
  <si>
    <t>D+M kamenný práh, vel.200/200/1150 - KA04</t>
  </si>
  <si>
    <t>-1665163072</t>
  </si>
  <si>
    <t>118</t>
  </si>
  <si>
    <t>78205</t>
  </si>
  <si>
    <t>D+M kamenný práh, vel.220/200/1700 - KA05</t>
  </si>
  <si>
    <t>41766613</t>
  </si>
  <si>
    <t>119</t>
  </si>
  <si>
    <t>78206</t>
  </si>
  <si>
    <t>D+M kamenný práh, vel.250/340/1250 - KA06</t>
  </si>
  <si>
    <t>1404302013</t>
  </si>
  <si>
    <t>120</t>
  </si>
  <si>
    <t>78207</t>
  </si>
  <si>
    <t>D+M kamenný práh, vel.450/340/1250 - KA07</t>
  </si>
  <si>
    <t>903661571</t>
  </si>
  <si>
    <t>121</t>
  </si>
  <si>
    <t>78208</t>
  </si>
  <si>
    <t>D+M kamenný práh, vel.220/200/1550 - KA08</t>
  </si>
  <si>
    <t>-707519586</t>
  </si>
  <si>
    <t>122</t>
  </si>
  <si>
    <t>78209</t>
  </si>
  <si>
    <t>D+M kamenný práh, vel.300/200/1850 - KA09</t>
  </si>
  <si>
    <t>41449270</t>
  </si>
  <si>
    <t>123</t>
  </si>
  <si>
    <t>78210</t>
  </si>
  <si>
    <t>D+M kamenný práh, vel.280/200/1850 - KA10</t>
  </si>
  <si>
    <t>-1848228890</t>
  </si>
  <si>
    <t>124</t>
  </si>
  <si>
    <t>78211</t>
  </si>
  <si>
    <t>Repase a doplnění stáv kamenný práh, vel.550/230/1800 - KA11*</t>
  </si>
  <si>
    <t>-304023761</t>
  </si>
  <si>
    <t>125</t>
  </si>
  <si>
    <t>78212</t>
  </si>
  <si>
    <t>D+M kamenný stupeň, vel.450/300/2200 - KA12</t>
  </si>
  <si>
    <t>-103678808</t>
  </si>
  <si>
    <t>126</t>
  </si>
  <si>
    <t>78213</t>
  </si>
  <si>
    <t>Repase a doplnění stáv kamenné ostění, vel.1900/2590 - KA13*</t>
  </si>
  <si>
    <t>1478436054</t>
  </si>
  <si>
    <t>127</t>
  </si>
  <si>
    <t>78214</t>
  </si>
  <si>
    <t>Repase a doplnění stáv kamenné ostění, vel.1800/2090 - KA14*</t>
  </si>
  <si>
    <t>978827543</t>
  </si>
  <si>
    <t>128</t>
  </si>
  <si>
    <t>78215</t>
  </si>
  <si>
    <t>D+M kamenný práh s ozubem, vel.220/250 - KA15</t>
  </si>
  <si>
    <t>-224653885</t>
  </si>
  <si>
    <t>(0,9+2,15)*2</t>
  </si>
  <si>
    <t>129</t>
  </si>
  <si>
    <t>78216</t>
  </si>
  <si>
    <t>D+M kamenná krycí deska - vstup do krypty, vel.1000/2100, tl.150 - KA16</t>
  </si>
  <si>
    <t>1538442508</t>
  </si>
  <si>
    <t>130</t>
  </si>
  <si>
    <t>78217</t>
  </si>
  <si>
    <t>Repase a doplnění stáv kamenné ostění, vel.1750/2080 - KA17*</t>
  </si>
  <si>
    <t>-1708646667</t>
  </si>
  <si>
    <t>131</t>
  </si>
  <si>
    <t>78218</t>
  </si>
  <si>
    <t>D+M kamenný stupeň, vel.270/345/1500 - KA18</t>
  </si>
  <si>
    <t>400757192</t>
  </si>
  <si>
    <t>132</t>
  </si>
  <si>
    <t>78219</t>
  </si>
  <si>
    <t>D+M kamenný obklad, tl.50 - KA19</t>
  </si>
  <si>
    <t>-2026557838</t>
  </si>
  <si>
    <t>133</t>
  </si>
  <si>
    <t>998782201</t>
  </si>
  <si>
    <t>Přesun hmot procentní pro obklady kamenné v objektech v do 6 m</t>
  </si>
  <si>
    <t>-885775071</t>
  </si>
  <si>
    <t>Přesun hmot pro obklady kamenné stanovený procentní sazbou z ceny vodorovná dopravní vzdálenost do 50 m v objektech výšky do 6 m</t>
  </si>
  <si>
    <t>783</t>
  </si>
  <si>
    <t>Dokončovací práce - nátěry</t>
  </si>
  <si>
    <t>134</t>
  </si>
  <si>
    <t>783314201</t>
  </si>
  <si>
    <t>Základní antikorozní jednonásobný syntetický standardní nátěr zámečnických konstrukcí</t>
  </si>
  <si>
    <t>-2055897343</t>
  </si>
  <si>
    <t>Základní antikorozní nátěr zámečnických konstrukcí jednonásobný syntetický standardní</t>
  </si>
  <si>
    <t>ocel nosník</t>
  </si>
  <si>
    <t>0,07*4*1,8*2</t>
  </si>
  <si>
    <t>135</t>
  </si>
  <si>
    <t>783315101</t>
  </si>
  <si>
    <t>Jednonásobný syntetický standardní mezinátěr zámečnických konstrukcí</t>
  </si>
  <si>
    <t>2099950269</t>
  </si>
  <si>
    <t>Mezinátěr zámečnických konstrukcí jednonásobný syntetický standardní</t>
  </si>
  <si>
    <t>136</t>
  </si>
  <si>
    <t>783317101</t>
  </si>
  <si>
    <t>Krycí jednonásobný syntetický standardní nátěr zámečnických konstrukcí</t>
  </si>
  <si>
    <t>2134754306</t>
  </si>
  <si>
    <t>Krycí nátěr (email) zámečnických konstrukcí jednonásobný syntetický standardní</t>
  </si>
  <si>
    <t>784</t>
  </si>
  <si>
    <t>Dokončovací práce - malby</t>
  </si>
  <si>
    <t>137</t>
  </si>
  <si>
    <t>784121003</t>
  </si>
  <si>
    <t>Oškrabání malby v mísnostech výšky do 5,00 m</t>
  </si>
  <si>
    <t>813047719</t>
  </si>
  <si>
    <t>Oškrabání malby v místnostech výšky přes 3,80 do 5,00 m</t>
  </si>
  <si>
    <t>1,3*(3,93+175,42+20,23)</t>
  </si>
  <si>
    <t>-138,385</t>
  </si>
  <si>
    <t>784121013</t>
  </si>
  <si>
    <t>Rozmývání podkladu po oškrabání malby v místnostech výšky do 5,00 m</t>
  </si>
  <si>
    <t>-892121130</t>
  </si>
  <si>
    <t>Rozmývání podkladu po oškrabání malby v místnostech výšky přes 3,80 do 5,00 m</t>
  </si>
  <si>
    <t>139</t>
  </si>
  <si>
    <t>784312023.1</t>
  </si>
  <si>
    <t>Dvojnásobné bílé vápenné malby v místnostech výšky do 5,00 m ze suchých směsí</t>
  </si>
  <si>
    <t>840910429</t>
  </si>
  <si>
    <t>omítky</t>
  </si>
  <si>
    <t>267,064+682,072</t>
  </si>
  <si>
    <t>799</t>
  </si>
  <si>
    <t>Ostatní práce</t>
  </si>
  <si>
    <t>140</t>
  </si>
  <si>
    <t>79901</t>
  </si>
  <si>
    <t xml:space="preserve">Mobilní rolovací rampa, hlinlík, š.914,4, překonaná výška 140 - M01 </t>
  </si>
  <si>
    <t>1212160722</t>
  </si>
  <si>
    <t>141</t>
  </si>
  <si>
    <t>79902</t>
  </si>
  <si>
    <t>PHP práškový 6kg 21A - PO01</t>
  </si>
  <si>
    <t>2109904829</t>
  </si>
  <si>
    <t>142</t>
  </si>
  <si>
    <t>79903</t>
  </si>
  <si>
    <t>Požárně bezpečnostní tabulky - PO02</t>
  </si>
  <si>
    <t>-249954196</t>
  </si>
  <si>
    <t>03 - Zařízení silnoproudé elektrotechniky</t>
  </si>
  <si>
    <t>M - Práce a dodávky M</t>
  </si>
  <si>
    <t xml:space="preserve">    21-M - Elektromontáže</t>
  </si>
  <si>
    <t xml:space="preserve">      1 - Rozvaděče, zařízení</t>
  </si>
  <si>
    <t xml:space="preserve">      2 - Instalační materiál</t>
  </si>
  <si>
    <t xml:space="preserve">      3 - Ostatní</t>
  </si>
  <si>
    <t>Práce a dodávky M</t>
  </si>
  <si>
    <t>21-M</t>
  </si>
  <si>
    <t>Elektromontáže</t>
  </si>
  <si>
    <t>Rozvaděče, zařízení</t>
  </si>
  <si>
    <t>s</t>
  </si>
  <si>
    <t>rozvaděč RE1-RH1 oceloplechový skříňový 200/800/400 IP20/40 dle výkresové specifikace 2sekce (2x přemístěné měření ČEZ 3x25A + 3x160A a distribuční část)</t>
  </si>
  <si>
    <t>ks</t>
  </si>
  <si>
    <t>1370638732</t>
  </si>
  <si>
    <t>Instalační materiál</t>
  </si>
  <si>
    <t>Pol87</t>
  </si>
  <si>
    <t>krabice KP68 násobná</t>
  </si>
  <si>
    <t>1050642032</t>
  </si>
  <si>
    <t>Pol88</t>
  </si>
  <si>
    <t>krabice KU68</t>
  </si>
  <si>
    <t>1334494318</t>
  </si>
  <si>
    <t>Pol89</t>
  </si>
  <si>
    <t>krabice KO125</t>
  </si>
  <si>
    <t>521306756</t>
  </si>
  <si>
    <t>Pol90</t>
  </si>
  <si>
    <t>CYKY2x1,5</t>
  </si>
  <si>
    <t>2102429860</t>
  </si>
  <si>
    <t>Pol91</t>
  </si>
  <si>
    <t>CYKY3x1,5</t>
  </si>
  <si>
    <t>-788790382</t>
  </si>
  <si>
    <t>Pol92</t>
  </si>
  <si>
    <t>CYKY5x1,5</t>
  </si>
  <si>
    <t>-1003332735</t>
  </si>
  <si>
    <t>Pol93</t>
  </si>
  <si>
    <t>CYKY3x2,5</t>
  </si>
  <si>
    <t>-653114373</t>
  </si>
  <si>
    <t>Pol94</t>
  </si>
  <si>
    <t>CYKY5x2,5</t>
  </si>
  <si>
    <t>-1533798690</t>
  </si>
  <si>
    <t>Pol95</t>
  </si>
  <si>
    <t>CYKY4x10</t>
  </si>
  <si>
    <t>-547207063</t>
  </si>
  <si>
    <t>Pol96</t>
  </si>
  <si>
    <t>plastová trubka 1421/1</t>
  </si>
  <si>
    <t>1181402548</t>
  </si>
  <si>
    <t>Pol97</t>
  </si>
  <si>
    <t>plastová trubka 1423/1</t>
  </si>
  <si>
    <t>-275179905</t>
  </si>
  <si>
    <t>Pol98</t>
  </si>
  <si>
    <t>plastová trubka DN75</t>
  </si>
  <si>
    <t>1966865500</t>
  </si>
  <si>
    <t>Pol99</t>
  </si>
  <si>
    <t>svorka 5P-3P</t>
  </si>
  <si>
    <t>-383262800</t>
  </si>
  <si>
    <t>Ostatní</t>
  </si>
  <si>
    <t>S1</t>
  </si>
  <si>
    <t>LED svítidlo 8W/3000K/230V, korpus bíle lakovaný ocelový plech,t reflektorové, IP0, 137*70mm, plošná optika</t>
  </si>
  <si>
    <t>524662407</t>
  </si>
  <si>
    <t>S2</t>
  </si>
  <si>
    <t>LED svítidlo 8W/3000K/230V, korpus bíle lakovaný ocelový plech,t reflektorové, IP0, 137*70mm, rotačně souměrná optika</t>
  </si>
  <si>
    <t>-1705947621</t>
  </si>
  <si>
    <t>BP</t>
  </si>
  <si>
    <t>přisazené dekorativní svítidlo 18W LED, sekcekoule  triplex opálové sklo , IP20,průměr svítidla cca 300mm</t>
  </si>
  <si>
    <t>-1452285470</t>
  </si>
  <si>
    <t>AZ</t>
  </si>
  <si>
    <t>závěsné dekorativní svítidlo 21W LED, koule  triplex opálové sklo , IP20,průměr svítidla cca 300mm</t>
  </si>
  <si>
    <t>-919801688</t>
  </si>
  <si>
    <t>lištový systém</t>
  </si>
  <si>
    <t>lištový systém 3okruhový na násuvnásvítidla S1 a S2, se samostatným okruhem nepřímého osvětlení linií záživek</t>
  </si>
  <si>
    <t>990334382</t>
  </si>
  <si>
    <t>N0</t>
  </si>
  <si>
    <t>LED nouzové svítidlo 8W LED, IP42, IK04, NM, korpus bíle lakovaný , hliník, optika escape route/anti-panic, rozměry 152x152x32mm, systém kontroly svítidla EST+, samostatnost 1 hodina</t>
  </si>
  <si>
    <t>-867991045</t>
  </si>
  <si>
    <t>Pol100</t>
  </si>
  <si>
    <t>ukončení kabelu v rozvaděči</t>
  </si>
  <si>
    <t>-805667538</t>
  </si>
  <si>
    <t>Pol101</t>
  </si>
  <si>
    <t>drobný montážní a úložný materiál</t>
  </si>
  <si>
    <t>kg</t>
  </si>
  <si>
    <t>-368231259</t>
  </si>
  <si>
    <t>Pol16</t>
  </si>
  <si>
    <t>akumulační kamna 4kW včetně automatiky, bílé provedení, kompletní dodávka</t>
  </si>
  <si>
    <t>1076725236</t>
  </si>
  <si>
    <t>Pol102</t>
  </si>
  <si>
    <t>Tlačítko bezpečnostní se sklem – vypínač HV1</t>
  </si>
  <si>
    <t>1631626742</t>
  </si>
  <si>
    <t>Pol103</t>
  </si>
  <si>
    <t>průraz zdí nad 60cm vč. začištění</t>
  </si>
  <si>
    <t>452052487</t>
  </si>
  <si>
    <t>Pol104</t>
  </si>
  <si>
    <t>doprava osob a materiálu</t>
  </si>
  <si>
    <t>km</t>
  </si>
  <si>
    <t>-1939112987</t>
  </si>
  <si>
    <t>Pol105</t>
  </si>
  <si>
    <t>drobné zednické práce- přípomoc</t>
  </si>
  <si>
    <t>h</t>
  </si>
  <si>
    <t>-1339253829</t>
  </si>
  <si>
    <t>Pol21</t>
  </si>
  <si>
    <t>výchozí revize</t>
  </si>
  <si>
    <t>564526979</t>
  </si>
  <si>
    <t>Pol106</t>
  </si>
  <si>
    <t>demontáže stáv. instalace</t>
  </si>
  <si>
    <t>-2004770577</t>
  </si>
  <si>
    <t>Pol107</t>
  </si>
  <si>
    <t>ekologická likvidace a odvoz odpadu</t>
  </si>
  <si>
    <t>1219510911</t>
  </si>
  <si>
    <t>Pol108</t>
  </si>
  <si>
    <t>HZS, koordinace, inženýrská činnost</t>
  </si>
  <si>
    <t>-1082310148</t>
  </si>
  <si>
    <t>Pol25</t>
  </si>
  <si>
    <t>GZS, sklad materiálu</t>
  </si>
  <si>
    <t>1769625609</t>
  </si>
  <si>
    <t>33</t>
  </si>
  <si>
    <t>Pol109</t>
  </si>
  <si>
    <t>- zásuvka 16A/230V</t>
  </si>
  <si>
    <t>1081250972</t>
  </si>
  <si>
    <t>Pol110</t>
  </si>
  <si>
    <t>- vypínač ř.6 + kryt</t>
  </si>
  <si>
    <t>-158292355</t>
  </si>
  <si>
    <t>Pol111</t>
  </si>
  <si>
    <t>- tlačítko 2x1/0so + kryt</t>
  </si>
  <si>
    <t>-1152093268</t>
  </si>
  <si>
    <t>Pol112</t>
  </si>
  <si>
    <t>- tlačítko 1/0so + kryt</t>
  </si>
  <si>
    <t>1623469488</t>
  </si>
  <si>
    <t>Pol113</t>
  </si>
  <si>
    <t>- rámečky a dvojrámečky dle umístění  1x5R, 10x3R, 20x2R, 8x1R</t>
  </si>
  <si>
    <t>-1478409077</t>
  </si>
  <si>
    <t>04 - Zařizení slaboproudé elektrotechniky</t>
  </si>
  <si>
    <t>Soupis:</t>
  </si>
  <si>
    <t xml:space="preserve">04.1 - CCTV + Strukturovaná kabeláž </t>
  </si>
  <si>
    <t xml:space="preserve">      D1 - Datový rozvaděče</t>
  </si>
  <si>
    <t xml:space="preserve">      D2 - Aktivní prvky</t>
  </si>
  <si>
    <t xml:space="preserve">      D3 - Koncové prvky</t>
  </si>
  <si>
    <t xml:space="preserve">      D4 - Kabely</t>
  </si>
  <si>
    <t xml:space="preserve">      D5 - Kabelové trasy</t>
  </si>
  <si>
    <t xml:space="preserve">      D6 - Ostatní</t>
  </si>
  <si>
    <t>D1</t>
  </si>
  <si>
    <t>Datový rozvaděče</t>
  </si>
  <si>
    <t>Pol114</t>
  </si>
  <si>
    <t>Rack 19" - 12U 600/500</t>
  </si>
  <si>
    <t>Pol115</t>
  </si>
  <si>
    <t>Patch panel 24xRJ45 Cat5e včetně konektorů</t>
  </si>
  <si>
    <t>Pol116</t>
  </si>
  <si>
    <t>Telef.  panel 24xRJ45 Cat5e včetně konektorů</t>
  </si>
  <si>
    <t>Pol117</t>
  </si>
  <si>
    <t>Vyvazovací horizontální háčkový panel kovové provedení</t>
  </si>
  <si>
    <t>Pol118</t>
  </si>
  <si>
    <t>Rozvodný panel 8 x 230 V s vaničkou, vypínač, 19", 2m, 1U</t>
  </si>
  <si>
    <t>Pol119</t>
  </si>
  <si>
    <t>Police výsuvná hloubka 450mm</t>
  </si>
  <si>
    <t>Pol120</t>
  </si>
  <si>
    <t>Krabice se svorkovniocí pro ukončení napájecího přívodu a napojení zásuvkových panelů 230V</t>
  </si>
  <si>
    <t>Pol121</t>
  </si>
  <si>
    <t>UPS-1000VA/600W, 1UKapacita – 1000VA/600W, Napěťový rozsah – 160-270V, Výstupní napětí – Simulovaný sinusový 230VAC +/- 10%, Datová ochrana – RJ45/RJ11 - 1x In, 1x Out, Přepěťová ochrana – 1030J, Čas přepnutí – 4ms, Typ ba</t>
  </si>
  <si>
    <t>UPS-1000VA/600W, 1UKapacita – 1000VA/600W, Napěťový rozsah – 160-270V, Výstupní napětí – Simulovaný sinusový 230VAC +/- 10%, Datová ochrana – RJ45/RJ11 - 1x In, 1x Out, Přepěťová ochrana – 1030J, Čas přepnutí – 4ms, Typ baterie (počet) – 6V/7Ah (4)</t>
  </si>
  <si>
    <t>Pol122</t>
  </si>
  <si>
    <t>Patch cord UTP 0,5m, Cat.5e</t>
  </si>
  <si>
    <t>D2</t>
  </si>
  <si>
    <t>Aktivní prvky</t>
  </si>
  <si>
    <t>Pol123</t>
  </si>
  <si>
    <t>Switch C-Small Business, což znamená vysoký výkon a lehké nastavení. Tento switch je možno dát do, racku, v balení je přibalena montážní sada. Switch je možno nastavit nebo použít způsobem plug’n’play., • 8x10/100/1000 portů (RJ45), • 2xcombo port (SFP-RJ</t>
  </si>
  <si>
    <t>Switch C-Small Business, což znamená vysoký výkon a lehké nastavení. Tento switch je možno dát do, racku, v balení je přibalena montážní sada. Switch je možno nastavit nebo použít způsobem plug’n’play., • 8x10/100/1000 portů (RJ45), • 2xcombo port (SFP-RJ45), • QoS, VLAN, • RADIUS</t>
  </si>
  <si>
    <t>Pol124</t>
  </si>
  <si>
    <t>SFP modul, LC, SM, 10km</t>
  </si>
  <si>
    <t>Pol125</t>
  </si>
  <si>
    <t>Injektor POE, 16 linek, 15W na port, instalace do Racku</t>
  </si>
  <si>
    <t>D3</t>
  </si>
  <si>
    <t>Koncové prvky</t>
  </si>
  <si>
    <t>Pol126</t>
  </si>
  <si>
    <t>Zásuvka  2xRJ45 Cat5e kompletní včetně krabice, typ zásuvky a krabice dle způsobu montáže.</t>
  </si>
  <si>
    <t>Pol127</t>
  </si>
  <si>
    <t>Zásuvka  1xRJ45 Cat5e kompletní včetně krabice, typ zásuvky a krabice dle způsobu montáže.</t>
  </si>
  <si>
    <t>D4</t>
  </si>
  <si>
    <t>Kabely</t>
  </si>
  <si>
    <t>Pol128</t>
  </si>
  <si>
    <t>Instalační kabel  CAT5e UTP PVC</t>
  </si>
  <si>
    <t>Pol129</t>
  </si>
  <si>
    <t>Konektorování konců metalických kabelů</t>
  </si>
  <si>
    <t>Pol130</t>
  </si>
  <si>
    <t>Měření metal.  kabelů včetně protokolů</t>
  </si>
  <si>
    <t>D5</t>
  </si>
  <si>
    <t>Kabelové trasy</t>
  </si>
  <si>
    <t>2340</t>
  </si>
  <si>
    <t>Trubka pod omítku pr. 40</t>
  </si>
  <si>
    <t>2332</t>
  </si>
  <si>
    <t>Trubka pod omítku pr. 25</t>
  </si>
  <si>
    <t>2325</t>
  </si>
  <si>
    <t>Trubka pod omítku pr. 20</t>
  </si>
  <si>
    <t>KO125E</t>
  </si>
  <si>
    <t>Krabice instalační pod omíku 125</t>
  </si>
  <si>
    <t>KO100E</t>
  </si>
  <si>
    <t>Krabice instalační pod omíku 100</t>
  </si>
  <si>
    <t>KO97/5</t>
  </si>
  <si>
    <t>Krabice instalační pod omíku 97</t>
  </si>
  <si>
    <t>46</t>
  </si>
  <si>
    <t>KU68-1902</t>
  </si>
  <si>
    <t>Krabice instalační pod omíku 68</t>
  </si>
  <si>
    <t>KU67/2</t>
  </si>
  <si>
    <t>Krabice instalační pod omíku přístrojová</t>
  </si>
  <si>
    <t>Pol131</t>
  </si>
  <si>
    <t>PVC lišta 13x18</t>
  </si>
  <si>
    <t>D6</t>
  </si>
  <si>
    <t>Pol132</t>
  </si>
  <si>
    <t>Sekání drážky pro trubku včetně záhozu a začištění</t>
  </si>
  <si>
    <t>bm</t>
  </si>
  <si>
    <t>Pol133</t>
  </si>
  <si>
    <t>Průrazy do 150mm</t>
  </si>
  <si>
    <t>Pol134</t>
  </si>
  <si>
    <t>Průrazy od 150mm do 300mm</t>
  </si>
  <si>
    <t>Pol135</t>
  </si>
  <si>
    <t>Průrazy od 300mm do 800mm</t>
  </si>
  <si>
    <t>Pol53</t>
  </si>
  <si>
    <t>Požární ucpávky</t>
  </si>
  <si>
    <t>kpl</t>
  </si>
  <si>
    <t>Pol136</t>
  </si>
  <si>
    <t>Drobný el.instalační materiál</t>
  </si>
  <si>
    <t>soubor</t>
  </si>
  <si>
    <t>Pol137</t>
  </si>
  <si>
    <t>Dokumentace DSS (3 paré)</t>
  </si>
  <si>
    <t>Pol138</t>
  </si>
  <si>
    <t>Oživení systému</t>
  </si>
  <si>
    <t>Pol139</t>
  </si>
  <si>
    <t>Dopravné</t>
  </si>
  <si>
    <t>Pol140</t>
  </si>
  <si>
    <t>Revize systému včetně funkčních zkoušek</t>
  </si>
  <si>
    <t>04.2 - Poplachový zabezpečovací systém (PZS)</t>
  </si>
  <si>
    <t xml:space="preserve">      D1 - Ústředna</t>
  </si>
  <si>
    <t xml:space="preserve">      D2 - Detektory</t>
  </si>
  <si>
    <t xml:space="preserve">      D3 - KABELY</t>
  </si>
  <si>
    <t xml:space="preserve">      D4 - Kabelové trasy</t>
  </si>
  <si>
    <t xml:space="preserve">      D5 - Ostatní</t>
  </si>
  <si>
    <t>Ústředna</t>
  </si>
  <si>
    <t>Pol31</t>
  </si>
  <si>
    <t>Ústředna EZS, RAM 496kB 4 sloty pro zásuvné karty, 256 modulů, 1000 podsystémů, &gt;2000 vstupů, &gt;5000 výstupů, zdroj 14V/5A</t>
  </si>
  <si>
    <t>Pol32</t>
  </si>
  <si>
    <t>Karta 2 linek typu DN-BUS. Každá linka připojuje až 32 rozšiřujících modulů v libovolné kombinaci.</t>
  </si>
  <si>
    <t>Pol33</t>
  </si>
  <si>
    <t>Karta určená pro instalaci do slotu ústředny převádí komunikační rozhraní na síťové rozhraní Ethernet 10/100Mb (autosensing) s protokolem TCP/IP</t>
  </si>
  <si>
    <t>Pol34</t>
  </si>
  <si>
    <t>Karta řadiče přijímače přesného času signálu DCF nebo GPS do expanzního slotu ústředen MU3N a MU4N. Karta, obsahuje rozhraní s ochranami pro připojení doporučených přijímačů.</t>
  </si>
  <si>
    <t>Pol35</t>
  </si>
  <si>
    <t>Klávesnice bez řadiče a vstupů, světle šedá, bílý displej + uzamykatelný kryt</t>
  </si>
  <si>
    <t>Pol36</t>
  </si>
  <si>
    <t>Nová verze expanderu pro DM, 8 dvojitě vyvážených vstupů, 1 reléový výstup 30V/2A, tamper kontakt, plechový box na povrch</t>
  </si>
  <si>
    <t>Pol37</t>
  </si>
  <si>
    <t>Rozšiřující deska elektroniky 7x reléový výstup se zatížením kontaktů 30V/1A pro moduly MM2.</t>
  </si>
  <si>
    <t>Pol38</t>
  </si>
  <si>
    <t>Záložní impulsní zdroj , 13,8 V/10 A, 3x poruchové výstupy (síť, baterie, zkrat výst.zdroje), v boxu pro bat.12 V/65 Ah,, tamper kontakt</t>
  </si>
  <si>
    <t>Pol67</t>
  </si>
  <si>
    <t>Program určený pro uživatele systému PZS DM, který umožní vzdálenou obsluhu a dohled nad systémem, prostřednictvím virtuální klávesnice. Umožňuje i stažení a prohlížení historie.</t>
  </si>
  <si>
    <t>Pol68</t>
  </si>
  <si>
    <t>Externí kryt pro akumulátor 40Ah</t>
  </si>
  <si>
    <t>Pol69</t>
  </si>
  <si>
    <t>akumulátor 12V / 38 Ah</t>
  </si>
  <si>
    <t>Pol39</t>
  </si>
  <si>
    <t>autonomní GSM/GPRS komunikátor, 2x SIM, USB, 4 vstupy, 2 výstupy, rozhraní tlf. linky, detekce rušiček, integrovaná, anténa</t>
  </si>
  <si>
    <t>Pol40</t>
  </si>
  <si>
    <t>externí anténa pro komunikátory Gemino s 30cm kablíkem</t>
  </si>
  <si>
    <t>Detektory</t>
  </si>
  <si>
    <t>Pol41</t>
  </si>
  <si>
    <t>digitální DUAL PIR+MW, antimasking, dosah 15m/85°, stojánky, vyvažovací rezistory</t>
  </si>
  <si>
    <t>Pol42</t>
  </si>
  <si>
    <t>tísňový hlásič</t>
  </si>
  <si>
    <t>Pol43</t>
  </si>
  <si>
    <t>předmětový detektor závěsový</t>
  </si>
  <si>
    <t>Pol44</t>
  </si>
  <si>
    <t>Vnitřníá siréna, bílá s červenou optickou signalizací</t>
  </si>
  <si>
    <t>KABELY</t>
  </si>
  <si>
    <t>Pol45</t>
  </si>
  <si>
    <t>Sdělovací kabel 4 x 0,22 + 2 x 0,5 provedení lanko, stínění hliníkovou fólií, barevné rozlišení jednotlivých vodičů</t>
  </si>
  <si>
    <t>Pol46</t>
  </si>
  <si>
    <t>Sdělovací kabel 6 x 0,22 provedení lanko, stínění hliníkovou fólií, barevné rozlišení jednotlivých vodičů</t>
  </si>
  <si>
    <t>Pol47</t>
  </si>
  <si>
    <t>Kabel 2x1,5</t>
  </si>
  <si>
    <t>Pol48</t>
  </si>
  <si>
    <t>Trubka pod omítku pr. 16</t>
  </si>
  <si>
    <t>Pol54</t>
  </si>
  <si>
    <t>Pol55</t>
  </si>
  <si>
    <t>Pol81</t>
  </si>
  <si>
    <t>Pol56</t>
  </si>
  <si>
    <t>Pol57</t>
  </si>
  <si>
    <t>Pol84</t>
  </si>
  <si>
    <t>Pol85</t>
  </si>
  <si>
    <t>Pol86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</si>
</sst>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21</v>
      </c>
    </row>
    <row r="8" spans="2:7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26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27</v>
      </c>
    </row>
    <row r="10" spans="2:71" ht="12" customHeight="1">
      <c r="B10" s="20"/>
      <c r="C10" s="21"/>
      <c r="D10" s="31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29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18</v>
      </c>
    </row>
    <row r="11" spans="2:71" ht="18.45" customHeight="1">
      <c r="B11" s="20"/>
      <c r="C11" s="21"/>
      <c r="D11" s="21"/>
      <c r="E11" s="26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31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ht="12" customHeight="1">
      <c r="B13" s="20"/>
      <c r="C13" s="21"/>
      <c r="D13" s="31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29</v>
      </c>
      <c r="AL13" s="21"/>
      <c r="AM13" s="21"/>
      <c r="AN13" s="33" t="s">
        <v>33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31</v>
      </c>
      <c r="AL14" s="21"/>
      <c r="AM14" s="21"/>
      <c r="AN14" s="33" t="s">
        <v>33</v>
      </c>
      <c r="AO14" s="21"/>
      <c r="AP14" s="21"/>
      <c r="AQ14" s="21"/>
      <c r="AR14" s="19"/>
      <c r="BE14" s="30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29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31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31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36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30.6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42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43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44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45</v>
      </c>
      <c r="E29" s="45"/>
      <c r="F29" s="31" t="s">
        <v>46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47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48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49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50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51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52</v>
      </c>
      <c r="U35" s="51"/>
      <c r="V35" s="51"/>
      <c r="W35" s="51"/>
      <c r="X35" s="53" t="s">
        <v>53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138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 xml:space="preserve">Stavební úpravy křížové chodby,  Muzeum Českého lesa, Tachov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Tachov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66" t="str">
        <f>IF(AN8="","",AN8)</f>
        <v>24. 5. 2018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22.8" customHeight="1">
      <c r="B49" s="37"/>
      <c r="C49" s="31" t="s">
        <v>28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Muzeum Českého lesa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34</v>
      </c>
      <c r="AJ49" s="38"/>
      <c r="AK49" s="38"/>
      <c r="AL49" s="38"/>
      <c r="AM49" s="67" t="str">
        <f>IF(E17="","",E17)</f>
        <v>Ateliér Soukup Opl Švehla s.r.o.</v>
      </c>
      <c r="AN49" s="38"/>
      <c r="AO49" s="38"/>
      <c r="AP49" s="38"/>
      <c r="AQ49" s="38"/>
      <c r="AR49" s="42"/>
      <c r="AS49" s="68" t="s">
        <v>55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2.6" customHeight="1">
      <c r="B50" s="37"/>
      <c r="C50" s="31" t="s">
        <v>32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67" t="str">
        <f>IF(E20="","",E20)</f>
        <v>Tomáš Chlumecký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56</v>
      </c>
      <c r="D52" s="81"/>
      <c r="E52" s="81"/>
      <c r="F52" s="81"/>
      <c r="G52" s="81"/>
      <c r="H52" s="82"/>
      <c r="I52" s="83" t="s">
        <v>57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58</v>
      </c>
      <c r="AH52" s="81"/>
      <c r="AI52" s="81"/>
      <c r="AJ52" s="81"/>
      <c r="AK52" s="81"/>
      <c r="AL52" s="81"/>
      <c r="AM52" s="81"/>
      <c r="AN52" s="83" t="s">
        <v>59</v>
      </c>
      <c r="AO52" s="81"/>
      <c r="AP52" s="85"/>
      <c r="AQ52" s="86" t="s">
        <v>60</v>
      </c>
      <c r="AR52" s="42"/>
      <c r="AS52" s="87" t="s">
        <v>61</v>
      </c>
      <c r="AT52" s="88" t="s">
        <v>62</v>
      </c>
      <c r="AU52" s="88" t="s">
        <v>63</v>
      </c>
      <c r="AV52" s="88" t="s">
        <v>64</v>
      </c>
      <c r="AW52" s="88" t="s">
        <v>65</v>
      </c>
      <c r="AX52" s="88" t="s">
        <v>66</v>
      </c>
      <c r="AY52" s="88" t="s">
        <v>67</v>
      </c>
      <c r="AZ52" s="88" t="s">
        <v>68</v>
      </c>
      <c r="BA52" s="88" t="s">
        <v>69</v>
      </c>
      <c r="BB52" s="88" t="s">
        <v>70</v>
      </c>
      <c r="BC52" s="88" t="s">
        <v>71</v>
      </c>
      <c r="BD52" s="89" t="s">
        <v>72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73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ROUND(AG55+SUM(AG56:AG58),2)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ROUND(AS55+SUM(AS56:AS58),2)</f>
        <v>0</v>
      </c>
      <c r="AT54" s="101">
        <f>ROUND(SUM(AV54:AW54),2)</f>
        <v>0</v>
      </c>
      <c r="AU54" s="102">
        <f>ROUND(AU55+SUM(AU56:AU58),5)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ROUND(AZ55+SUM(AZ56:AZ58),2)</f>
        <v>0</v>
      </c>
      <c r="BA54" s="101">
        <f>ROUND(BA55+SUM(BA56:BA58),2)</f>
        <v>0</v>
      </c>
      <c r="BB54" s="101">
        <f>ROUND(BB55+SUM(BB56:BB58),2)</f>
        <v>0</v>
      </c>
      <c r="BC54" s="101">
        <f>ROUND(BC55+SUM(BC56:BC58),2)</f>
        <v>0</v>
      </c>
      <c r="BD54" s="103">
        <f>ROUND(BD55+SUM(BD56:BD58),2)</f>
        <v>0</v>
      </c>
      <c r="BS54" s="104" t="s">
        <v>74</v>
      </c>
      <c r="BT54" s="104" t="s">
        <v>75</v>
      </c>
      <c r="BU54" s="105" t="s">
        <v>76</v>
      </c>
      <c r="BV54" s="104" t="s">
        <v>77</v>
      </c>
      <c r="BW54" s="104" t="s">
        <v>5</v>
      </c>
      <c r="BX54" s="104" t="s">
        <v>78</v>
      </c>
      <c r="CL54" s="104" t="s">
        <v>1</v>
      </c>
    </row>
    <row r="55" spans="1:91" s="5" customFormat="1" ht="14.4" customHeight="1">
      <c r="A55" s="106" t="s">
        <v>79</v>
      </c>
      <c r="B55" s="107"/>
      <c r="C55" s="108"/>
      <c r="D55" s="109" t="s">
        <v>80</v>
      </c>
      <c r="E55" s="109"/>
      <c r="F55" s="109"/>
      <c r="G55" s="109"/>
      <c r="H55" s="109"/>
      <c r="I55" s="110"/>
      <c r="J55" s="109" t="s">
        <v>81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'00 - Vedlejší náklady'!J30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82</v>
      </c>
      <c r="AR55" s="113"/>
      <c r="AS55" s="114">
        <v>0</v>
      </c>
      <c r="AT55" s="115">
        <f>ROUND(SUM(AV55:AW55),2)</f>
        <v>0</v>
      </c>
      <c r="AU55" s="116">
        <f>'00 - Vedlejší náklady'!P80</f>
        <v>0</v>
      </c>
      <c r="AV55" s="115">
        <f>'00 - Vedlejší náklady'!J33</f>
        <v>0</v>
      </c>
      <c r="AW55" s="115">
        <f>'00 - Vedlejší náklady'!J34</f>
        <v>0</v>
      </c>
      <c r="AX55" s="115">
        <f>'00 - Vedlejší náklady'!J35</f>
        <v>0</v>
      </c>
      <c r="AY55" s="115">
        <f>'00 - Vedlejší náklady'!J36</f>
        <v>0</v>
      </c>
      <c r="AZ55" s="115">
        <f>'00 - Vedlejší náklady'!F33</f>
        <v>0</v>
      </c>
      <c r="BA55" s="115">
        <f>'00 - Vedlejší náklady'!F34</f>
        <v>0</v>
      </c>
      <c r="BB55" s="115">
        <f>'00 - Vedlejší náklady'!F35</f>
        <v>0</v>
      </c>
      <c r="BC55" s="115">
        <f>'00 - Vedlejší náklady'!F36</f>
        <v>0</v>
      </c>
      <c r="BD55" s="117">
        <f>'00 - Vedlejší náklady'!F37</f>
        <v>0</v>
      </c>
      <c r="BT55" s="118" t="s">
        <v>21</v>
      </c>
      <c r="BV55" s="118" t="s">
        <v>77</v>
      </c>
      <c r="BW55" s="118" t="s">
        <v>83</v>
      </c>
      <c r="BX55" s="118" t="s">
        <v>5</v>
      </c>
      <c r="CL55" s="118" t="s">
        <v>1</v>
      </c>
      <c r="CM55" s="118" t="s">
        <v>84</v>
      </c>
    </row>
    <row r="56" spans="1:91" s="5" customFormat="1" ht="14.4" customHeight="1">
      <c r="A56" s="106" t="s">
        <v>79</v>
      </c>
      <c r="B56" s="107"/>
      <c r="C56" s="108"/>
      <c r="D56" s="109" t="s">
        <v>85</v>
      </c>
      <c r="E56" s="109"/>
      <c r="F56" s="109"/>
      <c r="G56" s="109"/>
      <c r="H56" s="109"/>
      <c r="I56" s="110"/>
      <c r="J56" s="109" t="s">
        <v>86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'01 - Architektonicko stav...'!J30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87</v>
      </c>
      <c r="AR56" s="113"/>
      <c r="AS56" s="114">
        <v>0</v>
      </c>
      <c r="AT56" s="115">
        <f>ROUND(SUM(AV56:AW56),2)</f>
        <v>0</v>
      </c>
      <c r="AU56" s="116">
        <f>'01 - Architektonicko stav...'!P98</f>
        <v>0</v>
      </c>
      <c r="AV56" s="115">
        <f>'01 - Architektonicko stav...'!J33</f>
        <v>0</v>
      </c>
      <c r="AW56" s="115">
        <f>'01 - Architektonicko stav...'!J34</f>
        <v>0</v>
      </c>
      <c r="AX56" s="115">
        <f>'01 - Architektonicko stav...'!J35</f>
        <v>0</v>
      </c>
      <c r="AY56" s="115">
        <f>'01 - Architektonicko stav...'!J36</f>
        <v>0</v>
      </c>
      <c r="AZ56" s="115">
        <f>'01 - Architektonicko stav...'!F33</f>
        <v>0</v>
      </c>
      <c r="BA56" s="115">
        <f>'01 - Architektonicko stav...'!F34</f>
        <v>0</v>
      </c>
      <c r="BB56" s="115">
        <f>'01 - Architektonicko stav...'!F35</f>
        <v>0</v>
      </c>
      <c r="BC56" s="115">
        <f>'01 - Architektonicko stav...'!F36</f>
        <v>0</v>
      </c>
      <c r="BD56" s="117">
        <f>'01 - Architektonicko stav...'!F37</f>
        <v>0</v>
      </c>
      <c r="BT56" s="118" t="s">
        <v>21</v>
      </c>
      <c r="BV56" s="118" t="s">
        <v>77</v>
      </c>
      <c r="BW56" s="118" t="s">
        <v>88</v>
      </c>
      <c r="BX56" s="118" t="s">
        <v>5</v>
      </c>
      <c r="CL56" s="118" t="s">
        <v>1</v>
      </c>
      <c r="CM56" s="118" t="s">
        <v>84</v>
      </c>
    </row>
    <row r="57" spans="1:91" s="5" customFormat="1" ht="26.4" customHeight="1">
      <c r="A57" s="106" t="s">
        <v>79</v>
      </c>
      <c r="B57" s="107"/>
      <c r="C57" s="108"/>
      <c r="D57" s="109" t="s">
        <v>89</v>
      </c>
      <c r="E57" s="109"/>
      <c r="F57" s="109"/>
      <c r="G57" s="109"/>
      <c r="H57" s="109"/>
      <c r="I57" s="110"/>
      <c r="J57" s="109" t="s">
        <v>90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'03 - Zařízení silnoproudé...'!J30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87</v>
      </c>
      <c r="AR57" s="113"/>
      <c r="AS57" s="114">
        <v>0</v>
      </c>
      <c r="AT57" s="115">
        <f>ROUND(SUM(AV57:AW57),2)</f>
        <v>0</v>
      </c>
      <c r="AU57" s="116">
        <f>'03 - Zařízení silnoproudé...'!P84</f>
        <v>0</v>
      </c>
      <c r="AV57" s="115">
        <f>'03 - Zařízení silnoproudé...'!J33</f>
        <v>0</v>
      </c>
      <c r="AW57" s="115">
        <f>'03 - Zařízení silnoproudé...'!J34</f>
        <v>0</v>
      </c>
      <c r="AX57" s="115">
        <f>'03 - Zařízení silnoproudé...'!J35</f>
        <v>0</v>
      </c>
      <c r="AY57" s="115">
        <f>'03 - Zařízení silnoproudé...'!J36</f>
        <v>0</v>
      </c>
      <c r="AZ57" s="115">
        <f>'03 - Zařízení silnoproudé...'!F33</f>
        <v>0</v>
      </c>
      <c r="BA57" s="115">
        <f>'03 - Zařízení silnoproudé...'!F34</f>
        <v>0</v>
      </c>
      <c r="BB57" s="115">
        <f>'03 - Zařízení silnoproudé...'!F35</f>
        <v>0</v>
      </c>
      <c r="BC57" s="115">
        <f>'03 - Zařízení silnoproudé...'!F36</f>
        <v>0</v>
      </c>
      <c r="BD57" s="117">
        <f>'03 - Zařízení silnoproudé...'!F37</f>
        <v>0</v>
      </c>
      <c r="BT57" s="118" t="s">
        <v>21</v>
      </c>
      <c r="BV57" s="118" t="s">
        <v>77</v>
      </c>
      <c r="BW57" s="118" t="s">
        <v>91</v>
      </c>
      <c r="BX57" s="118" t="s">
        <v>5</v>
      </c>
      <c r="CL57" s="118" t="s">
        <v>1</v>
      </c>
      <c r="CM57" s="118" t="s">
        <v>84</v>
      </c>
    </row>
    <row r="58" spans="2:91" s="5" customFormat="1" ht="26.4" customHeight="1">
      <c r="B58" s="107"/>
      <c r="C58" s="108"/>
      <c r="D58" s="109" t="s">
        <v>92</v>
      </c>
      <c r="E58" s="109"/>
      <c r="F58" s="109"/>
      <c r="G58" s="109"/>
      <c r="H58" s="109"/>
      <c r="I58" s="110"/>
      <c r="J58" s="109" t="s">
        <v>93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9">
        <f>ROUND(SUM(AG59:AG60),2)</f>
        <v>0</v>
      </c>
      <c r="AH58" s="110"/>
      <c r="AI58" s="110"/>
      <c r="AJ58" s="110"/>
      <c r="AK58" s="110"/>
      <c r="AL58" s="110"/>
      <c r="AM58" s="110"/>
      <c r="AN58" s="111">
        <f>SUM(AG58,AT58)</f>
        <v>0</v>
      </c>
      <c r="AO58" s="110"/>
      <c r="AP58" s="110"/>
      <c r="AQ58" s="112" t="s">
        <v>87</v>
      </c>
      <c r="AR58" s="113"/>
      <c r="AS58" s="114">
        <f>ROUND(SUM(AS59:AS60),2)</f>
        <v>0</v>
      </c>
      <c r="AT58" s="115">
        <f>ROUND(SUM(AV58:AW58),2)</f>
        <v>0</v>
      </c>
      <c r="AU58" s="116">
        <f>ROUND(SUM(AU59:AU60),5)</f>
        <v>0</v>
      </c>
      <c r="AV58" s="115">
        <f>ROUND(AZ58*L29,2)</f>
        <v>0</v>
      </c>
      <c r="AW58" s="115">
        <f>ROUND(BA58*L30,2)</f>
        <v>0</v>
      </c>
      <c r="AX58" s="115">
        <f>ROUND(BB58*L29,2)</f>
        <v>0</v>
      </c>
      <c r="AY58" s="115">
        <f>ROUND(BC58*L30,2)</f>
        <v>0</v>
      </c>
      <c r="AZ58" s="115">
        <f>ROUND(SUM(AZ59:AZ60),2)</f>
        <v>0</v>
      </c>
      <c r="BA58" s="115">
        <f>ROUND(SUM(BA59:BA60),2)</f>
        <v>0</v>
      </c>
      <c r="BB58" s="115">
        <f>ROUND(SUM(BB59:BB60),2)</f>
        <v>0</v>
      </c>
      <c r="BC58" s="115">
        <f>ROUND(SUM(BC59:BC60),2)</f>
        <v>0</v>
      </c>
      <c r="BD58" s="117">
        <f>ROUND(SUM(BD59:BD60),2)</f>
        <v>0</v>
      </c>
      <c r="BS58" s="118" t="s">
        <v>74</v>
      </c>
      <c r="BT58" s="118" t="s">
        <v>21</v>
      </c>
      <c r="BU58" s="118" t="s">
        <v>76</v>
      </c>
      <c r="BV58" s="118" t="s">
        <v>77</v>
      </c>
      <c r="BW58" s="118" t="s">
        <v>94</v>
      </c>
      <c r="BX58" s="118" t="s">
        <v>5</v>
      </c>
      <c r="CL58" s="118" t="s">
        <v>1</v>
      </c>
      <c r="CM58" s="118" t="s">
        <v>84</v>
      </c>
    </row>
    <row r="59" spans="1:90" s="6" customFormat="1" ht="14.4" customHeight="1">
      <c r="A59" s="106" t="s">
        <v>79</v>
      </c>
      <c r="B59" s="120"/>
      <c r="C59" s="121"/>
      <c r="D59" s="121"/>
      <c r="E59" s="122" t="s">
        <v>95</v>
      </c>
      <c r="F59" s="122"/>
      <c r="G59" s="122"/>
      <c r="H59" s="122"/>
      <c r="I59" s="122"/>
      <c r="J59" s="121"/>
      <c r="K59" s="122" t="s">
        <v>96</v>
      </c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3">
        <f>'04.1 - CCTV + Strukturova...'!J32</f>
        <v>0</v>
      </c>
      <c r="AH59" s="121"/>
      <c r="AI59" s="121"/>
      <c r="AJ59" s="121"/>
      <c r="AK59" s="121"/>
      <c r="AL59" s="121"/>
      <c r="AM59" s="121"/>
      <c r="AN59" s="123">
        <f>SUM(AG59,AT59)</f>
        <v>0</v>
      </c>
      <c r="AO59" s="121"/>
      <c r="AP59" s="121"/>
      <c r="AQ59" s="124" t="s">
        <v>97</v>
      </c>
      <c r="AR59" s="125"/>
      <c r="AS59" s="126">
        <v>0</v>
      </c>
      <c r="AT59" s="127">
        <f>ROUND(SUM(AV59:AW59),2)</f>
        <v>0</v>
      </c>
      <c r="AU59" s="128">
        <f>'04.1 - CCTV + Strukturova...'!P93</f>
        <v>0</v>
      </c>
      <c r="AV59" s="127">
        <f>'04.1 - CCTV + Strukturova...'!J35</f>
        <v>0</v>
      </c>
      <c r="AW59" s="127">
        <f>'04.1 - CCTV + Strukturova...'!J36</f>
        <v>0</v>
      </c>
      <c r="AX59" s="127">
        <f>'04.1 - CCTV + Strukturova...'!J37</f>
        <v>0</v>
      </c>
      <c r="AY59" s="127">
        <f>'04.1 - CCTV + Strukturova...'!J38</f>
        <v>0</v>
      </c>
      <c r="AZ59" s="127">
        <f>'04.1 - CCTV + Strukturova...'!F35</f>
        <v>0</v>
      </c>
      <c r="BA59" s="127">
        <f>'04.1 - CCTV + Strukturova...'!F36</f>
        <v>0</v>
      </c>
      <c r="BB59" s="127">
        <f>'04.1 - CCTV + Strukturova...'!F37</f>
        <v>0</v>
      </c>
      <c r="BC59" s="127">
        <f>'04.1 - CCTV + Strukturova...'!F38</f>
        <v>0</v>
      </c>
      <c r="BD59" s="129">
        <f>'04.1 - CCTV + Strukturova...'!F39</f>
        <v>0</v>
      </c>
      <c r="BT59" s="130" t="s">
        <v>84</v>
      </c>
      <c r="BV59" s="130" t="s">
        <v>77</v>
      </c>
      <c r="BW59" s="130" t="s">
        <v>98</v>
      </c>
      <c r="BX59" s="130" t="s">
        <v>94</v>
      </c>
      <c r="CL59" s="130" t="s">
        <v>1</v>
      </c>
    </row>
    <row r="60" spans="1:90" s="6" customFormat="1" ht="24" customHeight="1">
      <c r="A60" s="106" t="s">
        <v>79</v>
      </c>
      <c r="B60" s="120"/>
      <c r="C60" s="121"/>
      <c r="D60" s="121"/>
      <c r="E60" s="122" t="s">
        <v>99</v>
      </c>
      <c r="F60" s="122"/>
      <c r="G60" s="122"/>
      <c r="H60" s="122"/>
      <c r="I60" s="122"/>
      <c r="J60" s="121"/>
      <c r="K60" s="122" t="s">
        <v>100</v>
      </c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3">
        <f>'04.2 - Poplachový zabezpe...'!J32</f>
        <v>0</v>
      </c>
      <c r="AH60" s="121"/>
      <c r="AI60" s="121"/>
      <c r="AJ60" s="121"/>
      <c r="AK60" s="121"/>
      <c r="AL60" s="121"/>
      <c r="AM60" s="121"/>
      <c r="AN60" s="123">
        <f>SUM(AG60,AT60)</f>
        <v>0</v>
      </c>
      <c r="AO60" s="121"/>
      <c r="AP60" s="121"/>
      <c r="AQ60" s="124" t="s">
        <v>97</v>
      </c>
      <c r="AR60" s="125"/>
      <c r="AS60" s="131">
        <v>0</v>
      </c>
      <c r="AT60" s="132">
        <f>ROUND(SUM(AV60:AW60),2)</f>
        <v>0</v>
      </c>
      <c r="AU60" s="133">
        <f>'04.2 - Poplachový zabezpe...'!P92</f>
        <v>0</v>
      </c>
      <c r="AV60" s="132">
        <f>'04.2 - Poplachový zabezpe...'!J35</f>
        <v>0</v>
      </c>
      <c r="AW60" s="132">
        <f>'04.2 - Poplachový zabezpe...'!J36</f>
        <v>0</v>
      </c>
      <c r="AX60" s="132">
        <f>'04.2 - Poplachový zabezpe...'!J37</f>
        <v>0</v>
      </c>
      <c r="AY60" s="132">
        <f>'04.2 - Poplachový zabezpe...'!J38</f>
        <v>0</v>
      </c>
      <c r="AZ60" s="132">
        <f>'04.2 - Poplachový zabezpe...'!F35</f>
        <v>0</v>
      </c>
      <c r="BA60" s="132">
        <f>'04.2 - Poplachový zabezpe...'!F36</f>
        <v>0</v>
      </c>
      <c r="BB60" s="132">
        <f>'04.2 - Poplachový zabezpe...'!F37</f>
        <v>0</v>
      </c>
      <c r="BC60" s="132">
        <f>'04.2 - Poplachový zabezpe...'!F38</f>
        <v>0</v>
      </c>
      <c r="BD60" s="134">
        <f>'04.2 - Poplachový zabezpe...'!F39</f>
        <v>0</v>
      </c>
      <c r="BT60" s="130" t="s">
        <v>84</v>
      </c>
      <c r="BV60" s="130" t="s">
        <v>77</v>
      </c>
      <c r="BW60" s="130" t="s">
        <v>101</v>
      </c>
      <c r="BX60" s="130" t="s">
        <v>94</v>
      </c>
      <c r="CL60" s="130" t="s">
        <v>1</v>
      </c>
    </row>
    <row r="61" spans="2:44" s="1" customFormat="1" ht="30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2"/>
    </row>
    <row r="62" spans="2:44" s="1" customFormat="1" ht="6.95" customHeight="1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42"/>
    </row>
  </sheetData>
  <sheetProtection password="CC35" sheet="1" objects="1" scenarios="1" formatColumns="0" formatRows="0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E59:I59"/>
    <mergeCell ref="K59:AF59"/>
    <mergeCell ref="E60:I60"/>
    <mergeCell ref="K60:AF60"/>
  </mergeCells>
  <hyperlinks>
    <hyperlink ref="A55" location="'00 - Vedlejší náklady'!C2" display="/"/>
    <hyperlink ref="A56" location="'01 - Architektonicko stav...'!C2" display="/"/>
    <hyperlink ref="A57" location="'03 - Zařízení silnoproudé...'!C2" display="/"/>
    <hyperlink ref="A59" location="'04.1 - CCTV + Strukturova...'!C2" display="/"/>
    <hyperlink ref="A60" location="'04.2 - Poplachový zabezp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5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83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spans="2:46" ht="24.95" customHeight="1">
      <c r="B4" s="19"/>
      <c r="D4" s="139" t="s">
        <v>102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spans="2:12" s="1" customFormat="1" ht="12" customHeight="1">
      <c r="B8" s="42"/>
      <c r="D8" s="140" t="s">
        <v>103</v>
      </c>
      <c r="I8" s="142"/>
      <c r="L8" s="42"/>
    </row>
    <row r="9" spans="2:12" s="1" customFormat="1" ht="36.95" customHeight="1">
      <c r="B9" s="42"/>
      <c r="E9" s="143" t="s">
        <v>104</v>
      </c>
      <c r="F9" s="1"/>
      <c r="G9" s="1"/>
      <c r="H9" s="1"/>
      <c r="I9" s="142"/>
      <c r="L9" s="42"/>
    </row>
    <row r="10" spans="2:12" s="1" customFormat="1" ht="12">
      <c r="B10" s="42"/>
      <c r="I10" s="142"/>
      <c r="L10" s="42"/>
    </row>
    <row r="11" spans="2:12" s="1" customFormat="1" ht="12" customHeight="1">
      <c r="B11" s="42"/>
      <c r="D11" s="140" t="s">
        <v>19</v>
      </c>
      <c r="F11" s="16" t="s">
        <v>1</v>
      </c>
      <c r="I11" s="144" t="s">
        <v>20</v>
      </c>
      <c r="J11" s="16" t="s">
        <v>1</v>
      </c>
      <c r="L11" s="42"/>
    </row>
    <row r="12" spans="2:12" s="1" customFormat="1" ht="12" customHeight="1">
      <c r="B12" s="42"/>
      <c r="D12" s="140" t="s">
        <v>22</v>
      </c>
      <c r="F12" s="16" t="s">
        <v>105</v>
      </c>
      <c r="I12" s="144" t="s">
        <v>24</v>
      </c>
      <c r="J12" s="145" t="str">
        <f>'Rekapitulace stavby'!AN8</f>
        <v>24. 5. 2018</v>
      </c>
      <c r="L12" s="42"/>
    </row>
    <row r="13" spans="2:12" s="1" customFormat="1" ht="10.8" customHeight="1">
      <c r="B13" s="42"/>
      <c r="I13" s="142"/>
      <c r="L13" s="42"/>
    </row>
    <row r="14" spans="2:12" s="1" customFormat="1" ht="12" customHeight="1">
      <c r="B14" s="42"/>
      <c r="D14" s="140" t="s">
        <v>28</v>
      </c>
      <c r="I14" s="144" t="s">
        <v>29</v>
      </c>
      <c r="J14" s="16" t="str">
        <f>IF('Rekapitulace stavby'!AN10="","",'Rekapitulace stavby'!AN10)</f>
        <v/>
      </c>
      <c r="L14" s="42"/>
    </row>
    <row r="15" spans="2:12" s="1" customFormat="1" ht="18" customHeight="1">
      <c r="B15" s="42"/>
      <c r="E15" s="16" t="str">
        <f>IF('Rekapitulace stavby'!E11="","",'Rekapitulace stavby'!E11)</f>
        <v>Muzeum Českého lesa</v>
      </c>
      <c r="I15" s="144" t="s">
        <v>31</v>
      </c>
      <c r="J15" s="16" t="str">
        <f>IF('Rekapitulace stavby'!AN11="","",'Rekapitulace stavby'!AN11)</f>
        <v/>
      </c>
      <c r="L15" s="42"/>
    </row>
    <row r="16" spans="2:12" s="1" customFormat="1" ht="6.95" customHeight="1">
      <c r="B16" s="42"/>
      <c r="I16" s="142"/>
      <c r="L16" s="42"/>
    </row>
    <row r="17" spans="2:12" s="1" customFormat="1" ht="12" customHeight="1">
      <c r="B17" s="42"/>
      <c r="D17" s="140" t="s">
        <v>32</v>
      </c>
      <c r="I17" s="144" t="s">
        <v>29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44" t="s">
        <v>31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2"/>
      <c r="L19" s="42"/>
    </row>
    <row r="20" spans="2:12" s="1" customFormat="1" ht="12" customHeight="1">
      <c r="B20" s="42"/>
      <c r="D20" s="140" t="s">
        <v>34</v>
      </c>
      <c r="I20" s="144" t="s">
        <v>29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>Ateliér Soukup Opl Švehla s.r.o.</v>
      </c>
      <c r="I21" s="144" t="s">
        <v>31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42"/>
      <c r="L22" s="42"/>
    </row>
    <row r="23" spans="2:12" s="1" customFormat="1" ht="12" customHeight="1">
      <c r="B23" s="42"/>
      <c r="D23" s="140" t="s">
        <v>37</v>
      </c>
      <c r="I23" s="144" t="s">
        <v>29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>Tomáš Chlumecký</v>
      </c>
      <c r="I24" s="144" t="s">
        <v>31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42"/>
      <c r="L25" s="42"/>
    </row>
    <row r="26" spans="2:12" s="1" customFormat="1" ht="12" customHeight="1">
      <c r="B26" s="42"/>
      <c r="D26" s="140" t="s">
        <v>39</v>
      </c>
      <c r="I26" s="142"/>
      <c r="L26" s="42"/>
    </row>
    <row r="27" spans="2:12" s="7" customFormat="1" ht="14.4" customHeight="1">
      <c r="B27" s="146"/>
      <c r="E27" s="147" t="s">
        <v>1</v>
      </c>
      <c r="F27" s="147"/>
      <c r="G27" s="147"/>
      <c r="H27" s="147"/>
      <c r="I27" s="148"/>
      <c r="L27" s="146"/>
    </row>
    <row r="28" spans="2:12" s="1" customFormat="1" ht="6.95" customHeight="1">
      <c r="B28" s="42"/>
      <c r="I28" s="142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pans="2:12" s="1" customFormat="1" ht="25.4" customHeight="1">
      <c r="B30" s="42"/>
      <c r="D30" s="150" t="s">
        <v>41</v>
      </c>
      <c r="I30" s="142"/>
      <c r="J30" s="151">
        <f>ROUND(J80,2)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14.4" customHeight="1">
      <c r="B32" s="42"/>
      <c r="F32" s="152" t="s">
        <v>43</v>
      </c>
      <c r="I32" s="153" t="s">
        <v>42</v>
      </c>
      <c r="J32" s="152" t="s">
        <v>44</v>
      </c>
      <c r="L32" s="42"/>
    </row>
    <row r="33" spans="2:12" s="1" customFormat="1" ht="14.4" customHeight="1">
      <c r="B33" s="42"/>
      <c r="D33" s="140" t="s">
        <v>45</v>
      </c>
      <c r="E33" s="140" t="s">
        <v>46</v>
      </c>
      <c r="F33" s="154">
        <f>ROUND((SUM(BE80:BE97)),2)</f>
        <v>0</v>
      </c>
      <c r="I33" s="155">
        <v>0.21</v>
      </c>
      <c r="J33" s="154">
        <f>ROUND(((SUM(BE80:BE97))*I33),2)</f>
        <v>0</v>
      </c>
      <c r="L33" s="42"/>
    </row>
    <row r="34" spans="2:12" s="1" customFormat="1" ht="14.4" customHeight="1">
      <c r="B34" s="42"/>
      <c r="E34" s="140" t="s">
        <v>47</v>
      </c>
      <c r="F34" s="154">
        <f>ROUND((SUM(BF80:BF97)),2)</f>
        <v>0</v>
      </c>
      <c r="I34" s="155">
        <v>0.15</v>
      </c>
      <c r="J34" s="154">
        <f>ROUND(((SUM(BF80:BF97))*I34),2)</f>
        <v>0</v>
      </c>
      <c r="L34" s="42"/>
    </row>
    <row r="35" spans="2:12" s="1" customFormat="1" ht="14.4" customHeight="1" hidden="1">
      <c r="B35" s="42"/>
      <c r="E35" s="140" t="s">
        <v>48</v>
      </c>
      <c r="F35" s="154">
        <f>ROUND((SUM(BG80:BG97)),2)</f>
        <v>0</v>
      </c>
      <c r="I35" s="155">
        <v>0.21</v>
      </c>
      <c r="J35" s="154">
        <f>0</f>
        <v>0</v>
      </c>
      <c r="L35" s="42"/>
    </row>
    <row r="36" spans="2:12" s="1" customFormat="1" ht="14.4" customHeight="1" hidden="1">
      <c r="B36" s="42"/>
      <c r="E36" s="140" t="s">
        <v>49</v>
      </c>
      <c r="F36" s="154">
        <f>ROUND((SUM(BH80:BH97)),2)</f>
        <v>0</v>
      </c>
      <c r="I36" s="155">
        <v>0.15</v>
      </c>
      <c r="J36" s="154">
        <f>0</f>
        <v>0</v>
      </c>
      <c r="L36" s="42"/>
    </row>
    <row r="37" spans="2:12" s="1" customFormat="1" ht="14.4" customHeight="1" hidden="1">
      <c r="B37" s="42"/>
      <c r="E37" s="140" t="s">
        <v>50</v>
      </c>
      <c r="F37" s="154">
        <f>ROUND((SUM(BI80:BI97)),2)</f>
        <v>0</v>
      </c>
      <c r="I37" s="155">
        <v>0</v>
      </c>
      <c r="J37" s="154">
        <f>0</f>
        <v>0</v>
      </c>
      <c r="L37" s="42"/>
    </row>
    <row r="38" spans="2:12" s="1" customFormat="1" ht="6.95" customHeight="1">
      <c r="B38" s="42"/>
      <c r="I38" s="142"/>
      <c r="L38" s="42"/>
    </row>
    <row r="39" spans="2:12" s="1" customFormat="1" ht="25.4" customHeight="1">
      <c r="B39" s="42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42"/>
    </row>
    <row r="40" spans="2:12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4" spans="2:12" s="1" customFormat="1" ht="6.95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pans="2:12" s="1" customFormat="1" ht="24.95" customHeight="1">
      <c r="B45" s="37"/>
      <c r="C45" s="22" t="s">
        <v>106</v>
      </c>
      <c r="D45" s="38"/>
      <c r="E45" s="38"/>
      <c r="F45" s="38"/>
      <c r="G45" s="38"/>
      <c r="H45" s="38"/>
      <c r="I45" s="142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14.4" customHeight="1">
      <c r="B48" s="37"/>
      <c r="C48" s="38"/>
      <c r="D48" s="38"/>
      <c r="E48" s="170" t="str">
        <f>E7</f>
        <v xml:space="preserve">Stavební úpravy křížové chodby,  Muzeum Českého lesa, Tachov</v>
      </c>
      <c r="F48" s="31"/>
      <c r="G48" s="31"/>
      <c r="H48" s="31"/>
      <c r="I48" s="142"/>
      <c r="J48" s="38"/>
      <c r="K48" s="38"/>
      <c r="L48" s="42"/>
    </row>
    <row r="49" spans="2:12" s="1" customFormat="1" ht="12" customHeight="1">
      <c r="B49" s="37"/>
      <c r="C49" s="31" t="s">
        <v>103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4.4" customHeight="1">
      <c r="B50" s="37"/>
      <c r="C50" s="38"/>
      <c r="D50" s="38"/>
      <c r="E50" s="63" t="str">
        <f>E9</f>
        <v>00 - Vedlejší náklady</v>
      </c>
      <c r="F50" s="38"/>
      <c r="G50" s="38"/>
      <c r="H50" s="38"/>
      <c r="I50" s="142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 xml:space="preserve"> </v>
      </c>
      <c r="G52" s="38"/>
      <c r="H52" s="38"/>
      <c r="I52" s="144" t="s">
        <v>24</v>
      </c>
      <c r="J52" s="66" t="str">
        <f>IF(J12="","",J12)</f>
        <v>24. 5. 2018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22.8" customHeight="1">
      <c r="B54" s="37"/>
      <c r="C54" s="31" t="s">
        <v>28</v>
      </c>
      <c r="D54" s="38"/>
      <c r="E54" s="38"/>
      <c r="F54" s="26" t="str">
        <f>E15</f>
        <v>Muzeum Českého lesa</v>
      </c>
      <c r="G54" s="38"/>
      <c r="H54" s="38"/>
      <c r="I54" s="144" t="s">
        <v>34</v>
      </c>
      <c r="J54" s="35" t="str">
        <f>E21</f>
        <v>Ateliér Soukup Opl Švehla s.r.o.</v>
      </c>
      <c r="K54" s="38"/>
      <c r="L54" s="42"/>
    </row>
    <row r="55" spans="2:12" s="1" customFormat="1" ht="12.6" customHeight="1">
      <c r="B55" s="37"/>
      <c r="C55" s="31" t="s">
        <v>32</v>
      </c>
      <c r="D55" s="38"/>
      <c r="E55" s="38"/>
      <c r="F55" s="26" t="str">
        <f>IF(E18="","",E18)</f>
        <v>Vyplň údaj</v>
      </c>
      <c r="G55" s="38"/>
      <c r="H55" s="38"/>
      <c r="I55" s="144" t="s">
        <v>37</v>
      </c>
      <c r="J55" s="35" t="str">
        <f>E24</f>
        <v>Tomáš Chlumecký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pans="2:12" s="1" customFormat="1" ht="29.25" customHeight="1">
      <c r="B57" s="37"/>
      <c r="C57" s="171" t="s">
        <v>107</v>
      </c>
      <c r="D57" s="172"/>
      <c r="E57" s="172"/>
      <c r="F57" s="172"/>
      <c r="G57" s="172"/>
      <c r="H57" s="172"/>
      <c r="I57" s="173"/>
      <c r="J57" s="174" t="s">
        <v>108</v>
      </c>
      <c r="K57" s="172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pans="2:47" s="1" customFormat="1" ht="22.8" customHeight="1">
      <c r="B59" s="37"/>
      <c r="C59" s="175" t="s">
        <v>109</v>
      </c>
      <c r="D59" s="38"/>
      <c r="E59" s="38"/>
      <c r="F59" s="38"/>
      <c r="G59" s="38"/>
      <c r="H59" s="38"/>
      <c r="I59" s="142"/>
      <c r="J59" s="97">
        <f>J80</f>
        <v>0</v>
      </c>
      <c r="K59" s="38"/>
      <c r="L59" s="42"/>
      <c r="AU59" s="16" t="s">
        <v>110</v>
      </c>
    </row>
    <row r="60" spans="2:12" s="8" customFormat="1" ht="24.95" customHeight="1">
      <c r="B60" s="176"/>
      <c r="C60" s="177"/>
      <c r="D60" s="178" t="s">
        <v>111</v>
      </c>
      <c r="E60" s="179"/>
      <c r="F60" s="179"/>
      <c r="G60" s="179"/>
      <c r="H60" s="179"/>
      <c r="I60" s="180"/>
      <c r="J60" s="181">
        <f>J81</f>
        <v>0</v>
      </c>
      <c r="K60" s="177"/>
      <c r="L60" s="182"/>
    </row>
    <row r="61" spans="2:12" s="1" customFormat="1" ht="21.8" customHeight="1">
      <c r="B61" s="37"/>
      <c r="C61" s="38"/>
      <c r="D61" s="38"/>
      <c r="E61" s="38"/>
      <c r="F61" s="38"/>
      <c r="G61" s="38"/>
      <c r="H61" s="38"/>
      <c r="I61" s="142"/>
      <c r="J61" s="38"/>
      <c r="K61" s="38"/>
      <c r="L61" s="42"/>
    </row>
    <row r="62" spans="2:12" s="1" customFormat="1" ht="6.95" customHeight="1">
      <c r="B62" s="56"/>
      <c r="C62" s="57"/>
      <c r="D62" s="57"/>
      <c r="E62" s="57"/>
      <c r="F62" s="57"/>
      <c r="G62" s="57"/>
      <c r="H62" s="57"/>
      <c r="I62" s="166"/>
      <c r="J62" s="57"/>
      <c r="K62" s="57"/>
      <c r="L62" s="42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9"/>
      <c r="J66" s="59"/>
      <c r="K66" s="59"/>
      <c r="L66" s="42"/>
    </row>
    <row r="67" spans="2:12" s="1" customFormat="1" ht="24.95" customHeight="1">
      <c r="B67" s="37"/>
      <c r="C67" s="22" t="s">
        <v>112</v>
      </c>
      <c r="D67" s="38"/>
      <c r="E67" s="38"/>
      <c r="F67" s="38"/>
      <c r="G67" s="38"/>
      <c r="H67" s="38"/>
      <c r="I67" s="142"/>
      <c r="J67" s="38"/>
      <c r="K67" s="38"/>
      <c r="L67" s="42"/>
    </row>
    <row r="68" spans="2:12" s="1" customFormat="1" ht="6.95" customHeight="1">
      <c r="B68" s="37"/>
      <c r="C68" s="38"/>
      <c r="D68" s="38"/>
      <c r="E68" s="38"/>
      <c r="F68" s="38"/>
      <c r="G68" s="38"/>
      <c r="H68" s="38"/>
      <c r="I68" s="142"/>
      <c r="J68" s="38"/>
      <c r="K68" s="38"/>
      <c r="L68" s="42"/>
    </row>
    <row r="69" spans="2:12" s="1" customFormat="1" ht="12" customHeight="1">
      <c r="B69" s="37"/>
      <c r="C69" s="31" t="s">
        <v>16</v>
      </c>
      <c r="D69" s="38"/>
      <c r="E69" s="38"/>
      <c r="F69" s="38"/>
      <c r="G69" s="38"/>
      <c r="H69" s="38"/>
      <c r="I69" s="142"/>
      <c r="J69" s="38"/>
      <c r="K69" s="38"/>
      <c r="L69" s="42"/>
    </row>
    <row r="70" spans="2:12" s="1" customFormat="1" ht="14.4" customHeight="1">
      <c r="B70" s="37"/>
      <c r="C70" s="38"/>
      <c r="D70" s="38"/>
      <c r="E70" s="170" t="str">
        <f>E7</f>
        <v xml:space="preserve">Stavební úpravy křížové chodby,  Muzeum Českého lesa, Tachov</v>
      </c>
      <c r="F70" s="31"/>
      <c r="G70" s="31"/>
      <c r="H70" s="31"/>
      <c r="I70" s="142"/>
      <c r="J70" s="38"/>
      <c r="K70" s="38"/>
      <c r="L70" s="42"/>
    </row>
    <row r="71" spans="2:12" s="1" customFormat="1" ht="12" customHeight="1">
      <c r="B71" s="37"/>
      <c r="C71" s="31" t="s">
        <v>103</v>
      </c>
      <c r="D71" s="38"/>
      <c r="E71" s="38"/>
      <c r="F71" s="38"/>
      <c r="G71" s="38"/>
      <c r="H71" s="38"/>
      <c r="I71" s="142"/>
      <c r="J71" s="38"/>
      <c r="K71" s="38"/>
      <c r="L71" s="42"/>
    </row>
    <row r="72" spans="2:12" s="1" customFormat="1" ht="14.4" customHeight="1">
      <c r="B72" s="37"/>
      <c r="C72" s="38"/>
      <c r="D72" s="38"/>
      <c r="E72" s="63" t="str">
        <f>E9</f>
        <v>00 - Vedlejší náklady</v>
      </c>
      <c r="F72" s="38"/>
      <c r="G72" s="38"/>
      <c r="H72" s="38"/>
      <c r="I72" s="142"/>
      <c r="J72" s="38"/>
      <c r="K72" s="38"/>
      <c r="L72" s="42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142"/>
      <c r="J73" s="38"/>
      <c r="K73" s="38"/>
      <c r="L73" s="42"/>
    </row>
    <row r="74" spans="2:12" s="1" customFormat="1" ht="12" customHeight="1">
      <c r="B74" s="37"/>
      <c r="C74" s="31" t="s">
        <v>22</v>
      </c>
      <c r="D74" s="38"/>
      <c r="E74" s="38"/>
      <c r="F74" s="26" t="str">
        <f>F12</f>
        <v xml:space="preserve"> </v>
      </c>
      <c r="G74" s="38"/>
      <c r="H74" s="38"/>
      <c r="I74" s="144" t="s">
        <v>24</v>
      </c>
      <c r="J74" s="66" t="str">
        <f>IF(J12="","",J12)</f>
        <v>24. 5. 2018</v>
      </c>
      <c r="K74" s="38"/>
      <c r="L74" s="42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142"/>
      <c r="J75" s="38"/>
      <c r="K75" s="38"/>
      <c r="L75" s="42"/>
    </row>
    <row r="76" spans="2:12" s="1" customFormat="1" ht="22.8" customHeight="1">
      <c r="B76" s="37"/>
      <c r="C76" s="31" t="s">
        <v>28</v>
      </c>
      <c r="D76" s="38"/>
      <c r="E76" s="38"/>
      <c r="F76" s="26" t="str">
        <f>E15</f>
        <v>Muzeum Českého lesa</v>
      </c>
      <c r="G76" s="38"/>
      <c r="H76" s="38"/>
      <c r="I76" s="144" t="s">
        <v>34</v>
      </c>
      <c r="J76" s="35" t="str">
        <f>E21</f>
        <v>Ateliér Soukup Opl Švehla s.r.o.</v>
      </c>
      <c r="K76" s="38"/>
      <c r="L76" s="42"/>
    </row>
    <row r="77" spans="2:12" s="1" customFormat="1" ht="12.6" customHeight="1">
      <c r="B77" s="37"/>
      <c r="C77" s="31" t="s">
        <v>32</v>
      </c>
      <c r="D77" s="38"/>
      <c r="E77" s="38"/>
      <c r="F77" s="26" t="str">
        <f>IF(E18="","",E18)</f>
        <v>Vyplň údaj</v>
      </c>
      <c r="G77" s="38"/>
      <c r="H77" s="38"/>
      <c r="I77" s="144" t="s">
        <v>37</v>
      </c>
      <c r="J77" s="35" t="str">
        <f>E24</f>
        <v>Tomáš Chlumecký</v>
      </c>
      <c r="K77" s="38"/>
      <c r="L77" s="42"/>
    </row>
    <row r="78" spans="2:12" s="1" customFormat="1" ht="10.3" customHeight="1">
      <c r="B78" s="37"/>
      <c r="C78" s="38"/>
      <c r="D78" s="38"/>
      <c r="E78" s="38"/>
      <c r="F78" s="38"/>
      <c r="G78" s="38"/>
      <c r="H78" s="38"/>
      <c r="I78" s="142"/>
      <c r="J78" s="38"/>
      <c r="K78" s="38"/>
      <c r="L78" s="42"/>
    </row>
    <row r="79" spans="2:20" s="9" customFormat="1" ht="29.25" customHeight="1">
      <c r="B79" s="183"/>
      <c r="C79" s="184" t="s">
        <v>113</v>
      </c>
      <c r="D79" s="185" t="s">
        <v>60</v>
      </c>
      <c r="E79" s="185" t="s">
        <v>56</v>
      </c>
      <c r="F79" s="185" t="s">
        <v>57</v>
      </c>
      <c r="G79" s="185" t="s">
        <v>114</v>
      </c>
      <c r="H79" s="185" t="s">
        <v>115</v>
      </c>
      <c r="I79" s="186" t="s">
        <v>116</v>
      </c>
      <c r="J79" s="185" t="s">
        <v>108</v>
      </c>
      <c r="K79" s="187" t="s">
        <v>117</v>
      </c>
      <c r="L79" s="188"/>
      <c r="M79" s="87" t="s">
        <v>1</v>
      </c>
      <c r="N79" s="88" t="s">
        <v>45</v>
      </c>
      <c r="O79" s="88" t="s">
        <v>118</v>
      </c>
      <c r="P79" s="88" t="s">
        <v>119</v>
      </c>
      <c r="Q79" s="88" t="s">
        <v>120</v>
      </c>
      <c r="R79" s="88" t="s">
        <v>121</v>
      </c>
      <c r="S79" s="88" t="s">
        <v>122</v>
      </c>
      <c r="T79" s="89" t="s">
        <v>123</v>
      </c>
    </row>
    <row r="80" spans="2:63" s="1" customFormat="1" ht="22.8" customHeight="1">
      <c r="B80" s="37"/>
      <c r="C80" s="94" t="s">
        <v>124</v>
      </c>
      <c r="D80" s="38"/>
      <c r="E80" s="38"/>
      <c r="F80" s="38"/>
      <c r="G80" s="38"/>
      <c r="H80" s="38"/>
      <c r="I80" s="142"/>
      <c r="J80" s="189">
        <f>BK80</f>
        <v>0</v>
      </c>
      <c r="K80" s="38"/>
      <c r="L80" s="42"/>
      <c r="M80" s="90"/>
      <c r="N80" s="91"/>
      <c r="O80" s="91"/>
      <c r="P80" s="190">
        <f>P81</f>
        <v>0</v>
      </c>
      <c r="Q80" s="91"/>
      <c r="R80" s="190">
        <f>R81</f>
        <v>0</v>
      </c>
      <c r="S80" s="91"/>
      <c r="T80" s="191">
        <f>T81</f>
        <v>0</v>
      </c>
      <c r="AT80" s="16" t="s">
        <v>74</v>
      </c>
      <c r="AU80" s="16" t="s">
        <v>110</v>
      </c>
      <c r="BK80" s="192">
        <f>BK81</f>
        <v>0</v>
      </c>
    </row>
    <row r="81" spans="2:63" s="10" customFormat="1" ht="25.9" customHeight="1">
      <c r="B81" s="193"/>
      <c r="C81" s="194"/>
      <c r="D81" s="195" t="s">
        <v>74</v>
      </c>
      <c r="E81" s="196" t="s">
        <v>125</v>
      </c>
      <c r="F81" s="196" t="s">
        <v>126</v>
      </c>
      <c r="G81" s="194"/>
      <c r="H81" s="194"/>
      <c r="I81" s="197"/>
      <c r="J81" s="198">
        <f>BK81</f>
        <v>0</v>
      </c>
      <c r="K81" s="194"/>
      <c r="L81" s="199"/>
      <c r="M81" s="200"/>
      <c r="N81" s="201"/>
      <c r="O81" s="201"/>
      <c r="P81" s="202">
        <f>SUM(P82:P97)</f>
        <v>0</v>
      </c>
      <c r="Q81" s="201"/>
      <c r="R81" s="202">
        <f>SUM(R82:R97)</f>
        <v>0</v>
      </c>
      <c r="S81" s="201"/>
      <c r="T81" s="203">
        <f>SUM(T82:T97)</f>
        <v>0</v>
      </c>
      <c r="AR81" s="204" t="s">
        <v>127</v>
      </c>
      <c r="AT81" s="205" t="s">
        <v>74</v>
      </c>
      <c r="AU81" s="205" t="s">
        <v>75</v>
      </c>
      <c r="AY81" s="204" t="s">
        <v>128</v>
      </c>
      <c r="BK81" s="206">
        <f>SUM(BK82:BK97)</f>
        <v>0</v>
      </c>
    </row>
    <row r="82" spans="2:65" s="1" customFormat="1" ht="20.4" customHeight="1">
      <c r="B82" s="37"/>
      <c r="C82" s="207" t="s">
        <v>21</v>
      </c>
      <c r="D82" s="207" t="s">
        <v>129</v>
      </c>
      <c r="E82" s="208" t="s">
        <v>130</v>
      </c>
      <c r="F82" s="209" t="s">
        <v>131</v>
      </c>
      <c r="G82" s="210" t="s">
        <v>132</v>
      </c>
      <c r="H82" s="211">
        <v>1</v>
      </c>
      <c r="I82" s="212"/>
      <c r="J82" s="213">
        <f>ROUND(I82*H82,2)</f>
        <v>0</v>
      </c>
      <c r="K82" s="209" t="s">
        <v>133</v>
      </c>
      <c r="L82" s="42"/>
      <c r="M82" s="214" t="s">
        <v>1</v>
      </c>
      <c r="N82" s="215" t="s">
        <v>46</v>
      </c>
      <c r="O82" s="78"/>
      <c r="P82" s="216">
        <f>O82*H82</f>
        <v>0</v>
      </c>
      <c r="Q82" s="216">
        <v>0</v>
      </c>
      <c r="R82" s="216">
        <f>Q82*H82</f>
        <v>0</v>
      </c>
      <c r="S82" s="216">
        <v>0</v>
      </c>
      <c r="T82" s="217">
        <f>S82*H82</f>
        <v>0</v>
      </c>
      <c r="AR82" s="16" t="s">
        <v>134</v>
      </c>
      <c r="AT82" s="16" t="s">
        <v>129</v>
      </c>
      <c r="AU82" s="16" t="s">
        <v>21</v>
      </c>
      <c r="AY82" s="16" t="s">
        <v>128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6" t="s">
        <v>21</v>
      </c>
      <c r="BK82" s="218">
        <f>ROUND(I82*H82,2)</f>
        <v>0</v>
      </c>
      <c r="BL82" s="16" t="s">
        <v>134</v>
      </c>
      <c r="BM82" s="16" t="s">
        <v>135</v>
      </c>
    </row>
    <row r="83" spans="2:47" s="1" customFormat="1" ht="12">
      <c r="B83" s="37"/>
      <c r="C83" s="38"/>
      <c r="D83" s="219" t="s">
        <v>136</v>
      </c>
      <c r="E83" s="38"/>
      <c r="F83" s="220" t="s">
        <v>137</v>
      </c>
      <c r="G83" s="38"/>
      <c r="H83" s="38"/>
      <c r="I83" s="142"/>
      <c r="J83" s="38"/>
      <c r="K83" s="38"/>
      <c r="L83" s="42"/>
      <c r="M83" s="221"/>
      <c r="N83" s="78"/>
      <c r="O83" s="78"/>
      <c r="P83" s="78"/>
      <c r="Q83" s="78"/>
      <c r="R83" s="78"/>
      <c r="S83" s="78"/>
      <c r="T83" s="79"/>
      <c r="AT83" s="16" t="s">
        <v>136</v>
      </c>
      <c r="AU83" s="16" t="s">
        <v>21</v>
      </c>
    </row>
    <row r="84" spans="2:65" s="1" customFormat="1" ht="20.4" customHeight="1">
      <c r="B84" s="37"/>
      <c r="C84" s="207" t="s">
        <v>84</v>
      </c>
      <c r="D84" s="207" t="s">
        <v>129</v>
      </c>
      <c r="E84" s="208" t="s">
        <v>138</v>
      </c>
      <c r="F84" s="209" t="s">
        <v>139</v>
      </c>
      <c r="G84" s="210" t="s">
        <v>132</v>
      </c>
      <c r="H84" s="211">
        <v>1</v>
      </c>
      <c r="I84" s="212"/>
      <c r="J84" s="213">
        <f>ROUND(I84*H84,2)</f>
        <v>0</v>
      </c>
      <c r="K84" s="209" t="s">
        <v>133</v>
      </c>
      <c r="L84" s="42"/>
      <c r="M84" s="214" t="s">
        <v>1</v>
      </c>
      <c r="N84" s="215" t="s">
        <v>46</v>
      </c>
      <c r="O84" s="78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AR84" s="16" t="s">
        <v>134</v>
      </c>
      <c r="AT84" s="16" t="s">
        <v>129</v>
      </c>
      <c r="AU84" s="16" t="s">
        <v>21</v>
      </c>
      <c r="AY84" s="16" t="s">
        <v>128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6" t="s">
        <v>21</v>
      </c>
      <c r="BK84" s="218">
        <f>ROUND(I84*H84,2)</f>
        <v>0</v>
      </c>
      <c r="BL84" s="16" t="s">
        <v>134</v>
      </c>
      <c r="BM84" s="16" t="s">
        <v>140</v>
      </c>
    </row>
    <row r="85" spans="2:47" s="1" customFormat="1" ht="12">
      <c r="B85" s="37"/>
      <c r="C85" s="38"/>
      <c r="D85" s="219" t="s">
        <v>136</v>
      </c>
      <c r="E85" s="38"/>
      <c r="F85" s="220" t="s">
        <v>139</v>
      </c>
      <c r="G85" s="38"/>
      <c r="H85" s="38"/>
      <c r="I85" s="142"/>
      <c r="J85" s="38"/>
      <c r="K85" s="38"/>
      <c r="L85" s="42"/>
      <c r="M85" s="221"/>
      <c r="N85" s="78"/>
      <c r="O85" s="78"/>
      <c r="P85" s="78"/>
      <c r="Q85" s="78"/>
      <c r="R85" s="78"/>
      <c r="S85" s="78"/>
      <c r="T85" s="79"/>
      <c r="AT85" s="16" t="s">
        <v>136</v>
      </c>
      <c r="AU85" s="16" t="s">
        <v>21</v>
      </c>
    </row>
    <row r="86" spans="2:65" s="1" customFormat="1" ht="20.4" customHeight="1">
      <c r="B86" s="37"/>
      <c r="C86" s="207" t="s">
        <v>141</v>
      </c>
      <c r="D86" s="207" t="s">
        <v>129</v>
      </c>
      <c r="E86" s="208" t="s">
        <v>142</v>
      </c>
      <c r="F86" s="209" t="s">
        <v>143</v>
      </c>
      <c r="G86" s="210" t="s">
        <v>132</v>
      </c>
      <c r="H86" s="211">
        <v>1</v>
      </c>
      <c r="I86" s="212"/>
      <c r="J86" s="213">
        <f>ROUND(I86*H86,2)</f>
        <v>0</v>
      </c>
      <c r="K86" s="209" t="s">
        <v>133</v>
      </c>
      <c r="L86" s="42"/>
      <c r="M86" s="214" t="s">
        <v>1</v>
      </c>
      <c r="N86" s="215" t="s">
        <v>46</v>
      </c>
      <c r="O86" s="78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AR86" s="16" t="s">
        <v>134</v>
      </c>
      <c r="AT86" s="16" t="s">
        <v>129</v>
      </c>
      <c r="AU86" s="16" t="s">
        <v>21</v>
      </c>
      <c r="AY86" s="16" t="s">
        <v>128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6" t="s">
        <v>21</v>
      </c>
      <c r="BK86" s="218">
        <f>ROUND(I86*H86,2)</f>
        <v>0</v>
      </c>
      <c r="BL86" s="16" t="s">
        <v>134</v>
      </c>
      <c r="BM86" s="16" t="s">
        <v>144</v>
      </c>
    </row>
    <row r="87" spans="2:47" s="1" customFormat="1" ht="12">
      <c r="B87" s="37"/>
      <c r="C87" s="38"/>
      <c r="D87" s="219" t="s">
        <v>136</v>
      </c>
      <c r="E87" s="38"/>
      <c r="F87" s="220" t="s">
        <v>143</v>
      </c>
      <c r="G87" s="38"/>
      <c r="H87" s="38"/>
      <c r="I87" s="142"/>
      <c r="J87" s="38"/>
      <c r="K87" s="38"/>
      <c r="L87" s="42"/>
      <c r="M87" s="221"/>
      <c r="N87" s="78"/>
      <c r="O87" s="78"/>
      <c r="P87" s="78"/>
      <c r="Q87" s="78"/>
      <c r="R87" s="78"/>
      <c r="S87" s="78"/>
      <c r="T87" s="79"/>
      <c r="AT87" s="16" t="s">
        <v>136</v>
      </c>
      <c r="AU87" s="16" t="s">
        <v>21</v>
      </c>
    </row>
    <row r="88" spans="2:65" s="1" customFormat="1" ht="20.4" customHeight="1">
      <c r="B88" s="37"/>
      <c r="C88" s="207" t="s">
        <v>145</v>
      </c>
      <c r="D88" s="207" t="s">
        <v>129</v>
      </c>
      <c r="E88" s="208" t="s">
        <v>146</v>
      </c>
      <c r="F88" s="209" t="s">
        <v>147</v>
      </c>
      <c r="G88" s="210" t="s">
        <v>132</v>
      </c>
      <c r="H88" s="211">
        <v>1</v>
      </c>
      <c r="I88" s="212"/>
      <c r="J88" s="213">
        <f>ROUND(I88*H88,2)</f>
        <v>0</v>
      </c>
      <c r="K88" s="209" t="s">
        <v>133</v>
      </c>
      <c r="L88" s="42"/>
      <c r="M88" s="214" t="s">
        <v>1</v>
      </c>
      <c r="N88" s="215" t="s">
        <v>46</v>
      </c>
      <c r="O88" s="78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AR88" s="16" t="s">
        <v>134</v>
      </c>
      <c r="AT88" s="16" t="s">
        <v>129</v>
      </c>
      <c r="AU88" s="16" t="s">
        <v>21</v>
      </c>
      <c r="AY88" s="16" t="s">
        <v>128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6" t="s">
        <v>21</v>
      </c>
      <c r="BK88" s="218">
        <f>ROUND(I88*H88,2)</f>
        <v>0</v>
      </c>
      <c r="BL88" s="16" t="s">
        <v>134</v>
      </c>
      <c r="BM88" s="16" t="s">
        <v>148</v>
      </c>
    </row>
    <row r="89" spans="2:47" s="1" customFormat="1" ht="12">
      <c r="B89" s="37"/>
      <c r="C89" s="38"/>
      <c r="D89" s="219" t="s">
        <v>136</v>
      </c>
      <c r="E89" s="38"/>
      <c r="F89" s="220" t="s">
        <v>147</v>
      </c>
      <c r="G89" s="38"/>
      <c r="H89" s="38"/>
      <c r="I89" s="142"/>
      <c r="J89" s="38"/>
      <c r="K89" s="38"/>
      <c r="L89" s="42"/>
      <c r="M89" s="221"/>
      <c r="N89" s="78"/>
      <c r="O89" s="78"/>
      <c r="P89" s="78"/>
      <c r="Q89" s="78"/>
      <c r="R89" s="78"/>
      <c r="S89" s="78"/>
      <c r="T89" s="79"/>
      <c r="AT89" s="16" t="s">
        <v>136</v>
      </c>
      <c r="AU89" s="16" t="s">
        <v>21</v>
      </c>
    </row>
    <row r="90" spans="2:65" s="1" customFormat="1" ht="20.4" customHeight="1">
      <c r="B90" s="37"/>
      <c r="C90" s="207" t="s">
        <v>127</v>
      </c>
      <c r="D90" s="207" t="s">
        <v>129</v>
      </c>
      <c r="E90" s="208" t="s">
        <v>149</v>
      </c>
      <c r="F90" s="209" t="s">
        <v>150</v>
      </c>
      <c r="G90" s="210" t="s">
        <v>132</v>
      </c>
      <c r="H90" s="211">
        <v>1</v>
      </c>
      <c r="I90" s="212"/>
      <c r="J90" s="213">
        <f>ROUND(I90*H90,2)</f>
        <v>0</v>
      </c>
      <c r="K90" s="209" t="s">
        <v>133</v>
      </c>
      <c r="L90" s="42"/>
      <c r="M90" s="214" t="s">
        <v>1</v>
      </c>
      <c r="N90" s="215" t="s">
        <v>46</v>
      </c>
      <c r="O90" s="78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AR90" s="16" t="s">
        <v>134</v>
      </c>
      <c r="AT90" s="16" t="s">
        <v>129</v>
      </c>
      <c r="AU90" s="16" t="s">
        <v>21</v>
      </c>
      <c r="AY90" s="16" t="s">
        <v>128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6" t="s">
        <v>21</v>
      </c>
      <c r="BK90" s="218">
        <f>ROUND(I90*H90,2)</f>
        <v>0</v>
      </c>
      <c r="BL90" s="16" t="s">
        <v>134</v>
      </c>
      <c r="BM90" s="16" t="s">
        <v>151</v>
      </c>
    </row>
    <row r="91" spans="2:47" s="1" customFormat="1" ht="12">
      <c r="B91" s="37"/>
      <c r="C91" s="38"/>
      <c r="D91" s="219" t="s">
        <v>136</v>
      </c>
      <c r="E91" s="38"/>
      <c r="F91" s="220" t="s">
        <v>150</v>
      </c>
      <c r="G91" s="38"/>
      <c r="H91" s="38"/>
      <c r="I91" s="142"/>
      <c r="J91" s="38"/>
      <c r="K91" s="38"/>
      <c r="L91" s="42"/>
      <c r="M91" s="221"/>
      <c r="N91" s="78"/>
      <c r="O91" s="78"/>
      <c r="P91" s="78"/>
      <c r="Q91" s="78"/>
      <c r="R91" s="78"/>
      <c r="S91" s="78"/>
      <c r="T91" s="79"/>
      <c r="AT91" s="16" t="s">
        <v>136</v>
      </c>
      <c r="AU91" s="16" t="s">
        <v>21</v>
      </c>
    </row>
    <row r="92" spans="2:65" s="1" customFormat="1" ht="20.4" customHeight="1">
      <c r="B92" s="37"/>
      <c r="C92" s="207" t="s">
        <v>152</v>
      </c>
      <c r="D92" s="207" t="s">
        <v>129</v>
      </c>
      <c r="E92" s="208" t="s">
        <v>153</v>
      </c>
      <c r="F92" s="209" t="s">
        <v>154</v>
      </c>
      <c r="G92" s="210" t="s">
        <v>132</v>
      </c>
      <c r="H92" s="211">
        <v>1</v>
      </c>
      <c r="I92" s="212"/>
      <c r="J92" s="213">
        <f>ROUND(I92*H92,2)</f>
        <v>0</v>
      </c>
      <c r="K92" s="209" t="s">
        <v>133</v>
      </c>
      <c r="L92" s="42"/>
      <c r="M92" s="214" t="s">
        <v>1</v>
      </c>
      <c r="N92" s="215" t="s">
        <v>46</v>
      </c>
      <c r="O92" s="78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AR92" s="16" t="s">
        <v>134</v>
      </c>
      <c r="AT92" s="16" t="s">
        <v>129</v>
      </c>
      <c r="AU92" s="16" t="s">
        <v>21</v>
      </c>
      <c r="AY92" s="16" t="s">
        <v>128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6" t="s">
        <v>21</v>
      </c>
      <c r="BK92" s="218">
        <f>ROUND(I92*H92,2)</f>
        <v>0</v>
      </c>
      <c r="BL92" s="16" t="s">
        <v>134</v>
      </c>
      <c r="BM92" s="16" t="s">
        <v>155</v>
      </c>
    </row>
    <row r="93" spans="2:47" s="1" customFormat="1" ht="12">
      <c r="B93" s="37"/>
      <c r="C93" s="38"/>
      <c r="D93" s="219" t="s">
        <v>136</v>
      </c>
      <c r="E93" s="38"/>
      <c r="F93" s="220" t="s">
        <v>156</v>
      </c>
      <c r="G93" s="38"/>
      <c r="H93" s="38"/>
      <c r="I93" s="142"/>
      <c r="J93" s="38"/>
      <c r="K93" s="38"/>
      <c r="L93" s="42"/>
      <c r="M93" s="221"/>
      <c r="N93" s="78"/>
      <c r="O93" s="78"/>
      <c r="P93" s="78"/>
      <c r="Q93" s="78"/>
      <c r="R93" s="78"/>
      <c r="S93" s="78"/>
      <c r="T93" s="79"/>
      <c r="AT93" s="16" t="s">
        <v>136</v>
      </c>
      <c r="AU93" s="16" t="s">
        <v>21</v>
      </c>
    </row>
    <row r="94" spans="2:65" s="1" customFormat="1" ht="20.4" customHeight="1">
      <c r="B94" s="37"/>
      <c r="C94" s="207" t="s">
        <v>157</v>
      </c>
      <c r="D94" s="207" t="s">
        <v>129</v>
      </c>
      <c r="E94" s="208" t="s">
        <v>158</v>
      </c>
      <c r="F94" s="209" t="s">
        <v>159</v>
      </c>
      <c r="G94" s="210" t="s">
        <v>132</v>
      </c>
      <c r="H94" s="211">
        <v>1</v>
      </c>
      <c r="I94" s="212"/>
      <c r="J94" s="213">
        <f>ROUND(I94*H94,2)</f>
        <v>0</v>
      </c>
      <c r="K94" s="209" t="s">
        <v>133</v>
      </c>
      <c r="L94" s="42"/>
      <c r="M94" s="214" t="s">
        <v>1</v>
      </c>
      <c r="N94" s="215" t="s">
        <v>46</v>
      </c>
      <c r="O94" s="78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AR94" s="16" t="s">
        <v>134</v>
      </c>
      <c r="AT94" s="16" t="s">
        <v>129</v>
      </c>
      <c r="AU94" s="16" t="s">
        <v>21</v>
      </c>
      <c r="AY94" s="16" t="s">
        <v>128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6" t="s">
        <v>21</v>
      </c>
      <c r="BK94" s="218">
        <f>ROUND(I94*H94,2)</f>
        <v>0</v>
      </c>
      <c r="BL94" s="16" t="s">
        <v>134</v>
      </c>
      <c r="BM94" s="16" t="s">
        <v>160</v>
      </c>
    </row>
    <row r="95" spans="2:47" s="1" customFormat="1" ht="12">
      <c r="B95" s="37"/>
      <c r="C95" s="38"/>
      <c r="D95" s="219" t="s">
        <v>136</v>
      </c>
      <c r="E95" s="38"/>
      <c r="F95" s="220" t="s">
        <v>159</v>
      </c>
      <c r="G95" s="38"/>
      <c r="H95" s="38"/>
      <c r="I95" s="142"/>
      <c r="J95" s="38"/>
      <c r="K95" s="38"/>
      <c r="L95" s="42"/>
      <c r="M95" s="221"/>
      <c r="N95" s="78"/>
      <c r="O95" s="78"/>
      <c r="P95" s="78"/>
      <c r="Q95" s="78"/>
      <c r="R95" s="78"/>
      <c r="S95" s="78"/>
      <c r="T95" s="79"/>
      <c r="AT95" s="16" t="s">
        <v>136</v>
      </c>
      <c r="AU95" s="16" t="s">
        <v>21</v>
      </c>
    </row>
    <row r="96" spans="2:65" s="1" customFormat="1" ht="14.4" customHeight="1">
      <c r="B96" s="37"/>
      <c r="C96" s="207" t="s">
        <v>161</v>
      </c>
      <c r="D96" s="207" t="s">
        <v>129</v>
      </c>
      <c r="E96" s="208" t="s">
        <v>162</v>
      </c>
      <c r="F96" s="209" t="s">
        <v>163</v>
      </c>
      <c r="G96" s="210" t="s">
        <v>132</v>
      </c>
      <c r="H96" s="211">
        <v>1</v>
      </c>
      <c r="I96" s="212"/>
      <c r="J96" s="213">
        <f>ROUND(I96*H96,2)</f>
        <v>0</v>
      </c>
      <c r="K96" s="209" t="s">
        <v>1</v>
      </c>
      <c r="L96" s="42"/>
      <c r="M96" s="214" t="s">
        <v>1</v>
      </c>
      <c r="N96" s="215" t="s">
        <v>46</v>
      </c>
      <c r="O96" s="78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AR96" s="16" t="s">
        <v>134</v>
      </c>
      <c r="AT96" s="16" t="s">
        <v>129</v>
      </c>
      <c r="AU96" s="16" t="s">
        <v>21</v>
      </c>
      <c r="AY96" s="16" t="s">
        <v>128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21</v>
      </c>
      <c r="BK96" s="218">
        <f>ROUND(I96*H96,2)</f>
        <v>0</v>
      </c>
      <c r="BL96" s="16" t="s">
        <v>134</v>
      </c>
      <c r="BM96" s="16" t="s">
        <v>164</v>
      </c>
    </row>
    <row r="97" spans="2:47" s="1" customFormat="1" ht="12">
      <c r="B97" s="37"/>
      <c r="C97" s="38"/>
      <c r="D97" s="219" t="s">
        <v>136</v>
      </c>
      <c r="E97" s="38"/>
      <c r="F97" s="220" t="s">
        <v>165</v>
      </c>
      <c r="G97" s="38"/>
      <c r="H97" s="38"/>
      <c r="I97" s="142"/>
      <c r="J97" s="38"/>
      <c r="K97" s="38"/>
      <c r="L97" s="42"/>
      <c r="M97" s="222"/>
      <c r="N97" s="223"/>
      <c r="O97" s="223"/>
      <c r="P97" s="223"/>
      <c r="Q97" s="223"/>
      <c r="R97" s="223"/>
      <c r="S97" s="223"/>
      <c r="T97" s="224"/>
      <c r="AT97" s="16" t="s">
        <v>136</v>
      </c>
      <c r="AU97" s="16" t="s">
        <v>21</v>
      </c>
    </row>
    <row r="98" spans="2:12" s="1" customFormat="1" ht="6.95" customHeight="1">
      <c r="B98" s="56"/>
      <c r="C98" s="57"/>
      <c r="D98" s="57"/>
      <c r="E98" s="57"/>
      <c r="F98" s="57"/>
      <c r="G98" s="57"/>
      <c r="H98" s="57"/>
      <c r="I98" s="166"/>
      <c r="J98" s="57"/>
      <c r="K98" s="57"/>
      <c r="L98" s="42"/>
    </row>
  </sheetData>
  <sheetProtection password="CC35" sheet="1" objects="1" scenarios="1" formatColumns="0" formatRows="0" autoFilter="0"/>
  <autoFilter ref="C79:K9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8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5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88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spans="2:46" ht="24.95" customHeight="1">
      <c r="B4" s="19"/>
      <c r="D4" s="139" t="s">
        <v>102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spans="2:12" s="1" customFormat="1" ht="12" customHeight="1">
      <c r="B8" s="42"/>
      <c r="D8" s="140" t="s">
        <v>103</v>
      </c>
      <c r="I8" s="142"/>
      <c r="L8" s="42"/>
    </row>
    <row r="9" spans="2:12" s="1" customFormat="1" ht="36.95" customHeight="1">
      <c r="B9" s="42"/>
      <c r="E9" s="143" t="s">
        <v>166</v>
      </c>
      <c r="F9" s="1"/>
      <c r="G9" s="1"/>
      <c r="H9" s="1"/>
      <c r="I9" s="142"/>
      <c r="L9" s="42"/>
    </row>
    <row r="10" spans="2:12" s="1" customFormat="1" ht="12">
      <c r="B10" s="42"/>
      <c r="I10" s="142"/>
      <c r="L10" s="42"/>
    </row>
    <row r="11" spans="2:12" s="1" customFormat="1" ht="12" customHeight="1">
      <c r="B11" s="42"/>
      <c r="D11" s="140" t="s">
        <v>19</v>
      </c>
      <c r="F11" s="16" t="s">
        <v>1</v>
      </c>
      <c r="I11" s="144" t="s">
        <v>20</v>
      </c>
      <c r="J11" s="16" t="s">
        <v>1</v>
      </c>
      <c r="L11" s="42"/>
    </row>
    <row r="12" spans="2:12" s="1" customFormat="1" ht="12" customHeight="1">
      <c r="B12" s="42"/>
      <c r="D12" s="140" t="s">
        <v>22</v>
      </c>
      <c r="F12" s="16" t="s">
        <v>105</v>
      </c>
      <c r="I12" s="144" t="s">
        <v>24</v>
      </c>
      <c r="J12" s="145" t="str">
        <f>'Rekapitulace stavby'!AN8</f>
        <v>24. 5. 2018</v>
      </c>
      <c r="L12" s="42"/>
    </row>
    <row r="13" spans="2:12" s="1" customFormat="1" ht="10.8" customHeight="1">
      <c r="B13" s="42"/>
      <c r="I13" s="142"/>
      <c r="L13" s="42"/>
    </row>
    <row r="14" spans="2:12" s="1" customFormat="1" ht="12" customHeight="1">
      <c r="B14" s="42"/>
      <c r="D14" s="140" t="s">
        <v>28</v>
      </c>
      <c r="I14" s="144" t="s">
        <v>29</v>
      </c>
      <c r="J14" s="16" t="str">
        <f>IF('Rekapitulace stavby'!AN10="","",'Rekapitulace stavby'!AN10)</f>
        <v/>
      </c>
      <c r="L14" s="42"/>
    </row>
    <row r="15" spans="2:12" s="1" customFormat="1" ht="18" customHeight="1">
      <c r="B15" s="42"/>
      <c r="E15" s="16" t="str">
        <f>IF('Rekapitulace stavby'!E11="","",'Rekapitulace stavby'!E11)</f>
        <v>Muzeum Českého lesa</v>
      </c>
      <c r="I15" s="144" t="s">
        <v>31</v>
      </c>
      <c r="J15" s="16" t="str">
        <f>IF('Rekapitulace stavby'!AN11="","",'Rekapitulace stavby'!AN11)</f>
        <v/>
      </c>
      <c r="L15" s="42"/>
    </row>
    <row r="16" spans="2:12" s="1" customFormat="1" ht="6.95" customHeight="1">
      <c r="B16" s="42"/>
      <c r="I16" s="142"/>
      <c r="L16" s="42"/>
    </row>
    <row r="17" spans="2:12" s="1" customFormat="1" ht="12" customHeight="1">
      <c r="B17" s="42"/>
      <c r="D17" s="140" t="s">
        <v>32</v>
      </c>
      <c r="I17" s="144" t="s">
        <v>29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44" t="s">
        <v>31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2"/>
      <c r="L19" s="42"/>
    </row>
    <row r="20" spans="2:12" s="1" customFormat="1" ht="12" customHeight="1">
      <c r="B20" s="42"/>
      <c r="D20" s="140" t="s">
        <v>34</v>
      </c>
      <c r="I20" s="144" t="s">
        <v>29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>Ateliér Soukup Opl Švehla s.r.o.</v>
      </c>
      <c r="I21" s="144" t="s">
        <v>31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42"/>
      <c r="L22" s="42"/>
    </row>
    <row r="23" spans="2:12" s="1" customFormat="1" ht="12" customHeight="1">
      <c r="B23" s="42"/>
      <c r="D23" s="140" t="s">
        <v>37</v>
      </c>
      <c r="I23" s="144" t="s">
        <v>29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>Tomáš Chlumecký</v>
      </c>
      <c r="I24" s="144" t="s">
        <v>31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42"/>
      <c r="L25" s="42"/>
    </row>
    <row r="26" spans="2:12" s="1" customFormat="1" ht="12" customHeight="1">
      <c r="B26" s="42"/>
      <c r="D26" s="140" t="s">
        <v>39</v>
      </c>
      <c r="I26" s="142"/>
      <c r="L26" s="42"/>
    </row>
    <row r="27" spans="2:12" s="7" customFormat="1" ht="14.4" customHeight="1">
      <c r="B27" s="146"/>
      <c r="E27" s="147" t="s">
        <v>1</v>
      </c>
      <c r="F27" s="147"/>
      <c r="G27" s="147"/>
      <c r="H27" s="147"/>
      <c r="I27" s="148"/>
      <c r="L27" s="146"/>
    </row>
    <row r="28" spans="2:12" s="1" customFormat="1" ht="6.95" customHeight="1">
      <c r="B28" s="42"/>
      <c r="I28" s="142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pans="2:12" s="1" customFormat="1" ht="25.4" customHeight="1">
      <c r="B30" s="42"/>
      <c r="D30" s="150" t="s">
        <v>41</v>
      </c>
      <c r="I30" s="142"/>
      <c r="J30" s="151">
        <f>ROUND(J98,2)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14.4" customHeight="1">
      <c r="B32" s="42"/>
      <c r="F32" s="152" t="s">
        <v>43</v>
      </c>
      <c r="I32" s="153" t="s">
        <v>42</v>
      </c>
      <c r="J32" s="152" t="s">
        <v>44</v>
      </c>
      <c r="L32" s="42"/>
    </row>
    <row r="33" spans="2:12" s="1" customFormat="1" ht="14.4" customHeight="1">
      <c r="B33" s="42"/>
      <c r="D33" s="140" t="s">
        <v>45</v>
      </c>
      <c r="E33" s="140" t="s">
        <v>46</v>
      </c>
      <c r="F33" s="154">
        <f>ROUND((SUM(BE98:BE457)),2)</f>
        <v>0</v>
      </c>
      <c r="I33" s="155">
        <v>0.21</v>
      </c>
      <c r="J33" s="154">
        <f>ROUND(((SUM(BE98:BE457))*I33),2)</f>
        <v>0</v>
      </c>
      <c r="L33" s="42"/>
    </row>
    <row r="34" spans="2:12" s="1" customFormat="1" ht="14.4" customHeight="1">
      <c r="B34" s="42"/>
      <c r="E34" s="140" t="s">
        <v>47</v>
      </c>
      <c r="F34" s="154">
        <f>ROUND((SUM(BF98:BF457)),2)</f>
        <v>0</v>
      </c>
      <c r="I34" s="155">
        <v>0.15</v>
      </c>
      <c r="J34" s="154">
        <f>ROUND(((SUM(BF98:BF457))*I34),2)</f>
        <v>0</v>
      </c>
      <c r="L34" s="42"/>
    </row>
    <row r="35" spans="2:12" s="1" customFormat="1" ht="14.4" customHeight="1" hidden="1">
      <c r="B35" s="42"/>
      <c r="E35" s="140" t="s">
        <v>48</v>
      </c>
      <c r="F35" s="154">
        <f>ROUND((SUM(BG98:BG457)),2)</f>
        <v>0</v>
      </c>
      <c r="I35" s="155">
        <v>0.21</v>
      </c>
      <c r="J35" s="154">
        <f>0</f>
        <v>0</v>
      </c>
      <c r="L35" s="42"/>
    </row>
    <row r="36" spans="2:12" s="1" customFormat="1" ht="14.4" customHeight="1" hidden="1">
      <c r="B36" s="42"/>
      <c r="E36" s="140" t="s">
        <v>49</v>
      </c>
      <c r="F36" s="154">
        <f>ROUND((SUM(BH98:BH457)),2)</f>
        <v>0</v>
      </c>
      <c r="I36" s="155">
        <v>0.15</v>
      </c>
      <c r="J36" s="154">
        <f>0</f>
        <v>0</v>
      </c>
      <c r="L36" s="42"/>
    </row>
    <row r="37" spans="2:12" s="1" customFormat="1" ht="14.4" customHeight="1" hidden="1">
      <c r="B37" s="42"/>
      <c r="E37" s="140" t="s">
        <v>50</v>
      </c>
      <c r="F37" s="154">
        <f>ROUND((SUM(BI98:BI457)),2)</f>
        <v>0</v>
      </c>
      <c r="I37" s="155">
        <v>0</v>
      </c>
      <c r="J37" s="154">
        <f>0</f>
        <v>0</v>
      </c>
      <c r="L37" s="42"/>
    </row>
    <row r="38" spans="2:12" s="1" customFormat="1" ht="6.95" customHeight="1">
      <c r="B38" s="42"/>
      <c r="I38" s="142"/>
      <c r="L38" s="42"/>
    </row>
    <row r="39" spans="2:12" s="1" customFormat="1" ht="25.4" customHeight="1">
      <c r="B39" s="42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42"/>
    </row>
    <row r="40" spans="2:12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4" spans="2:12" s="1" customFormat="1" ht="6.95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pans="2:12" s="1" customFormat="1" ht="24.95" customHeight="1">
      <c r="B45" s="37"/>
      <c r="C45" s="22" t="s">
        <v>106</v>
      </c>
      <c r="D45" s="38"/>
      <c r="E45" s="38"/>
      <c r="F45" s="38"/>
      <c r="G45" s="38"/>
      <c r="H45" s="38"/>
      <c r="I45" s="142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14.4" customHeight="1">
      <c r="B48" s="37"/>
      <c r="C48" s="38"/>
      <c r="D48" s="38"/>
      <c r="E48" s="170" t="str">
        <f>E7</f>
        <v xml:space="preserve">Stavební úpravy křížové chodby,  Muzeum Českého lesa, Tachov</v>
      </c>
      <c r="F48" s="31"/>
      <c r="G48" s="31"/>
      <c r="H48" s="31"/>
      <c r="I48" s="142"/>
      <c r="J48" s="38"/>
      <c r="K48" s="38"/>
      <c r="L48" s="42"/>
    </row>
    <row r="49" spans="2:12" s="1" customFormat="1" ht="12" customHeight="1">
      <c r="B49" s="37"/>
      <c r="C49" s="31" t="s">
        <v>103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4.4" customHeight="1">
      <c r="B50" s="37"/>
      <c r="C50" s="38"/>
      <c r="D50" s="38"/>
      <c r="E50" s="63" t="str">
        <f>E9</f>
        <v>01 - Architektonicko stavební řešení</v>
      </c>
      <c r="F50" s="38"/>
      <c r="G50" s="38"/>
      <c r="H50" s="38"/>
      <c r="I50" s="142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 xml:space="preserve"> </v>
      </c>
      <c r="G52" s="38"/>
      <c r="H52" s="38"/>
      <c r="I52" s="144" t="s">
        <v>24</v>
      </c>
      <c r="J52" s="66" t="str">
        <f>IF(J12="","",J12)</f>
        <v>24. 5. 2018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22.8" customHeight="1">
      <c r="B54" s="37"/>
      <c r="C54" s="31" t="s">
        <v>28</v>
      </c>
      <c r="D54" s="38"/>
      <c r="E54" s="38"/>
      <c r="F54" s="26" t="str">
        <f>E15</f>
        <v>Muzeum Českého lesa</v>
      </c>
      <c r="G54" s="38"/>
      <c r="H54" s="38"/>
      <c r="I54" s="144" t="s">
        <v>34</v>
      </c>
      <c r="J54" s="35" t="str">
        <f>E21</f>
        <v>Ateliér Soukup Opl Švehla s.r.o.</v>
      </c>
      <c r="K54" s="38"/>
      <c r="L54" s="42"/>
    </row>
    <row r="55" spans="2:12" s="1" customFormat="1" ht="12.6" customHeight="1">
      <c r="B55" s="37"/>
      <c r="C55" s="31" t="s">
        <v>32</v>
      </c>
      <c r="D55" s="38"/>
      <c r="E55" s="38"/>
      <c r="F55" s="26" t="str">
        <f>IF(E18="","",E18)</f>
        <v>Vyplň údaj</v>
      </c>
      <c r="G55" s="38"/>
      <c r="H55" s="38"/>
      <c r="I55" s="144" t="s">
        <v>37</v>
      </c>
      <c r="J55" s="35" t="str">
        <f>E24</f>
        <v>Tomáš Chlumecký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pans="2:12" s="1" customFormat="1" ht="29.25" customHeight="1">
      <c r="B57" s="37"/>
      <c r="C57" s="171" t="s">
        <v>107</v>
      </c>
      <c r="D57" s="172"/>
      <c r="E57" s="172"/>
      <c r="F57" s="172"/>
      <c r="G57" s="172"/>
      <c r="H57" s="172"/>
      <c r="I57" s="173"/>
      <c r="J57" s="174" t="s">
        <v>108</v>
      </c>
      <c r="K57" s="172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pans="2:47" s="1" customFormat="1" ht="22.8" customHeight="1">
      <c r="B59" s="37"/>
      <c r="C59" s="175" t="s">
        <v>109</v>
      </c>
      <c r="D59" s="38"/>
      <c r="E59" s="38"/>
      <c r="F59" s="38"/>
      <c r="G59" s="38"/>
      <c r="H59" s="38"/>
      <c r="I59" s="142"/>
      <c r="J59" s="97">
        <f>J98</f>
        <v>0</v>
      </c>
      <c r="K59" s="38"/>
      <c r="L59" s="42"/>
      <c r="AU59" s="16" t="s">
        <v>110</v>
      </c>
    </row>
    <row r="60" spans="2:12" s="8" customFormat="1" ht="24.95" customHeight="1">
      <c r="B60" s="176"/>
      <c r="C60" s="177"/>
      <c r="D60" s="178" t="s">
        <v>167</v>
      </c>
      <c r="E60" s="179"/>
      <c r="F60" s="179"/>
      <c r="G60" s="179"/>
      <c r="H60" s="179"/>
      <c r="I60" s="180"/>
      <c r="J60" s="181">
        <f>J99</f>
        <v>0</v>
      </c>
      <c r="K60" s="177"/>
      <c r="L60" s="182"/>
    </row>
    <row r="61" spans="2:12" s="11" customFormat="1" ht="19.9" customHeight="1">
      <c r="B61" s="225"/>
      <c r="C61" s="121"/>
      <c r="D61" s="226" t="s">
        <v>168</v>
      </c>
      <c r="E61" s="227"/>
      <c r="F61" s="227"/>
      <c r="G61" s="227"/>
      <c r="H61" s="227"/>
      <c r="I61" s="228"/>
      <c r="J61" s="229">
        <f>J100</f>
        <v>0</v>
      </c>
      <c r="K61" s="121"/>
      <c r="L61" s="230"/>
    </row>
    <row r="62" spans="2:12" s="11" customFormat="1" ht="19.9" customHeight="1">
      <c r="B62" s="225"/>
      <c r="C62" s="121"/>
      <c r="D62" s="226" t="s">
        <v>169</v>
      </c>
      <c r="E62" s="227"/>
      <c r="F62" s="227"/>
      <c r="G62" s="227"/>
      <c r="H62" s="227"/>
      <c r="I62" s="228"/>
      <c r="J62" s="229">
        <f>J107</f>
        <v>0</v>
      </c>
      <c r="K62" s="121"/>
      <c r="L62" s="230"/>
    </row>
    <row r="63" spans="2:12" s="11" customFormat="1" ht="19.9" customHeight="1">
      <c r="B63" s="225"/>
      <c r="C63" s="121"/>
      <c r="D63" s="226" t="s">
        <v>170</v>
      </c>
      <c r="E63" s="227"/>
      <c r="F63" s="227"/>
      <c r="G63" s="227"/>
      <c r="H63" s="227"/>
      <c r="I63" s="228"/>
      <c r="J63" s="229">
        <f>J135</f>
        <v>0</v>
      </c>
      <c r="K63" s="121"/>
      <c r="L63" s="230"/>
    </row>
    <row r="64" spans="2:12" s="11" customFormat="1" ht="19.9" customHeight="1">
      <c r="B64" s="225"/>
      <c r="C64" s="121"/>
      <c r="D64" s="226" t="s">
        <v>171</v>
      </c>
      <c r="E64" s="227"/>
      <c r="F64" s="227"/>
      <c r="G64" s="227"/>
      <c r="H64" s="227"/>
      <c r="I64" s="228"/>
      <c r="J64" s="229">
        <f>J169</f>
        <v>0</v>
      </c>
      <c r="K64" s="121"/>
      <c r="L64" s="230"/>
    </row>
    <row r="65" spans="2:12" s="11" customFormat="1" ht="19.9" customHeight="1">
      <c r="B65" s="225"/>
      <c r="C65" s="121"/>
      <c r="D65" s="226" t="s">
        <v>172</v>
      </c>
      <c r="E65" s="227"/>
      <c r="F65" s="227"/>
      <c r="G65" s="227"/>
      <c r="H65" s="227"/>
      <c r="I65" s="228"/>
      <c r="J65" s="229">
        <f>J178</f>
        <v>0</v>
      </c>
      <c r="K65" s="121"/>
      <c r="L65" s="230"/>
    </row>
    <row r="66" spans="2:12" s="11" customFormat="1" ht="19.9" customHeight="1">
      <c r="B66" s="225"/>
      <c r="C66" s="121"/>
      <c r="D66" s="226" t="s">
        <v>173</v>
      </c>
      <c r="E66" s="227"/>
      <c r="F66" s="227"/>
      <c r="G66" s="227"/>
      <c r="H66" s="227"/>
      <c r="I66" s="228"/>
      <c r="J66" s="229">
        <f>J216</f>
        <v>0</v>
      </c>
      <c r="K66" s="121"/>
      <c r="L66" s="230"/>
    </row>
    <row r="67" spans="2:12" s="11" customFormat="1" ht="19.9" customHeight="1">
      <c r="B67" s="225"/>
      <c r="C67" s="121"/>
      <c r="D67" s="226" t="s">
        <v>174</v>
      </c>
      <c r="E67" s="227"/>
      <c r="F67" s="227"/>
      <c r="G67" s="227"/>
      <c r="H67" s="227"/>
      <c r="I67" s="228"/>
      <c r="J67" s="229">
        <f>J234</f>
        <v>0</v>
      </c>
      <c r="K67" s="121"/>
      <c r="L67" s="230"/>
    </row>
    <row r="68" spans="2:12" s="11" customFormat="1" ht="19.9" customHeight="1">
      <c r="B68" s="225"/>
      <c r="C68" s="121"/>
      <c r="D68" s="226" t="s">
        <v>175</v>
      </c>
      <c r="E68" s="227"/>
      <c r="F68" s="227"/>
      <c r="G68" s="227"/>
      <c r="H68" s="227"/>
      <c r="I68" s="228"/>
      <c r="J68" s="229">
        <f>J324</f>
        <v>0</v>
      </c>
      <c r="K68" s="121"/>
      <c r="L68" s="230"/>
    </row>
    <row r="69" spans="2:12" s="11" customFormat="1" ht="19.9" customHeight="1">
      <c r="B69" s="225"/>
      <c r="C69" s="121"/>
      <c r="D69" s="226" t="s">
        <v>176</v>
      </c>
      <c r="E69" s="227"/>
      <c r="F69" s="227"/>
      <c r="G69" s="227"/>
      <c r="H69" s="227"/>
      <c r="I69" s="228"/>
      <c r="J69" s="229">
        <f>J337</f>
        <v>0</v>
      </c>
      <c r="K69" s="121"/>
      <c r="L69" s="230"/>
    </row>
    <row r="70" spans="2:12" s="8" customFormat="1" ht="24.95" customHeight="1">
      <c r="B70" s="176"/>
      <c r="C70" s="177"/>
      <c r="D70" s="178" t="s">
        <v>177</v>
      </c>
      <c r="E70" s="179"/>
      <c r="F70" s="179"/>
      <c r="G70" s="179"/>
      <c r="H70" s="179"/>
      <c r="I70" s="180"/>
      <c r="J70" s="181">
        <f>J339</f>
        <v>0</v>
      </c>
      <c r="K70" s="177"/>
      <c r="L70" s="182"/>
    </row>
    <row r="71" spans="2:12" s="11" customFormat="1" ht="19.9" customHeight="1">
      <c r="B71" s="225"/>
      <c r="C71" s="121"/>
      <c r="D71" s="226" t="s">
        <v>178</v>
      </c>
      <c r="E71" s="227"/>
      <c r="F71" s="227"/>
      <c r="G71" s="227"/>
      <c r="H71" s="227"/>
      <c r="I71" s="228"/>
      <c r="J71" s="229">
        <f>J340</f>
        <v>0</v>
      </c>
      <c r="K71" s="121"/>
      <c r="L71" s="230"/>
    </row>
    <row r="72" spans="2:12" s="11" customFormat="1" ht="19.9" customHeight="1">
      <c r="B72" s="225"/>
      <c r="C72" s="121"/>
      <c r="D72" s="226" t="s">
        <v>179</v>
      </c>
      <c r="E72" s="227"/>
      <c r="F72" s="227"/>
      <c r="G72" s="227"/>
      <c r="H72" s="227"/>
      <c r="I72" s="228"/>
      <c r="J72" s="229">
        <f>J351</f>
        <v>0</v>
      </c>
      <c r="K72" s="121"/>
      <c r="L72" s="230"/>
    </row>
    <row r="73" spans="2:12" s="11" customFormat="1" ht="19.9" customHeight="1">
      <c r="B73" s="225"/>
      <c r="C73" s="121"/>
      <c r="D73" s="226" t="s">
        <v>180</v>
      </c>
      <c r="E73" s="227"/>
      <c r="F73" s="227"/>
      <c r="G73" s="227"/>
      <c r="H73" s="227"/>
      <c r="I73" s="228"/>
      <c r="J73" s="229">
        <f>J375</f>
        <v>0</v>
      </c>
      <c r="K73" s="121"/>
      <c r="L73" s="230"/>
    </row>
    <row r="74" spans="2:12" s="11" customFormat="1" ht="19.9" customHeight="1">
      <c r="B74" s="225"/>
      <c r="C74" s="121"/>
      <c r="D74" s="226" t="s">
        <v>181</v>
      </c>
      <c r="E74" s="227"/>
      <c r="F74" s="227"/>
      <c r="G74" s="227"/>
      <c r="H74" s="227"/>
      <c r="I74" s="228"/>
      <c r="J74" s="229">
        <f>J384</f>
        <v>0</v>
      </c>
      <c r="K74" s="121"/>
      <c r="L74" s="230"/>
    </row>
    <row r="75" spans="2:12" s="11" customFormat="1" ht="19.9" customHeight="1">
      <c r="B75" s="225"/>
      <c r="C75" s="121"/>
      <c r="D75" s="226" t="s">
        <v>182</v>
      </c>
      <c r="E75" s="227"/>
      <c r="F75" s="227"/>
      <c r="G75" s="227"/>
      <c r="H75" s="227"/>
      <c r="I75" s="228"/>
      <c r="J75" s="229">
        <f>J396</f>
        <v>0</v>
      </c>
      <c r="K75" s="121"/>
      <c r="L75" s="230"/>
    </row>
    <row r="76" spans="2:12" s="11" customFormat="1" ht="19.9" customHeight="1">
      <c r="B76" s="225"/>
      <c r="C76" s="121"/>
      <c r="D76" s="226" t="s">
        <v>183</v>
      </c>
      <c r="E76" s="227"/>
      <c r="F76" s="227"/>
      <c r="G76" s="227"/>
      <c r="H76" s="227"/>
      <c r="I76" s="228"/>
      <c r="J76" s="229">
        <f>J419</f>
        <v>0</v>
      </c>
      <c r="K76" s="121"/>
      <c r="L76" s="230"/>
    </row>
    <row r="77" spans="2:12" s="11" customFormat="1" ht="19.9" customHeight="1">
      <c r="B77" s="225"/>
      <c r="C77" s="121"/>
      <c r="D77" s="226" t="s">
        <v>184</v>
      </c>
      <c r="E77" s="227"/>
      <c r="F77" s="227"/>
      <c r="G77" s="227"/>
      <c r="H77" s="227"/>
      <c r="I77" s="228"/>
      <c r="J77" s="229">
        <f>J428</f>
        <v>0</v>
      </c>
      <c r="K77" s="121"/>
      <c r="L77" s="230"/>
    </row>
    <row r="78" spans="2:12" s="11" customFormat="1" ht="19.9" customHeight="1">
      <c r="B78" s="225"/>
      <c r="C78" s="121"/>
      <c r="D78" s="226" t="s">
        <v>185</v>
      </c>
      <c r="E78" s="227"/>
      <c r="F78" s="227"/>
      <c r="G78" s="227"/>
      <c r="H78" s="227"/>
      <c r="I78" s="228"/>
      <c r="J78" s="229">
        <f>J454</f>
        <v>0</v>
      </c>
      <c r="K78" s="121"/>
      <c r="L78" s="230"/>
    </row>
    <row r="79" spans="2:12" s="1" customFormat="1" ht="21.8" customHeight="1">
      <c r="B79" s="37"/>
      <c r="C79" s="38"/>
      <c r="D79" s="38"/>
      <c r="E79" s="38"/>
      <c r="F79" s="38"/>
      <c r="G79" s="38"/>
      <c r="H79" s="38"/>
      <c r="I79" s="142"/>
      <c r="J79" s="38"/>
      <c r="K79" s="38"/>
      <c r="L79" s="42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66"/>
      <c r="J80" s="57"/>
      <c r="K80" s="57"/>
      <c r="L80" s="42"/>
    </row>
    <row r="84" spans="2:12" s="1" customFormat="1" ht="6.95" customHeight="1">
      <c r="B84" s="58"/>
      <c r="C84" s="59"/>
      <c r="D84" s="59"/>
      <c r="E84" s="59"/>
      <c r="F84" s="59"/>
      <c r="G84" s="59"/>
      <c r="H84" s="59"/>
      <c r="I84" s="169"/>
      <c r="J84" s="59"/>
      <c r="K84" s="59"/>
      <c r="L84" s="42"/>
    </row>
    <row r="85" spans="2:12" s="1" customFormat="1" ht="24.95" customHeight="1">
      <c r="B85" s="37"/>
      <c r="C85" s="22" t="s">
        <v>112</v>
      </c>
      <c r="D85" s="38"/>
      <c r="E85" s="38"/>
      <c r="F85" s="38"/>
      <c r="G85" s="38"/>
      <c r="H85" s="38"/>
      <c r="I85" s="142"/>
      <c r="J85" s="38"/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42"/>
      <c r="J86" s="38"/>
      <c r="K86" s="38"/>
      <c r="L86" s="42"/>
    </row>
    <row r="87" spans="2:12" s="1" customFormat="1" ht="12" customHeight="1">
      <c r="B87" s="37"/>
      <c r="C87" s="31" t="s">
        <v>16</v>
      </c>
      <c r="D87" s="38"/>
      <c r="E87" s="38"/>
      <c r="F87" s="38"/>
      <c r="G87" s="38"/>
      <c r="H87" s="38"/>
      <c r="I87" s="142"/>
      <c r="J87" s="38"/>
      <c r="K87" s="38"/>
      <c r="L87" s="42"/>
    </row>
    <row r="88" spans="2:12" s="1" customFormat="1" ht="14.4" customHeight="1">
      <c r="B88" s="37"/>
      <c r="C88" s="38"/>
      <c r="D88" s="38"/>
      <c r="E88" s="170" t="str">
        <f>E7</f>
        <v xml:space="preserve">Stavební úpravy křížové chodby,  Muzeum Českého lesa, Tachov</v>
      </c>
      <c r="F88" s="31"/>
      <c r="G88" s="31"/>
      <c r="H88" s="31"/>
      <c r="I88" s="142"/>
      <c r="J88" s="38"/>
      <c r="K88" s="38"/>
      <c r="L88" s="42"/>
    </row>
    <row r="89" spans="2:12" s="1" customFormat="1" ht="12" customHeight="1">
      <c r="B89" s="37"/>
      <c r="C89" s="31" t="s">
        <v>103</v>
      </c>
      <c r="D89" s="38"/>
      <c r="E89" s="38"/>
      <c r="F89" s="38"/>
      <c r="G89" s="38"/>
      <c r="H89" s="38"/>
      <c r="I89" s="142"/>
      <c r="J89" s="38"/>
      <c r="K89" s="38"/>
      <c r="L89" s="42"/>
    </row>
    <row r="90" spans="2:12" s="1" customFormat="1" ht="14.4" customHeight="1">
      <c r="B90" s="37"/>
      <c r="C90" s="38"/>
      <c r="D90" s="38"/>
      <c r="E90" s="63" t="str">
        <f>E9</f>
        <v>01 - Architektonicko stavební řešení</v>
      </c>
      <c r="F90" s="38"/>
      <c r="G90" s="38"/>
      <c r="H90" s="38"/>
      <c r="I90" s="142"/>
      <c r="J90" s="38"/>
      <c r="K90" s="38"/>
      <c r="L90" s="42"/>
    </row>
    <row r="91" spans="2:12" s="1" customFormat="1" ht="6.95" customHeight="1">
      <c r="B91" s="37"/>
      <c r="C91" s="38"/>
      <c r="D91" s="38"/>
      <c r="E91" s="38"/>
      <c r="F91" s="38"/>
      <c r="G91" s="38"/>
      <c r="H91" s="38"/>
      <c r="I91" s="142"/>
      <c r="J91" s="38"/>
      <c r="K91" s="38"/>
      <c r="L91" s="42"/>
    </row>
    <row r="92" spans="2:12" s="1" customFormat="1" ht="12" customHeight="1">
      <c r="B92" s="37"/>
      <c r="C92" s="31" t="s">
        <v>22</v>
      </c>
      <c r="D92" s="38"/>
      <c r="E92" s="38"/>
      <c r="F92" s="26" t="str">
        <f>F12</f>
        <v xml:space="preserve"> </v>
      </c>
      <c r="G92" s="38"/>
      <c r="H92" s="38"/>
      <c r="I92" s="144" t="s">
        <v>24</v>
      </c>
      <c r="J92" s="66" t="str">
        <f>IF(J12="","",J12)</f>
        <v>24. 5. 2018</v>
      </c>
      <c r="K92" s="38"/>
      <c r="L92" s="42"/>
    </row>
    <row r="93" spans="2:12" s="1" customFormat="1" ht="6.95" customHeight="1"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42"/>
    </row>
    <row r="94" spans="2:12" s="1" customFormat="1" ht="22.8" customHeight="1">
      <c r="B94" s="37"/>
      <c r="C94" s="31" t="s">
        <v>28</v>
      </c>
      <c r="D94" s="38"/>
      <c r="E94" s="38"/>
      <c r="F94" s="26" t="str">
        <f>E15</f>
        <v>Muzeum Českého lesa</v>
      </c>
      <c r="G94" s="38"/>
      <c r="H94" s="38"/>
      <c r="I94" s="144" t="s">
        <v>34</v>
      </c>
      <c r="J94" s="35" t="str">
        <f>E21</f>
        <v>Ateliér Soukup Opl Švehla s.r.o.</v>
      </c>
      <c r="K94" s="38"/>
      <c r="L94" s="42"/>
    </row>
    <row r="95" spans="2:12" s="1" customFormat="1" ht="12.6" customHeight="1">
      <c r="B95" s="37"/>
      <c r="C95" s="31" t="s">
        <v>32</v>
      </c>
      <c r="D95" s="38"/>
      <c r="E95" s="38"/>
      <c r="F95" s="26" t="str">
        <f>IF(E18="","",E18)</f>
        <v>Vyplň údaj</v>
      </c>
      <c r="G95" s="38"/>
      <c r="H95" s="38"/>
      <c r="I95" s="144" t="s">
        <v>37</v>
      </c>
      <c r="J95" s="35" t="str">
        <f>E24</f>
        <v>Tomáš Chlumecký</v>
      </c>
      <c r="K95" s="38"/>
      <c r="L95" s="42"/>
    </row>
    <row r="96" spans="2:12" s="1" customFormat="1" ht="10.3" customHeight="1">
      <c r="B96" s="37"/>
      <c r="C96" s="38"/>
      <c r="D96" s="38"/>
      <c r="E96" s="38"/>
      <c r="F96" s="38"/>
      <c r="G96" s="38"/>
      <c r="H96" s="38"/>
      <c r="I96" s="142"/>
      <c r="J96" s="38"/>
      <c r="K96" s="38"/>
      <c r="L96" s="42"/>
    </row>
    <row r="97" spans="2:20" s="9" customFormat="1" ht="29.25" customHeight="1">
      <c r="B97" s="183"/>
      <c r="C97" s="184" t="s">
        <v>113</v>
      </c>
      <c r="D97" s="185" t="s">
        <v>60</v>
      </c>
      <c r="E97" s="185" t="s">
        <v>56</v>
      </c>
      <c r="F97" s="185" t="s">
        <v>57</v>
      </c>
      <c r="G97" s="185" t="s">
        <v>114</v>
      </c>
      <c r="H97" s="185" t="s">
        <v>115</v>
      </c>
      <c r="I97" s="186" t="s">
        <v>116</v>
      </c>
      <c r="J97" s="185" t="s">
        <v>108</v>
      </c>
      <c r="K97" s="187" t="s">
        <v>117</v>
      </c>
      <c r="L97" s="188"/>
      <c r="M97" s="87" t="s">
        <v>1</v>
      </c>
      <c r="N97" s="88" t="s">
        <v>45</v>
      </c>
      <c r="O97" s="88" t="s">
        <v>118</v>
      </c>
      <c r="P97" s="88" t="s">
        <v>119</v>
      </c>
      <c r="Q97" s="88" t="s">
        <v>120</v>
      </c>
      <c r="R97" s="88" t="s">
        <v>121</v>
      </c>
      <c r="S97" s="88" t="s">
        <v>122</v>
      </c>
      <c r="T97" s="89" t="s">
        <v>123</v>
      </c>
    </row>
    <row r="98" spans="2:63" s="1" customFormat="1" ht="22.8" customHeight="1">
      <c r="B98" s="37"/>
      <c r="C98" s="94" t="s">
        <v>124</v>
      </c>
      <c r="D98" s="38"/>
      <c r="E98" s="38"/>
      <c r="F98" s="38"/>
      <c r="G98" s="38"/>
      <c r="H98" s="38"/>
      <c r="I98" s="142"/>
      <c r="J98" s="189">
        <f>BK98</f>
        <v>0</v>
      </c>
      <c r="K98" s="38"/>
      <c r="L98" s="42"/>
      <c r="M98" s="90"/>
      <c r="N98" s="91"/>
      <c r="O98" s="91"/>
      <c r="P98" s="190">
        <f>P99+P339</f>
        <v>0</v>
      </c>
      <c r="Q98" s="91"/>
      <c r="R98" s="190">
        <f>R99+R339</f>
        <v>179.02902459999999</v>
      </c>
      <c r="S98" s="91"/>
      <c r="T98" s="191">
        <f>T99+T339</f>
        <v>166.23024088000003</v>
      </c>
      <c r="AT98" s="16" t="s">
        <v>74</v>
      </c>
      <c r="AU98" s="16" t="s">
        <v>110</v>
      </c>
      <c r="BK98" s="192">
        <f>BK99+BK339</f>
        <v>0</v>
      </c>
    </row>
    <row r="99" spans="2:63" s="10" customFormat="1" ht="25.9" customHeight="1">
      <c r="B99" s="193"/>
      <c r="C99" s="194"/>
      <c r="D99" s="195" t="s">
        <v>74</v>
      </c>
      <c r="E99" s="196" t="s">
        <v>186</v>
      </c>
      <c r="F99" s="196" t="s">
        <v>187</v>
      </c>
      <c r="G99" s="194"/>
      <c r="H99" s="194"/>
      <c r="I99" s="197"/>
      <c r="J99" s="198">
        <f>BK99</f>
        <v>0</v>
      </c>
      <c r="K99" s="194"/>
      <c r="L99" s="199"/>
      <c r="M99" s="200"/>
      <c r="N99" s="201"/>
      <c r="O99" s="201"/>
      <c r="P99" s="202">
        <f>P100+P107+P135+P169+P178+P216+P234+P324+P337</f>
        <v>0</v>
      </c>
      <c r="Q99" s="201"/>
      <c r="R99" s="202">
        <f>R100+R107+R135+R169+R178+R216+R234+R324+R337</f>
        <v>147.97003292</v>
      </c>
      <c r="S99" s="201"/>
      <c r="T99" s="203">
        <f>T100+T107+T135+T169+T178+T216+T234+T324+T337</f>
        <v>165.87152300000002</v>
      </c>
      <c r="AR99" s="204" t="s">
        <v>21</v>
      </c>
      <c r="AT99" s="205" t="s">
        <v>74</v>
      </c>
      <c r="AU99" s="205" t="s">
        <v>75</v>
      </c>
      <c r="AY99" s="204" t="s">
        <v>128</v>
      </c>
      <c r="BK99" s="206">
        <f>BK100+BK107+BK135+BK169+BK178+BK216+BK234+BK324+BK337</f>
        <v>0</v>
      </c>
    </row>
    <row r="100" spans="2:63" s="10" customFormat="1" ht="22.8" customHeight="1">
      <c r="B100" s="193"/>
      <c r="C100" s="194"/>
      <c r="D100" s="195" t="s">
        <v>74</v>
      </c>
      <c r="E100" s="231" t="s">
        <v>21</v>
      </c>
      <c r="F100" s="231" t="s">
        <v>188</v>
      </c>
      <c r="G100" s="194"/>
      <c r="H100" s="194"/>
      <c r="I100" s="197"/>
      <c r="J100" s="232">
        <f>BK100</f>
        <v>0</v>
      </c>
      <c r="K100" s="194"/>
      <c r="L100" s="199"/>
      <c r="M100" s="200"/>
      <c r="N100" s="201"/>
      <c r="O100" s="201"/>
      <c r="P100" s="202">
        <f>SUM(P101:P106)</f>
        <v>0</v>
      </c>
      <c r="Q100" s="201"/>
      <c r="R100" s="202">
        <f>SUM(R101:R106)</f>
        <v>0</v>
      </c>
      <c r="S100" s="201"/>
      <c r="T100" s="203">
        <f>SUM(T101:T106)</f>
        <v>0</v>
      </c>
      <c r="AR100" s="204" t="s">
        <v>21</v>
      </c>
      <c r="AT100" s="205" t="s">
        <v>74</v>
      </c>
      <c r="AU100" s="205" t="s">
        <v>21</v>
      </c>
      <c r="AY100" s="204" t="s">
        <v>128</v>
      </c>
      <c r="BK100" s="206">
        <f>SUM(BK101:BK106)</f>
        <v>0</v>
      </c>
    </row>
    <row r="101" spans="2:65" s="1" customFormat="1" ht="20.4" customHeight="1">
      <c r="B101" s="37"/>
      <c r="C101" s="207" t="s">
        <v>21</v>
      </c>
      <c r="D101" s="207" t="s">
        <v>129</v>
      </c>
      <c r="E101" s="208" t="s">
        <v>189</v>
      </c>
      <c r="F101" s="209" t="s">
        <v>190</v>
      </c>
      <c r="G101" s="210" t="s">
        <v>191</v>
      </c>
      <c r="H101" s="211">
        <v>11.218</v>
      </c>
      <c r="I101" s="212"/>
      <c r="J101" s="213">
        <f>ROUND(I101*H101,2)</f>
        <v>0</v>
      </c>
      <c r="K101" s="209" t="s">
        <v>133</v>
      </c>
      <c r="L101" s="42"/>
      <c r="M101" s="214" t="s">
        <v>1</v>
      </c>
      <c r="N101" s="215" t="s">
        <v>46</v>
      </c>
      <c r="O101" s="78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AR101" s="16" t="s">
        <v>145</v>
      </c>
      <c r="AT101" s="16" t="s">
        <v>129</v>
      </c>
      <c r="AU101" s="16" t="s">
        <v>84</v>
      </c>
      <c r="AY101" s="16" t="s">
        <v>128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21</v>
      </c>
      <c r="BK101" s="218">
        <f>ROUND(I101*H101,2)</f>
        <v>0</v>
      </c>
      <c r="BL101" s="16" t="s">
        <v>145</v>
      </c>
      <c r="BM101" s="16" t="s">
        <v>192</v>
      </c>
    </row>
    <row r="102" spans="2:47" s="1" customFormat="1" ht="12">
      <c r="B102" s="37"/>
      <c r="C102" s="38"/>
      <c r="D102" s="219" t="s">
        <v>136</v>
      </c>
      <c r="E102" s="38"/>
      <c r="F102" s="220" t="s">
        <v>193</v>
      </c>
      <c r="G102" s="38"/>
      <c r="H102" s="38"/>
      <c r="I102" s="142"/>
      <c r="J102" s="38"/>
      <c r="K102" s="38"/>
      <c r="L102" s="42"/>
      <c r="M102" s="221"/>
      <c r="N102" s="78"/>
      <c r="O102" s="78"/>
      <c r="P102" s="78"/>
      <c r="Q102" s="78"/>
      <c r="R102" s="78"/>
      <c r="S102" s="78"/>
      <c r="T102" s="79"/>
      <c r="AT102" s="16" t="s">
        <v>136</v>
      </c>
      <c r="AU102" s="16" t="s">
        <v>84</v>
      </c>
    </row>
    <row r="103" spans="2:51" s="12" customFormat="1" ht="12">
      <c r="B103" s="233"/>
      <c r="C103" s="234"/>
      <c r="D103" s="219" t="s">
        <v>194</v>
      </c>
      <c r="E103" s="235" t="s">
        <v>1</v>
      </c>
      <c r="F103" s="236" t="s">
        <v>195</v>
      </c>
      <c r="G103" s="234"/>
      <c r="H103" s="235" t="s">
        <v>1</v>
      </c>
      <c r="I103" s="237"/>
      <c r="J103" s="234"/>
      <c r="K103" s="234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194</v>
      </c>
      <c r="AU103" s="242" t="s">
        <v>84</v>
      </c>
      <c r="AV103" s="12" t="s">
        <v>21</v>
      </c>
      <c r="AW103" s="12" t="s">
        <v>36</v>
      </c>
      <c r="AX103" s="12" t="s">
        <v>75</v>
      </c>
      <c r="AY103" s="242" t="s">
        <v>128</v>
      </c>
    </row>
    <row r="104" spans="2:51" s="13" customFormat="1" ht="12">
      <c r="B104" s="243"/>
      <c r="C104" s="244"/>
      <c r="D104" s="219" t="s">
        <v>194</v>
      </c>
      <c r="E104" s="245" t="s">
        <v>1</v>
      </c>
      <c r="F104" s="246" t="s">
        <v>196</v>
      </c>
      <c r="G104" s="244"/>
      <c r="H104" s="247">
        <v>11.218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194</v>
      </c>
      <c r="AU104" s="253" t="s">
        <v>84</v>
      </c>
      <c r="AV104" s="13" t="s">
        <v>84</v>
      </c>
      <c r="AW104" s="13" t="s">
        <v>36</v>
      </c>
      <c r="AX104" s="13" t="s">
        <v>21</v>
      </c>
      <c r="AY104" s="253" t="s">
        <v>128</v>
      </c>
    </row>
    <row r="105" spans="2:65" s="1" customFormat="1" ht="20.4" customHeight="1">
      <c r="B105" s="37"/>
      <c r="C105" s="207" t="s">
        <v>84</v>
      </c>
      <c r="D105" s="207" t="s">
        <v>129</v>
      </c>
      <c r="E105" s="208" t="s">
        <v>197</v>
      </c>
      <c r="F105" s="209" t="s">
        <v>198</v>
      </c>
      <c r="G105" s="210" t="s">
        <v>199</v>
      </c>
      <c r="H105" s="211">
        <v>186.96</v>
      </c>
      <c r="I105" s="212"/>
      <c r="J105" s="213">
        <f>ROUND(I105*H105,2)</f>
        <v>0</v>
      </c>
      <c r="K105" s="209" t="s">
        <v>133</v>
      </c>
      <c r="L105" s="42"/>
      <c r="M105" s="214" t="s">
        <v>1</v>
      </c>
      <c r="N105" s="215" t="s">
        <v>46</v>
      </c>
      <c r="O105" s="78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AR105" s="16" t="s">
        <v>145</v>
      </c>
      <c r="AT105" s="16" t="s">
        <v>129</v>
      </c>
      <c r="AU105" s="16" t="s">
        <v>84</v>
      </c>
      <c r="AY105" s="16" t="s">
        <v>128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21</v>
      </c>
      <c r="BK105" s="218">
        <f>ROUND(I105*H105,2)</f>
        <v>0</v>
      </c>
      <c r="BL105" s="16" t="s">
        <v>145</v>
      </c>
      <c r="BM105" s="16" t="s">
        <v>200</v>
      </c>
    </row>
    <row r="106" spans="2:47" s="1" customFormat="1" ht="12">
      <c r="B106" s="37"/>
      <c r="C106" s="38"/>
      <c r="D106" s="219" t="s">
        <v>136</v>
      </c>
      <c r="E106" s="38"/>
      <c r="F106" s="220" t="s">
        <v>201</v>
      </c>
      <c r="G106" s="38"/>
      <c r="H106" s="38"/>
      <c r="I106" s="142"/>
      <c r="J106" s="38"/>
      <c r="K106" s="38"/>
      <c r="L106" s="42"/>
      <c r="M106" s="221"/>
      <c r="N106" s="78"/>
      <c r="O106" s="78"/>
      <c r="P106" s="78"/>
      <c r="Q106" s="78"/>
      <c r="R106" s="78"/>
      <c r="S106" s="78"/>
      <c r="T106" s="79"/>
      <c r="AT106" s="16" t="s">
        <v>136</v>
      </c>
      <c r="AU106" s="16" t="s">
        <v>84</v>
      </c>
    </row>
    <row r="107" spans="2:63" s="10" customFormat="1" ht="22.8" customHeight="1">
      <c r="B107" s="193"/>
      <c r="C107" s="194"/>
      <c r="D107" s="195" t="s">
        <v>74</v>
      </c>
      <c r="E107" s="231" t="s">
        <v>141</v>
      </c>
      <c r="F107" s="231" t="s">
        <v>202</v>
      </c>
      <c r="G107" s="194"/>
      <c r="H107" s="194"/>
      <c r="I107" s="197"/>
      <c r="J107" s="232">
        <f>BK107</f>
        <v>0</v>
      </c>
      <c r="K107" s="194"/>
      <c r="L107" s="199"/>
      <c r="M107" s="200"/>
      <c r="N107" s="201"/>
      <c r="O107" s="201"/>
      <c r="P107" s="202">
        <f>SUM(P108:P134)</f>
        <v>0</v>
      </c>
      <c r="Q107" s="201"/>
      <c r="R107" s="202">
        <f>SUM(R108:R134)</f>
        <v>24.922164300000002</v>
      </c>
      <c r="S107" s="201"/>
      <c r="T107" s="203">
        <f>SUM(T108:T134)</f>
        <v>0</v>
      </c>
      <c r="AR107" s="204" t="s">
        <v>21</v>
      </c>
      <c r="AT107" s="205" t="s">
        <v>74</v>
      </c>
      <c r="AU107" s="205" t="s">
        <v>21</v>
      </c>
      <c r="AY107" s="204" t="s">
        <v>128</v>
      </c>
      <c r="BK107" s="206">
        <f>SUM(BK108:BK134)</f>
        <v>0</v>
      </c>
    </row>
    <row r="108" spans="2:65" s="1" customFormat="1" ht="20.4" customHeight="1">
      <c r="B108" s="37"/>
      <c r="C108" s="207" t="s">
        <v>141</v>
      </c>
      <c r="D108" s="207" t="s">
        <v>129</v>
      </c>
      <c r="E108" s="208" t="s">
        <v>203</v>
      </c>
      <c r="F108" s="209" t="s">
        <v>204</v>
      </c>
      <c r="G108" s="210" t="s">
        <v>191</v>
      </c>
      <c r="H108" s="211">
        <v>5.4</v>
      </c>
      <c r="I108" s="212"/>
      <c r="J108" s="213">
        <f>ROUND(I108*H108,2)</f>
        <v>0</v>
      </c>
      <c r="K108" s="209" t="s">
        <v>133</v>
      </c>
      <c r="L108" s="42"/>
      <c r="M108" s="214" t="s">
        <v>1</v>
      </c>
      <c r="N108" s="215" t="s">
        <v>46</v>
      </c>
      <c r="O108" s="78"/>
      <c r="P108" s="216">
        <f>O108*H108</f>
        <v>0</v>
      </c>
      <c r="Q108" s="216">
        <v>1.8775</v>
      </c>
      <c r="R108" s="216">
        <f>Q108*H108</f>
        <v>10.1385</v>
      </c>
      <c r="S108" s="216">
        <v>0</v>
      </c>
      <c r="T108" s="217">
        <f>S108*H108</f>
        <v>0</v>
      </c>
      <c r="AR108" s="16" t="s">
        <v>145</v>
      </c>
      <c r="AT108" s="16" t="s">
        <v>129</v>
      </c>
      <c r="AU108" s="16" t="s">
        <v>84</v>
      </c>
      <c r="AY108" s="16" t="s">
        <v>128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6" t="s">
        <v>21</v>
      </c>
      <c r="BK108" s="218">
        <f>ROUND(I108*H108,2)</f>
        <v>0</v>
      </c>
      <c r="BL108" s="16" t="s">
        <v>145</v>
      </c>
      <c r="BM108" s="16" t="s">
        <v>205</v>
      </c>
    </row>
    <row r="109" spans="2:51" s="12" customFormat="1" ht="12">
      <c r="B109" s="233"/>
      <c r="C109" s="234"/>
      <c r="D109" s="219" t="s">
        <v>194</v>
      </c>
      <c r="E109" s="235" t="s">
        <v>1</v>
      </c>
      <c r="F109" s="236" t="s">
        <v>206</v>
      </c>
      <c r="G109" s="234"/>
      <c r="H109" s="235" t="s">
        <v>1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194</v>
      </c>
      <c r="AU109" s="242" t="s">
        <v>84</v>
      </c>
      <c r="AV109" s="12" t="s">
        <v>21</v>
      </c>
      <c r="AW109" s="12" t="s">
        <v>36</v>
      </c>
      <c r="AX109" s="12" t="s">
        <v>75</v>
      </c>
      <c r="AY109" s="242" t="s">
        <v>128</v>
      </c>
    </row>
    <row r="110" spans="2:51" s="13" customFormat="1" ht="12">
      <c r="B110" s="243"/>
      <c r="C110" s="244"/>
      <c r="D110" s="219" t="s">
        <v>194</v>
      </c>
      <c r="E110" s="245" t="s">
        <v>1</v>
      </c>
      <c r="F110" s="246" t="s">
        <v>207</v>
      </c>
      <c r="G110" s="244"/>
      <c r="H110" s="247">
        <v>3.6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194</v>
      </c>
      <c r="AU110" s="253" t="s">
        <v>84</v>
      </c>
      <c r="AV110" s="13" t="s">
        <v>84</v>
      </c>
      <c r="AW110" s="13" t="s">
        <v>36</v>
      </c>
      <c r="AX110" s="13" t="s">
        <v>75</v>
      </c>
      <c r="AY110" s="253" t="s">
        <v>128</v>
      </c>
    </row>
    <row r="111" spans="2:51" s="12" customFormat="1" ht="12">
      <c r="B111" s="233"/>
      <c r="C111" s="234"/>
      <c r="D111" s="219" t="s">
        <v>194</v>
      </c>
      <c r="E111" s="235" t="s">
        <v>1</v>
      </c>
      <c r="F111" s="236" t="s">
        <v>208</v>
      </c>
      <c r="G111" s="234"/>
      <c r="H111" s="235" t="s">
        <v>1</v>
      </c>
      <c r="I111" s="237"/>
      <c r="J111" s="234"/>
      <c r="K111" s="234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194</v>
      </c>
      <c r="AU111" s="242" t="s">
        <v>84</v>
      </c>
      <c r="AV111" s="12" t="s">
        <v>21</v>
      </c>
      <c r="AW111" s="12" t="s">
        <v>36</v>
      </c>
      <c r="AX111" s="12" t="s">
        <v>75</v>
      </c>
      <c r="AY111" s="242" t="s">
        <v>128</v>
      </c>
    </row>
    <row r="112" spans="2:51" s="13" customFormat="1" ht="12">
      <c r="B112" s="243"/>
      <c r="C112" s="244"/>
      <c r="D112" s="219" t="s">
        <v>194</v>
      </c>
      <c r="E112" s="245" t="s">
        <v>1</v>
      </c>
      <c r="F112" s="246" t="s">
        <v>209</v>
      </c>
      <c r="G112" s="244"/>
      <c r="H112" s="247">
        <v>1.8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194</v>
      </c>
      <c r="AU112" s="253" t="s">
        <v>84</v>
      </c>
      <c r="AV112" s="13" t="s">
        <v>84</v>
      </c>
      <c r="AW112" s="13" t="s">
        <v>36</v>
      </c>
      <c r="AX112" s="13" t="s">
        <v>75</v>
      </c>
      <c r="AY112" s="253" t="s">
        <v>128</v>
      </c>
    </row>
    <row r="113" spans="2:51" s="14" customFormat="1" ht="12">
      <c r="B113" s="254"/>
      <c r="C113" s="255"/>
      <c r="D113" s="219" t="s">
        <v>194</v>
      </c>
      <c r="E113" s="256" t="s">
        <v>1</v>
      </c>
      <c r="F113" s="257" t="s">
        <v>210</v>
      </c>
      <c r="G113" s="255"/>
      <c r="H113" s="258">
        <v>5.4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AT113" s="264" t="s">
        <v>194</v>
      </c>
      <c r="AU113" s="264" t="s">
        <v>84</v>
      </c>
      <c r="AV113" s="14" t="s">
        <v>145</v>
      </c>
      <c r="AW113" s="14" t="s">
        <v>36</v>
      </c>
      <c r="AX113" s="14" t="s">
        <v>21</v>
      </c>
      <c r="AY113" s="264" t="s">
        <v>128</v>
      </c>
    </row>
    <row r="114" spans="2:65" s="1" customFormat="1" ht="20.4" customHeight="1">
      <c r="B114" s="37"/>
      <c r="C114" s="207" t="s">
        <v>145</v>
      </c>
      <c r="D114" s="207" t="s">
        <v>129</v>
      </c>
      <c r="E114" s="208" t="s">
        <v>211</v>
      </c>
      <c r="F114" s="209" t="s">
        <v>212</v>
      </c>
      <c r="G114" s="210" t="s">
        <v>191</v>
      </c>
      <c r="H114" s="211">
        <v>0.135</v>
      </c>
      <c r="I114" s="212"/>
      <c r="J114" s="213">
        <f>ROUND(I114*H114,2)</f>
        <v>0</v>
      </c>
      <c r="K114" s="209" t="s">
        <v>133</v>
      </c>
      <c r="L114" s="42"/>
      <c r="M114" s="214" t="s">
        <v>1</v>
      </c>
      <c r="N114" s="215" t="s">
        <v>46</v>
      </c>
      <c r="O114" s="78"/>
      <c r="P114" s="216">
        <f>O114*H114</f>
        <v>0</v>
      </c>
      <c r="Q114" s="216">
        <v>1.94302</v>
      </c>
      <c r="R114" s="216">
        <f>Q114*H114</f>
        <v>0.26230770000000003</v>
      </c>
      <c r="S114" s="216">
        <v>0</v>
      </c>
      <c r="T114" s="217">
        <f>S114*H114</f>
        <v>0</v>
      </c>
      <c r="AR114" s="16" t="s">
        <v>145</v>
      </c>
      <c r="AT114" s="16" t="s">
        <v>129</v>
      </c>
      <c r="AU114" s="16" t="s">
        <v>84</v>
      </c>
      <c r="AY114" s="16" t="s">
        <v>128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6" t="s">
        <v>21</v>
      </c>
      <c r="BK114" s="218">
        <f>ROUND(I114*H114,2)</f>
        <v>0</v>
      </c>
      <c r="BL114" s="16" t="s">
        <v>145</v>
      </c>
      <c r="BM114" s="16" t="s">
        <v>213</v>
      </c>
    </row>
    <row r="115" spans="2:47" s="1" customFormat="1" ht="12">
      <c r="B115" s="37"/>
      <c r="C115" s="38"/>
      <c r="D115" s="219" t="s">
        <v>136</v>
      </c>
      <c r="E115" s="38"/>
      <c r="F115" s="220" t="s">
        <v>214</v>
      </c>
      <c r="G115" s="38"/>
      <c r="H115" s="38"/>
      <c r="I115" s="142"/>
      <c r="J115" s="38"/>
      <c r="K115" s="38"/>
      <c r="L115" s="42"/>
      <c r="M115" s="221"/>
      <c r="N115" s="78"/>
      <c r="O115" s="78"/>
      <c r="P115" s="78"/>
      <c r="Q115" s="78"/>
      <c r="R115" s="78"/>
      <c r="S115" s="78"/>
      <c r="T115" s="79"/>
      <c r="AT115" s="16" t="s">
        <v>136</v>
      </c>
      <c r="AU115" s="16" t="s">
        <v>84</v>
      </c>
    </row>
    <row r="116" spans="2:51" s="13" customFormat="1" ht="12">
      <c r="B116" s="243"/>
      <c r="C116" s="244"/>
      <c r="D116" s="219" t="s">
        <v>194</v>
      </c>
      <c r="E116" s="245" t="s">
        <v>1</v>
      </c>
      <c r="F116" s="246" t="s">
        <v>215</v>
      </c>
      <c r="G116" s="244"/>
      <c r="H116" s="247">
        <v>0.135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194</v>
      </c>
      <c r="AU116" s="253" t="s">
        <v>84</v>
      </c>
      <c r="AV116" s="13" t="s">
        <v>84</v>
      </c>
      <c r="AW116" s="13" t="s">
        <v>36</v>
      </c>
      <c r="AX116" s="13" t="s">
        <v>21</v>
      </c>
      <c r="AY116" s="253" t="s">
        <v>128</v>
      </c>
    </row>
    <row r="117" spans="2:65" s="1" customFormat="1" ht="20.4" customHeight="1">
      <c r="B117" s="37"/>
      <c r="C117" s="207" t="s">
        <v>127</v>
      </c>
      <c r="D117" s="207" t="s">
        <v>129</v>
      </c>
      <c r="E117" s="208" t="s">
        <v>216</v>
      </c>
      <c r="F117" s="209" t="s">
        <v>217</v>
      </c>
      <c r="G117" s="210" t="s">
        <v>218</v>
      </c>
      <c r="H117" s="211">
        <v>0.023</v>
      </c>
      <c r="I117" s="212"/>
      <c r="J117" s="213">
        <f>ROUND(I117*H117,2)</f>
        <v>0</v>
      </c>
      <c r="K117" s="209" t="s">
        <v>133</v>
      </c>
      <c r="L117" s="42"/>
      <c r="M117" s="214" t="s">
        <v>1</v>
      </c>
      <c r="N117" s="215" t="s">
        <v>46</v>
      </c>
      <c r="O117" s="78"/>
      <c r="P117" s="216">
        <f>O117*H117</f>
        <v>0</v>
      </c>
      <c r="Q117" s="216">
        <v>0.01954</v>
      </c>
      <c r="R117" s="216">
        <f>Q117*H117</f>
        <v>0.00044941999999999996</v>
      </c>
      <c r="S117" s="216">
        <v>0</v>
      </c>
      <c r="T117" s="217">
        <f>S117*H117</f>
        <v>0</v>
      </c>
      <c r="AR117" s="16" t="s">
        <v>145</v>
      </c>
      <c r="AT117" s="16" t="s">
        <v>129</v>
      </c>
      <c r="AU117" s="16" t="s">
        <v>84</v>
      </c>
      <c r="AY117" s="16" t="s">
        <v>128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6" t="s">
        <v>21</v>
      </c>
      <c r="BK117" s="218">
        <f>ROUND(I117*H117,2)</f>
        <v>0</v>
      </c>
      <c r="BL117" s="16" t="s">
        <v>145</v>
      </c>
      <c r="BM117" s="16" t="s">
        <v>219</v>
      </c>
    </row>
    <row r="118" spans="2:47" s="1" customFormat="1" ht="12">
      <c r="B118" s="37"/>
      <c r="C118" s="38"/>
      <c r="D118" s="219" t="s">
        <v>136</v>
      </c>
      <c r="E118" s="38"/>
      <c r="F118" s="220" t="s">
        <v>220</v>
      </c>
      <c r="G118" s="38"/>
      <c r="H118" s="38"/>
      <c r="I118" s="142"/>
      <c r="J118" s="38"/>
      <c r="K118" s="38"/>
      <c r="L118" s="42"/>
      <c r="M118" s="221"/>
      <c r="N118" s="78"/>
      <c r="O118" s="78"/>
      <c r="P118" s="78"/>
      <c r="Q118" s="78"/>
      <c r="R118" s="78"/>
      <c r="S118" s="78"/>
      <c r="T118" s="79"/>
      <c r="AT118" s="16" t="s">
        <v>136</v>
      </c>
      <c r="AU118" s="16" t="s">
        <v>84</v>
      </c>
    </row>
    <row r="119" spans="2:51" s="13" customFormat="1" ht="12">
      <c r="B119" s="243"/>
      <c r="C119" s="244"/>
      <c r="D119" s="219" t="s">
        <v>194</v>
      </c>
      <c r="E119" s="245" t="s">
        <v>1</v>
      </c>
      <c r="F119" s="246" t="s">
        <v>221</v>
      </c>
      <c r="G119" s="244"/>
      <c r="H119" s="247">
        <v>0.023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194</v>
      </c>
      <c r="AU119" s="253" t="s">
        <v>84</v>
      </c>
      <c r="AV119" s="13" t="s">
        <v>84</v>
      </c>
      <c r="AW119" s="13" t="s">
        <v>36</v>
      </c>
      <c r="AX119" s="13" t="s">
        <v>21</v>
      </c>
      <c r="AY119" s="253" t="s">
        <v>128</v>
      </c>
    </row>
    <row r="120" spans="2:65" s="1" customFormat="1" ht="20.4" customHeight="1">
      <c r="B120" s="37"/>
      <c r="C120" s="265" t="s">
        <v>152</v>
      </c>
      <c r="D120" s="265" t="s">
        <v>222</v>
      </c>
      <c r="E120" s="266" t="s">
        <v>223</v>
      </c>
      <c r="F120" s="267" t="s">
        <v>224</v>
      </c>
      <c r="G120" s="268" t="s">
        <v>218</v>
      </c>
      <c r="H120" s="269">
        <v>0.025</v>
      </c>
      <c r="I120" s="270"/>
      <c r="J120" s="271">
        <f>ROUND(I120*H120,2)</f>
        <v>0</v>
      </c>
      <c r="K120" s="267" t="s">
        <v>133</v>
      </c>
      <c r="L120" s="272"/>
      <c r="M120" s="273" t="s">
        <v>1</v>
      </c>
      <c r="N120" s="274" t="s">
        <v>46</v>
      </c>
      <c r="O120" s="78"/>
      <c r="P120" s="216">
        <f>O120*H120</f>
        <v>0</v>
      </c>
      <c r="Q120" s="216">
        <v>1</v>
      </c>
      <c r="R120" s="216">
        <f>Q120*H120</f>
        <v>0.025</v>
      </c>
      <c r="S120" s="216">
        <v>0</v>
      </c>
      <c r="T120" s="217">
        <f>S120*H120</f>
        <v>0</v>
      </c>
      <c r="AR120" s="16" t="s">
        <v>161</v>
      </c>
      <c r="AT120" s="16" t="s">
        <v>222</v>
      </c>
      <c r="AU120" s="16" t="s">
        <v>84</v>
      </c>
      <c r="AY120" s="16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21</v>
      </c>
      <c r="BK120" s="218">
        <f>ROUND(I120*H120,2)</f>
        <v>0</v>
      </c>
      <c r="BL120" s="16" t="s">
        <v>145</v>
      </c>
      <c r="BM120" s="16" t="s">
        <v>225</v>
      </c>
    </row>
    <row r="121" spans="2:47" s="1" customFormat="1" ht="12">
      <c r="B121" s="37"/>
      <c r="C121" s="38"/>
      <c r="D121" s="219" t="s">
        <v>136</v>
      </c>
      <c r="E121" s="38"/>
      <c r="F121" s="220" t="s">
        <v>226</v>
      </c>
      <c r="G121" s="38"/>
      <c r="H121" s="38"/>
      <c r="I121" s="142"/>
      <c r="J121" s="38"/>
      <c r="K121" s="38"/>
      <c r="L121" s="42"/>
      <c r="M121" s="221"/>
      <c r="N121" s="78"/>
      <c r="O121" s="78"/>
      <c r="P121" s="78"/>
      <c r="Q121" s="78"/>
      <c r="R121" s="78"/>
      <c r="S121" s="78"/>
      <c r="T121" s="79"/>
      <c r="AT121" s="16" t="s">
        <v>136</v>
      </c>
      <c r="AU121" s="16" t="s">
        <v>84</v>
      </c>
    </row>
    <row r="122" spans="2:47" s="1" customFormat="1" ht="12">
      <c r="B122" s="37"/>
      <c r="C122" s="38"/>
      <c r="D122" s="219" t="s">
        <v>227</v>
      </c>
      <c r="E122" s="38"/>
      <c r="F122" s="275" t="s">
        <v>228</v>
      </c>
      <c r="G122" s="38"/>
      <c r="H122" s="38"/>
      <c r="I122" s="142"/>
      <c r="J122" s="38"/>
      <c r="K122" s="38"/>
      <c r="L122" s="42"/>
      <c r="M122" s="221"/>
      <c r="N122" s="78"/>
      <c r="O122" s="78"/>
      <c r="P122" s="78"/>
      <c r="Q122" s="78"/>
      <c r="R122" s="78"/>
      <c r="S122" s="78"/>
      <c r="T122" s="79"/>
      <c r="AT122" s="16" t="s">
        <v>227</v>
      </c>
      <c r="AU122" s="16" t="s">
        <v>84</v>
      </c>
    </row>
    <row r="123" spans="2:51" s="13" customFormat="1" ht="12">
      <c r="B123" s="243"/>
      <c r="C123" s="244"/>
      <c r="D123" s="219" t="s">
        <v>194</v>
      </c>
      <c r="E123" s="245" t="s">
        <v>1</v>
      </c>
      <c r="F123" s="246" t="s">
        <v>229</v>
      </c>
      <c r="G123" s="244"/>
      <c r="H123" s="247">
        <v>0.025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194</v>
      </c>
      <c r="AU123" s="253" t="s">
        <v>84</v>
      </c>
      <c r="AV123" s="13" t="s">
        <v>84</v>
      </c>
      <c r="AW123" s="13" t="s">
        <v>36</v>
      </c>
      <c r="AX123" s="13" t="s">
        <v>21</v>
      </c>
      <c r="AY123" s="253" t="s">
        <v>128</v>
      </c>
    </row>
    <row r="124" spans="2:65" s="1" customFormat="1" ht="20.4" customHeight="1">
      <c r="B124" s="37"/>
      <c r="C124" s="207" t="s">
        <v>157</v>
      </c>
      <c r="D124" s="207" t="s">
        <v>129</v>
      </c>
      <c r="E124" s="208" t="s">
        <v>230</v>
      </c>
      <c r="F124" s="209" t="s">
        <v>231</v>
      </c>
      <c r="G124" s="210" t="s">
        <v>199</v>
      </c>
      <c r="H124" s="211">
        <v>31.938</v>
      </c>
      <c r="I124" s="212"/>
      <c r="J124" s="213">
        <f>ROUND(I124*H124,2)</f>
        <v>0</v>
      </c>
      <c r="K124" s="209" t="s">
        <v>133</v>
      </c>
      <c r="L124" s="42"/>
      <c r="M124" s="214" t="s">
        <v>1</v>
      </c>
      <c r="N124" s="215" t="s">
        <v>46</v>
      </c>
      <c r="O124" s="78"/>
      <c r="P124" s="216">
        <f>O124*H124</f>
        <v>0</v>
      </c>
      <c r="Q124" s="216">
        <v>0.11576</v>
      </c>
      <c r="R124" s="216">
        <f>Q124*H124</f>
        <v>3.69714288</v>
      </c>
      <c r="S124" s="216">
        <v>0</v>
      </c>
      <c r="T124" s="217">
        <f>S124*H124</f>
        <v>0</v>
      </c>
      <c r="AR124" s="16" t="s">
        <v>145</v>
      </c>
      <c r="AT124" s="16" t="s">
        <v>129</v>
      </c>
      <c r="AU124" s="16" t="s">
        <v>84</v>
      </c>
      <c r="AY124" s="16" t="s">
        <v>128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6" t="s">
        <v>21</v>
      </c>
      <c r="BK124" s="218">
        <f>ROUND(I124*H124,2)</f>
        <v>0</v>
      </c>
      <c r="BL124" s="16" t="s">
        <v>145</v>
      </c>
      <c r="BM124" s="16" t="s">
        <v>232</v>
      </c>
    </row>
    <row r="125" spans="2:47" s="1" customFormat="1" ht="12">
      <c r="B125" s="37"/>
      <c r="C125" s="38"/>
      <c r="D125" s="219" t="s">
        <v>136</v>
      </c>
      <c r="E125" s="38"/>
      <c r="F125" s="220" t="s">
        <v>233</v>
      </c>
      <c r="G125" s="38"/>
      <c r="H125" s="38"/>
      <c r="I125" s="142"/>
      <c r="J125" s="38"/>
      <c r="K125" s="38"/>
      <c r="L125" s="42"/>
      <c r="M125" s="221"/>
      <c r="N125" s="78"/>
      <c r="O125" s="78"/>
      <c r="P125" s="78"/>
      <c r="Q125" s="78"/>
      <c r="R125" s="78"/>
      <c r="S125" s="78"/>
      <c r="T125" s="79"/>
      <c r="AT125" s="16" t="s">
        <v>136</v>
      </c>
      <c r="AU125" s="16" t="s">
        <v>84</v>
      </c>
    </row>
    <row r="126" spans="2:51" s="12" customFormat="1" ht="12">
      <c r="B126" s="233"/>
      <c r="C126" s="234"/>
      <c r="D126" s="219" t="s">
        <v>194</v>
      </c>
      <c r="E126" s="235" t="s">
        <v>1</v>
      </c>
      <c r="F126" s="236" t="s">
        <v>234</v>
      </c>
      <c r="G126" s="234"/>
      <c r="H126" s="235" t="s">
        <v>1</v>
      </c>
      <c r="I126" s="237"/>
      <c r="J126" s="234"/>
      <c r="K126" s="234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194</v>
      </c>
      <c r="AU126" s="242" t="s">
        <v>84</v>
      </c>
      <c r="AV126" s="12" t="s">
        <v>21</v>
      </c>
      <c r="AW126" s="12" t="s">
        <v>36</v>
      </c>
      <c r="AX126" s="12" t="s">
        <v>75</v>
      </c>
      <c r="AY126" s="242" t="s">
        <v>128</v>
      </c>
    </row>
    <row r="127" spans="2:51" s="13" customFormat="1" ht="12">
      <c r="B127" s="243"/>
      <c r="C127" s="244"/>
      <c r="D127" s="219" t="s">
        <v>194</v>
      </c>
      <c r="E127" s="245" t="s">
        <v>1</v>
      </c>
      <c r="F127" s="246" t="s">
        <v>235</v>
      </c>
      <c r="G127" s="244"/>
      <c r="H127" s="247">
        <v>31.938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194</v>
      </c>
      <c r="AU127" s="253" t="s">
        <v>84</v>
      </c>
      <c r="AV127" s="13" t="s">
        <v>84</v>
      </c>
      <c r="AW127" s="13" t="s">
        <v>36</v>
      </c>
      <c r="AX127" s="13" t="s">
        <v>21</v>
      </c>
      <c r="AY127" s="253" t="s">
        <v>128</v>
      </c>
    </row>
    <row r="128" spans="2:65" s="1" customFormat="1" ht="20.4" customHeight="1">
      <c r="B128" s="37"/>
      <c r="C128" s="207" t="s">
        <v>161</v>
      </c>
      <c r="D128" s="207" t="s">
        <v>129</v>
      </c>
      <c r="E128" s="208" t="s">
        <v>236</v>
      </c>
      <c r="F128" s="209" t="s">
        <v>237</v>
      </c>
      <c r="G128" s="210" t="s">
        <v>199</v>
      </c>
      <c r="H128" s="211">
        <v>40.41</v>
      </c>
      <c r="I128" s="212"/>
      <c r="J128" s="213">
        <f>ROUND(I128*H128,2)</f>
        <v>0</v>
      </c>
      <c r="K128" s="209" t="s">
        <v>133</v>
      </c>
      <c r="L128" s="42"/>
      <c r="M128" s="214" t="s">
        <v>1</v>
      </c>
      <c r="N128" s="215" t="s">
        <v>46</v>
      </c>
      <c r="O128" s="78"/>
      <c r="P128" s="216">
        <f>O128*H128</f>
        <v>0</v>
      </c>
      <c r="Q128" s="216">
        <v>0.26723</v>
      </c>
      <c r="R128" s="216">
        <f>Q128*H128</f>
        <v>10.7987643</v>
      </c>
      <c r="S128" s="216">
        <v>0</v>
      </c>
      <c r="T128" s="217">
        <f>S128*H128</f>
        <v>0</v>
      </c>
      <c r="AR128" s="16" t="s">
        <v>145</v>
      </c>
      <c r="AT128" s="16" t="s">
        <v>129</v>
      </c>
      <c r="AU128" s="16" t="s">
        <v>84</v>
      </c>
      <c r="AY128" s="16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21</v>
      </c>
      <c r="BK128" s="218">
        <f>ROUND(I128*H128,2)</f>
        <v>0</v>
      </c>
      <c r="BL128" s="16" t="s">
        <v>145</v>
      </c>
      <c r="BM128" s="16" t="s">
        <v>238</v>
      </c>
    </row>
    <row r="129" spans="2:47" s="1" customFormat="1" ht="12">
      <c r="B129" s="37"/>
      <c r="C129" s="38"/>
      <c r="D129" s="219" t="s">
        <v>136</v>
      </c>
      <c r="E129" s="38"/>
      <c r="F129" s="220" t="s">
        <v>239</v>
      </c>
      <c r="G129" s="38"/>
      <c r="H129" s="38"/>
      <c r="I129" s="142"/>
      <c r="J129" s="38"/>
      <c r="K129" s="38"/>
      <c r="L129" s="42"/>
      <c r="M129" s="221"/>
      <c r="N129" s="78"/>
      <c r="O129" s="78"/>
      <c r="P129" s="78"/>
      <c r="Q129" s="78"/>
      <c r="R129" s="78"/>
      <c r="S129" s="78"/>
      <c r="T129" s="79"/>
      <c r="AT129" s="16" t="s">
        <v>136</v>
      </c>
      <c r="AU129" s="16" t="s">
        <v>84</v>
      </c>
    </row>
    <row r="130" spans="2:51" s="12" customFormat="1" ht="12">
      <c r="B130" s="233"/>
      <c r="C130" s="234"/>
      <c r="D130" s="219" t="s">
        <v>194</v>
      </c>
      <c r="E130" s="235" t="s">
        <v>1</v>
      </c>
      <c r="F130" s="236" t="s">
        <v>240</v>
      </c>
      <c r="G130" s="234"/>
      <c r="H130" s="235" t="s">
        <v>1</v>
      </c>
      <c r="I130" s="237"/>
      <c r="J130" s="234"/>
      <c r="K130" s="234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194</v>
      </c>
      <c r="AU130" s="242" t="s">
        <v>84</v>
      </c>
      <c r="AV130" s="12" t="s">
        <v>21</v>
      </c>
      <c r="AW130" s="12" t="s">
        <v>36</v>
      </c>
      <c r="AX130" s="12" t="s">
        <v>75</v>
      </c>
      <c r="AY130" s="242" t="s">
        <v>128</v>
      </c>
    </row>
    <row r="131" spans="2:51" s="13" customFormat="1" ht="12">
      <c r="B131" s="243"/>
      <c r="C131" s="244"/>
      <c r="D131" s="219" t="s">
        <v>194</v>
      </c>
      <c r="E131" s="245" t="s">
        <v>1</v>
      </c>
      <c r="F131" s="246" t="s">
        <v>241</v>
      </c>
      <c r="G131" s="244"/>
      <c r="H131" s="247">
        <v>28.451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194</v>
      </c>
      <c r="AU131" s="253" t="s">
        <v>84</v>
      </c>
      <c r="AV131" s="13" t="s">
        <v>84</v>
      </c>
      <c r="AW131" s="13" t="s">
        <v>36</v>
      </c>
      <c r="AX131" s="13" t="s">
        <v>75</v>
      </c>
      <c r="AY131" s="253" t="s">
        <v>128</v>
      </c>
    </row>
    <row r="132" spans="2:51" s="12" customFormat="1" ht="12">
      <c r="B132" s="233"/>
      <c r="C132" s="234"/>
      <c r="D132" s="219" t="s">
        <v>194</v>
      </c>
      <c r="E132" s="235" t="s">
        <v>1</v>
      </c>
      <c r="F132" s="236" t="s">
        <v>242</v>
      </c>
      <c r="G132" s="234"/>
      <c r="H132" s="235" t="s">
        <v>1</v>
      </c>
      <c r="I132" s="237"/>
      <c r="J132" s="234"/>
      <c r="K132" s="234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194</v>
      </c>
      <c r="AU132" s="242" t="s">
        <v>84</v>
      </c>
      <c r="AV132" s="12" t="s">
        <v>21</v>
      </c>
      <c r="AW132" s="12" t="s">
        <v>36</v>
      </c>
      <c r="AX132" s="12" t="s">
        <v>75</v>
      </c>
      <c r="AY132" s="242" t="s">
        <v>128</v>
      </c>
    </row>
    <row r="133" spans="2:51" s="13" customFormat="1" ht="12">
      <c r="B133" s="243"/>
      <c r="C133" s="244"/>
      <c r="D133" s="219" t="s">
        <v>194</v>
      </c>
      <c r="E133" s="245" t="s">
        <v>1</v>
      </c>
      <c r="F133" s="246" t="s">
        <v>243</v>
      </c>
      <c r="G133" s="244"/>
      <c r="H133" s="247">
        <v>11.959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194</v>
      </c>
      <c r="AU133" s="253" t="s">
        <v>84</v>
      </c>
      <c r="AV133" s="13" t="s">
        <v>84</v>
      </c>
      <c r="AW133" s="13" t="s">
        <v>36</v>
      </c>
      <c r="AX133" s="13" t="s">
        <v>75</v>
      </c>
      <c r="AY133" s="253" t="s">
        <v>128</v>
      </c>
    </row>
    <row r="134" spans="2:51" s="14" customFormat="1" ht="12">
      <c r="B134" s="254"/>
      <c r="C134" s="255"/>
      <c r="D134" s="219" t="s">
        <v>194</v>
      </c>
      <c r="E134" s="256" t="s">
        <v>1</v>
      </c>
      <c r="F134" s="257" t="s">
        <v>210</v>
      </c>
      <c r="G134" s="255"/>
      <c r="H134" s="258">
        <v>40.41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194</v>
      </c>
      <c r="AU134" s="264" t="s">
        <v>84</v>
      </c>
      <c r="AV134" s="14" t="s">
        <v>145</v>
      </c>
      <c r="AW134" s="14" t="s">
        <v>36</v>
      </c>
      <c r="AX134" s="14" t="s">
        <v>21</v>
      </c>
      <c r="AY134" s="264" t="s">
        <v>128</v>
      </c>
    </row>
    <row r="135" spans="2:63" s="10" customFormat="1" ht="22.8" customHeight="1">
      <c r="B135" s="193"/>
      <c r="C135" s="194"/>
      <c r="D135" s="195" t="s">
        <v>74</v>
      </c>
      <c r="E135" s="231" t="s">
        <v>244</v>
      </c>
      <c r="F135" s="231" t="s">
        <v>245</v>
      </c>
      <c r="G135" s="194"/>
      <c r="H135" s="194"/>
      <c r="I135" s="197"/>
      <c r="J135" s="232">
        <f>BK135</f>
        <v>0</v>
      </c>
      <c r="K135" s="194"/>
      <c r="L135" s="199"/>
      <c r="M135" s="200"/>
      <c r="N135" s="201"/>
      <c r="O135" s="201"/>
      <c r="P135" s="202">
        <f>SUM(P136:P168)</f>
        <v>0</v>
      </c>
      <c r="Q135" s="201"/>
      <c r="R135" s="202">
        <f>SUM(R136:R168)</f>
        <v>22.49025332</v>
      </c>
      <c r="S135" s="201"/>
      <c r="T135" s="203">
        <f>SUM(T136:T168)</f>
        <v>0</v>
      </c>
      <c r="AR135" s="204" t="s">
        <v>21</v>
      </c>
      <c r="AT135" s="205" t="s">
        <v>74</v>
      </c>
      <c r="AU135" s="205" t="s">
        <v>21</v>
      </c>
      <c r="AY135" s="204" t="s">
        <v>128</v>
      </c>
      <c r="BK135" s="206">
        <f>SUM(BK136:BK168)</f>
        <v>0</v>
      </c>
    </row>
    <row r="136" spans="2:65" s="1" customFormat="1" ht="20.4" customHeight="1">
      <c r="B136" s="37"/>
      <c r="C136" s="207" t="s">
        <v>246</v>
      </c>
      <c r="D136" s="207" t="s">
        <v>129</v>
      </c>
      <c r="E136" s="208" t="s">
        <v>247</v>
      </c>
      <c r="F136" s="209" t="s">
        <v>248</v>
      </c>
      <c r="G136" s="210" t="s">
        <v>199</v>
      </c>
      <c r="H136" s="211">
        <v>7.61</v>
      </c>
      <c r="I136" s="212"/>
      <c r="J136" s="213">
        <f>ROUND(I136*H136,2)</f>
        <v>0</v>
      </c>
      <c r="K136" s="209" t="s">
        <v>133</v>
      </c>
      <c r="L136" s="42"/>
      <c r="M136" s="214" t="s">
        <v>1</v>
      </c>
      <c r="N136" s="215" t="s">
        <v>46</v>
      </c>
      <c r="O136" s="78"/>
      <c r="P136" s="216">
        <f>O136*H136</f>
        <v>0</v>
      </c>
      <c r="Q136" s="216">
        <v>0.0147</v>
      </c>
      <c r="R136" s="216">
        <f>Q136*H136</f>
        <v>0.111867</v>
      </c>
      <c r="S136" s="216">
        <v>0</v>
      </c>
      <c r="T136" s="217">
        <f>S136*H136</f>
        <v>0</v>
      </c>
      <c r="AR136" s="16" t="s">
        <v>145</v>
      </c>
      <c r="AT136" s="16" t="s">
        <v>129</v>
      </c>
      <c r="AU136" s="16" t="s">
        <v>84</v>
      </c>
      <c r="AY136" s="16" t="s">
        <v>128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21</v>
      </c>
      <c r="BK136" s="218">
        <f>ROUND(I136*H136,2)</f>
        <v>0</v>
      </c>
      <c r="BL136" s="16" t="s">
        <v>145</v>
      </c>
      <c r="BM136" s="16" t="s">
        <v>249</v>
      </c>
    </row>
    <row r="137" spans="2:51" s="12" customFormat="1" ht="12">
      <c r="B137" s="233"/>
      <c r="C137" s="234"/>
      <c r="D137" s="219" t="s">
        <v>194</v>
      </c>
      <c r="E137" s="235" t="s">
        <v>1</v>
      </c>
      <c r="F137" s="236" t="s">
        <v>250</v>
      </c>
      <c r="G137" s="234"/>
      <c r="H137" s="235" t="s">
        <v>1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194</v>
      </c>
      <c r="AU137" s="242" t="s">
        <v>84</v>
      </c>
      <c r="AV137" s="12" t="s">
        <v>21</v>
      </c>
      <c r="AW137" s="12" t="s">
        <v>36</v>
      </c>
      <c r="AX137" s="12" t="s">
        <v>75</v>
      </c>
      <c r="AY137" s="242" t="s">
        <v>128</v>
      </c>
    </row>
    <row r="138" spans="2:51" s="13" customFormat="1" ht="12">
      <c r="B138" s="243"/>
      <c r="C138" s="244"/>
      <c r="D138" s="219" t="s">
        <v>194</v>
      </c>
      <c r="E138" s="245" t="s">
        <v>1</v>
      </c>
      <c r="F138" s="246" t="s">
        <v>251</v>
      </c>
      <c r="G138" s="244"/>
      <c r="H138" s="247">
        <v>7.61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194</v>
      </c>
      <c r="AU138" s="253" t="s">
        <v>84</v>
      </c>
      <c r="AV138" s="13" t="s">
        <v>84</v>
      </c>
      <c r="AW138" s="13" t="s">
        <v>36</v>
      </c>
      <c r="AX138" s="13" t="s">
        <v>21</v>
      </c>
      <c r="AY138" s="253" t="s">
        <v>128</v>
      </c>
    </row>
    <row r="139" spans="2:65" s="1" customFormat="1" ht="20.4" customHeight="1">
      <c r="B139" s="37"/>
      <c r="C139" s="207" t="s">
        <v>252</v>
      </c>
      <c r="D139" s="207" t="s">
        <v>129</v>
      </c>
      <c r="E139" s="208" t="s">
        <v>253</v>
      </c>
      <c r="F139" s="209" t="s">
        <v>254</v>
      </c>
      <c r="G139" s="210" t="s">
        <v>199</v>
      </c>
      <c r="H139" s="211">
        <v>30.44</v>
      </c>
      <c r="I139" s="212"/>
      <c r="J139" s="213">
        <f>ROUND(I139*H139,2)</f>
        <v>0</v>
      </c>
      <c r="K139" s="209" t="s">
        <v>133</v>
      </c>
      <c r="L139" s="42"/>
      <c r="M139" s="214" t="s">
        <v>1</v>
      </c>
      <c r="N139" s="215" t="s">
        <v>46</v>
      </c>
      <c r="O139" s="78"/>
      <c r="P139" s="216">
        <f>O139*H139</f>
        <v>0</v>
      </c>
      <c r="Q139" s="216">
        <v>0.00735</v>
      </c>
      <c r="R139" s="216">
        <f>Q139*H139</f>
        <v>0.223734</v>
      </c>
      <c r="S139" s="216">
        <v>0</v>
      </c>
      <c r="T139" s="217">
        <f>S139*H139</f>
        <v>0</v>
      </c>
      <c r="AR139" s="16" t="s">
        <v>145</v>
      </c>
      <c r="AT139" s="16" t="s">
        <v>129</v>
      </c>
      <c r="AU139" s="16" t="s">
        <v>84</v>
      </c>
      <c r="AY139" s="16" t="s">
        <v>128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6" t="s">
        <v>21</v>
      </c>
      <c r="BK139" s="218">
        <f>ROUND(I139*H139,2)</f>
        <v>0</v>
      </c>
      <c r="BL139" s="16" t="s">
        <v>145</v>
      </c>
      <c r="BM139" s="16" t="s">
        <v>255</v>
      </c>
    </row>
    <row r="140" spans="2:47" s="1" customFormat="1" ht="12">
      <c r="B140" s="37"/>
      <c r="C140" s="38"/>
      <c r="D140" s="219" t="s">
        <v>136</v>
      </c>
      <c r="E140" s="38"/>
      <c r="F140" s="220" t="s">
        <v>256</v>
      </c>
      <c r="G140" s="38"/>
      <c r="H140" s="38"/>
      <c r="I140" s="142"/>
      <c r="J140" s="38"/>
      <c r="K140" s="38"/>
      <c r="L140" s="42"/>
      <c r="M140" s="221"/>
      <c r="N140" s="78"/>
      <c r="O140" s="78"/>
      <c r="P140" s="78"/>
      <c r="Q140" s="78"/>
      <c r="R140" s="78"/>
      <c r="S140" s="78"/>
      <c r="T140" s="79"/>
      <c r="AT140" s="16" t="s">
        <v>136</v>
      </c>
      <c r="AU140" s="16" t="s">
        <v>84</v>
      </c>
    </row>
    <row r="141" spans="2:51" s="13" customFormat="1" ht="12">
      <c r="B141" s="243"/>
      <c r="C141" s="244"/>
      <c r="D141" s="219" t="s">
        <v>194</v>
      </c>
      <c r="E141" s="245" t="s">
        <v>1</v>
      </c>
      <c r="F141" s="246" t="s">
        <v>257</v>
      </c>
      <c r="G141" s="244"/>
      <c r="H141" s="247">
        <v>30.44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194</v>
      </c>
      <c r="AU141" s="253" t="s">
        <v>84</v>
      </c>
      <c r="AV141" s="13" t="s">
        <v>84</v>
      </c>
      <c r="AW141" s="13" t="s">
        <v>36</v>
      </c>
      <c r="AX141" s="13" t="s">
        <v>21</v>
      </c>
      <c r="AY141" s="253" t="s">
        <v>128</v>
      </c>
    </row>
    <row r="142" spans="2:65" s="1" customFormat="1" ht="20.4" customHeight="1">
      <c r="B142" s="37"/>
      <c r="C142" s="207" t="s">
        <v>258</v>
      </c>
      <c r="D142" s="207" t="s">
        <v>129</v>
      </c>
      <c r="E142" s="208" t="s">
        <v>259</v>
      </c>
      <c r="F142" s="209" t="s">
        <v>260</v>
      </c>
      <c r="G142" s="210" t="s">
        <v>199</v>
      </c>
      <c r="H142" s="211">
        <v>233.155</v>
      </c>
      <c r="I142" s="212"/>
      <c r="J142" s="213">
        <f>ROUND(I142*H142,2)</f>
        <v>0</v>
      </c>
      <c r="K142" s="209" t="s">
        <v>133</v>
      </c>
      <c r="L142" s="42"/>
      <c r="M142" s="214" t="s">
        <v>1</v>
      </c>
      <c r="N142" s="215" t="s">
        <v>46</v>
      </c>
      <c r="O142" s="78"/>
      <c r="P142" s="216">
        <f>O142*H142</f>
        <v>0</v>
      </c>
      <c r="Q142" s="216">
        <v>0.0169</v>
      </c>
      <c r="R142" s="216">
        <f>Q142*H142</f>
        <v>3.9403194999999998</v>
      </c>
      <c r="S142" s="216">
        <v>0</v>
      </c>
      <c r="T142" s="217">
        <f>S142*H142</f>
        <v>0</v>
      </c>
      <c r="AR142" s="16" t="s">
        <v>145</v>
      </c>
      <c r="AT142" s="16" t="s">
        <v>129</v>
      </c>
      <c r="AU142" s="16" t="s">
        <v>84</v>
      </c>
      <c r="AY142" s="16" t="s">
        <v>128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6" t="s">
        <v>21</v>
      </c>
      <c r="BK142" s="218">
        <f>ROUND(I142*H142,2)</f>
        <v>0</v>
      </c>
      <c r="BL142" s="16" t="s">
        <v>145</v>
      </c>
      <c r="BM142" s="16" t="s">
        <v>261</v>
      </c>
    </row>
    <row r="143" spans="2:47" s="1" customFormat="1" ht="12">
      <c r="B143" s="37"/>
      <c r="C143" s="38"/>
      <c r="D143" s="219" t="s">
        <v>136</v>
      </c>
      <c r="E143" s="38"/>
      <c r="F143" s="220" t="s">
        <v>262</v>
      </c>
      <c r="G143" s="38"/>
      <c r="H143" s="38"/>
      <c r="I143" s="142"/>
      <c r="J143" s="38"/>
      <c r="K143" s="38"/>
      <c r="L143" s="42"/>
      <c r="M143" s="221"/>
      <c r="N143" s="78"/>
      <c r="O143" s="78"/>
      <c r="P143" s="78"/>
      <c r="Q143" s="78"/>
      <c r="R143" s="78"/>
      <c r="S143" s="78"/>
      <c r="T143" s="79"/>
      <c r="AT143" s="16" t="s">
        <v>136</v>
      </c>
      <c r="AU143" s="16" t="s">
        <v>84</v>
      </c>
    </row>
    <row r="144" spans="2:65" s="1" customFormat="1" ht="20.4" customHeight="1">
      <c r="B144" s="37"/>
      <c r="C144" s="207" t="s">
        <v>263</v>
      </c>
      <c r="D144" s="207" t="s">
        <v>129</v>
      </c>
      <c r="E144" s="208" t="s">
        <v>264</v>
      </c>
      <c r="F144" s="209" t="s">
        <v>265</v>
      </c>
      <c r="G144" s="210" t="s">
        <v>199</v>
      </c>
      <c r="H144" s="211">
        <v>240.765</v>
      </c>
      <c r="I144" s="212"/>
      <c r="J144" s="213">
        <f>ROUND(I144*H144,2)</f>
        <v>0</v>
      </c>
      <c r="K144" s="209" t="s">
        <v>133</v>
      </c>
      <c r="L144" s="42"/>
      <c r="M144" s="214" t="s">
        <v>1</v>
      </c>
      <c r="N144" s="215" t="s">
        <v>46</v>
      </c>
      <c r="O144" s="78"/>
      <c r="P144" s="216">
        <f>O144*H144</f>
        <v>0</v>
      </c>
      <c r="Q144" s="216">
        <v>0.003</v>
      </c>
      <c r="R144" s="216">
        <f>Q144*H144</f>
        <v>0.722295</v>
      </c>
      <c r="S144" s="216">
        <v>0</v>
      </c>
      <c r="T144" s="217">
        <f>S144*H144</f>
        <v>0</v>
      </c>
      <c r="AR144" s="16" t="s">
        <v>145</v>
      </c>
      <c r="AT144" s="16" t="s">
        <v>129</v>
      </c>
      <c r="AU144" s="16" t="s">
        <v>84</v>
      </c>
      <c r="AY144" s="16" t="s">
        <v>128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21</v>
      </c>
      <c r="BK144" s="218">
        <f>ROUND(I144*H144,2)</f>
        <v>0</v>
      </c>
      <c r="BL144" s="16" t="s">
        <v>145</v>
      </c>
      <c r="BM144" s="16" t="s">
        <v>266</v>
      </c>
    </row>
    <row r="145" spans="2:47" s="1" customFormat="1" ht="12">
      <c r="B145" s="37"/>
      <c r="C145" s="38"/>
      <c r="D145" s="219" t="s">
        <v>136</v>
      </c>
      <c r="E145" s="38"/>
      <c r="F145" s="220" t="s">
        <v>267</v>
      </c>
      <c r="G145" s="38"/>
      <c r="H145" s="38"/>
      <c r="I145" s="142"/>
      <c r="J145" s="38"/>
      <c r="K145" s="38"/>
      <c r="L145" s="42"/>
      <c r="M145" s="221"/>
      <c r="N145" s="78"/>
      <c r="O145" s="78"/>
      <c r="P145" s="78"/>
      <c r="Q145" s="78"/>
      <c r="R145" s="78"/>
      <c r="S145" s="78"/>
      <c r="T145" s="79"/>
      <c r="AT145" s="16" t="s">
        <v>136</v>
      </c>
      <c r="AU145" s="16" t="s">
        <v>84</v>
      </c>
    </row>
    <row r="146" spans="2:51" s="13" customFormat="1" ht="12">
      <c r="B146" s="243"/>
      <c r="C146" s="244"/>
      <c r="D146" s="219" t="s">
        <v>194</v>
      </c>
      <c r="E146" s="245" t="s">
        <v>1</v>
      </c>
      <c r="F146" s="246" t="s">
        <v>268</v>
      </c>
      <c r="G146" s="244"/>
      <c r="H146" s="247">
        <v>240.765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194</v>
      </c>
      <c r="AU146" s="253" t="s">
        <v>84</v>
      </c>
      <c r="AV146" s="13" t="s">
        <v>84</v>
      </c>
      <c r="AW146" s="13" t="s">
        <v>36</v>
      </c>
      <c r="AX146" s="13" t="s">
        <v>21</v>
      </c>
      <c r="AY146" s="253" t="s">
        <v>128</v>
      </c>
    </row>
    <row r="147" spans="2:65" s="1" customFormat="1" ht="20.4" customHeight="1">
      <c r="B147" s="37"/>
      <c r="C147" s="207" t="s">
        <v>8</v>
      </c>
      <c r="D147" s="207" t="s">
        <v>129</v>
      </c>
      <c r="E147" s="208" t="s">
        <v>269</v>
      </c>
      <c r="F147" s="209" t="s">
        <v>270</v>
      </c>
      <c r="G147" s="210" t="s">
        <v>199</v>
      </c>
      <c r="H147" s="211">
        <v>1139.972</v>
      </c>
      <c r="I147" s="212"/>
      <c r="J147" s="213">
        <f>ROUND(I147*H147,2)</f>
        <v>0</v>
      </c>
      <c r="K147" s="209" t="s">
        <v>133</v>
      </c>
      <c r="L147" s="42"/>
      <c r="M147" s="214" t="s">
        <v>1</v>
      </c>
      <c r="N147" s="215" t="s">
        <v>46</v>
      </c>
      <c r="O147" s="78"/>
      <c r="P147" s="216">
        <f>O147*H147</f>
        <v>0</v>
      </c>
      <c r="Q147" s="216">
        <v>0.00026</v>
      </c>
      <c r="R147" s="216">
        <f>Q147*H147</f>
        <v>0.29639271999999994</v>
      </c>
      <c r="S147" s="216">
        <v>0</v>
      </c>
      <c r="T147" s="217">
        <f>S147*H147</f>
        <v>0</v>
      </c>
      <c r="AR147" s="16" t="s">
        <v>145</v>
      </c>
      <c r="AT147" s="16" t="s">
        <v>129</v>
      </c>
      <c r="AU147" s="16" t="s">
        <v>84</v>
      </c>
      <c r="AY147" s="16" t="s">
        <v>128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6" t="s">
        <v>21</v>
      </c>
      <c r="BK147" s="218">
        <f>ROUND(I147*H147,2)</f>
        <v>0</v>
      </c>
      <c r="BL147" s="16" t="s">
        <v>145</v>
      </c>
      <c r="BM147" s="16" t="s">
        <v>271</v>
      </c>
    </row>
    <row r="148" spans="2:47" s="1" customFormat="1" ht="12">
      <c r="B148" s="37"/>
      <c r="C148" s="38"/>
      <c r="D148" s="219" t="s">
        <v>136</v>
      </c>
      <c r="E148" s="38"/>
      <c r="F148" s="220" t="s">
        <v>272</v>
      </c>
      <c r="G148" s="38"/>
      <c r="H148" s="38"/>
      <c r="I148" s="142"/>
      <c r="J148" s="38"/>
      <c r="K148" s="38"/>
      <c r="L148" s="42"/>
      <c r="M148" s="221"/>
      <c r="N148" s="78"/>
      <c r="O148" s="78"/>
      <c r="P148" s="78"/>
      <c r="Q148" s="78"/>
      <c r="R148" s="78"/>
      <c r="S148" s="78"/>
      <c r="T148" s="79"/>
      <c r="AT148" s="16" t="s">
        <v>136</v>
      </c>
      <c r="AU148" s="16" t="s">
        <v>84</v>
      </c>
    </row>
    <row r="149" spans="2:51" s="13" customFormat="1" ht="12">
      <c r="B149" s="243"/>
      <c r="C149" s="244"/>
      <c r="D149" s="219" t="s">
        <v>194</v>
      </c>
      <c r="E149" s="245" t="s">
        <v>1</v>
      </c>
      <c r="F149" s="246" t="s">
        <v>273</v>
      </c>
      <c r="G149" s="244"/>
      <c r="H149" s="247">
        <v>1139.972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194</v>
      </c>
      <c r="AU149" s="253" t="s">
        <v>84</v>
      </c>
      <c r="AV149" s="13" t="s">
        <v>84</v>
      </c>
      <c r="AW149" s="13" t="s">
        <v>36</v>
      </c>
      <c r="AX149" s="13" t="s">
        <v>21</v>
      </c>
      <c r="AY149" s="253" t="s">
        <v>128</v>
      </c>
    </row>
    <row r="150" spans="2:65" s="1" customFormat="1" ht="20.4" customHeight="1">
      <c r="B150" s="37"/>
      <c r="C150" s="207" t="s">
        <v>274</v>
      </c>
      <c r="D150" s="207" t="s">
        <v>129</v>
      </c>
      <c r="E150" s="208" t="s">
        <v>275</v>
      </c>
      <c r="F150" s="209" t="s">
        <v>276</v>
      </c>
      <c r="G150" s="210" t="s">
        <v>199</v>
      </c>
      <c r="H150" s="211">
        <v>212.923</v>
      </c>
      <c r="I150" s="212"/>
      <c r="J150" s="213">
        <f>ROUND(I150*H150,2)</f>
        <v>0</v>
      </c>
      <c r="K150" s="209" t="s">
        <v>133</v>
      </c>
      <c r="L150" s="42"/>
      <c r="M150" s="214" t="s">
        <v>1</v>
      </c>
      <c r="N150" s="215" t="s">
        <v>46</v>
      </c>
      <c r="O150" s="78"/>
      <c r="P150" s="216">
        <f>O150*H150</f>
        <v>0</v>
      </c>
      <c r="Q150" s="216">
        <v>0.0147</v>
      </c>
      <c r="R150" s="216">
        <f>Q150*H150</f>
        <v>3.1299681</v>
      </c>
      <c r="S150" s="216">
        <v>0</v>
      </c>
      <c r="T150" s="217">
        <f>S150*H150</f>
        <v>0</v>
      </c>
      <c r="AR150" s="16" t="s">
        <v>145</v>
      </c>
      <c r="AT150" s="16" t="s">
        <v>129</v>
      </c>
      <c r="AU150" s="16" t="s">
        <v>84</v>
      </c>
      <c r="AY150" s="16" t="s">
        <v>128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21</v>
      </c>
      <c r="BK150" s="218">
        <f>ROUND(I150*H150,2)</f>
        <v>0</v>
      </c>
      <c r="BL150" s="16" t="s">
        <v>145</v>
      </c>
      <c r="BM150" s="16" t="s">
        <v>277</v>
      </c>
    </row>
    <row r="151" spans="2:51" s="12" customFormat="1" ht="12">
      <c r="B151" s="233"/>
      <c r="C151" s="234"/>
      <c r="D151" s="219" t="s">
        <v>194</v>
      </c>
      <c r="E151" s="235" t="s">
        <v>1</v>
      </c>
      <c r="F151" s="236" t="s">
        <v>278</v>
      </c>
      <c r="G151" s="234"/>
      <c r="H151" s="235" t="s">
        <v>1</v>
      </c>
      <c r="I151" s="237"/>
      <c r="J151" s="234"/>
      <c r="K151" s="234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194</v>
      </c>
      <c r="AU151" s="242" t="s">
        <v>84</v>
      </c>
      <c r="AV151" s="12" t="s">
        <v>21</v>
      </c>
      <c r="AW151" s="12" t="s">
        <v>36</v>
      </c>
      <c r="AX151" s="12" t="s">
        <v>75</v>
      </c>
      <c r="AY151" s="242" t="s">
        <v>128</v>
      </c>
    </row>
    <row r="152" spans="2:51" s="13" customFormat="1" ht="12">
      <c r="B152" s="243"/>
      <c r="C152" s="244"/>
      <c r="D152" s="219" t="s">
        <v>194</v>
      </c>
      <c r="E152" s="245" t="s">
        <v>1</v>
      </c>
      <c r="F152" s="246" t="s">
        <v>279</v>
      </c>
      <c r="G152" s="244"/>
      <c r="H152" s="247">
        <v>212.923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194</v>
      </c>
      <c r="AU152" s="253" t="s">
        <v>84</v>
      </c>
      <c r="AV152" s="13" t="s">
        <v>84</v>
      </c>
      <c r="AW152" s="13" t="s">
        <v>36</v>
      </c>
      <c r="AX152" s="13" t="s">
        <v>21</v>
      </c>
      <c r="AY152" s="253" t="s">
        <v>128</v>
      </c>
    </row>
    <row r="153" spans="2:65" s="1" customFormat="1" ht="20.4" customHeight="1">
      <c r="B153" s="37"/>
      <c r="C153" s="207" t="s">
        <v>280</v>
      </c>
      <c r="D153" s="207" t="s">
        <v>129</v>
      </c>
      <c r="E153" s="208" t="s">
        <v>281</v>
      </c>
      <c r="F153" s="209" t="s">
        <v>282</v>
      </c>
      <c r="G153" s="210" t="s">
        <v>199</v>
      </c>
      <c r="H153" s="211">
        <v>851.692</v>
      </c>
      <c r="I153" s="212"/>
      <c r="J153" s="213">
        <f>ROUND(I153*H153,2)</f>
        <v>0</v>
      </c>
      <c r="K153" s="209" t="s">
        <v>133</v>
      </c>
      <c r="L153" s="42"/>
      <c r="M153" s="214" t="s">
        <v>1</v>
      </c>
      <c r="N153" s="215" t="s">
        <v>46</v>
      </c>
      <c r="O153" s="78"/>
      <c r="P153" s="216">
        <f>O153*H153</f>
        <v>0</v>
      </c>
      <c r="Q153" s="216">
        <v>0.00735</v>
      </c>
      <c r="R153" s="216">
        <f>Q153*H153</f>
        <v>6.2599362</v>
      </c>
      <c r="S153" s="216">
        <v>0</v>
      </c>
      <c r="T153" s="217">
        <f>S153*H153</f>
        <v>0</v>
      </c>
      <c r="AR153" s="16" t="s">
        <v>145</v>
      </c>
      <c r="AT153" s="16" t="s">
        <v>129</v>
      </c>
      <c r="AU153" s="16" t="s">
        <v>84</v>
      </c>
      <c r="AY153" s="16" t="s">
        <v>128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6" t="s">
        <v>21</v>
      </c>
      <c r="BK153" s="218">
        <f>ROUND(I153*H153,2)</f>
        <v>0</v>
      </c>
      <c r="BL153" s="16" t="s">
        <v>145</v>
      </c>
      <c r="BM153" s="16" t="s">
        <v>283</v>
      </c>
    </row>
    <row r="154" spans="2:47" s="1" customFormat="1" ht="12">
      <c r="B154" s="37"/>
      <c r="C154" s="38"/>
      <c r="D154" s="219" t="s">
        <v>136</v>
      </c>
      <c r="E154" s="38"/>
      <c r="F154" s="220" t="s">
        <v>284</v>
      </c>
      <c r="G154" s="38"/>
      <c r="H154" s="38"/>
      <c r="I154" s="142"/>
      <c r="J154" s="38"/>
      <c r="K154" s="38"/>
      <c r="L154" s="42"/>
      <c r="M154" s="221"/>
      <c r="N154" s="78"/>
      <c r="O154" s="78"/>
      <c r="P154" s="78"/>
      <c r="Q154" s="78"/>
      <c r="R154" s="78"/>
      <c r="S154" s="78"/>
      <c r="T154" s="79"/>
      <c r="AT154" s="16" t="s">
        <v>136</v>
      </c>
      <c r="AU154" s="16" t="s">
        <v>84</v>
      </c>
    </row>
    <row r="155" spans="2:51" s="13" customFormat="1" ht="12">
      <c r="B155" s="243"/>
      <c r="C155" s="244"/>
      <c r="D155" s="219" t="s">
        <v>194</v>
      </c>
      <c r="E155" s="245" t="s">
        <v>1</v>
      </c>
      <c r="F155" s="246" t="s">
        <v>285</v>
      </c>
      <c r="G155" s="244"/>
      <c r="H155" s="247">
        <v>851.692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194</v>
      </c>
      <c r="AU155" s="253" t="s">
        <v>84</v>
      </c>
      <c r="AV155" s="13" t="s">
        <v>84</v>
      </c>
      <c r="AW155" s="13" t="s">
        <v>36</v>
      </c>
      <c r="AX155" s="13" t="s">
        <v>21</v>
      </c>
      <c r="AY155" s="253" t="s">
        <v>128</v>
      </c>
    </row>
    <row r="156" spans="2:65" s="1" customFormat="1" ht="14.4" customHeight="1">
      <c r="B156" s="37"/>
      <c r="C156" s="207" t="s">
        <v>286</v>
      </c>
      <c r="D156" s="207" t="s">
        <v>129</v>
      </c>
      <c r="E156" s="208" t="s">
        <v>287</v>
      </c>
      <c r="F156" s="209" t="s">
        <v>288</v>
      </c>
      <c r="G156" s="210" t="s">
        <v>199</v>
      </c>
      <c r="H156" s="211">
        <v>20</v>
      </c>
      <c r="I156" s="212"/>
      <c r="J156" s="213">
        <f>ROUND(I156*H156,2)</f>
        <v>0</v>
      </c>
      <c r="K156" s="209" t="s">
        <v>1</v>
      </c>
      <c r="L156" s="42"/>
      <c r="M156" s="214" t="s">
        <v>1</v>
      </c>
      <c r="N156" s="215" t="s">
        <v>46</v>
      </c>
      <c r="O156" s="78"/>
      <c r="P156" s="216">
        <f>O156*H156</f>
        <v>0</v>
      </c>
      <c r="Q156" s="216">
        <v>0.01838</v>
      </c>
      <c r="R156" s="216">
        <f>Q156*H156</f>
        <v>0.36760000000000004</v>
      </c>
      <c r="S156" s="216">
        <v>0</v>
      </c>
      <c r="T156" s="217">
        <f>S156*H156</f>
        <v>0</v>
      </c>
      <c r="AR156" s="16" t="s">
        <v>145</v>
      </c>
      <c r="AT156" s="16" t="s">
        <v>129</v>
      </c>
      <c r="AU156" s="16" t="s">
        <v>84</v>
      </c>
      <c r="AY156" s="16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21</v>
      </c>
      <c r="BK156" s="218">
        <f>ROUND(I156*H156,2)</f>
        <v>0</v>
      </c>
      <c r="BL156" s="16" t="s">
        <v>145</v>
      </c>
      <c r="BM156" s="16" t="s">
        <v>289</v>
      </c>
    </row>
    <row r="157" spans="2:51" s="12" customFormat="1" ht="12">
      <c r="B157" s="233"/>
      <c r="C157" s="234"/>
      <c r="D157" s="219" t="s">
        <v>194</v>
      </c>
      <c r="E157" s="235" t="s">
        <v>1</v>
      </c>
      <c r="F157" s="236" t="s">
        <v>290</v>
      </c>
      <c r="G157" s="234"/>
      <c r="H157" s="235" t="s">
        <v>1</v>
      </c>
      <c r="I157" s="237"/>
      <c r="J157" s="234"/>
      <c r="K157" s="234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194</v>
      </c>
      <c r="AU157" s="242" t="s">
        <v>84</v>
      </c>
      <c r="AV157" s="12" t="s">
        <v>21</v>
      </c>
      <c r="AW157" s="12" t="s">
        <v>36</v>
      </c>
      <c r="AX157" s="12" t="s">
        <v>75</v>
      </c>
      <c r="AY157" s="242" t="s">
        <v>128</v>
      </c>
    </row>
    <row r="158" spans="2:51" s="13" customFormat="1" ht="12">
      <c r="B158" s="243"/>
      <c r="C158" s="244"/>
      <c r="D158" s="219" t="s">
        <v>194</v>
      </c>
      <c r="E158" s="245" t="s">
        <v>1</v>
      </c>
      <c r="F158" s="246" t="s">
        <v>291</v>
      </c>
      <c r="G158" s="244"/>
      <c r="H158" s="247">
        <v>20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194</v>
      </c>
      <c r="AU158" s="253" t="s">
        <v>84</v>
      </c>
      <c r="AV158" s="13" t="s">
        <v>84</v>
      </c>
      <c r="AW158" s="13" t="s">
        <v>36</v>
      </c>
      <c r="AX158" s="13" t="s">
        <v>21</v>
      </c>
      <c r="AY158" s="253" t="s">
        <v>128</v>
      </c>
    </row>
    <row r="159" spans="2:65" s="1" customFormat="1" ht="20.4" customHeight="1">
      <c r="B159" s="37"/>
      <c r="C159" s="207" t="s">
        <v>292</v>
      </c>
      <c r="D159" s="207" t="s">
        <v>129</v>
      </c>
      <c r="E159" s="208" t="s">
        <v>293</v>
      </c>
      <c r="F159" s="209" t="s">
        <v>294</v>
      </c>
      <c r="G159" s="210" t="s">
        <v>199</v>
      </c>
      <c r="H159" s="211">
        <v>20</v>
      </c>
      <c r="I159" s="212"/>
      <c r="J159" s="213">
        <f>ROUND(I159*H159,2)</f>
        <v>0</v>
      </c>
      <c r="K159" s="209" t="s">
        <v>133</v>
      </c>
      <c r="L159" s="42"/>
      <c r="M159" s="214" t="s">
        <v>1</v>
      </c>
      <c r="N159" s="215" t="s">
        <v>46</v>
      </c>
      <c r="O159" s="78"/>
      <c r="P159" s="216">
        <f>O159*H159</f>
        <v>0</v>
      </c>
      <c r="Q159" s="216">
        <v>0.0079</v>
      </c>
      <c r="R159" s="216">
        <f>Q159*H159</f>
        <v>0.15800000000000003</v>
      </c>
      <c r="S159" s="216">
        <v>0</v>
      </c>
      <c r="T159" s="217">
        <f>S159*H159</f>
        <v>0</v>
      </c>
      <c r="AR159" s="16" t="s">
        <v>145</v>
      </c>
      <c r="AT159" s="16" t="s">
        <v>129</v>
      </c>
      <c r="AU159" s="16" t="s">
        <v>84</v>
      </c>
      <c r="AY159" s="16" t="s">
        <v>128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6" t="s">
        <v>21</v>
      </c>
      <c r="BK159" s="218">
        <f>ROUND(I159*H159,2)</f>
        <v>0</v>
      </c>
      <c r="BL159" s="16" t="s">
        <v>145</v>
      </c>
      <c r="BM159" s="16" t="s">
        <v>295</v>
      </c>
    </row>
    <row r="160" spans="2:65" s="1" customFormat="1" ht="20.4" customHeight="1">
      <c r="B160" s="37"/>
      <c r="C160" s="207" t="s">
        <v>291</v>
      </c>
      <c r="D160" s="207" t="s">
        <v>129</v>
      </c>
      <c r="E160" s="208" t="s">
        <v>296</v>
      </c>
      <c r="F160" s="209" t="s">
        <v>297</v>
      </c>
      <c r="G160" s="210" t="s">
        <v>199</v>
      </c>
      <c r="H160" s="211">
        <v>357.063</v>
      </c>
      <c r="I160" s="212"/>
      <c r="J160" s="213">
        <f>ROUND(I160*H160,2)</f>
        <v>0</v>
      </c>
      <c r="K160" s="209" t="s">
        <v>133</v>
      </c>
      <c r="L160" s="42"/>
      <c r="M160" s="214" t="s">
        <v>1</v>
      </c>
      <c r="N160" s="215" t="s">
        <v>46</v>
      </c>
      <c r="O160" s="78"/>
      <c r="P160" s="216">
        <f>O160*H160</f>
        <v>0</v>
      </c>
      <c r="Q160" s="216">
        <v>0.0156</v>
      </c>
      <c r="R160" s="216">
        <f>Q160*H160</f>
        <v>5.5701827999999995</v>
      </c>
      <c r="S160" s="216">
        <v>0</v>
      </c>
      <c r="T160" s="217">
        <f>S160*H160</f>
        <v>0</v>
      </c>
      <c r="AR160" s="16" t="s">
        <v>145</v>
      </c>
      <c r="AT160" s="16" t="s">
        <v>129</v>
      </c>
      <c r="AU160" s="16" t="s">
        <v>84</v>
      </c>
      <c r="AY160" s="16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21</v>
      </c>
      <c r="BK160" s="218">
        <f>ROUND(I160*H160,2)</f>
        <v>0</v>
      </c>
      <c r="BL160" s="16" t="s">
        <v>145</v>
      </c>
      <c r="BM160" s="16" t="s">
        <v>298</v>
      </c>
    </row>
    <row r="161" spans="2:47" s="1" customFormat="1" ht="12">
      <c r="B161" s="37"/>
      <c r="C161" s="38"/>
      <c r="D161" s="219" t="s">
        <v>136</v>
      </c>
      <c r="E161" s="38"/>
      <c r="F161" s="220" t="s">
        <v>299</v>
      </c>
      <c r="G161" s="38"/>
      <c r="H161" s="38"/>
      <c r="I161" s="142"/>
      <c r="J161" s="38"/>
      <c r="K161" s="38"/>
      <c r="L161" s="42"/>
      <c r="M161" s="221"/>
      <c r="N161" s="78"/>
      <c r="O161" s="78"/>
      <c r="P161" s="78"/>
      <c r="Q161" s="78"/>
      <c r="R161" s="78"/>
      <c r="S161" s="78"/>
      <c r="T161" s="79"/>
      <c r="AT161" s="16" t="s">
        <v>136</v>
      </c>
      <c r="AU161" s="16" t="s">
        <v>84</v>
      </c>
    </row>
    <row r="162" spans="2:65" s="1" customFormat="1" ht="20.4" customHeight="1">
      <c r="B162" s="37"/>
      <c r="C162" s="207" t="s">
        <v>7</v>
      </c>
      <c r="D162" s="207" t="s">
        <v>129</v>
      </c>
      <c r="E162" s="208" t="s">
        <v>300</v>
      </c>
      <c r="F162" s="209" t="s">
        <v>301</v>
      </c>
      <c r="G162" s="210" t="s">
        <v>199</v>
      </c>
      <c r="H162" s="211">
        <v>569.986</v>
      </c>
      <c r="I162" s="212"/>
      <c r="J162" s="213">
        <f>ROUND(I162*H162,2)</f>
        <v>0</v>
      </c>
      <c r="K162" s="209" t="s">
        <v>133</v>
      </c>
      <c r="L162" s="42"/>
      <c r="M162" s="214" t="s">
        <v>1</v>
      </c>
      <c r="N162" s="215" t="s">
        <v>46</v>
      </c>
      <c r="O162" s="78"/>
      <c r="P162" s="216">
        <f>O162*H162</f>
        <v>0</v>
      </c>
      <c r="Q162" s="216">
        <v>0.003</v>
      </c>
      <c r="R162" s="216">
        <f>Q162*H162</f>
        <v>1.709958</v>
      </c>
      <c r="S162" s="216">
        <v>0</v>
      </c>
      <c r="T162" s="217">
        <f>S162*H162</f>
        <v>0</v>
      </c>
      <c r="AR162" s="16" t="s">
        <v>145</v>
      </c>
      <c r="AT162" s="16" t="s">
        <v>129</v>
      </c>
      <c r="AU162" s="16" t="s">
        <v>84</v>
      </c>
      <c r="AY162" s="16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21</v>
      </c>
      <c r="BK162" s="218">
        <f>ROUND(I162*H162,2)</f>
        <v>0</v>
      </c>
      <c r="BL162" s="16" t="s">
        <v>145</v>
      </c>
      <c r="BM162" s="16" t="s">
        <v>302</v>
      </c>
    </row>
    <row r="163" spans="2:51" s="13" customFormat="1" ht="12">
      <c r="B163" s="243"/>
      <c r="C163" s="244"/>
      <c r="D163" s="219" t="s">
        <v>194</v>
      </c>
      <c r="E163" s="245" t="s">
        <v>1</v>
      </c>
      <c r="F163" s="246" t="s">
        <v>303</v>
      </c>
      <c r="G163" s="244"/>
      <c r="H163" s="247">
        <v>569.986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194</v>
      </c>
      <c r="AU163" s="253" t="s">
        <v>84</v>
      </c>
      <c r="AV163" s="13" t="s">
        <v>84</v>
      </c>
      <c r="AW163" s="13" t="s">
        <v>36</v>
      </c>
      <c r="AX163" s="13" t="s">
        <v>21</v>
      </c>
      <c r="AY163" s="253" t="s">
        <v>128</v>
      </c>
    </row>
    <row r="164" spans="2:65" s="1" customFormat="1" ht="20.4" customHeight="1">
      <c r="B164" s="37"/>
      <c r="C164" s="207" t="s">
        <v>304</v>
      </c>
      <c r="D164" s="207" t="s">
        <v>129</v>
      </c>
      <c r="E164" s="208" t="s">
        <v>305</v>
      </c>
      <c r="F164" s="209" t="s">
        <v>306</v>
      </c>
      <c r="G164" s="210" t="s">
        <v>199</v>
      </c>
      <c r="H164" s="211">
        <v>74.643</v>
      </c>
      <c r="I164" s="212"/>
      <c r="J164" s="213">
        <f>ROUND(I164*H164,2)</f>
        <v>0</v>
      </c>
      <c r="K164" s="209" t="s">
        <v>133</v>
      </c>
      <c r="L164" s="42"/>
      <c r="M164" s="214" t="s">
        <v>1</v>
      </c>
      <c r="N164" s="215" t="s">
        <v>46</v>
      </c>
      <c r="O164" s="78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AR164" s="16" t="s">
        <v>145</v>
      </c>
      <c r="AT164" s="16" t="s">
        <v>129</v>
      </c>
      <c r="AU164" s="16" t="s">
        <v>84</v>
      </c>
      <c r="AY164" s="16" t="s">
        <v>128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6" t="s">
        <v>21</v>
      </c>
      <c r="BK164" s="218">
        <f>ROUND(I164*H164,2)</f>
        <v>0</v>
      </c>
      <c r="BL164" s="16" t="s">
        <v>145</v>
      </c>
      <c r="BM164" s="16" t="s">
        <v>307</v>
      </c>
    </row>
    <row r="165" spans="2:47" s="1" customFormat="1" ht="12">
      <c r="B165" s="37"/>
      <c r="C165" s="38"/>
      <c r="D165" s="219" t="s">
        <v>136</v>
      </c>
      <c r="E165" s="38"/>
      <c r="F165" s="220" t="s">
        <v>308</v>
      </c>
      <c r="G165" s="38"/>
      <c r="H165" s="38"/>
      <c r="I165" s="142"/>
      <c r="J165" s="38"/>
      <c r="K165" s="38"/>
      <c r="L165" s="42"/>
      <c r="M165" s="221"/>
      <c r="N165" s="78"/>
      <c r="O165" s="78"/>
      <c r="P165" s="78"/>
      <c r="Q165" s="78"/>
      <c r="R165" s="78"/>
      <c r="S165" s="78"/>
      <c r="T165" s="79"/>
      <c r="AT165" s="16" t="s">
        <v>136</v>
      </c>
      <c r="AU165" s="16" t="s">
        <v>84</v>
      </c>
    </row>
    <row r="166" spans="2:51" s="13" customFormat="1" ht="12">
      <c r="B166" s="243"/>
      <c r="C166" s="244"/>
      <c r="D166" s="219" t="s">
        <v>194</v>
      </c>
      <c r="E166" s="245" t="s">
        <v>1</v>
      </c>
      <c r="F166" s="246" t="s">
        <v>309</v>
      </c>
      <c r="G166" s="244"/>
      <c r="H166" s="247">
        <v>29.806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194</v>
      </c>
      <c r="AU166" s="253" t="s">
        <v>84</v>
      </c>
      <c r="AV166" s="13" t="s">
        <v>84</v>
      </c>
      <c r="AW166" s="13" t="s">
        <v>36</v>
      </c>
      <c r="AX166" s="13" t="s">
        <v>75</v>
      </c>
      <c r="AY166" s="253" t="s">
        <v>128</v>
      </c>
    </row>
    <row r="167" spans="2:51" s="13" customFormat="1" ht="12">
      <c r="B167" s="243"/>
      <c r="C167" s="244"/>
      <c r="D167" s="219" t="s">
        <v>194</v>
      </c>
      <c r="E167" s="245" t="s">
        <v>1</v>
      </c>
      <c r="F167" s="246" t="s">
        <v>310</v>
      </c>
      <c r="G167" s="244"/>
      <c r="H167" s="247">
        <v>44.837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194</v>
      </c>
      <c r="AU167" s="253" t="s">
        <v>84</v>
      </c>
      <c r="AV167" s="13" t="s">
        <v>84</v>
      </c>
      <c r="AW167" s="13" t="s">
        <v>36</v>
      </c>
      <c r="AX167" s="13" t="s">
        <v>75</v>
      </c>
      <c r="AY167" s="253" t="s">
        <v>128</v>
      </c>
    </row>
    <row r="168" spans="2:51" s="14" customFormat="1" ht="12">
      <c r="B168" s="254"/>
      <c r="C168" s="255"/>
      <c r="D168" s="219" t="s">
        <v>194</v>
      </c>
      <c r="E168" s="256" t="s">
        <v>1</v>
      </c>
      <c r="F168" s="257" t="s">
        <v>210</v>
      </c>
      <c r="G168" s="255"/>
      <c r="H168" s="258">
        <v>74.643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194</v>
      </c>
      <c r="AU168" s="264" t="s">
        <v>84</v>
      </c>
      <c r="AV168" s="14" t="s">
        <v>145</v>
      </c>
      <c r="AW168" s="14" t="s">
        <v>36</v>
      </c>
      <c r="AX168" s="14" t="s">
        <v>21</v>
      </c>
      <c r="AY168" s="264" t="s">
        <v>128</v>
      </c>
    </row>
    <row r="169" spans="2:63" s="10" customFormat="1" ht="22.8" customHeight="1">
      <c r="B169" s="193"/>
      <c r="C169" s="194"/>
      <c r="D169" s="195" t="s">
        <v>74</v>
      </c>
      <c r="E169" s="231" t="s">
        <v>311</v>
      </c>
      <c r="F169" s="231" t="s">
        <v>312</v>
      </c>
      <c r="G169" s="194"/>
      <c r="H169" s="194"/>
      <c r="I169" s="197"/>
      <c r="J169" s="232">
        <f>BK169</f>
        <v>0</v>
      </c>
      <c r="K169" s="194"/>
      <c r="L169" s="199"/>
      <c r="M169" s="200"/>
      <c r="N169" s="201"/>
      <c r="O169" s="201"/>
      <c r="P169" s="202">
        <f>SUM(P170:P177)</f>
        <v>0</v>
      </c>
      <c r="Q169" s="201"/>
      <c r="R169" s="202">
        <f>SUM(R170:R177)</f>
        <v>4.26558</v>
      </c>
      <c r="S169" s="201"/>
      <c r="T169" s="203">
        <f>SUM(T170:T177)</f>
        <v>0</v>
      </c>
      <c r="AR169" s="204" t="s">
        <v>21</v>
      </c>
      <c r="AT169" s="205" t="s">
        <v>74</v>
      </c>
      <c r="AU169" s="205" t="s">
        <v>21</v>
      </c>
      <c r="AY169" s="204" t="s">
        <v>128</v>
      </c>
      <c r="BK169" s="206">
        <f>SUM(BK170:BK177)</f>
        <v>0</v>
      </c>
    </row>
    <row r="170" spans="2:65" s="1" customFormat="1" ht="20.4" customHeight="1">
      <c r="B170" s="37"/>
      <c r="C170" s="207" t="s">
        <v>313</v>
      </c>
      <c r="D170" s="207" t="s">
        <v>129</v>
      </c>
      <c r="E170" s="208" t="s">
        <v>314</v>
      </c>
      <c r="F170" s="209" t="s">
        <v>315</v>
      </c>
      <c r="G170" s="210" t="s">
        <v>199</v>
      </c>
      <c r="H170" s="211">
        <v>66</v>
      </c>
      <c r="I170" s="212"/>
      <c r="J170" s="213">
        <f>ROUND(I170*H170,2)</f>
        <v>0</v>
      </c>
      <c r="K170" s="209" t="s">
        <v>133</v>
      </c>
      <c r="L170" s="42"/>
      <c r="M170" s="214" t="s">
        <v>1</v>
      </c>
      <c r="N170" s="215" t="s">
        <v>46</v>
      </c>
      <c r="O170" s="78"/>
      <c r="P170" s="216">
        <f>O170*H170</f>
        <v>0</v>
      </c>
      <c r="Q170" s="216">
        <v>0.06403</v>
      </c>
      <c r="R170" s="216">
        <f>Q170*H170</f>
        <v>4.22598</v>
      </c>
      <c r="S170" s="216">
        <v>0</v>
      </c>
      <c r="T170" s="217">
        <f>S170*H170</f>
        <v>0</v>
      </c>
      <c r="AR170" s="16" t="s">
        <v>145</v>
      </c>
      <c r="AT170" s="16" t="s">
        <v>129</v>
      </c>
      <c r="AU170" s="16" t="s">
        <v>84</v>
      </c>
      <c r="AY170" s="16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6" t="s">
        <v>21</v>
      </c>
      <c r="BK170" s="218">
        <f>ROUND(I170*H170,2)</f>
        <v>0</v>
      </c>
      <c r="BL170" s="16" t="s">
        <v>145</v>
      </c>
      <c r="BM170" s="16" t="s">
        <v>316</v>
      </c>
    </row>
    <row r="171" spans="2:51" s="12" customFormat="1" ht="12">
      <c r="B171" s="233"/>
      <c r="C171" s="234"/>
      <c r="D171" s="219" t="s">
        <v>194</v>
      </c>
      <c r="E171" s="235" t="s">
        <v>1</v>
      </c>
      <c r="F171" s="236" t="s">
        <v>206</v>
      </c>
      <c r="G171" s="234"/>
      <c r="H171" s="235" t="s">
        <v>1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194</v>
      </c>
      <c r="AU171" s="242" t="s">
        <v>84</v>
      </c>
      <c r="AV171" s="12" t="s">
        <v>21</v>
      </c>
      <c r="AW171" s="12" t="s">
        <v>36</v>
      </c>
      <c r="AX171" s="12" t="s">
        <v>75</v>
      </c>
      <c r="AY171" s="242" t="s">
        <v>128</v>
      </c>
    </row>
    <row r="172" spans="2:51" s="13" customFormat="1" ht="12">
      <c r="B172" s="243"/>
      <c r="C172" s="244"/>
      <c r="D172" s="219" t="s">
        <v>194</v>
      </c>
      <c r="E172" s="245" t="s">
        <v>1</v>
      </c>
      <c r="F172" s="246" t="s">
        <v>317</v>
      </c>
      <c r="G172" s="244"/>
      <c r="H172" s="247">
        <v>66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194</v>
      </c>
      <c r="AU172" s="253" t="s">
        <v>84</v>
      </c>
      <c r="AV172" s="13" t="s">
        <v>84</v>
      </c>
      <c r="AW172" s="13" t="s">
        <v>36</v>
      </c>
      <c r="AX172" s="13" t="s">
        <v>21</v>
      </c>
      <c r="AY172" s="253" t="s">
        <v>128</v>
      </c>
    </row>
    <row r="173" spans="2:65" s="1" customFormat="1" ht="20.4" customHeight="1">
      <c r="B173" s="37"/>
      <c r="C173" s="207" t="s">
        <v>318</v>
      </c>
      <c r="D173" s="207" t="s">
        <v>129</v>
      </c>
      <c r="E173" s="208" t="s">
        <v>319</v>
      </c>
      <c r="F173" s="209" t="s">
        <v>320</v>
      </c>
      <c r="G173" s="210" t="s">
        <v>199</v>
      </c>
      <c r="H173" s="211">
        <v>66</v>
      </c>
      <c r="I173" s="212"/>
      <c r="J173" s="213">
        <f>ROUND(I173*H173,2)</f>
        <v>0</v>
      </c>
      <c r="K173" s="209" t="s">
        <v>321</v>
      </c>
      <c r="L173" s="42"/>
      <c r="M173" s="214" t="s">
        <v>1</v>
      </c>
      <c r="N173" s="215" t="s">
        <v>46</v>
      </c>
      <c r="O173" s="78"/>
      <c r="P173" s="216">
        <f>O173*H173</f>
        <v>0</v>
      </c>
      <c r="Q173" s="216">
        <v>0.0006</v>
      </c>
      <c r="R173" s="216">
        <f>Q173*H173</f>
        <v>0.039599999999999996</v>
      </c>
      <c r="S173" s="216">
        <v>0</v>
      </c>
      <c r="T173" s="217">
        <f>S173*H173</f>
        <v>0</v>
      </c>
      <c r="AR173" s="16" t="s">
        <v>145</v>
      </c>
      <c r="AT173" s="16" t="s">
        <v>129</v>
      </c>
      <c r="AU173" s="16" t="s">
        <v>84</v>
      </c>
      <c r="AY173" s="16" t="s">
        <v>128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6" t="s">
        <v>21</v>
      </c>
      <c r="BK173" s="218">
        <f>ROUND(I173*H173,2)</f>
        <v>0</v>
      </c>
      <c r="BL173" s="16" t="s">
        <v>145</v>
      </c>
      <c r="BM173" s="16" t="s">
        <v>322</v>
      </c>
    </row>
    <row r="174" spans="2:65" s="1" customFormat="1" ht="20.4" customHeight="1">
      <c r="B174" s="37"/>
      <c r="C174" s="207" t="s">
        <v>323</v>
      </c>
      <c r="D174" s="207" t="s">
        <v>129</v>
      </c>
      <c r="E174" s="208" t="s">
        <v>324</v>
      </c>
      <c r="F174" s="209" t="s">
        <v>325</v>
      </c>
      <c r="G174" s="210" t="s">
        <v>199</v>
      </c>
      <c r="H174" s="211">
        <v>66</v>
      </c>
      <c r="I174" s="212"/>
      <c r="J174" s="213">
        <f>ROUND(I174*H174,2)</f>
        <v>0</v>
      </c>
      <c r="K174" s="209" t="s">
        <v>133</v>
      </c>
      <c r="L174" s="42"/>
      <c r="M174" s="214" t="s">
        <v>1</v>
      </c>
      <c r="N174" s="215" t="s">
        <v>46</v>
      </c>
      <c r="O174" s="78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AR174" s="16" t="s">
        <v>145</v>
      </c>
      <c r="AT174" s="16" t="s">
        <v>129</v>
      </c>
      <c r="AU174" s="16" t="s">
        <v>84</v>
      </c>
      <c r="AY174" s="16" t="s">
        <v>128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6" t="s">
        <v>21</v>
      </c>
      <c r="BK174" s="218">
        <f>ROUND(I174*H174,2)</f>
        <v>0</v>
      </c>
      <c r="BL174" s="16" t="s">
        <v>145</v>
      </c>
      <c r="BM174" s="16" t="s">
        <v>326</v>
      </c>
    </row>
    <row r="175" spans="2:47" s="1" customFormat="1" ht="12">
      <c r="B175" s="37"/>
      <c r="C175" s="38"/>
      <c r="D175" s="219" t="s">
        <v>136</v>
      </c>
      <c r="E175" s="38"/>
      <c r="F175" s="220" t="s">
        <v>327</v>
      </c>
      <c r="G175" s="38"/>
      <c r="H175" s="38"/>
      <c r="I175" s="142"/>
      <c r="J175" s="38"/>
      <c r="K175" s="38"/>
      <c r="L175" s="42"/>
      <c r="M175" s="221"/>
      <c r="N175" s="78"/>
      <c r="O175" s="78"/>
      <c r="P175" s="78"/>
      <c r="Q175" s="78"/>
      <c r="R175" s="78"/>
      <c r="S175" s="78"/>
      <c r="T175" s="79"/>
      <c r="AT175" s="16" t="s">
        <v>136</v>
      </c>
      <c r="AU175" s="16" t="s">
        <v>84</v>
      </c>
    </row>
    <row r="176" spans="2:65" s="1" customFormat="1" ht="20.4" customHeight="1">
      <c r="B176" s="37"/>
      <c r="C176" s="207" t="s">
        <v>328</v>
      </c>
      <c r="D176" s="207" t="s">
        <v>129</v>
      </c>
      <c r="E176" s="208" t="s">
        <v>329</v>
      </c>
      <c r="F176" s="209" t="s">
        <v>330</v>
      </c>
      <c r="G176" s="210" t="s">
        <v>199</v>
      </c>
      <c r="H176" s="211">
        <v>74.643</v>
      </c>
      <c r="I176" s="212"/>
      <c r="J176" s="213">
        <f>ROUND(I176*H176,2)</f>
        <v>0</v>
      </c>
      <c r="K176" s="209" t="s">
        <v>133</v>
      </c>
      <c r="L176" s="42"/>
      <c r="M176" s="214" t="s">
        <v>1</v>
      </c>
      <c r="N176" s="215" t="s">
        <v>46</v>
      </c>
      <c r="O176" s="7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AR176" s="16" t="s">
        <v>145</v>
      </c>
      <c r="AT176" s="16" t="s">
        <v>129</v>
      </c>
      <c r="AU176" s="16" t="s">
        <v>84</v>
      </c>
      <c r="AY176" s="16" t="s">
        <v>128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6" t="s">
        <v>21</v>
      </c>
      <c r="BK176" s="218">
        <f>ROUND(I176*H176,2)</f>
        <v>0</v>
      </c>
      <c r="BL176" s="16" t="s">
        <v>145</v>
      </c>
      <c r="BM176" s="16" t="s">
        <v>331</v>
      </c>
    </row>
    <row r="177" spans="2:47" s="1" customFormat="1" ht="12">
      <c r="B177" s="37"/>
      <c r="C177" s="38"/>
      <c r="D177" s="219" t="s">
        <v>136</v>
      </c>
      <c r="E177" s="38"/>
      <c r="F177" s="220" t="s">
        <v>332</v>
      </c>
      <c r="G177" s="38"/>
      <c r="H177" s="38"/>
      <c r="I177" s="142"/>
      <c r="J177" s="38"/>
      <c r="K177" s="38"/>
      <c r="L177" s="42"/>
      <c r="M177" s="221"/>
      <c r="N177" s="78"/>
      <c r="O177" s="78"/>
      <c r="P177" s="78"/>
      <c r="Q177" s="78"/>
      <c r="R177" s="78"/>
      <c r="S177" s="78"/>
      <c r="T177" s="79"/>
      <c r="AT177" s="16" t="s">
        <v>136</v>
      </c>
      <c r="AU177" s="16" t="s">
        <v>84</v>
      </c>
    </row>
    <row r="178" spans="2:63" s="10" customFormat="1" ht="22.8" customHeight="1">
      <c r="B178" s="193"/>
      <c r="C178" s="194"/>
      <c r="D178" s="195" t="s">
        <v>74</v>
      </c>
      <c r="E178" s="231" t="s">
        <v>333</v>
      </c>
      <c r="F178" s="231" t="s">
        <v>334</v>
      </c>
      <c r="G178" s="194"/>
      <c r="H178" s="194"/>
      <c r="I178" s="197"/>
      <c r="J178" s="232">
        <f>BK178</f>
        <v>0</v>
      </c>
      <c r="K178" s="194"/>
      <c r="L178" s="199"/>
      <c r="M178" s="200"/>
      <c r="N178" s="201"/>
      <c r="O178" s="201"/>
      <c r="P178" s="202">
        <f>SUM(P179:P215)</f>
        <v>0</v>
      </c>
      <c r="Q178" s="201"/>
      <c r="R178" s="202">
        <f>SUM(R179:R215)</f>
        <v>96.18919851</v>
      </c>
      <c r="S178" s="201"/>
      <c r="T178" s="203">
        <f>SUM(T179:T215)</f>
        <v>0</v>
      </c>
      <c r="AR178" s="204" t="s">
        <v>21</v>
      </c>
      <c r="AT178" s="205" t="s">
        <v>74</v>
      </c>
      <c r="AU178" s="205" t="s">
        <v>21</v>
      </c>
      <c r="AY178" s="204" t="s">
        <v>128</v>
      </c>
      <c r="BK178" s="206">
        <f>SUM(BK179:BK215)</f>
        <v>0</v>
      </c>
    </row>
    <row r="179" spans="2:65" s="1" customFormat="1" ht="20.4" customHeight="1">
      <c r="B179" s="37"/>
      <c r="C179" s="207" t="s">
        <v>335</v>
      </c>
      <c r="D179" s="207" t="s">
        <v>129</v>
      </c>
      <c r="E179" s="208" t="s">
        <v>336</v>
      </c>
      <c r="F179" s="209" t="s">
        <v>337</v>
      </c>
      <c r="G179" s="210" t="s">
        <v>191</v>
      </c>
      <c r="H179" s="211">
        <v>15.169</v>
      </c>
      <c r="I179" s="212"/>
      <c r="J179" s="213">
        <f>ROUND(I179*H179,2)</f>
        <v>0</v>
      </c>
      <c r="K179" s="209" t="s">
        <v>133</v>
      </c>
      <c r="L179" s="42"/>
      <c r="M179" s="214" t="s">
        <v>1</v>
      </c>
      <c r="N179" s="215" t="s">
        <v>46</v>
      </c>
      <c r="O179" s="78"/>
      <c r="P179" s="216">
        <f>O179*H179</f>
        <v>0</v>
      </c>
      <c r="Q179" s="216">
        <v>2.45329</v>
      </c>
      <c r="R179" s="216">
        <f>Q179*H179</f>
        <v>37.213956010000004</v>
      </c>
      <c r="S179" s="216">
        <v>0</v>
      </c>
      <c r="T179" s="217">
        <f>S179*H179</f>
        <v>0</v>
      </c>
      <c r="AR179" s="16" t="s">
        <v>145</v>
      </c>
      <c r="AT179" s="16" t="s">
        <v>129</v>
      </c>
      <c r="AU179" s="16" t="s">
        <v>84</v>
      </c>
      <c r="AY179" s="16" t="s">
        <v>128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6" t="s">
        <v>21</v>
      </c>
      <c r="BK179" s="218">
        <f>ROUND(I179*H179,2)</f>
        <v>0</v>
      </c>
      <c r="BL179" s="16" t="s">
        <v>145</v>
      </c>
      <c r="BM179" s="16" t="s">
        <v>338</v>
      </c>
    </row>
    <row r="180" spans="2:51" s="12" customFormat="1" ht="12">
      <c r="B180" s="233"/>
      <c r="C180" s="234"/>
      <c r="D180" s="219" t="s">
        <v>194</v>
      </c>
      <c r="E180" s="235" t="s">
        <v>1</v>
      </c>
      <c r="F180" s="236" t="s">
        <v>339</v>
      </c>
      <c r="G180" s="234"/>
      <c r="H180" s="235" t="s">
        <v>1</v>
      </c>
      <c r="I180" s="237"/>
      <c r="J180" s="234"/>
      <c r="K180" s="234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194</v>
      </c>
      <c r="AU180" s="242" t="s">
        <v>84</v>
      </c>
      <c r="AV180" s="12" t="s">
        <v>21</v>
      </c>
      <c r="AW180" s="12" t="s">
        <v>36</v>
      </c>
      <c r="AX180" s="12" t="s">
        <v>75</v>
      </c>
      <c r="AY180" s="242" t="s">
        <v>128</v>
      </c>
    </row>
    <row r="181" spans="2:51" s="13" customFormat="1" ht="12">
      <c r="B181" s="243"/>
      <c r="C181" s="244"/>
      <c r="D181" s="219" t="s">
        <v>194</v>
      </c>
      <c r="E181" s="245" t="s">
        <v>1</v>
      </c>
      <c r="F181" s="246" t="s">
        <v>340</v>
      </c>
      <c r="G181" s="244"/>
      <c r="H181" s="247">
        <v>18.696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194</v>
      </c>
      <c r="AU181" s="253" t="s">
        <v>84</v>
      </c>
      <c r="AV181" s="13" t="s">
        <v>84</v>
      </c>
      <c r="AW181" s="13" t="s">
        <v>36</v>
      </c>
      <c r="AX181" s="13" t="s">
        <v>75</v>
      </c>
      <c r="AY181" s="253" t="s">
        <v>128</v>
      </c>
    </row>
    <row r="182" spans="2:51" s="12" customFormat="1" ht="12">
      <c r="B182" s="233"/>
      <c r="C182" s="234"/>
      <c r="D182" s="219" t="s">
        <v>194</v>
      </c>
      <c r="E182" s="235" t="s">
        <v>1</v>
      </c>
      <c r="F182" s="236" t="s">
        <v>341</v>
      </c>
      <c r="G182" s="234"/>
      <c r="H182" s="235" t="s">
        <v>1</v>
      </c>
      <c r="I182" s="237"/>
      <c r="J182" s="234"/>
      <c r="K182" s="234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194</v>
      </c>
      <c r="AU182" s="242" t="s">
        <v>84</v>
      </c>
      <c r="AV182" s="12" t="s">
        <v>21</v>
      </c>
      <c r="AW182" s="12" t="s">
        <v>36</v>
      </c>
      <c r="AX182" s="12" t="s">
        <v>75</v>
      </c>
      <c r="AY182" s="242" t="s">
        <v>128</v>
      </c>
    </row>
    <row r="183" spans="2:51" s="13" customFormat="1" ht="12">
      <c r="B183" s="243"/>
      <c r="C183" s="244"/>
      <c r="D183" s="219" t="s">
        <v>194</v>
      </c>
      <c r="E183" s="245" t="s">
        <v>1</v>
      </c>
      <c r="F183" s="246" t="s">
        <v>342</v>
      </c>
      <c r="G183" s="244"/>
      <c r="H183" s="247">
        <v>-2.249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194</v>
      </c>
      <c r="AU183" s="253" t="s">
        <v>84</v>
      </c>
      <c r="AV183" s="13" t="s">
        <v>84</v>
      </c>
      <c r="AW183" s="13" t="s">
        <v>36</v>
      </c>
      <c r="AX183" s="13" t="s">
        <v>75</v>
      </c>
      <c r="AY183" s="253" t="s">
        <v>128</v>
      </c>
    </row>
    <row r="184" spans="2:51" s="13" customFormat="1" ht="12">
      <c r="B184" s="243"/>
      <c r="C184" s="244"/>
      <c r="D184" s="219" t="s">
        <v>194</v>
      </c>
      <c r="E184" s="245" t="s">
        <v>1</v>
      </c>
      <c r="F184" s="246" t="s">
        <v>343</v>
      </c>
      <c r="G184" s="244"/>
      <c r="H184" s="247">
        <v>-1.278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194</v>
      </c>
      <c r="AU184" s="253" t="s">
        <v>84</v>
      </c>
      <c r="AV184" s="13" t="s">
        <v>84</v>
      </c>
      <c r="AW184" s="13" t="s">
        <v>36</v>
      </c>
      <c r="AX184" s="13" t="s">
        <v>75</v>
      </c>
      <c r="AY184" s="253" t="s">
        <v>128</v>
      </c>
    </row>
    <row r="185" spans="2:51" s="14" customFormat="1" ht="12">
      <c r="B185" s="254"/>
      <c r="C185" s="255"/>
      <c r="D185" s="219" t="s">
        <v>194</v>
      </c>
      <c r="E185" s="256" t="s">
        <v>1</v>
      </c>
      <c r="F185" s="257" t="s">
        <v>210</v>
      </c>
      <c r="G185" s="255"/>
      <c r="H185" s="258">
        <v>15.169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194</v>
      </c>
      <c r="AU185" s="264" t="s">
        <v>84</v>
      </c>
      <c r="AV185" s="14" t="s">
        <v>145</v>
      </c>
      <c r="AW185" s="14" t="s">
        <v>36</v>
      </c>
      <c r="AX185" s="14" t="s">
        <v>21</v>
      </c>
      <c r="AY185" s="264" t="s">
        <v>128</v>
      </c>
    </row>
    <row r="186" spans="2:65" s="1" customFormat="1" ht="20.4" customHeight="1">
      <c r="B186" s="37"/>
      <c r="C186" s="207" t="s">
        <v>344</v>
      </c>
      <c r="D186" s="207" t="s">
        <v>129</v>
      </c>
      <c r="E186" s="208" t="s">
        <v>345</v>
      </c>
      <c r="F186" s="209" t="s">
        <v>346</v>
      </c>
      <c r="G186" s="210" t="s">
        <v>191</v>
      </c>
      <c r="H186" s="211">
        <v>15.169</v>
      </c>
      <c r="I186" s="212"/>
      <c r="J186" s="213">
        <f>ROUND(I186*H186,2)</f>
        <v>0</v>
      </c>
      <c r="K186" s="209" t="s">
        <v>133</v>
      </c>
      <c r="L186" s="42"/>
      <c r="M186" s="214" t="s">
        <v>1</v>
      </c>
      <c r="N186" s="215" t="s">
        <v>46</v>
      </c>
      <c r="O186" s="78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AR186" s="16" t="s">
        <v>145</v>
      </c>
      <c r="AT186" s="16" t="s">
        <v>129</v>
      </c>
      <c r="AU186" s="16" t="s">
        <v>84</v>
      </c>
      <c r="AY186" s="16" t="s">
        <v>128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6" t="s">
        <v>21</v>
      </c>
      <c r="BK186" s="218">
        <f>ROUND(I186*H186,2)</f>
        <v>0</v>
      </c>
      <c r="BL186" s="16" t="s">
        <v>145</v>
      </c>
      <c r="BM186" s="16" t="s">
        <v>347</v>
      </c>
    </row>
    <row r="187" spans="2:47" s="1" customFormat="1" ht="12">
      <c r="B187" s="37"/>
      <c r="C187" s="38"/>
      <c r="D187" s="219" t="s">
        <v>136</v>
      </c>
      <c r="E187" s="38"/>
      <c r="F187" s="220" t="s">
        <v>348</v>
      </c>
      <c r="G187" s="38"/>
      <c r="H187" s="38"/>
      <c r="I187" s="142"/>
      <c r="J187" s="38"/>
      <c r="K187" s="38"/>
      <c r="L187" s="42"/>
      <c r="M187" s="221"/>
      <c r="N187" s="78"/>
      <c r="O187" s="78"/>
      <c r="P187" s="78"/>
      <c r="Q187" s="78"/>
      <c r="R187" s="78"/>
      <c r="S187" s="78"/>
      <c r="T187" s="79"/>
      <c r="AT187" s="16" t="s">
        <v>136</v>
      </c>
      <c r="AU187" s="16" t="s">
        <v>84</v>
      </c>
    </row>
    <row r="188" spans="2:65" s="1" customFormat="1" ht="20.4" customHeight="1">
      <c r="B188" s="37"/>
      <c r="C188" s="207" t="s">
        <v>349</v>
      </c>
      <c r="D188" s="207" t="s">
        <v>129</v>
      </c>
      <c r="E188" s="208" t="s">
        <v>350</v>
      </c>
      <c r="F188" s="209" t="s">
        <v>351</v>
      </c>
      <c r="G188" s="210" t="s">
        <v>191</v>
      </c>
      <c r="H188" s="211">
        <v>15.169</v>
      </c>
      <c r="I188" s="212"/>
      <c r="J188" s="213">
        <f>ROUND(I188*H188,2)</f>
        <v>0</v>
      </c>
      <c r="K188" s="209" t="s">
        <v>133</v>
      </c>
      <c r="L188" s="42"/>
      <c r="M188" s="214" t="s">
        <v>1</v>
      </c>
      <c r="N188" s="215" t="s">
        <v>46</v>
      </c>
      <c r="O188" s="78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AR188" s="16" t="s">
        <v>145</v>
      </c>
      <c r="AT188" s="16" t="s">
        <v>129</v>
      </c>
      <c r="AU188" s="16" t="s">
        <v>84</v>
      </c>
      <c r="AY188" s="16" t="s">
        <v>128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6" t="s">
        <v>21</v>
      </c>
      <c r="BK188" s="218">
        <f>ROUND(I188*H188,2)</f>
        <v>0</v>
      </c>
      <c r="BL188" s="16" t="s">
        <v>145</v>
      </c>
      <c r="BM188" s="16" t="s">
        <v>352</v>
      </c>
    </row>
    <row r="189" spans="2:47" s="1" customFormat="1" ht="12">
      <c r="B189" s="37"/>
      <c r="C189" s="38"/>
      <c r="D189" s="219" t="s">
        <v>136</v>
      </c>
      <c r="E189" s="38"/>
      <c r="F189" s="220" t="s">
        <v>353</v>
      </c>
      <c r="G189" s="38"/>
      <c r="H189" s="38"/>
      <c r="I189" s="142"/>
      <c r="J189" s="38"/>
      <c r="K189" s="38"/>
      <c r="L189" s="42"/>
      <c r="M189" s="221"/>
      <c r="N189" s="78"/>
      <c r="O189" s="78"/>
      <c r="P189" s="78"/>
      <c r="Q189" s="78"/>
      <c r="R189" s="78"/>
      <c r="S189" s="78"/>
      <c r="T189" s="79"/>
      <c r="AT189" s="16" t="s">
        <v>136</v>
      </c>
      <c r="AU189" s="16" t="s">
        <v>84</v>
      </c>
    </row>
    <row r="190" spans="2:65" s="1" customFormat="1" ht="20.4" customHeight="1">
      <c r="B190" s="37"/>
      <c r="C190" s="207" t="s">
        <v>354</v>
      </c>
      <c r="D190" s="207" t="s">
        <v>129</v>
      </c>
      <c r="E190" s="208" t="s">
        <v>355</v>
      </c>
      <c r="F190" s="209" t="s">
        <v>356</v>
      </c>
      <c r="G190" s="210" t="s">
        <v>199</v>
      </c>
      <c r="H190" s="211">
        <v>14.108</v>
      </c>
      <c r="I190" s="212"/>
      <c r="J190" s="213">
        <f>ROUND(I190*H190,2)</f>
        <v>0</v>
      </c>
      <c r="K190" s="209" t="s">
        <v>133</v>
      </c>
      <c r="L190" s="42"/>
      <c r="M190" s="214" t="s">
        <v>1</v>
      </c>
      <c r="N190" s="215" t="s">
        <v>46</v>
      </c>
      <c r="O190" s="78"/>
      <c r="P190" s="216">
        <f>O190*H190</f>
        <v>0</v>
      </c>
      <c r="Q190" s="216">
        <v>0.01352</v>
      </c>
      <c r="R190" s="216">
        <f>Q190*H190</f>
        <v>0.19074016000000002</v>
      </c>
      <c r="S190" s="216">
        <v>0</v>
      </c>
      <c r="T190" s="217">
        <f>S190*H190</f>
        <v>0</v>
      </c>
      <c r="AR190" s="16" t="s">
        <v>145</v>
      </c>
      <c r="AT190" s="16" t="s">
        <v>129</v>
      </c>
      <c r="AU190" s="16" t="s">
        <v>84</v>
      </c>
      <c r="AY190" s="16" t="s">
        <v>128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6" t="s">
        <v>21</v>
      </c>
      <c r="BK190" s="218">
        <f>ROUND(I190*H190,2)</f>
        <v>0</v>
      </c>
      <c r="BL190" s="16" t="s">
        <v>145</v>
      </c>
      <c r="BM190" s="16" t="s">
        <v>357</v>
      </c>
    </row>
    <row r="191" spans="2:47" s="1" customFormat="1" ht="12">
      <c r="B191" s="37"/>
      <c r="C191" s="38"/>
      <c r="D191" s="219" t="s">
        <v>136</v>
      </c>
      <c r="E191" s="38"/>
      <c r="F191" s="220" t="s">
        <v>358</v>
      </c>
      <c r="G191" s="38"/>
      <c r="H191" s="38"/>
      <c r="I191" s="142"/>
      <c r="J191" s="38"/>
      <c r="K191" s="38"/>
      <c r="L191" s="42"/>
      <c r="M191" s="221"/>
      <c r="N191" s="78"/>
      <c r="O191" s="78"/>
      <c r="P191" s="78"/>
      <c r="Q191" s="78"/>
      <c r="R191" s="78"/>
      <c r="S191" s="78"/>
      <c r="T191" s="79"/>
      <c r="AT191" s="16" t="s">
        <v>136</v>
      </c>
      <c r="AU191" s="16" t="s">
        <v>84</v>
      </c>
    </row>
    <row r="192" spans="2:51" s="12" customFormat="1" ht="12">
      <c r="B192" s="233"/>
      <c r="C192" s="234"/>
      <c r="D192" s="219" t="s">
        <v>194</v>
      </c>
      <c r="E192" s="235" t="s">
        <v>1</v>
      </c>
      <c r="F192" s="236" t="s">
        <v>341</v>
      </c>
      <c r="G192" s="234"/>
      <c r="H192" s="235" t="s">
        <v>1</v>
      </c>
      <c r="I192" s="237"/>
      <c r="J192" s="234"/>
      <c r="K192" s="234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194</v>
      </c>
      <c r="AU192" s="242" t="s">
        <v>84</v>
      </c>
      <c r="AV192" s="12" t="s">
        <v>21</v>
      </c>
      <c r="AW192" s="12" t="s">
        <v>36</v>
      </c>
      <c r="AX192" s="12" t="s">
        <v>75</v>
      </c>
      <c r="AY192" s="242" t="s">
        <v>128</v>
      </c>
    </row>
    <row r="193" spans="2:51" s="13" customFormat="1" ht="12">
      <c r="B193" s="243"/>
      <c r="C193" s="244"/>
      <c r="D193" s="219" t="s">
        <v>194</v>
      </c>
      <c r="E193" s="245" t="s">
        <v>1</v>
      </c>
      <c r="F193" s="246" t="s">
        <v>359</v>
      </c>
      <c r="G193" s="244"/>
      <c r="H193" s="247">
        <v>8.996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194</v>
      </c>
      <c r="AU193" s="253" t="s">
        <v>84</v>
      </c>
      <c r="AV193" s="13" t="s">
        <v>84</v>
      </c>
      <c r="AW193" s="13" t="s">
        <v>36</v>
      </c>
      <c r="AX193" s="13" t="s">
        <v>75</v>
      </c>
      <c r="AY193" s="253" t="s">
        <v>128</v>
      </c>
    </row>
    <row r="194" spans="2:51" s="13" customFormat="1" ht="12">
      <c r="B194" s="243"/>
      <c r="C194" s="244"/>
      <c r="D194" s="219" t="s">
        <v>194</v>
      </c>
      <c r="E194" s="245" t="s">
        <v>1</v>
      </c>
      <c r="F194" s="246" t="s">
        <v>360</v>
      </c>
      <c r="G194" s="244"/>
      <c r="H194" s="247">
        <v>5.112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194</v>
      </c>
      <c r="AU194" s="253" t="s">
        <v>84</v>
      </c>
      <c r="AV194" s="13" t="s">
        <v>84</v>
      </c>
      <c r="AW194" s="13" t="s">
        <v>36</v>
      </c>
      <c r="AX194" s="13" t="s">
        <v>75</v>
      </c>
      <c r="AY194" s="253" t="s">
        <v>128</v>
      </c>
    </row>
    <row r="195" spans="2:51" s="14" customFormat="1" ht="12">
      <c r="B195" s="254"/>
      <c r="C195" s="255"/>
      <c r="D195" s="219" t="s">
        <v>194</v>
      </c>
      <c r="E195" s="256" t="s">
        <v>1</v>
      </c>
      <c r="F195" s="257" t="s">
        <v>210</v>
      </c>
      <c r="G195" s="255"/>
      <c r="H195" s="258">
        <v>14.108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194</v>
      </c>
      <c r="AU195" s="264" t="s">
        <v>84</v>
      </c>
      <c r="AV195" s="14" t="s">
        <v>145</v>
      </c>
      <c r="AW195" s="14" t="s">
        <v>36</v>
      </c>
      <c r="AX195" s="14" t="s">
        <v>21</v>
      </c>
      <c r="AY195" s="264" t="s">
        <v>128</v>
      </c>
    </row>
    <row r="196" spans="2:65" s="1" customFormat="1" ht="20.4" customHeight="1">
      <c r="B196" s="37"/>
      <c r="C196" s="207" t="s">
        <v>361</v>
      </c>
      <c r="D196" s="207" t="s">
        <v>129</v>
      </c>
      <c r="E196" s="208" t="s">
        <v>362</v>
      </c>
      <c r="F196" s="209" t="s">
        <v>363</v>
      </c>
      <c r="G196" s="210" t="s">
        <v>199</v>
      </c>
      <c r="H196" s="211">
        <v>14.108</v>
      </c>
      <c r="I196" s="212"/>
      <c r="J196" s="213">
        <f>ROUND(I196*H196,2)</f>
        <v>0</v>
      </c>
      <c r="K196" s="209" t="s">
        <v>133</v>
      </c>
      <c r="L196" s="42"/>
      <c r="M196" s="214" t="s">
        <v>1</v>
      </c>
      <c r="N196" s="215" t="s">
        <v>46</v>
      </c>
      <c r="O196" s="78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AR196" s="16" t="s">
        <v>145</v>
      </c>
      <c r="AT196" s="16" t="s">
        <v>129</v>
      </c>
      <c r="AU196" s="16" t="s">
        <v>84</v>
      </c>
      <c r="AY196" s="16" t="s">
        <v>128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6" t="s">
        <v>21</v>
      </c>
      <c r="BK196" s="218">
        <f>ROUND(I196*H196,2)</f>
        <v>0</v>
      </c>
      <c r="BL196" s="16" t="s">
        <v>145</v>
      </c>
      <c r="BM196" s="16" t="s">
        <v>364</v>
      </c>
    </row>
    <row r="197" spans="2:47" s="1" customFormat="1" ht="12">
      <c r="B197" s="37"/>
      <c r="C197" s="38"/>
      <c r="D197" s="219" t="s">
        <v>136</v>
      </c>
      <c r="E197" s="38"/>
      <c r="F197" s="220" t="s">
        <v>365</v>
      </c>
      <c r="G197" s="38"/>
      <c r="H197" s="38"/>
      <c r="I197" s="142"/>
      <c r="J197" s="38"/>
      <c r="K197" s="38"/>
      <c r="L197" s="42"/>
      <c r="M197" s="221"/>
      <c r="N197" s="78"/>
      <c r="O197" s="78"/>
      <c r="P197" s="78"/>
      <c r="Q197" s="78"/>
      <c r="R197" s="78"/>
      <c r="S197" s="78"/>
      <c r="T197" s="79"/>
      <c r="AT197" s="16" t="s">
        <v>136</v>
      </c>
      <c r="AU197" s="16" t="s">
        <v>84</v>
      </c>
    </row>
    <row r="198" spans="2:65" s="1" customFormat="1" ht="20.4" customHeight="1">
      <c r="B198" s="37"/>
      <c r="C198" s="207" t="s">
        <v>366</v>
      </c>
      <c r="D198" s="207" t="s">
        <v>129</v>
      </c>
      <c r="E198" s="208" t="s">
        <v>367</v>
      </c>
      <c r="F198" s="209" t="s">
        <v>368</v>
      </c>
      <c r="G198" s="210" t="s">
        <v>218</v>
      </c>
      <c r="H198" s="211">
        <v>0.742</v>
      </c>
      <c r="I198" s="212"/>
      <c r="J198" s="213">
        <f>ROUND(I198*H198,2)</f>
        <v>0</v>
      </c>
      <c r="K198" s="209" t="s">
        <v>133</v>
      </c>
      <c r="L198" s="42"/>
      <c r="M198" s="214" t="s">
        <v>1</v>
      </c>
      <c r="N198" s="215" t="s">
        <v>46</v>
      </c>
      <c r="O198" s="78"/>
      <c r="P198" s="216">
        <f>O198*H198</f>
        <v>0</v>
      </c>
      <c r="Q198" s="216">
        <v>1.06277</v>
      </c>
      <c r="R198" s="216">
        <f>Q198*H198</f>
        <v>0.78857534</v>
      </c>
      <c r="S198" s="216">
        <v>0</v>
      </c>
      <c r="T198" s="217">
        <f>S198*H198</f>
        <v>0</v>
      </c>
      <c r="AR198" s="16" t="s">
        <v>145</v>
      </c>
      <c r="AT198" s="16" t="s">
        <v>129</v>
      </c>
      <c r="AU198" s="16" t="s">
        <v>84</v>
      </c>
      <c r="AY198" s="16" t="s">
        <v>128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6" t="s">
        <v>21</v>
      </c>
      <c r="BK198" s="218">
        <f>ROUND(I198*H198,2)</f>
        <v>0</v>
      </c>
      <c r="BL198" s="16" t="s">
        <v>145</v>
      </c>
      <c r="BM198" s="16" t="s">
        <v>369</v>
      </c>
    </row>
    <row r="199" spans="2:47" s="1" customFormat="1" ht="12">
      <c r="B199" s="37"/>
      <c r="C199" s="38"/>
      <c r="D199" s="219" t="s">
        <v>136</v>
      </c>
      <c r="E199" s="38"/>
      <c r="F199" s="220" t="s">
        <v>368</v>
      </c>
      <c r="G199" s="38"/>
      <c r="H199" s="38"/>
      <c r="I199" s="142"/>
      <c r="J199" s="38"/>
      <c r="K199" s="38"/>
      <c r="L199" s="42"/>
      <c r="M199" s="221"/>
      <c r="N199" s="78"/>
      <c r="O199" s="78"/>
      <c r="P199" s="78"/>
      <c r="Q199" s="78"/>
      <c r="R199" s="78"/>
      <c r="S199" s="78"/>
      <c r="T199" s="79"/>
      <c r="AT199" s="16" t="s">
        <v>136</v>
      </c>
      <c r="AU199" s="16" t="s">
        <v>84</v>
      </c>
    </row>
    <row r="200" spans="2:51" s="12" customFormat="1" ht="12">
      <c r="B200" s="233"/>
      <c r="C200" s="234"/>
      <c r="D200" s="219" t="s">
        <v>194</v>
      </c>
      <c r="E200" s="235" t="s">
        <v>1</v>
      </c>
      <c r="F200" s="236" t="s">
        <v>339</v>
      </c>
      <c r="G200" s="234"/>
      <c r="H200" s="235" t="s">
        <v>1</v>
      </c>
      <c r="I200" s="237"/>
      <c r="J200" s="234"/>
      <c r="K200" s="234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194</v>
      </c>
      <c r="AU200" s="242" t="s">
        <v>84</v>
      </c>
      <c r="AV200" s="12" t="s">
        <v>21</v>
      </c>
      <c r="AW200" s="12" t="s">
        <v>36</v>
      </c>
      <c r="AX200" s="12" t="s">
        <v>75</v>
      </c>
      <c r="AY200" s="242" t="s">
        <v>128</v>
      </c>
    </row>
    <row r="201" spans="2:51" s="13" customFormat="1" ht="12">
      <c r="B201" s="243"/>
      <c r="C201" s="244"/>
      <c r="D201" s="219" t="s">
        <v>194</v>
      </c>
      <c r="E201" s="245" t="s">
        <v>1</v>
      </c>
      <c r="F201" s="246" t="s">
        <v>370</v>
      </c>
      <c r="G201" s="244"/>
      <c r="H201" s="247">
        <v>0.913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194</v>
      </c>
      <c r="AU201" s="253" t="s">
        <v>84</v>
      </c>
      <c r="AV201" s="13" t="s">
        <v>84</v>
      </c>
      <c r="AW201" s="13" t="s">
        <v>36</v>
      </c>
      <c r="AX201" s="13" t="s">
        <v>75</v>
      </c>
      <c r="AY201" s="253" t="s">
        <v>128</v>
      </c>
    </row>
    <row r="202" spans="2:51" s="12" customFormat="1" ht="12">
      <c r="B202" s="233"/>
      <c r="C202" s="234"/>
      <c r="D202" s="219" t="s">
        <v>194</v>
      </c>
      <c r="E202" s="235" t="s">
        <v>1</v>
      </c>
      <c r="F202" s="236" t="s">
        <v>341</v>
      </c>
      <c r="G202" s="234"/>
      <c r="H202" s="235" t="s">
        <v>1</v>
      </c>
      <c r="I202" s="237"/>
      <c r="J202" s="234"/>
      <c r="K202" s="234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194</v>
      </c>
      <c r="AU202" s="242" t="s">
        <v>84</v>
      </c>
      <c r="AV202" s="12" t="s">
        <v>21</v>
      </c>
      <c r="AW202" s="12" t="s">
        <v>36</v>
      </c>
      <c r="AX202" s="12" t="s">
        <v>75</v>
      </c>
      <c r="AY202" s="242" t="s">
        <v>128</v>
      </c>
    </row>
    <row r="203" spans="2:51" s="13" customFormat="1" ht="12">
      <c r="B203" s="243"/>
      <c r="C203" s="244"/>
      <c r="D203" s="219" t="s">
        <v>194</v>
      </c>
      <c r="E203" s="245" t="s">
        <v>1</v>
      </c>
      <c r="F203" s="246" t="s">
        <v>371</v>
      </c>
      <c r="G203" s="244"/>
      <c r="H203" s="247">
        <v>-0.109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194</v>
      </c>
      <c r="AU203" s="253" t="s">
        <v>84</v>
      </c>
      <c r="AV203" s="13" t="s">
        <v>84</v>
      </c>
      <c r="AW203" s="13" t="s">
        <v>36</v>
      </c>
      <c r="AX203" s="13" t="s">
        <v>75</v>
      </c>
      <c r="AY203" s="253" t="s">
        <v>128</v>
      </c>
    </row>
    <row r="204" spans="2:51" s="13" customFormat="1" ht="12">
      <c r="B204" s="243"/>
      <c r="C204" s="244"/>
      <c r="D204" s="219" t="s">
        <v>194</v>
      </c>
      <c r="E204" s="245" t="s">
        <v>1</v>
      </c>
      <c r="F204" s="246" t="s">
        <v>372</v>
      </c>
      <c r="G204" s="244"/>
      <c r="H204" s="247">
        <v>-0.062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194</v>
      </c>
      <c r="AU204" s="253" t="s">
        <v>84</v>
      </c>
      <c r="AV204" s="13" t="s">
        <v>84</v>
      </c>
      <c r="AW204" s="13" t="s">
        <v>36</v>
      </c>
      <c r="AX204" s="13" t="s">
        <v>75</v>
      </c>
      <c r="AY204" s="253" t="s">
        <v>128</v>
      </c>
    </row>
    <row r="205" spans="2:51" s="14" customFormat="1" ht="12">
      <c r="B205" s="254"/>
      <c r="C205" s="255"/>
      <c r="D205" s="219" t="s">
        <v>194</v>
      </c>
      <c r="E205" s="256" t="s">
        <v>1</v>
      </c>
      <c r="F205" s="257" t="s">
        <v>210</v>
      </c>
      <c r="G205" s="255"/>
      <c r="H205" s="258">
        <v>0.742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194</v>
      </c>
      <c r="AU205" s="264" t="s">
        <v>84</v>
      </c>
      <c r="AV205" s="14" t="s">
        <v>145</v>
      </c>
      <c r="AW205" s="14" t="s">
        <v>36</v>
      </c>
      <c r="AX205" s="14" t="s">
        <v>21</v>
      </c>
      <c r="AY205" s="264" t="s">
        <v>128</v>
      </c>
    </row>
    <row r="206" spans="2:65" s="1" customFormat="1" ht="20.4" customHeight="1">
      <c r="B206" s="37"/>
      <c r="C206" s="207" t="s">
        <v>373</v>
      </c>
      <c r="D206" s="207" t="s">
        <v>129</v>
      </c>
      <c r="E206" s="208" t="s">
        <v>374</v>
      </c>
      <c r="F206" s="209" t="s">
        <v>375</v>
      </c>
      <c r="G206" s="210" t="s">
        <v>191</v>
      </c>
      <c r="H206" s="211">
        <v>3.527</v>
      </c>
      <c r="I206" s="212"/>
      <c r="J206" s="213">
        <f>ROUND(I206*H206,2)</f>
        <v>0</v>
      </c>
      <c r="K206" s="209" t="s">
        <v>133</v>
      </c>
      <c r="L206" s="42"/>
      <c r="M206" s="214" t="s">
        <v>1</v>
      </c>
      <c r="N206" s="215" t="s">
        <v>46</v>
      </c>
      <c r="O206" s="78"/>
      <c r="P206" s="216">
        <f>O206*H206</f>
        <v>0</v>
      </c>
      <c r="Q206" s="216">
        <v>1.837</v>
      </c>
      <c r="R206" s="216">
        <f>Q206*H206</f>
        <v>6.479099</v>
      </c>
      <c r="S206" s="216">
        <v>0</v>
      </c>
      <c r="T206" s="217">
        <f>S206*H206</f>
        <v>0</v>
      </c>
      <c r="AR206" s="16" t="s">
        <v>145</v>
      </c>
      <c r="AT206" s="16" t="s">
        <v>129</v>
      </c>
      <c r="AU206" s="16" t="s">
        <v>84</v>
      </c>
      <c r="AY206" s="16" t="s">
        <v>128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6" t="s">
        <v>21</v>
      </c>
      <c r="BK206" s="218">
        <f>ROUND(I206*H206,2)</f>
        <v>0</v>
      </c>
      <c r="BL206" s="16" t="s">
        <v>145</v>
      </c>
      <c r="BM206" s="16" t="s">
        <v>376</v>
      </c>
    </row>
    <row r="207" spans="2:51" s="12" customFormat="1" ht="12">
      <c r="B207" s="233"/>
      <c r="C207" s="234"/>
      <c r="D207" s="219" t="s">
        <v>194</v>
      </c>
      <c r="E207" s="235" t="s">
        <v>1</v>
      </c>
      <c r="F207" s="236" t="s">
        <v>341</v>
      </c>
      <c r="G207" s="234"/>
      <c r="H207" s="235" t="s">
        <v>1</v>
      </c>
      <c r="I207" s="237"/>
      <c r="J207" s="234"/>
      <c r="K207" s="234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194</v>
      </c>
      <c r="AU207" s="242" t="s">
        <v>84</v>
      </c>
      <c r="AV207" s="12" t="s">
        <v>21</v>
      </c>
      <c r="AW207" s="12" t="s">
        <v>36</v>
      </c>
      <c r="AX207" s="12" t="s">
        <v>75</v>
      </c>
      <c r="AY207" s="242" t="s">
        <v>128</v>
      </c>
    </row>
    <row r="208" spans="2:51" s="13" customFormat="1" ht="12">
      <c r="B208" s="243"/>
      <c r="C208" s="244"/>
      <c r="D208" s="219" t="s">
        <v>194</v>
      </c>
      <c r="E208" s="245" t="s">
        <v>1</v>
      </c>
      <c r="F208" s="246" t="s">
        <v>377</v>
      </c>
      <c r="G208" s="244"/>
      <c r="H208" s="247">
        <v>2.249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194</v>
      </c>
      <c r="AU208" s="253" t="s">
        <v>84</v>
      </c>
      <c r="AV208" s="13" t="s">
        <v>84</v>
      </c>
      <c r="AW208" s="13" t="s">
        <v>36</v>
      </c>
      <c r="AX208" s="13" t="s">
        <v>75</v>
      </c>
      <c r="AY208" s="253" t="s">
        <v>128</v>
      </c>
    </row>
    <row r="209" spans="2:51" s="13" customFormat="1" ht="12">
      <c r="B209" s="243"/>
      <c r="C209" s="244"/>
      <c r="D209" s="219" t="s">
        <v>194</v>
      </c>
      <c r="E209" s="245" t="s">
        <v>1</v>
      </c>
      <c r="F209" s="246" t="s">
        <v>378</v>
      </c>
      <c r="G209" s="244"/>
      <c r="H209" s="247">
        <v>1.278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194</v>
      </c>
      <c r="AU209" s="253" t="s">
        <v>84</v>
      </c>
      <c r="AV209" s="13" t="s">
        <v>84</v>
      </c>
      <c r="AW209" s="13" t="s">
        <v>36</v>
      </c>
      <c r="AX209" s="13" t="s">
        <v>75</v>
      </c>
      <c r="AY209" s="253" t="s">
        <v>128</v>
      </c>
    </row>
    <row r="210" spans="2:51" s="14" customFormat="1" ht="12">
      <c r="B210" s="254"/>
      <c r="C210" s="255"/>
      <c r="D210" s="219" t="s">
        <v>194</v>
      </c>
      <c r="E210" s="256" t="s">
        <v>1</v>
      </c>
      <c r="F210" s="257" t="s">
        <v>210</v>
      </c>
      <c r="G210" s="255"/>
      <c r="H210" s="258">
        <v>3.527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194</v>
      </c>
      <c r="AU210" s="264" t="s">
        <v>84</v>
      </c>
      <c r="AV210" s="14" t="s">
        <v>145</v>
      </c>
      <c r="AW210" s="14" t="s">
        <v>36</v>
      </c>
      <c r="AX210" s="14" t="s">
        <v>21</v>
      </c>
      <c r="AY210" s="264" t="s">
        <v>128</v>
      </c>
    </row>
    <row r="211" spans="2:65" s="1" customFormat="1" ht="20.4" customHeight="1">
      <c r="B211" s="37"/>
      <c r="C211" s="207" t="s">
        <v>379</v>
      </c>
      <c r="D211" s="207" t="s">
        <v>129</v>
      </c>
      <c r="E211" s="208" t="s">
        <v>380</v>
      </c>
      <c r="F211" s="209" t="s">
        <v>381</v>
      </c>
      <c r="G211" s="210" t="s">
        <v>191</v>
      </c>
      <c r="H211" s="211">
        <v>28.044</v>
      </c>
      <c r="I211" s="212"/>
      <c r="J211" s="213">
        <f>ROUND(I211*H211,2)</f>
        <v>0</v>
      </c>
      <c r="K211" s="209" t="s">
        <v>133</v>
      </c>
      <c r="L211" s="42"/>
      <c r="M211" s="214" t="s">
        <v>1</v>
      </c>
      <c r="N211" s="215" t="s">
        <v>46</v>
      </c>
      <c r="O211" s="78"/>
      <c r="P211" s="216">
        <f>O211*H211</f>
        <v>0</v>
      </c>
      <c r="Q211" s="216">
        <v>1.837</v>
      </c>
      <c r="R211" s="216">
        <f>Q211*H211</f>
        <v>51.516828</v>
      </c>
      <c r="S211" s="216">
        <v>0</v>
      </c>
      <c r="T211" s="217">
        <f>S211*H211</f>
        <v>0</v>
      </c>
      <c r="AR211" s="16" t="s">
        <v>145</v>
      </c>
      <c r="AT211" s="16" t="s">
        <v>129</v>
      </c>
      <c r="AU211" s="16" t="s">
        <v>84</v>
      </c>
      <c r="AY211" s="16" t="s">
        <v>128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6" t="s">
        <v>21</v>
      </c>
      <c r="BK211" s="218">
        <f>ROUND(I211*H211,2)</f>
        <v>0</v>
      </c>
      <c r="BL211" s="16" t="s">
        <v>145</v>
      </c>
      <c r="BM211" s="16" t="s">
        <v>382</v>
      </c>
    </row>
    <row r="212" spans="2:51" s="12" customFormat="1" ht="12">
      <c r="B212" s="233"/>
      <c r="C212" s="234"/>
      <c r="D212" s="219" t="s">
        <v>194</v>
      </c>
      <c r="E212" s="235" t="s">
        <v>1</v>
      </c>
      <c r="F212" s="236" t="s">
        <v>339</v>
      </c>
      <c r="G212" s="234"/>
      <c r="H212" s="235" t="s">
        <v>1</v>
      </c>
      <c r="I212" s="237"/>
      <c r="J212" s="234"/>
      <c r="K212" s="234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194</v>
      </c>
      <c r="AU212" s="242" t="s">
        <v>84</v>
      </c>
      <c r="AV212" s="12" t="s">
        <v>21</v>
      </c>
      <c r="AW212" s="12" t="s">
        <v>36</v>
      </c>
      <c r="AX212" s="12" t="s">
        <v>75</v>
      </c>
      <c r="AY212" s="242" t="s">
        <v>128</v>
      </c>
    </row>
    <row r="213" spans="2:51" s="13" customFormat="1" ht="12">
      <c r="B213" s="243"/>
      <c r="C213" s="244"/>
      <c r="D213" s="219" t="s">
        <v>194</v>
      </c>
      <c r="E213" s="245" t="s">
        <v>1</v>
      </c>
      <c r="F213" s="246" t="s">
        <v>383</v>
      </c>
      <c r="G213" s="244"/>
      <c r="H213" s="247">
        <v>28.044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194</v>
      </c>
      <c r="AU213" s="253" t="s">
        <v>84</v>
      </c>
      <c r="AV213" s="13" t="s">
        <v>84</v>
      </c>
      <c r="AW213" s="13" t="s">
        <v>36</v>
      </c>
      <c r="AX213" s="13" t="s">
        <v>21</v>
      </c>
      <c r="AY213" s="253" t="s">
        <v>128</v>
      </c>
    </row>
    <row r="214" spans="2:65" s="1" customFormat="1" ht="20.4" customHeight="1">
      <c r="B214" s="37"/>
      <c r="C214" s="207" t="s">
        <v>384</v>
      </c>
      <c r="D214" s="207" t="s">
        <v>129</v>
      </c>
      <c r="E214" s="208" t="s">
        <v>385</v>
      </c>
      <c r="F214" s="209" t="s">
        <v>386</v>
      </c>
      <c r="G214" s="210" t="s">
        <v>191</v>
      </c>
      <c r="H214" s="211">
        <v>0</v>
      </c>
      <c r="I214" s="212"/>
      <c r="J214" s="213">
        <f>ROUND(I214*H214,2)</f>
        <v>0</v>
      </c>
      <c r="K214" s="209" t="s">
        <v>133</v>
      </c>
      <c r="L214" s="42"/>
      <c r="M214" s="214" t="s">
        <v>1</v>
      </c>
      <c r="N214" s="215" t="s">
        <v>46</v>
      </c>
      <c r="O214" s="78"/>
      <c r="P214" s="216">
        <f>O214*H214</f>
        <v>0</v>
      </c>
      <c r="Q214" s="216">
        <v>0.42</v>
      </c>
      <c r="R214" s="216">
        <f>Q214*H214</f>
        <v>0</v>
      </c>
      <c r="S214" s="216">
        <v>0</v>
      </c>
      <c r="T214" s="217">
        <f>S214*H214</f>
        <v>0</v>
      </c>
      <c r="AR214" s="16" t="s">
        <v>145</v>
      </c>
      <c r="AT214" s="16" t="s">
        <v>129</v>
      </c>
      <c r="AU214" s="16" t="s">
        <v>84</v>
      </c>
      <c r="AY214" s="16" t="s">
        <v>128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6" t="s">
        <v>21</v>
      </c>
      <c r="BK214" s="218">
        <f>ROUND(I214*H214,2)</f>
        <v>0</v>
      </c>
      <c r="BL214" s="16" t="s">
        <v>145</v>
      </c>
      <c r="BM214" s="16" t="s">
        <v>387</v>
      </c>
    </row>
    <row r="215" spans="2:47" s="1" customFormat="1" ht="12">
      <c r="B215" s="37"/>
      <c r="C215" s="38"/>
      <c r="D215" s="219" t="s">
        <v>136</v>
      </c>
      <c r="E215" s="38"/>
      <c r="F215" s="220" t="s">
        <v>388</v>
      </c>
      <c r="G215" s="38"/>
      <c r="H215" s="38"/>
      <c r="I215" s="142"/>
      <c r="J215" s="38"/>
      <c r="K215" s="38"/>
      <c r="L215" s="42"/>
      <c r="M215" s="221"/>
      <c r="N215" s="78"/>
      <c r="O215" s="78"/>
      <c r="P215" s="78"/>
      <c r="Q215" s="78"/>
      <c r="R215" s="78"/>
      <c r="S215" s="78"/>
      <c r="T215" s="79"/>
      <c r="AT215" s="16" t="s">
        <v>136</v>
      </c>
      <c r="AU215" s="16" t="s">
        <v>84</v>
      </c>
    </row>
    <row r="216" spans="2:63" s="10" customFormat="1" ht="22.8" customHeight="1">
      <c r="B216" s="193"/>
      <c r="C216" s="194"/>
      <c r="D216" s="195" t="s">
        <v>74</v>
      </c>
      <c r="E216" s="231" t="s">
        <v>389</v>
      </c>
      <c r="F216" s="231" t="s">
        <v>390</v>
      </c>
      <c r="G216" s="194"/>
      <c r="H216" s="194"/>
      <c r="I216" s="197"/>
      <c r="J216" s="232">
        <f>BK216</f>
        <v>0</v>
      </c>
      <c r="K216" s="194"/>
      <c r="L216" s="199"/>
      <c r="M216" s="200"/>
      <c r="N216" s="201"/>
      <c r="O216" s="201"/>
      <c r="P216" s="202">
        <f>SUM(P217:P233)</f>
        <v>0</v>
      </c>
      <c r="Q216" s="201"/>
      <c r="R216" s="202">
        <f>SUM(R217:R233)</f>
        <v>0.046740000000000004</v>
      </c>
      <c r="S216" s="201"/>
      <c r="T216" s="203">
        <f>SUM(T217:T233)</f>
        <v>0</v>
      </c>
      <c r="AR216" s="204" t="s">
        <v>21</v>
      </c>
      <c r="AT216" s="205" t="s">
        <v>74</v>
      </c>
      <c r="AU216" s="205" t="s">
        <v>21</v>
      </c>
      <c r="AY216" s="204" t="s">
        <v>128</v>
      </c>
      <c r="BK216" s="206">
        <f>SUM(BK217:BK233)</f>
        <v>0</v>
      </c>
    </row>
    <row r="217" spans="2:65" s="1" customFormat="1" ht="20.4" customHeight="1">
      <c r="B217" s="37"/>
      <c r="C217" s="207" t="s">
        <v>391</v>
      </c>
      <c r="D217" s="207" t="s">
        <v>129</v>
      </c>
      <c r="E217" s="208" t="s">
        <v>392</v>
      </c>
      <c r="F217" s="209" t="s">
        <v>393</v>
      </c>
      <c r="G217" s="210" t="s">
        <v>199</v>
      </c>
      <c r="H217" s="211">
        <v>171.6</v>
      </c>
      <c r="I217" s="212"/>
      <c r="J217" s="213">
        <f>ROUND(I217*H217,2)</f>
        <v>0</v>
      </c>
      <c r="K217" s="209" t="s">
        <v>133</v>
      </c>
      <c r="L217" s="42"/>
      <c r="M217" s="214" t="s">
        <v>1</v>
      </c>
      <c r="N217" s="215" t="s">
        <v>46</v>
      </c>
      <c r="O217" s="78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AR217" s="16" t="s">
        <v>145</v>
      </c>
      <c r="AT217" s="16" t="s">
        <v>129</v>
      </c>
      <c r="AU217" s="16" t="s">
        <v>84</v>
      </c>
      <c r="AY217" s="16" t="s">
        <v>128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6" t="s">
        <v>21</v>
      </c>
      <c r="BK217" s="218">
        <f>ROUND(I217*H217,2)</f>
        <v>0</v>
      </c>
      <c r="BL217" s="16" t="s">
        <v>145</v>
      </c>
      <c r="BM217" s="16" t="s">
        <v>394</v>
      </c>
    </row>
    <row r="218" spans="2:47" s="1" customFormat="1" ht="12">
      <c r="B218" s="37"/>
      <c r="C218" s="38"/>
      <c r="D218" s="219" t="s">
        <v>136</v>
      </c>
      <c r="E218" s="38"/>
      <c r="F218" s="220" t="s">
        <v>393</v>
      </c>
      <c r="G218" s="38"/>
      <c r="H218" s="38"/>
      <c r="I218" s="142"/>
      <c r="J218" s="38"/>
      <c r="K218" s="38"/>
      <c r="L218" s="42"/>
      <c r="M218" s="221"/>
      <c r="N218" s="78"/>
      <c r="O218" s="78"/>
      <c r="P218" s="78"/>
      <c r="Q218" s="78"/>
      <c r="R218" s="78"/>
      <c r="S218" s="78"/>
      <c r="T218" s="79"/>
      <c r="AT218" s="16" t="s">
        <v>136</v>
      </c>
      <c r="AU218" s="16" t="s">
        <v>84</v>
      </c>
    </row>
    <row r="219" spans="2:51" s="12" customFormat="1" ht="12">
      <c r="B219" s="233"/>
      <c r="C219" s="234"/>
      <c r="D219" s="219" t="s">
        <v>194</v>
      </c>
      <c r="E219" s="235" t="s">
        <v>1</v>
      </c>
      <c r="F219" s="236" t="s">
        <v>206</v>
      </c>
      <c r="G219" s="234"/>
      <c r="H219" s="235" t="s">
        <v>1</v>
      </c>
      <c r="I219" s="237"/>
      <c r="J219" s="234"/>
      <c r="K219" s="234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194</v>
      </c>
      <c r="AU219" s="242" t="s">
        <v>84</v>
      </c>
      <c r="AV219" s="12" t="s">
        <v>21</v>
      </c>
      <c r="AW219" s="12" t="s">
        <v>36</v>
      </c>
      <c r="AX219" s="12" t="s">
        <v>75</v>
      </c>
      <c r="AY219" s="242" t="s">
        <v>128</v>
      </c>
    </row>
    <row r="220" spans="2:51" s="13" customFormat="1" ht="12">
      <c r="B220" s="243"/>
      <c r="C220" s="244"/>
      <c r="D220" s="219" t="s">
        <v>194</v>
      </c>
      <c r="E220" s="245" t="s">
        <v>1</v>
      </c>
      <c r="F220" s="246" t="s">
        <v>395</v>
      </c>
      <c r="G220" s="244"/>
      <c r="H220" s="247">
        <v>171.6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194</v>
      </c>
      <c r="AU220" s="253" t="s">
        <v>84</v>
      </c>
      <c r="AV220" s="13" t="s">
        <v>84</v>
      </c>
      <c r="AW220" s="13" t="s">
        <v>36</v>
      </c>
      <c r="AX220" s="13" t="s">
        <v>21</v>
      </c>
      <c r="AY220" s="253" t="s">
        <v>128</v>
      </c>
    </row>
    <row r="221" spans="2:65" s="1" customFormat="1" ht="20.4" customHeight="1">
      <c r="B221" s="37"/>
      <c r="C221" s="207" t="s">
        <v>396</v>
      </c>
      <c r="D221" s="207" t="s">
        <v>129</v>
      </c>
      <c r="E221" s="208" t="s">
        <v>397</v>
      </c>
      <c r="F221" s="209" t="s">
        <v>398</v>
      </c>
      <c r="G221" s="210" t="s">
        <v>199</v>
      </c>
      <c r="H221" s="211">
        <v>5148</v>
      </c>
      <c r="I221" s="212"/>
      <c r="J221" s="213">
        <f>ROUND(I221*H221,2)</f>
        <v>0</v>
      </c>
      <c r="K221" s="209" t="s">
        <v>133</v>
      </c>
      <c r="L221" s="42"/>
      <c r="M221" s="214" t="s">
        <v>1</v>
      </c>
      <c r="N221" s="215" t="s">
        <v>46</v>
      </c>
      <c r="O221" s="78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AR221" s="16" t="s">
        <v>145</v>
      </c>
      <c r="AT221" s="16" t="s">
        <v>129</v>
      </c>
      <c r="AU221" s="16" t="s">
        <v>84</v>
      </c>
      <c r="AY221" s="16" t="s">
        <v>128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6" t="s">
        <v>21</v>
      </c>
      <c r="BK221" s="218">
        <f>ROUND(I221*H221,2)</f>
        <v>0</v>
      </c>
      <c r="BL221" s="16" t="s">
        <v>145</v>
      </c>
      <c r="BM221" s="16" t="s">
        <v>399</v>
      </c>
    </row>
    <row r="222" spans="2:47" s="1" customFormat="1" ht="12">
      <c r="B222" s="37"/>
      <c r="C222" s="38"/>
      <c r="D222" s="219" t="s">
        <v>136</v>
      </c>
      <c r="E222" s="38"/>
      <c r="F222" s="220" t="s">
        <v>398</v>
      </c>
      <c r="G222" s="38"/>
      <c r="H222" s="38"/>
      <c r="I222" s="142"/>
      <c r="J222" s="38"/>
      <c r="K222" s="38"/>
      <c r="L222" s="42"/>
      <c r="M222" s="221"/>
      <c r="N222" s="78"/>
      <c r="O222" s="78"/>
      <c r="P222" s="78"/>
      <c r="Q222" s="78"/>
      <c r="R222" s="78"/>
      <c r="S222" s="78"/>
      <c r="T222" s="79"/>
      <c r="AT222" s="16" t="s">
        <v>136</v>
      </c>
      <c r="AU222" s="16" t="s">
        <v>84</v>
      </c>
    </row>
    <row r="223" spans="2:51" s="13" customFormat="1" ht="12">
      <c r="B223" s="243"/>
      <c r="C223" s="244"/>
      <c r="D223" s="219" t="s">
        <v>194</v>
      </c>
      <c r="E223" s="245" t="s">
        <v>1</v>
      </c>
      <c r="F223" s="246" t="s">
        <v>400</v>
      </c>
      <c r="G223" s="244"/>
      <c r="H223" s="247">
        <v>5148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194</v>
      </c>
      <c r="AU223" s="253" t="s">
        <v>84</v>
      </c>
      <c r="AV223" s="13" t="s">
        <v>84</v>
      </c>
      <c r="AW223" s="13" t="s">
        <v>36</v>
      </c>
      <c r="AX223" s="13" t="s">
        <v>21</v>
      </c>
      <c r="AY223" s="253" t="s">
        <v>128</v>
      </c>
    </row>
    <row r="224" spans="2:65" s="1" customFormat="1" ht="20.4" customHeight="1">
      <c r="B224" s="37"/>
      <c r="C224" s="207" t="s">
        <v>401</v>
      </c>
      <c r="D224" s="207" t="s">
        <v>129</v>
      </c>
      <c r="E224" s="208" t="s">
        <v>402</v>
      </c>
      <c r="F224" s="209" t="s">
        <v>403</v>
      </c>
      <c r="G224" s="210" t="s">
        <v>199</v>
      </c>
      <c r="H224" s="211">
        <v>171.6</v>
      </c>
      <c r="I224" s="212"/>
      <c r="J224" s="213">
        <f>ROUND(I224*H224,2)</f>
        <v>0</v>
      </c>
      <c r="K224" s="209" t="s">
        <v>133</v>
      </c>
      <c r="L224" s="42"/>
      <c r="M224" s="214" t="s">
        <v>1</v>
      </c>
      <c r="N224" s="215" t="s">
        <v>46</v>
      </c>
      <c r="O224" s="78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AR224" s="16" t="s">
        <v>145</v>
      </c>
      <c r="AT224" s="16" t="s">
        <v>129</v>
      </c>
      <c r="AU224" s="16" t="s">
        <v>84</v>
      </c>
      <c r="AY224" s="16" t="s">
        <v>128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6" t="s">
        <v>21</v>
      </c>
      <c r="BK224" s="218">
        <f>ROUND(I224*H224,2)</f>
        <v>0</v>
      </c>
      <c r="BL224" s="16" t="s">
        <v>145</v>
      </c>
      <c r="BM224" s="16" t="s">
        <v>404</v>
      </c>
    </row>
    <row r="225" spans="2:47" s="1" customFormat="1" ht="12">
      <c r="B225" s="37"/>
      <c r="C225" s="38"/>
      <c r="D225" s="219" t="s">
        <v>136</v>
      </c>
      <c r="E225" s="38"/>
      <c r="F225" s="220" t="s">
        <v>403</v>
      </c>
      <c r="G225" s="38"/>
      <c r="H225" s="38"/>
      <c r="I225" s="142"/>
      <c r="J225" s="38"/>
      <c r="K225" s="38"/>
      <c r="L225" s="42"/>
      <c r="M225" s="221"/>
      <c r="N225" s="78"/>
      <c r="O225" s="78"/>
      <c r="P225" s="78"/>
      <c r="Q225" s="78"/>
      <c r="R225" s="78"/>
      <c r="S225" s="78"/>
      <c r="T225" s="79"/>
      <c r="AT225" s="16" t="s">
        <v>136</v>
      </c>
      <c r="AU225" s="16" t="s">
        <v>84</v>
      </c>
    </row>
    <row r="226" spans="2:65" s="1" customFormat="1" ht="20.4" customHeight="1">
      <c r="B226" s="37"/>
      <c r="C226" s="207" t="s">
        <v>405</v>
      </c>
      <c r="D226" s="207" t="s">
        <v>129</v>
      </c>
      <c r="E226" s="208" t="s">
        <v>406</v>
      </c>
      <c r="F226" s="209" t="s">
        <v>407</v>
      </c>
      <c r="G226" s="210" t="s">
        <v>199</v>
      </c>
      <c r="H226" s="211">
        <v>186.96</v>
      </c>
      <c r="I226" s="212"/>
      <c r="J226" s="213">
        <f>ROUND(I226*H226,2)</f>
        <v>0</v>
      </c>
      <c r="K226" s="209" t="s">
        <v>133</v>
      </c>
      <c r="L226" s="42"/>
      <c r="M226" s="214" t="s">
        <v>1</v>
      </c>
      <c r="N226" s="215" t="s">
        <v>46</v>
      </c>
      <c r="O226" s="78"/>
      <c r="P226" s="216">
        <f>O226*H226</f>
        <v>0</v>
      </c>
      <c r="Q226" s="216">
        <v>0.00021</v>
      </c>
      <c r="R226" s="216">
        <f>Q226*H226</f>
        <v>0.0392616</v>
      </c>
      <c r="S226" s="216">
        <v>0</v>
      </c>
      <c r="T226" s="217">
        <f>S226*H226</f>
        <v>0</v>
      </c>
      <c r="AR226" s="16" t="s">
        <v>145</v>
      </c>
      <c r="AT226" s="16" t="s">
        <v>129</v>
      </c>
      <c r="AU226" s="16" t="s">
        <v>84</v>
      </c>
      <c r="AY226" s="16" t="s">
        <v>128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6" t="s">
        <v>21</v>
      </c>
      <c r="BK226" s="218">
        <f>ROUND(I226*H226,2)</f>
        <v>0</v>
      </c>
      <c r="BL226" s="16" t="s">
        <v>145</v>
      </c>
      <c r="BM226" s="16" t="s">
        <v>408</v>
      </c>
    </row>
    <row r="227" spans="2:47" s="1" customFormat="1" ht="12">
      <c r="B227" s="37"/>
      <c r="C227" s="38"/>
      <c r="D227" s="219" t="s">
        <v>136</v>
      </c>
      <c r="E227" s="38"/>
      <c r="F227" s="220" t="s">
        <v>409</v>
      </c>
      <c r="G227" s="38"/>
      <c r="H227" s="38"/>
      <c r="I227" s="142"/>
      <c r="J227" s="38"/>
      <c r="K227" s="38"/>
      <c r="L227" s="42"/>
      <c r="M227" s="221"/>
      <c r="N227" s="78"/>
      <c r="O227" s="78"/>
      <c r="P227" s="78"/>
      <c r="Q227" s="78"/>
      <c r="R227" s="78"/>
      <c r="S227" s="78"/>
      <c r="T227" s="79"/>
      <c r="AT227" s="16" t="s">
        <v>136</v>
      </c>
      <c r="AU227" s="16" t="s">
        <v>84</v>
      </c>
    </row>
    <row r="228" spans="2:51" s="13" customFormat="1" ht="12">
      <c r="B228" s="243"/>
      <c r="C228" s="244"/>
      <c r="D228" s="219" t="s">
        <v>194</v>
      </c>
      <c r="E228" s="245" t="s">
        <v>1</v>
      </c>
      <c r="F228" s="246" t="s">
        <v>410</v>
      </c>
      <c r="G228" s="244"/>
      <c r="H228" s="247">
        <v>186.96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194</v>
      </c>
      <c r="AU228" s="253" t="s">
        <v>84</v>
      </c>
      <c r="AV228" s="13" t="s">
        <v>84</v>
      </c>
      <c r="AW228" s="13" t="s">
        <v>36</v>
      </c>
      <c r="AX228" s="13" t="s">
        <v>21</v>
      </c>
      <c r="AY228" s="253" t="s">
        <v>128</v>
      </c>
    </row>
    <row r="229" spans="2:65" s="1" customFormat="1" ht="20.4" customHeight="1">
      <c r="B229" s="37"/>
      <c r="C229" s="207" t="s">
        <v>411</v>
      </c>
      <c r="D229" s="207" t="s">
        <v>129</v>
      </c>
      <c r="E229" s="208" t="s">
        <v>412</v>
      </c>
      <c r="F229" s="209" t="s">
        <v>413</v>
      </c>
      <c r="G229" s="210" t="s">
        <v>199</v>
      </c>
      <c r="H229" s="211">
        <v>186.96</v>
      </c>
      <c r="I229" s="212"/>
      <c r="J229" s="213">
        <f>ROUND(I229*H229,2)</f>
        <v>0</v>
      </c>
      <c r="K229" s="209" t="s">
        <v>133</v>
      </c>
      <c r="L229" s="42"/>
      <c r="M229" s="214" t="s">
        <v>1</v>
      </c>
      <c r="N229" s="215" t="s">
        <v>46</v>
      </c>
      <c r="O229" s="78"/>
      <c r="P229" s="216">
        <f>O229*H229</f>
        <v>0</v>
      </c>
      <c r="Q229" s="216">
        <v>4E-05</v>
      </c>
      <c r="R229" s="216">
        <f>Q229*H229</f>
        <v>0.0074784000000000005</v>
      </c>
      <c r="S229" s="216">
        <v>0</v>
      </c>
      <c r="T229" s="217">
        <f>S229*H229</f>
        <v>0</v>
      </c>
      <c r="AR229" s="16" t="s">
        <v>145</v>
      </c>
      <c r="AT229" s="16" t="s">
        <v>129</v>
      </c>
      <c r="AU229" s="16" t="s">
        <v>84</v>
      </c>
      <c r="AY229" s="16" t="s">
        <v>128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6" t="s">
        <v>21</v>
      </c>
      <c r="BK229" s="218">
        <f>ROUND(I229*H229,2)</f>
        <v>0</v>
      </c>
      <c r="BL229" s="16" t="s">
        <v>145</v>
      </c>
      <c r="BM229" s="16" t="s">
        <v>414</v>
      </c>
    </row>
    <row r="230" spans="2:47" s="1" customFormat="1" ht="12">
      <c r="B230" s="37"/>
      <c r="C230" s="38"/>
      <c r="D230" s="219" t="s">
        <v>136</v>
      </c>
      <c r="E230" s="38"/>
      <c r="F230" s="220" t="s">
        <v>413</v>
      </c>
      <c r="G230" s="38"/>
      <c r="H230" s="38"/>
      <c r="I230" s="142"/>
      <c r="J230" s="38"/>
      <c r="K230" s="38"/>
      <c r="L230" s="42"/>
      <c r="M230" s="221"/>
      <c r="N230" s="78"/>
      <c r="O230" s="78"/>
      <c r="P230" s="78"/>
      <c r="Q230" s="78"/>
      <c r="R230" s="78"/>
      <c r="S230" s="78"/>
      <c r="T230" s="79"/>
      <c r="AT230" s="16" t="s">
        <v>136</v>
      </c>
      <c r="AU230" s="16" t="s">
        <v>84</v>
      </c>
    </row>
    <row r="231" spans="2:65" s="1" customFormat="1" ht="14.4" customHeight="1">
      <c r="B231" s="37"/>
      <c r="C231" s="207" t="s">
        <v>415</v>
      </c>
      <c r="D231" s="207" t="s">
        <v>129</v>
      </c>
      <c r="E231" s="208" t="s">
        <v>416</v>
      </c>
      <c r="F231" s="209" t="s">
        <v>417</v>
      </c>
      <c r="G231" s="210" t="s">
        <v>418</v>
      </c>
      <c r="H231" s="211">
        <v>50</v>
      </c>
      <c r="I231" s="212"/>
      <c r="J231" s="213">
        <f>ROUND(I231*H231,2)</f>
        <v>0</v>
      </c>
      <c r="K231" s="209" t="s">
        <v>1</v>
      </c>
      <c r="L231" s="42"/>
      <c r="M231" s="214" t="s">
        <v>1</v>
      </c>
      <c r="N231" s="215" t="s">
        <v>46</v>
      </c>
      <c r="O231" s="78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16" t="s">
        <v>145</v>
      </c>
      <c r="AT231" s="16" t="s">
        <v>129</v>
      </c>
      <c r="AU231" s="16" t="s">
        <v>84</v>
      </c>
      <c r="AY231" s="16" t="s">
        <v>128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6" t="s">
        <v>21</v>
      </c>
      <c r="BK231" s="218">
        <f>ROUND(I231*H231,2)</f>
        <v>0</v>
      </c>
      <c r="BL231" s="16" t="s">
        <v>145</v>
      </c>
      <c r="BM231" s="16" t="s">
        <v>419</v>
      </c>
    </row>
    <row r="232" spans="2:65" s="1" customFormat="1" ht="14.4" customHeight="1">
      <c r="B232" s="37"/>
      <c r="C232" s="207" t="s">
        <v>420</v>
      </c>
      <c r="D232" s="207" t="s">
        <v>129</v>
      </c>
      <c r="E232" s="208" t="s">
        <v>421</v>
      </c>
      <c r="F232" s="209" t="s">
        <v>422</v>
      </c>
      <c r="G232" s="210" t="s">
        <v>418</v>
      </c>
      <c r="H232" s="211">
        <v>50</v>
      </c>
      <c r="I232" s="212"/>
      <c r="J232" s="213">
        <f>ROUND(I232*H232,2)</f>
        <v>0</v>
      </c>
      <c r="K232" s="209" t="s">
        <v>1</v>
      </c>
      <c r="L232" s="42"/>
      <c r="M232" s="214" t="s">
        <v>1</v>
      </c>
      <c r="N232" s="215" t="s">
        <v>46</v>
      </c>
      <c r="O232" s="78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AR232" s="16" t="s">
        <v>145</v>
      </c>
      <c r="AT232" s="16" t="s">
        <v>129</v>
      </c>
      <c r="AU232" s="16" t="s">
        <v>84</v>
      </c>
      <c r="AY232" s="16" t="s">
        <v>128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6" t="s">
        <v>21</v>
      </c>
      <c r="BK232" s="218">
        <f>ROUND(I232*H232,2)</f>
        <v>0</v>
      </c>
      <c r="BL232" s="16" t="s">
        <v>145</v>
      </c>
      <c r="BM232" s="16" t="s">
        <v>423</v>
      </c>
    </row>
    <row r="233" spans="2:65" s="1" customFormat="1" ht="14.4" customHeight="1">
      <c r="B233" s="37"/>
      <c r="C233" s="207" t="s">
        <v>424</v>
      </c>
      <c r="D233" s="207" t="s">
        <v>129</v>
      </c>
      <c r="E233" s="208" t="s">
        <v>425</v>
      </c>
      <c r="F233" s="209" t="s">
        <v>426</v>
      </c>
      <c r="G233" s="210" t="s">
        <v>427</v>
      </c>
      <c r="H233" s="211">
        <v>1</v>
      </c>
      <c r="I233" s="212"/>
      <c r="J233" s="213">
        <f>ROUND(I233*H233,2)</f>
        <v>0</v>
      </c>
      <c r="K233" s="209" t="s">
        <v>1</v>
      </c>
      <c r="L233" s="42"/>
      <c r="M233" s="214" t="s">
        <v>1</v>
      </c>
      <c r="N233" s="215" t="s">
        <v>46</v>
      </c>
      <c r="O233" s="78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AR233" s="16" t="s">
        <v>145</v>
      </c>
      <c r="AT233" s="16" t="s">
        <v>129</v>
      </c>
      <c r="AU233" s="16" t="s">
        <v>84</v>
      </c>
      <c r="AY233" s="16" t="s">
        <v>128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6" t="s">
        <v>21</v>
      </c>
      <c r="BK233" s="218">
        <f>ROUND(I233*H233,2)</f>
        <v>0</v>
      </c>
      <c r="BL233" s="16" t="s">
        <v>145</v>
      </c>
      <c r="BM233" s="16" t="s">
        <v>428</v>
      </c>
    </row>
    <row r="234" spans="2:63" s="10" customFormat="1" ht="22.8" customHeight="1">
      <c r="B234" s="193"/>
      <c r="C234" s="194"/>
      <c r="D234" s="195" t="s">
        <v>74</v>
      </c>
      <c r="E234" s="231" t="s">
        <v>429</v>
      </c>
      <c r="F234" s="231" t="s">
        <v>430</v>
      </c>
      <c r="G234" s="194"/>
      <c r="H234" s="194"/>
      <c r="I234" s="197"/>
      <c r="J234" s="232">
        <f>BK234</f>
        <v>0</v>
      </c>
      <c r="K234" s="194"/>
      <c r="L234" s="199"/>
      <c r="M234" s="200"/>
      <c r="N234" s="201"/>
      <c r="O234" s="201"/>
      <c r="P234" s="202">
        <f>SUM(P235:P323)</f>
        <v>0</v>
      </c>
      <c r="Q234" s="201"/>
      <c r="R234" s="202">
        <f>SUM(R235:R323)</f>
        <v>0.05609679</v>
      </c>
      <c r="S234" s="201"/>
      <c r="T234" s="203">
        <f>SUM(T235:T323)</f>
        <v>165.87152300000002</v>
      </c>
      <c r="AR234" s="204" t="s">
        <v>21</v>
      </c>
      <c r="AT234" s="205" t="s">
        <v>74</v>
      </c>
      <c r="AU234" s="205" t="s">
        <v>21</v>
      </c>
      <c r="AY234" s="204" t="s">
        <v>128</v>
      </c>
      <c r="BK234" s="206">
        <f>SUM(BK235:BK323)</f>
        <v>0</v>
      </c>
    </row>
    <row r="235" spans="2:65" s="1" customFormat="1" ht="20.4" customHeight="1">
      <c r="B235" s="37"/>
      <c r="C235" s="207" t="s">
        <v>431</v>
      </c>
      <c r="D235" s="207" t="s">
        <v>129</v>
      </c>
      <c r="E235" s="208" t="s">
        <v>432</v>
      </c>
      <c r="F235" s="209" t="s">
        <v>433</v>
      </c>
      <c r="G235" s="210" t="s">
        <v>191</v>
      </c>
      <c r="H235" s="211">
        <v>1.8</v>
      </c>
      <c r="I235" s="212"/>
      <c r="J235" s="213">
        <f>ROUND(I235*H235,2)</f>
        <v>0</v>
      </c>
      <c r="K235" s="209" t="s">
        <v>133</v>
      </c>
      <c r="L235" s="42"/>
      <c r="M235" s="214" t="s">
        <v>1</v>
      </c>
      <c r="N235" s="215" t="s">
        <v>46</v>
      </c>
      <c r="O235" s="78"/>
      <c r="P235" s="216">
        <f>O235*H235</f>
        <v>0</v>
      </c>
      <c r="Q235" s="216">
        <v>0</v>
      </c>
      <c r="R235" s="216">
        <f>Q235*H235</f>
        <v>0</v>
      </c>
      <c r="S235" s="216">
        <v>2.27</v>
      </c>
      <c r="T235" s="217">
        <f>S235*H235</f>
        <v>4.086</v>
      </c>
      <c r="AR235" s="16" t="s">
        <v>145</v>
      </c>
      <c r="AT235" s="16" t="s">
        <v>129</v>
      </c>
      <c r="AU235" s="16" t="s">
        <v>84</v>
      </c>
      <c r="AY235" s="16" t="s">
        <v>128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6" t="s">
        <v>21</v>
      </c>
      <c r="BK235" s="218">
        <f>ROUND(I235*H235,2)</f>
        <v>0</v>
      </c>
      <c r="BL235" s="16" t="s">
        <v>145</v>
      </c>
      <c r="BM235" s="16" t="s">
        <v>434</v>
      </c>
    </row>
    <row r="236" spans="2:47" s="1" customFormat="1" ht="12">
      <c r="B236" s="37"/>
      <c r="C236" s="38"/>
      <c r="D236" s="219" t="s">
        <v>136</v>
      </c>
      <c r="E236" s="38"/>
      <c r="F236" s="220" t="s">
        <v>435</v>
      </c>
      <c r="G236" s="38"/>
      <c r="H236" s="38"/>
      <c r="I236" s="142"/>
      <c r="J236" s="38"/>
      <c r="K236" s="38"/>
      <c r="L236" s="42"/>
      <c r="M236" s="221"/>
      <c r="N236" s="78"/>
      <c r="O236" s="78"/>
      <c r="P236" s="78"/>
      <c r="Q236" s="78"/>
      <c r="R236" s="78"/>
      <c r="S236" s="78"/>
      <c r="T236" s="79"/>
      <c r="AT236" s="16" t="s">
        <v>136</v>
      </c>
      <c r="AU236" s="16" t="s">
        <v>84</v>
      </c>
    </row>
    <row r="237" spans="2:51" s="12" customFormat="1" ht="12">
      <c r="B237" s="233"/>
      <c r="C237" s="234"/>
      <c r="D237" s="219" t="s">
        <v>194</v>
      </c>
      <c r="E237" s="235" t="s">
        <v>1</v>
      </c>
      <c r="F237" s="236" t="s">
        <v>208</v>
      </c>
      <c r="G237" s="234"/>
      <c r="H237" s="235" t="s">
        <v>1</v>
      </c>
      <c r="I237" s="237"/>
      <c r="J237" s="234"/>
      <c r="K237" s="234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194</v>
      </c>
      <c r="AU237" s="242" t="s">
        <v>84</v>
      </c>
      <c r="AV237" s="12" t="s">
        <v>21</v>
      </c>
      <c r="AW237" s="12" t="s">
        <v>36</v>
      </c>
      <c r="AX237" s="12" t="s">
        <v>75</v>
      </c>
      <c r="AY237" s="242" t="s">
        <v>128</v>
      </c>
    </row>
    <row r="238" spans="2:51" s="13" customFormat="1" ht="12">
      <c r="B238" s="243"/>
      <c r="C238" s="244"/>
      <c r="D238" s="219" t="s">
        <v>194</v>
      </c>
      <c r="E238" s="245" t="s">
        <v>1</v>
      </c>
      <c r="F238" s="246" t="s">
        <v>209</v>
      </c>
      <c r="G238" s="244"/>
      <c r="H238" s="247">
        <v>1.8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194</v>
      </c>
      <c r="AU238" s="253" t="s">
        <v>84</v>
      </c>
      <c r="AV238" s="13" t="s">
        <v>84</v>
      </c>
      <c r="AW238" s="13" t="s">
        <v>36</v>
      </c>
      <c r="AX238" s="13" t="s">
        <v>21</v>
      </c>
      <c r="AY238" s="253" t="s">
        <v>128</v>
      </c>
    </row>
    <row r="239" spans="2:65" s="1" customFormat="1" ht="20.4" customHeight="1">
      <c r="B239" s="37"/>
      <c r="C239" s="207" t="s">
        <v>436</v>
      </c>
      <c r="D239" s="207" t="s">
        <v>129</v>
      </c>
      <c r="E239" s="208" t="s">
        <v>437</v>
      </c>
      <c r="F239" s="209" t="s">
        <v>438</v>
      </c>
      <c r="G239" s="210" t="s">
        <v>439</v>
      </c>
      <c r="H239" s="211">
        <v>6.666</v>
      </c>
      <c r="I239" s="212"/>
      <c r="J239" s="213">
        <f>ROUND(I239*H239,2)</f>
        <v>0</v>
      </c>
      <c r="K239" s="209" t="s">
        <v>133</v>
      </c>
      <c r="L239" s="42"/>
      <c r="M239" s="214" t="s">
        <v>1</v>
      </c>
      <c r="N239" s="215" t="s">
        <v>46</v>
      </c>
      <c r="O239" s="78"/>
      <c r="P239" s="216">
        <f>O239*H239</f>
        <v>0</v>
      </c>
      <c r="Q239" s="216">
        <v>0</v>
      </c>
      <c r="R239" s="216">
        <f>Q239*H239</f>
        <v>0</v>
      </c>
      <c r="S239" s="216">
        <v>0.07</v>
      </c>
      <c r="T239" s="217">
        <f>S239*H239</f>
        <v>0.4666200000000001</v>
      </c>
      <c r="AR239" s="16" t="s">
        <v>145</v>
      </c>
      <c r="AT239" s="16" t="s">
        <v>129</v>
      </c>
      <c r="AU239" s="16" t="s">
        <v>84</v>
      </c>
      <c r="AY239" s="16" t="s">
        <v>128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6" t="s">
        <v>21</v>
      </c>
      <c r="BK239" s="218">
        <f>ROUND(I239*H239,2)</f>
        <v>0</v>
      </c>
      <c r="BL239" s="16" t="s">
        <v>145</v>
      </c>
      <c r="BM239" s="16" t="s">
        <v>440</v>
      </c>
    </row>
    <row r="240" spans="2:47" s="1" customFormat="1" ht="12">
      <c r="B240" s="37"/>
      <c r="C240" s="38"/>
      <c r="D240" s="219" t="s">
        <v>136</v>
      </c>
      <c r="E240" s="38"/>
      <c r="F240" s="220" t="s">
        <v>438</v>
      </c>
      <c r="G240" s="38"/>
      <c r="H240" s="38"/>
      <c r="I240" s="142"/>
      <c r="J240" s="38"/>
      <c r="K240" s="38"/>
      <c r="L240" s="42"/>
      <c r="M240" s="221"/>
      <c r="N240" s="78"/>
      <c r="O240" s="78"/>
      <c r="P240" s="78"/>
      <c r="Q240" s="78"/>
      <c r="R240" s="78"/>
      <c r="S240" s="78"/>
      <c r="T240" s="79"/>
      <c r="AT240" s="16" t="s">
        <v>136</v>
      </c>
      <c r="AU240" s="16" t="s">
        <v>84</v>
      </c>
    </row>
    <row r="241" spans="2:51" s="12" customFormat="1" ht="12">
      <c r="B241" s="233"/>
      <c r="C241" s="234"/>
      <c r="D241" s="219" t="s">
        <v>194</v>
      </c>
      <c r="E241" s="235" t="s">
        <v>1</v>
      </c>
      <c r="F241" s="236" t="s">
        <v>441</v>
      </c>
      <c r="G241" s="234"/>
      <c r="H241" s="235" t="s">
        <v>1</v>
      </c>
      <c r="I241" s="237"/>
      <c r="J241" s="234"/>
      <c r="K241" s="234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194</v>
      </c>
      <c r="AU241" s="242" t="s">
        <v>84</v>
      </c>
      <c r="AV241" s="12" t="s">
        <v>21</v>
      </c>
      <c r="AW241" s="12" t="s">
        <v>36</v>
      </c>
      <c r="AX241" s="12" t="s">
        <v>75</v>
      </c>
      <c r="AY241" s="242" t="s">
        <v>128</v>
      </c>
    </row>
    <row r="242" spans="2:51" s="13" customFormat="1" ht="12">
      <c r="B242" s="243"/>
      <c r="C242" s="244"/>
      <c r="D242" s="219" t="s">
        <v>194</v>
      </c>
      <c r="E242" s="245" t="s">
        <v>1</v>
      </c>
      <c r="F242" s="246" t="s">
        <v>442</v>
      </c>
      <c r="G242" s="244"/>
      <c r="H242" s="247">
        <v>4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194</v>
      </c>
      <c r="AU242" s="253" t="s">
        <v>84</v>
      </c>
      <c r="AV242" s="13" t="s">
        <v>84</v>
      </c>
      <c r="AW242" s="13" t="s">
        <v>36</v>
      </c>
      <c r="AX242" s="13" t="s">
        <v>75</v>
      </c>
      <c r="AY242" s="253" t="s">
        <v>128</v>
      </c>
    </row>
    <row r="243" spans="2:51" s="12" customFormat="1" ht="12">
      <c r="B243" s="233"/>
      <c r="C243" s="234"/>
      <c r="D243" s="219" t="s">
        <v>194</v>
      </c>
      <c r="E243" s="235" t="s">
        <v>1</v>
      </c>
      <c r="F243" s="236" t="s">
        <v>443</v>
      </c>
      <c r="G243" s="234"/>
      <c r="H243" s="235" t="s">
        <v>1</v>
      </c>
      <c r="I243" s="237"/>
      <c r="J243" s="234"/>
      <c r="K243" s="234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194</v>
      </c>
      <c r="AU243" s="242" t="s">
        <v>84</v>
      </c>
      <c r="AV243" s="12" t="s">
        <v>21</v>
      </c>
      <c r="AW243" s="12" t="s">
        <v>36</v>
      </c>
      <c r="AX243" s="12" t="s">
        <v>75</v>
      </c>
      <c r="AY243" s="242" t="s">
        <v>128</v>
      </c>
    </row>
    <row r="244" spans="2:51" s="13" customFormat="1" ht="12">
      <c r="B244" s="243"/>
      <c r="C244" s="244"/>
      <c r="D244" s="219" t="s">
        <v>194</v>
      </c>
      <c r="E244" s="245" t="s">
        <v>1</v>
      </c>
      <c r="F244" s="246" t="s">
        <v>444</v>
      </c>
      <c r="G244" s="244"/>
      <c r="H244" s="247">
        <v>2.666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194</v>
      </c>
      <c r="AU244" s="253" t="s">
        <v>84</v>
      </c>
      <c r="AV244" s="13" t="s">
        <v>84</v>
      </c>
      <c r="AW244" s="13" t="s">
        <v>36</v>
      </c>
      <c r="AX244" s="13" t="s">
        <v>75</v>
      </c>
      <c r="AY244" s="253" t="s">
        <v>128</v>
      </c>
    </row>
    <row r="245" spans="2:51" s="14" customFormat="1" ht="12">
      <c r="B245" s="254"/>
      <c r="C245" s="255"/>
      <c r="D245" s="219" t="s">
        <v>194</v>
      </c>
      <c r="E245" s="256" t="s">
        <v>1</v>
      </c>
      <c r="F245" s="257" t="s">
        <v>210</v>
      </c>
      <c r="G245" s="255"/>
      <c r="H245" s="258">
        <v>6.666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194</v>
      </c>
      <c r="AU245" s="264" t="s">
        <v>84</v>
      </c>
      <c r="AV245" s="14" t="s">
        <v>145</v>
      </c>
      <c r="AW245" s="14" t="s">
        <v>36</v>
      </c>
      <c r="AX245" s="14" t="s">
        <v>21</v>
      </c>
      <c r="AY245" s="264" t="s">
        <v>128</v>
      </c>
    </row>
    <row r="246" spans="2:65" s="1" customFormat="1" ht="20.4" customHeight="1">
      <c r="B246" s="37"/>
      <c r="C246" s="207" t="s">
        <v>445</v>
      </c>
      <c r="D246" s="207" t="s">
        <v>129</v>
      </c>
      <c r="E246" s="208" t="s">
        <v>446</v>
      </c>
      <c r="F246" s="209" t="s">
        <v>447</v>
      </c>
      <c r="G246" s="210" t="s">
        <v>199</v>
      </c>
      <c r="H246" s="211">
        <v>186.96</v>
      </c>
      <c r="I246" s="212"/>
      <c r="J246" s="213">
        <f>ROUND(I246*H246,2)</f>
        <v>0</v>
      </c>
      <c r="K246" s="209" t="s">
        <v>133</v>
      </c>
      <c r="L246" s="42"/>
      <c r="M246" s="214" t="s">
        <v>1</v>
      </c>
      <c r="N246" s="215" t="s">
        <v>46</v>
      </c>
      <c r="O246" s="78"/>
      <c r="P246" s="216">
        <f>O246*H246</f>
        <v>0</v>
      </c>
      <c r="Q246" s="216">
        <v>0</v>
      </c>
      <c r="R246" s="216">
        <f>Q246*H246</f>
        <v>0</v>
      </c>
      <c r="S246" s="216">
        <v>0.192</v>
      </c>
      <c r="T246" s="217">
        <f>S246*H246</f>
        <v>35.89632</v>
      </c>
      <c r="AR246" s="16" t="s">
        <v>145</v>
      </c>
      <c r="AT246" s="16" t="s">
        <v>129</v>
      </c>
      <c r="AU246" s="16" t="s">
        <v>84</v>
      </c>
      <c r="AY246" s="16" t="s">
        <v>128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6" t="s">
        <v>21</v>
      </c>
      <c r="BK246" s="218">
        <f>ROUND(I246*H246,2)</f>
        <v>0</v>
      </c>
      <c r="BL246" s="16" t="s">
        <v>145</v>
      </c>
      <c r="BM246" s="16" t="s">
        <v>448</v>
      </c>
    </row>
    <row r="247" spans="2:47" s="1" customFormat="1" ht="12">
      <c r="B247" s="37"/>
      <c r="C247" s="38"/>
      <c r="D247" s="219" t="s">
        <v>136</v>
      </c>
      <c r="E247" s="38"/>
      <c r="F247" s="220" t="s">
        <v>449</v>
      </c>
      <c r="G247" s="38"/>
      <c r="H247" s="38"/>
      <c r="I247" s="142"/>
      <c r="J247" s="38"/>
      <c r="K247" s="38"/>
      <c r="L247" s="42"/>
      <c r="M247" s="221"/>
      <c r="N247" s="78"/>
      <c r="O247" s="78"/>
      <c r="P247" s="78"/>
      <c r="Q247" s="78"/>
      <c r="R247" s="78"/>
      <c r="S247" s="78"/>
      <c r="T247" s="79"/>
      <c r="AT247" s="16" t="s">
        <v>136</v>
      </c>
      <c r="AU247" s="16" t="s">
        <v>84</v>
      </c>
    </row>
    <row r="248" spans="2:51" s="12" customFormat="1" ht="12">
      <c r="B248" s="233"/>
      <c r="C248" s="234"/>
      <c r="D248" s="219" t="s">
        <v>194</v>
      </c>
      <c r="E248" s="235" t="s">
        <v>1</v>
      </c>
      <c r="F248" s="236" t="s">
        <v>450</v>
      </c>
      <c r="G248" s="234"/>
      <c r="H248" s="235" t="s">
        <v>1</v>
      </c>
      <c r="I248" s="237"/>
      <c r="J248" s="234"/>
      <c r="K248" s="234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194</v>
      </c>
      <c r="AU248" s="242" t="s">
        <v>84</v>
      </c>
      <c r="AV248" s="12" t="s">
        <v>21</v>
      </c>
      <c r="AW248" s="12" t="s">
        <v>36</v>
      </c>
      <c r="AX248" s="12" t="s">
        <v>75</v>
      </c>
      <c r="AY248" s="242" t="s">
        <v>128</v>
      </c>
    </row>
    <row r="249" spans="2:51" s="13" customFormat="1" ht="12">
      <c r="B249" s="243"/>
      <c r="C249" s="244"/>
      <c r="D249" s="219" t="s">
        <v>194</v>
      </c>
      <c r="E249" s="245" t="s">
        <v>1</v>
      </c>
      <c r="F249" s="246" t="s">
        <v>451</v>
      </c>
      <c r="G249" s="244"/>
      <c r="H249" s="247">
        <v>186.96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194</v>
      </c>
      <c r="AU249" s="253" t="s">
        <v>84</v>
      </c>
      <c r="AV249" s="13" t="s">
        <v>84</v>
      </c>
      <c r="AW249" s="13" t="s">
        <v>36</v>
      </c>
      <c r="AX249" s="13" t="s">
        <v>21</v>
      </c>
      <c r="AY249" s="253" t="s">
        <v>128</v>
      </c>
    </row>
    <row r="250" spans="2:65" s="1" customFormat="1" ht="20.4" customHeight="1">
      <c r="B250" s="37"/>
      <c r="C250" s="207" t="s">
        <v>452</v>
      </c>
      <c r="D250" s="207" t="s">
        <v>129</v>
      </c>
      <c r="E250" s="208" t="s">
        <v>453</v>
      </c>
      <c r="F250" s="209" t="s">
        <v>454</v>
      </c>
      <c r="G250" s="210" t="s">
        <v>191</v>
      </c>
      <c r="H250" s="211">
        <v>18.696</v>
      </c>
      <c r="I250" s="212"/>
      <c r="J250" s="213">
        <f>ROUND(I250*H250,2)</f>
        <v>0</v>
      </c>
      <c r="K250" s="209" t="s">
        <v>133</v>
      </c>
      <c r="L250" s="42"/>
      <c r="M250" s="214" t="s">
        <v>1</v>
      </c>
      <c r="N250" s="215" t="s">
        <v>46</v>
      </c>
      <c r="O250" s="78"/>
      <c r="P250" s="216">
        <f>O250*H250</f>
        <v>0</v>
      </c>
      <c r="Q250" s="216">
        <v>0</v>
      </c>
      <c r="R250" s="216">
        <f>Q250*H250</f>
        <v>0</v>
      </c>
      <c r="S250" s="216">
        <v>2.2</v>
      </c>
      <c r="T250" s="217">
        <f>S250*H250</f>
        <v>41.13120000000001</v>
      </c>
      <c r="AR250" s="16" t="s">
        <v>145</v>
      </c>
      <c r="AT250" s="16" t="s">
        <v>129</v>
      </c>
      <c r="AU250" s="16" t="s">
        <v>84</v>
      </c>
      <c r="AY250" s="16" t="s">
        <v>128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6" t="s">
        <v>21</v>
      </c>
      <c r="BK250" s="218">
        <f>ROUND(I250*H250,2)</f>
        <v>0</v>
      </c>
      <c r="BL250" s="16" t="s">
        <v>145</v>
      </c>
      <c r="BM250" s="16" t="s">
        <v>455</v>
      </c>
    </row>
    <row r="251" spans="2:47" s="1" customFormat="1" ht="12">
      <c r="B251" s="37"/>
      <c r="C251" s="38"/>
      <c r="D251" s="219" t="s">
        <v>136</v>
      </c>
      <c r="E251" s="38"/>
      <c r="F251" s="220" t="s">
        <v>456</v>
      </c>
      <c r="G251" s="38"/>
      <c r="H251" s="38"/>
      <c r="I251" s="142"/>
      <c r="J251" s="38"/>
      <c r="K251" s="38"/>
      <c r="L251" s="42"/>
      <c r="M251" s="221"/>
      <c r="N251" s="78"/>
      <c r="O251" s="78"/>
      <c r="P251" s="78"/>
      <c r="Q251" s="78"/>
      <c r="R251" s="78"/>
      <c r="S251" s="78"/>
      <c r="T251" s="79"/>
      <c r="AT251" s="16" t="s">
        <v>136</v>
      </c>
      <c r="AU251" s="16" t="s">
        <v>84</v>
      </c>
    </row>
    <row r="252" spans="2:51" s="13" customFormat="1" ht="12">
      <c r="B252" s="243"/>
      <c r="C252" s="244"/>
      <c r="D252" s="219" t="s">
        <v>194</v>
      </c>
      <c r="E252" s="245" t="s">
        <v>1</v>
      </c>
      <c r="F252" s="246" t="s">
        <v>457</v>
      </c>
      <c r="G252" s="244"/>
      <c r="H252" s="247">
        <v>18.696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194</v>
      </c>
      <c r="AU252" s="253" t="s">
        <v>84</v>
      </c>
      <c r="AV252" s="13" t="s">
        <v>84</v>
      </c>
      <c r="AW252" s="13" t="s">
        <v>36</v>
      </c>
      <c r="AX252" s="13" t="s">
        <v>21</v>
      </c>
      <c r="AY252" s="253" t="s">
        <v>128</v>
      </c>
    </row>
    <row r="253" spans="2:65" s="1" customFormat="1" ht="20.4" customHeight="1">
      <c r="B253" s="37"/>
      <c r="C253" s="207" t="s">
        <v>458</v>
      </c>
      <c r="D253" s="207" t="s">
        <v>129</v>
      </c>
      <c r="E253" s="208" t="s">
        <v>459</v>
      </c>
      <c r="F253" s="209" t="s">
        <v>460</v>
      </c>
      <c r="G253" s="210" t="s">
        <v>191</v>
      </c>
      <c r="H253" s="211">
        <v>18.696</v>
      </c>
      <c r="I253" s="212"/>
      <c r="J253" s="213">
        <f>ROUND(I253*H253,2)</f>
        <v>0</v>
      </c>
      <c r="K253" s="209" t="s">
        <v>133</v>
      </c>
      <c r="L253" s="42"/>
      <c r="M253" s="214" t="s">
        <v>1</v>
      </c>
      <c r="N253" s="215" t="s">
        <v>46</v>
      </c>
      <c r="O253" s="78"/>
      <c r="P253" s="216">
        <f>O253*H253</f>
        <v>0</v>
      </c>
      <c r="Q253" s="216">
        <v>0</v>
      </c>
      <c r="R253" s="216">
        <f>Q253*H253</f>
        <v>0</v>
      </c>
      <c r="S253" s="216">
        <v>0.044</v>
      </c>
      <c r="T253" s="217">
        <f>S253*H253</f>
        <v>0.822624</v>
      </c>
      <c r="AR253" s="16" t="s">
        <v>145</v>
      </c>
      <c r="AT253" s="16" t="s">
        <v>129</v>
      </c>
      <c r="AU253" s="16" t="s">
        <v>84</v>
      </c>
      <c r="AY253" s="16" t="s">
        <v>128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6" t="s">
        <v>21</v>
      </c>
      <c r="BK253" s="218">
        <f>ROUND(I253*H253,2)</f>
        <v>0</v>
      </c>
      <c r="BL253" s="16" t="s">
        <v>145</v>
      </c>
      <c r="BM253" s="16" t="s">
        <v>461</v>
      </c>
    </row>
    <row r="254" spans="2:47" s="1" customFormat="1" ht="12">
      <c r="B254" s="37"/>
      <c r="C254" s="38"/>
      <c r="D254" s="219" t="s">
        <v>136</v>
      </c>
      <c r="E254" s="38"/>
      <c r="F254" s="220" t="s">
        <v>462</v>
      </c>
      <c r="G254" s="38"/>
      <c r="H254" s="38"/>
      <c r="I254" s="142"/>
      <c r="J254" s="38"/>
      <c r="K254" s="38"/>
      <c r="L254" s="42"/>
      <c r="M254" s="221"/>
      <c r="N254" s="78"/>
      <c r="O254" s="78"/>
      <c r="P254" s="78"/>
      <c r="Q254" s="78"/>
      <c r="R254" s="78"/>
      <c r="S254" s="78"/>
      <c r="T254" s="79"/>
      <c r="AT254" s="16" t="s">
        <v>136</v>
      </c>
      <c r="AU254" s="16" t="s">
        <v>84</v>
      </c>
    </row>
    <row r="255" spans="2:65" s="1" customFormat="1" ht="20.4" customHeight="1">
      <c r="B255" s="37"/>
      <c r="C255" s="207" t="s">
        <v>463</v>
      </c>
      <c r="D255" s="207" t="s">
        <v>129</v>
      </c>
      <c r="E255" s="208" t="s">
        <v>464</v>
      </c>
      <c r="F255" s="209" t="s">
        <v>465</v>
      </c>
      <c r="G255" s="210" t="s">
        <v>199</v>
      </c>
      <c r="H255" s="211">
        <v>186.96</v>
      </c>
      <c r="I255" s="212"/>
      <c r="J255" s="213">
        <f>ROUND(I255*H255,2)</f>
        <v>0</v>
      </c>
      <c r="K255" s="209" t="s">
        <v>133</v>
      </c>
      <c r="L255" s="42"/>
      <c r="M255" s="214" t="s">
        <v>1</v>
      </c>
      <c r="N255" s="215" t="s">
        <v>46</v>
      </c>
      <c r="O255" s="78"/>
      <c r="P255" s="216">
        <f>O255*H255</f>
        <v>0</v>
      </c>
      <c r="Q255" s="216">
        <v>0</v>
      </c>
      <c r="R255" s="216">
        <f>Q255*H255</f>
        <v>0</v>
      </c>
      <c r="S255" s="216">
        <v>0.09</v>
      </c>
      <c r="T255" s="217">
        <f>S255*H255</f>
        <v>16.8264</v>
      </c>
      <c r="AR255" s="16" t="s">
        <v>145</v>
      </c>
      <c r="AT255" s="16" t="s">
        <v>129</v>
      </c>
      <c r="AU255" s="16" t="s">
        <v>84</v>
      </c>
      <c r="AY255" s="16" t="s">
        <v>128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6" t="s">
        <v>21</v>
      </c>
      <c r="BK255" s="218">
        <f>ROUND(I255*H255,2)</f>
        <v>0</v>
      </c>
      <c r="BL255" s="16" t="s">
        <v>145</v>
      </c>
      <c r="BM255" s="16" t="s">
        <v>466</v>
      </c>
    </row>
    <row r="256" spans="2:51" s="12" customFormat="1" ht="12">
      <c r="B256" s="233"/>
      <c r="C256" s="234"/>
      <c r="D256" s="219" t="s">
        <v>194</v>
      </c>
      <c r="E256" s="235" t="s">
        <v>1</v>
      </c>
      <c r="F256" s="236" t="s">
        <v>195</v>
      </c>
      <c r="G256" s="234"/>
      <c r="H256" s="235" t="s">
        <v>1</v>
      </c>
      <c r="I256" s="237"/>
      <c r="J256" s="234"/>
      <c r="K256" s="234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194</v>
      </c>
      <c r="AU256" s="242" t="s">
        <v>84</v>
      </c>
      <c r="AV256" s="12" t="s">
        <v>21</v>
      </c>
      <c r="AW256" s="12" t="s">
        <v>36</v>
      </c>
      <c r="AX256" s="12" t="s">
        <v>75</v>
      </c>
      <c r="AY256" s="242" t="s">
        <v>128</v>
      </c>
    </row>
    <row r="257" spans="2:51" s="13" customFormat="1" ht="12">
      <c r="B257" s="243"/>
      <c r="C257" s="244"/>
      <c r="D257" s="219" t="s">
        <v>194</v>
      </c>
      <c r="E257" s="245" t="s">
        <v>1</v>
      </c>
      <c r="F257" s="246" t="s">
        <v>410</v>
      </c>
      <c r="G257" s="244"/>
      <c r="H257" s="247">
        <v>186.96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194</v>
      </c>
      <c r="AU257" s="253" t="s">
        <v>84</v>
      </c>
      <c r="AV257" s="13" t="s">
        <v>84</v>
      </c>
      <c r="AW257" s="13" t="s">
        <v>36</v>
      </c>
      <c r="AX257" s="13" t="s">
        <v>21</v>
      </c>
      <c r="AY257" s="253" t="s">
        <v>128</v>
      </c>
    </row>
    <row r="258" spans="2:65" s="1" customFormat="1" ht="20.4" customHeight="1">
      <c r="B258" s="37"/>
      <c r="C258" s="207" t="s">
        <v>467</v>
      </c>
      <c r="D258" s="207" t="s">
        <v>129</v>
      </c>
      <c r="E258" s="208" t="s">
        <v>468</v>
      </c>
      <c r="F258" s="209" t="s">
        <v>469</v>
      </c>
      <c r="G258" s="210" t="s">
        <v>191</v>
      </c>
      <c r="H258" s="211">
        <v>28.044</v>
      </c>
      <c r="I258" s="212"/>
      <c r="J258" s="213">
        <f>ROUND(I258*H258,2)</f>
        <v>0</v>
      </c>
      <c r="K258" s="209" t="s">
        <v>133</v>
      </c>
      <c r="L258" s="42"/>
      <c r="M258" s="214" t="s">
        <v>1</v>
      </c>
      <c r="N258" s="215" t="s">
        <v>46</v>
      </c>
      <c r="O258" s="78"/>
      <c r="P258" s="216">
        <f>O258*H258</f>
        <v>0</v>
      </c>
      <c r="Q258" s="216">
        <v>0</v>
      </c>
      <c r="R258" s="216">
        <f>Q258*H258</f>
        <v>0</v>
      </c>
      <c r="S258" s="216">
        <v>1.4</v>
      </c>
      <c r="T258" s="217">
        <f>S258*H258</f>
        <v>39.2616</v>
      </c>
      <c r="AR258" s="16" t="s">
        <v>145</v>
      </c>
      <c r="AT258" s="16" t="s">
        <v>129</v>
      </c>
      <c r="AU258" s="16" t="s">
        <v>84</v>
      </c>
      <c r="AY258" s="16" t="s">
        <v>128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6" t="s">
        <v>21</v>
      </c>
      <c r="BK258" s="218">
        <f>ROUND(I258*H258,2)</f>
        <v>0</v>
      </c>
      <c r="BL258" s="16" t="s">
        <v>145</v>
      </c>
      <c r="BM258" s="16" t="s">
        <v>470</v>
      </c>
    </row>
    <row r="259" spans="2:51" s="13" customFormat="1" ht="12">
      <c r="B259" s="243"/>
      <c r="C259" s="244"/>
      <c r="D259" s="219" t="s">
        <v>194</v>
      </c>
      <c r="E259" s="245" t="s">
        <v>1</v>
      </c>
      <c r="F259" s="246" t="s">
        <v>471</v>
      </c>
      <c r="G259" s="244"/>
      <c r="H259" s="247">
        <v>28.044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194</v>
      </c>
      <c r="AU259" s="253" t="s">
        <v>84</v>
      </c>
      <c r="AV259" s="13" t="s">
        <v>84</v>
      </c>
      <c r="AW259" s="13" t="s">
        <v>36</v>
      </c>
      <c r="AX259" s="13" t="s">
        <v>21</v>
      </c>
      <c r="AY259" s="253" t="s">
        <v>128</v>
      </c>
    </row>
    <row r="260" spans="2:65" s="1" customFormat="1" ht="20.4" customHeight="1">
      <c r="B260" s="37"/>
      <c r="C260" s="207" t="s">
        <v>472</v>
      </c>
      <c r="D260" s="207" t="s">
        <v>129</v>
      </c>
      <c r="E260" s="208" t="s">
        <v>473</v>
      </c>
      <c r="F260" s="209" t="s">
        <v>474</v>
      </c>
      <c r="G260" s="210" t="s">
        <v>199</v>
      </c>
      <c r="H260" s="211">
        <v>31.938</v>
      </c>
      <c r="I260" s="212"/>
      <c r="J260" s="213">
        <f>ROUND(I260*H260,2)</f>
        <v>0</v>
      </c>
      <c r="K260" s="209" t="s">
        <v>133</v>
      </c>
      <c r="L260" s="42"/>
      <c r="M260" s="214" t="s">
        <v>1</v>
      </c>
      <c r="N260" s="215" t="s">
        <v>46</v>
      </c>
      <c r="O260" s="78"/>
      <c r="P260" s="216">
        <f>O260*H260</f>
        <v>0</v>
      </c>
      <c r="Q260" s="216">
        <v>0</v>
      </c>
      <c r="R260" s="216">
        <f>Q260*H260</f>
        <v>0</v>
      </c>
      <c r="S260" s="216">
        <v>0.038</v>
      </c>
      <c r="T260" s="217">
        <f>S260*H260</f>
        <v>1.213644</v>
      </c>
      <c r="AR260" s="16" t="s">
        <v>145</v>
      </c>
      <c r="AT260" s="16" t="s">
        <v>129</v>
      </c>
      <c r="AU260" s="16" t="s">
        <v>84</v>
      </c>
      <c r="AY260" s="16" t="s">
        <v>128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6" t="s">
        <v>21</v>
      </c>
      <c r="BK260" s="218">
        <f>ROUND(I260*H260,2)</f>
        <v>0</v>
      </c>
      <c r="BL260" s="16" t="s">
        <v>145</v>
      </c>
      <c r="BM260" s="16" t="s">
        <v>475</v>
      </c>
    </row>
    <row r="261" spans="2:47" s="1" customFormat="1" ht="12">
      <c r="B261" s="37"/>
      <c r="C261" s="38"/>
      <c r="D261" s="219" t="s">
        <v>136</v>
      </c>
      <c r="E261" s="38"/>
      <c r="F261" s="220" t="s">
        <v>476</v>
      </c>
      <c r="G261" s="38"/>
      <c r="H261" s="38"/>
      <c r="I261" s="142"/>
      <c r="J261" s="38"/>
      <c r="K261" s="38"/>
      <c r="L261" s="42"/>
      <c r="M261" s="221"/>
      <c r="N261" s="78"/>
      <c r="O261" s="78"/>
      <c r="P261" s="78"/>
      <c r="Q261" s="78"/>
      <c r="R261" s="78"/>
      <c r="S261" s="78"/>
      <c r="T261" s="79"/>
      <c r="AT261" s="16" t="s">
        <v>136</v>
      </c>
      <c r="AU261" s="16" t="s">
        <v>84</v>
      </c>
    </row>
    <row r="262" spans="2:51" s="12" customFormat="1" ht="12">
      <c r="B262" s="233"/>
      <c r="C262" s="234"/>
      <c r="D262" s="219" t="s">
        <v>194</v>
      </c>
      <c r="E262" s="235" t="s">
        <v>1</v>
      </c>
      <c r="F262" s="236" t="s">
        <v>477</v>
      </c>
      <c r="G262" s="234"/>
      <c r="H262" s="235" t="s">
        <v>1</v>
      </c>
      <c r="I262" s="237"/>
      <c r="J262" s="234"/>
      <c r="K262" s="234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194</v>
      </c>
      <c r="AU262" s="242" t="s">
        <v>84</v>
      </c>
      <c r="AV262" s="12" t="s">
        <v>21</v>
      </c>
      <c r="AW262" s="12" t="s">
        <v>36</v>
      </c>
      <c r="AX262" s="12" t="s">
        <v>75</v>
      </c>
      <c r="AY262" s="242" t="s">
        <v>128</v>
      </c>
    </row>
    <row r="263" spans="2:51" s="13" customFormat="1" ht="12">
      <c r="B263" s="243"/>
      <c r="C263" s="244"/>
      <c r="D263" s="219" t="s">
        <v>194</v>
      </c>
      <c r="E263" s="245" t="s">
        <v>1</v>
      </c>
      <c r="F263" s="246" t="s">
        <v>235</v>
      </c>
      <c r="G263" s="244"/>
      <c r="H263" s="247">
        <v>31.938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194</v>
      </c>
      <c r="AU263" s="253" t="s">
        <v>84</v>
      </c>
      <c r="AV263" s="13" t="s">
        <v>84</v>
      </c>
      <c r="AW263" s="13" t="s">
        <v>36</v>
      </c>
      <c r="AX263" s="13" t="s">
        <v>21</v>
      </c>
      <c r="AY263" s="253" t="s">
        <v>128</v>
      </c>
    </row>
    <row r="264" spans="2:65" s="1" customFormat="1" ht="20.4" customHeight="1">
      <c r="B264" s="37"/>
      <c r="C264" s="207" t="s">
        <v>478</v>
      </c>
      <c r="D264" s="207" t="s">
        <v>129</v>
      </c>
      <c r="E264" s="208" t="s">
        <v>479</v>
      </c>
      <c r="F264" s="209" t="s">
        <v>480</v>
      </c>
      <c r="G264" s="210" t="s">
        <v>199</v>
      </c>
      <c r="H264" s="211">
        <v>40.41</v>
      </c>
      <c r="I264" s="212"/>
      <c r="J264" s="213">
        <f>ROUND(I264*H264,2)</f>
        <v>0</v>
      </c>
      <c r="K264" s="209" t="s">
        <v>133</v>
      </c>
      <c r="L264" s="42"/>
      <c r="M264" s="214" t="s">
        <v>1</v>
      </c>
      <c r="N264" s="215" t="s">
        <v>46</v>
      </c>
      <c r="O264" s="78"/>
      <c r="P264" s="216">
        <f>O264*H264</f>
        <v>0</v>
      </c>
      <c r="Q264" s="216">
        <v>0</v>
      </c>
      <c r="R264" s="216">
        <f>Q264*H264</f>
        <v>0</v>
      </c>
      <c r="S264" s="216">
        <v>0.055</v>
      </c>
      <c r="T264" s="217">
        <f>S264*H264</f>
        <v>2.22255</v>
      </c>
      <c r="AR264" s="16" t="s">
        <v>145</v>
      </c>
      <c r="AT264" s="16" t="s">
        <v>129</v>
      </c>
      <c r="AU264" s="16" t="s">
        <v>84</v>
      </c>
      <c r="AY264" s="16" t="s">
        <v>128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6" t="s">
        <v>21</v>
      </c>
      <c r="BK264" s="218">
        <f>ROUND(I264*H264,2)</f>
        <v>0</v>
      </c>
      <c r="BL264" s="16" t="s">
        <v>145</v>
      </c>
      <c r="BM264" s="16" t="s">
        <v>481</v>
      </c>
    </row>
    <row r="265" spans="2:47" s="1" customFormat="1" ht="12">
      <c r="B265" s="37"/>
      <c r="C265" s="38"/>
      <c r="D265" s="219" t="s">
        <v>136</v>
      </c>
      <c r="E265" s="38"/>
      <c r="F265" s="220" t="s">
        <v>482</v>
      </c>
      <c r="G265" s="38"/>
      <c r="H265" s="38"/>
      <c r="I265" s="142"/>
      <c r="J265" s="38"/>
      <c r="K265" s="38"/>
      <c r="L265" s="42"/>
      <c r="M265" s="221"/>
      <c r="N265" s="78"/>
      <c r="O265" s="78"/>
      <c r="P265" s="78"/>
      <c r="Q265" s="78"/>
      <c r="R265" s="78"/>
      <c r="S265" s="78"/>
      <c r="T265" s="79"/>
      <c r="AT265" s="16" t="s">
        <v>136</v>
      </c>
      <c r="AU265" s="16" t="s">
        <v>84</v>
      </c>
    </row>
    <row r="266" spans="2:51" s="12" customFormat="1" ht="12">
      <c r="B266" s="233"/>
      <c r="C266" s="234"/>
      <c r="D266" s="219" t="s">
        <v>194</v>
      </c>
      <c r="E266" s="235" t="s">
        <v>1</v>
      </c>
      <c r="F266" s="236" t="s">
        <v>240</v>
      </c>
      <c r="G266" s="234"/>
      <c r="H266" s="235" t="s">
        <v>1</v>
      </c>
      <c r="I266" s="237"/>
      <c r="J266" s="234"/>
      <c r="K266" s="234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194</v>
      </c>
      <c r="AU266" s="242" t="s">
        <v>84</v>
      </c>
      <c r="AV266" s="12" t="s">
        <v>21</v>
      </c>
      <c r="AW266" s="12" t="s">
        <v>36</v>
      </c>
      <c r="AX266" s="12" t="s">
        <v>75</v>
      </c>
      <c r="AY266" s="242" t="s">
        <v>128</v>
      </c>
    </row>
    <row r="267" spans="2:51" s="13" customFormat="1" ht="12">
      <c r="B267" s="243"/>
      <c r="C267" s="244"/>
      <c r="D267" s="219" t="s">
        <v>194</v>
      </c>
      <c r="E267" s="245" t="s">
        <v>1</v>
      </c>
      <c r="F267" s="246" t="s">
        <v>241</v>
      </c>
      <c r="G267" s="244"/>
      <c r="H267" s="247">
        <v>28.451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194</v>
      </c>
      <c r="AU267" s="253" t="s">
        <v>84</v>
      </c>
      <c r="AV267" s="13" t="s">
        <v>84</v>
      </c>
      <c r="AW267" s="13" t="s">
        <v>36</v>
      </c>
      <c r="AX267" s="13" t="s">
        <v>75</v>
      </c>
      <c r="AY267" s="253" t="s">
        <v>128</v>
      </c>
    </row>
    <row r="268" spans="2:51" s="12" customFormat="1" ht="12">
      <c r="B268" s="233"/>
      <c r="C268" s="234"/>
      <c r="D268" s="219" t="s">
        <v>194</v>
      </c>
      <c r="E268" s="235" t="s">
        <v>1</v>
      </c>
      <c r="F268" s="236" t="s">
        <v>242</v>
      </c>
      <c r="G268" s="234"/>
      <c r="H268" s="235" t="s">
        <v>1</v>
      </c>
      <c r="I268" s="237"/>
      <c r="J268" s="234"/>
      <c r="K268" s="234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194</v>
      </c>
      <c r="AU268" s="242" t="s">
        <v>84</v>
      </c>
      <c r="AV268" s="12" t="s">
        <v>21</v>
      </c>
      <c r="AW268" s="12" t="s">
        <v>36</v>
      </c>
      <c r="AX268" s="12" t="s">
        <v>75</v>
      </c>
      <c r="AY268" s="242" t="s">
        <v>128</v>
      </c>
    </row>
    <row r="269" spans="2:51" s="13" customFormat="1" ht="12">
      <c r="B269" s="243"/>
      <c r="C269" s="244"/>
      <c r="D269" s="219" t="s">
        <v>194</v>
      </c>
      <c r="E269" s="245" t="s">
        <v>1</v>
      </c>
      <c r="F269" s="246" t="s">
        <v>243</v>
      </c>
      <c r="G269" s="244"/>
      <c r="H269" s="247">
        <v>11.959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AT269" s="253" t="s">
        <v>194</v>
      </c>
      <c r="AU269" s="253" t="s">
        <v>84</v>
      </c>
      <c r="AV269" s="13" t="s">
        <v>84</v>
      </c>
      <c r="AW269" s="13" t="s">
        <v>36</v>
      </c>
      <c r="AX269" s="13" t="s">
        <v>75</v>
      </c>
      <c r="AY269" s="253" t="s">
        <v>128</v>
      </c>
    </row>
    <row r="270" spans="2:51" s="14" customFormat="1" ht="12">
      <c r="B270" s="254"/>
      <c r="C270" s="255"/>
      <c r="D270" s="219" t="s">
        <v>194</v>
      </c>
      <c r="E270" s="256" t="s">
        <v>1</v>
      </c>
      <c r="F270" s="257" t="s">
        <v>210</v>
      </c>
      <c r="G270" s="255"/>
      <c r="H270" s="258">
        <v>40.41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AT270" s="264" t="s">
        <v>194</v>
      </c>
      <c r="AU270" s="264" t="s">
        <v>84</v>
      </c>
      <c r="AV270" s="14" t="s">
        <v>145</v>
      </c>
      <c r="AW270" s="14" t="s">
        <v>36</v>
      </c>
      <c r="AX270" s="14" t="s">
        <v>21</v>
      </c>
      <c r="AY270" s="264" t="s">
        <v>128</v>
      </c>
    </row>
    <row r="271" spans="2:65" s="1" customFormat="1" ht="20.4" customHeight="1">
      <c r="B271" s="37"/>
      <c r="C271" s="207" t="s">
        <v>483</v>
      </c>
      <c r="D271" s="207" t="s">
        <v>129</v>
      </c>
      <c r="E271" s="208" t="s">
        <v>484</v>
      </c>
      <c r="F271" s="209" t="s">
        <v>485</v>
      </c>
      <c r="G271" s="210" t="s">
        <v>199</v>
      </c>
      <c r="H271" s="211">
        <v>44.837</v>
      </c>
      <c r="I271" s="212"/>
      <c r="J271" s="213">
        <f>ROUND(I271*H271,2)</f>
        <v>0</v>
      </c>
      <c r="K271" s="209" t="s">
        <v>133</v>
      </c>
      <c r="L271" s="42"/>
      <c r="M271" s="214" t="s">
        <v>1</v>
      </c>
      <c r="N271" s="215" t="s">
        <v>46</v>
      </c>
      <c r="O271" s="78"/>
      <c r="P271" s="216">
        <f>O271*H271</f>
        <v>0</v>
      </c>
      <c r="Q271" s="216">
        <v>0</v>
      </c>
      <c r="R271" s="216">
        <f>Q271*H271</f>
        <v>0</v>
      </c>
      <c r="S271" s="216">
        <v>0.054</v>
      </c>
      <c r="T271" s="217">
        <f>S271*H271</f>
        <v>2.421198</v>
      </c>
      <c r="AR271" s="16" t="s">
        <v>145</v>
      </c>
      <c r="AT271" s="16" t="s">
        <v>129</v>
      </c>
      <c r="AU271" s="16" t="s">
        <v>84</v>
      </c>
      <c r="AY271" s="16" t="s">
        <v>128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6" t="s">
        <v>21</v>
      </c>
      <c r="BK271" s="218">
        <f>ROUND(I271*H271,2)</f>
        <v>0</v>
      </c>
      <c r="BL271" s="16" t="s">
        <v>145</v>
      </c>
      <c r="BM271" s="16" t="s">
        <v>486</v>
      </c>
    </row>
    <row r="272" spans="2:47" s="1" customFormat="1" ht="12">
      <c r="B272" s="37"/>
      <c r="C272" s="38"/>
      <c r="D272" s="219" t="s">
        <v>136</v>
      </c>
      <c r="E272" s="38"/>
      <c r="F272" s="220" t="s">
        <v>487</v>
      </c>
      <c r="G272" s="38"/>
      <c r="H272" s="38"/>
      <c r="I272" s="142"/>
      <c r="J272" s="38"/>
      <c r="K272" s="38"/>
      <c r="L272" s="42"/>
      <c r="M272" s="221"/>
      <c r="N272" s="78"/>
      <c r="O272" s="78"/>
      <c r="P272" s="78"/>
      <c r="Q272" s="78"/>
      <c r="R272" s="78"/>
      <c r="S272" s="78"/>
      <c r="T272" s="79"/>
      <c r="AT272" s="16" t="s">
        <v>136</v>
      </c>
      <c r="AU272" s="16" t="s">
        <v>84</v>
      </c>
    </row>
    <row r="273" spans="2:51" s="12" customFormat="1" ht="12">
      <c r="B273" s="233"/>
      <c r="C273" s="234"/>
      <c r="D273" s="219" t="s">
        <v>194</v>
      </c>
      <c r="E273" s="235" t="s">
        <v>1</v>
      </c>
      <c r="F273" s="236" t="s">
        <v>450</v>
      </c>
      <c r="G273" s="234"/>
      <c r="H273" s="235" t="s">
        <v>1</v>
      </c>
      <c r="I273" s="237"/>
      <c r="J273" s="234"/>
      <c r="K273" s="234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194</v>
      </c>
      <c r="AU273" s="242" t="s">
        <v>84</v>
      </c>
      <c r="AV273" s="12" t="s">
        <v>21</v>
      </c>
      <c r="AW273" s="12" t="s">
        <v>36</v>
      </c>
      <c r="AX273" s="12" t="s">
        <v>75</v>
      </c>
      <c r="AY273" s="242" t="s">
        <v>128</v>
      </c>
    </row>
    <row r="274" spans="2:51" s="13" customFormat="1" ht="12">
      <c r="B274" s="243"/>
      <c r="C274" s="244"/>
      <c r="D274" s="219" t="s">
        <v>194</v>
      </c>
      <c r="E274" s="245" t="s">
        <v>1</v>
      </c>
      <c r="F274" s="246" t="s">
        <v>488</v>
      </c>
      <c r="G274" s="244"/>
      <c r="H274" s="247">
        <v>44.837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194</v>
      </c>
      <c r="AU274" s="253" t="s">
        <v>84</v>
      </c>
      <c r="AV274" s="13" t="s">
        <v>84</v>
      </c>
      <c r="AW274" s="13" t="s">
        <v>36</v>
      </c>
      <c r="AX274" s="13" t="s">
        <v>21</v>
      </c>
      <c r="AY274" s="253" t="s">
        <v>128</v>
      </c>
    </row>
    <row r="275" spans="2:65" s="1" customFormat="1" ht="20.4" customHeight="1">
      <c r="B275" s="37"/>
      <c r="C275" s="207" t="s">
        <v>489</v>
      </c>
      <c r="D275" s="207" t="s">
        <v>129</v>
      </c>
      <c r="E275" s="208" t="s">
        <v>490</v>
      </c>
      <c r="F275" s="209" t="s">
        <v>491</v>
      </c>
      <c r="G275" s="210" t="s">
        <v>199</v>
      </c>
      <c r="H275" s="211">
        <v>8.85</v>
      </c>
      <c r="I275" s="212"/>
      <c r="J275" s="213">
        <f>ROUND(I275*H275,2)</f>
        <v>0</v>
      </c>
      <c r="K275" s="209" t="s">
        <v>133</v>
      </c>
      <c r="L275" s="42"/>
      <c r="M275" s="214" t="s">
        <v>1</v>
      </c>
      <c r="N275" s="215" t="s">
        <v>46</v>
      </c>
      <c r="O275" s="78"/>
      <c r="P275" s="216">
        <f>O275*H275</f>
        <v>0</v>
      </c>
      <c r="Q275" s="216">
        <v>0</v>
      </c>
      <c r="R275" s="216">
        <f>Q275*H275</f>
        <v>0</v>
      </c>
      <c r="S275" s="216">
        <v>0.088</v>
      </c>
      <c r="T275" s="217">
        <f>S275*H275</f>
        <v>0.7787999999999999</v>
      </c>
      <c r="AR275" s="16" t="s">
        <v>145</v>
      </c>
      <c r="AT275" s="16" t="s">
        <v>129</v>
      </c>
      <c r="AU275" s="16" t="s">
        <v>84</v>
      </c>
      <c r="AY275" s="16" t="s">
        <v>128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6" t="s">
        <v>21</v>
      </c>
      <c r="BK275" s="218">
        <f>ROUND(I275*H275,2)</f>
        <v>0</v>
      </c>
      <c r="BL275" s="16" t="s">
        <v>145</v>
      </c>
      <c r="BM275" s="16" t="s">
        <v>492</v>
      </c>
    </row>
    <row r="276" spans="2:51" s="12" customFormat="1" ht="12">
      <c r="B276" s="233"/>
      <c r="C276" s="234"/>
      <c r="D276" s="219" t="s">
        <v>194</v>
      </c>
      <c r="E276" s="235" t="s">
        <v>1</v>
      </c>
      <c r="F276" s="236" t="s">
        <v>450</v>
      </c>
      <c r="G276" s="234"/>
      <c r="H276" s="235" t="s">
        <v>1</v>
      </c>
      <c r="I276" s="237"/>
      <c r="J276" s="234"/>
      <c r="K276" s="234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194</v>
      </c>
      <c r="AU276" s="242" t="s">
        <v>84</v>
      </c>
      <c r="AV276" s="12" t="s">
        <v>21</v>
      </c>
      <c r="AW276" s="12" t="s">
        <v>36</v>
      </c>
      <c r="AX276" s="12" t="s">
        <v>75</v>
      </c>
      <c r="AY276" s="242" t="s">
        <v>128</v>
      </c>
    </row>
    <row r="277" spans="2:51" s="13" customFormat="1" ht="12">
      <c r="B277" s="243"/>
      <c r="C277" s="244"/>
      <c r="D277" s="219" t="s">
        <v>194</v>
      </c>
      <c r="E277" s="245" t="s">
        <v>1</v>
      </c>
      <c r="F277" s="246" t="s">
        <v>493</v>
      </c>
      <c r="G277" s="244"/>
      <c r="H277" s="247">
        <v>8.85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194</v>
      </c>
      <c r="AU277" s="253" t="s">
        <v>84</v>
      </c>
      <c r="AV277" s="13" t="s">
        <v>84</v>
      </c>
      <c r="AW277" s="13" t="s">
        <v>36</v>
      </c>
      <c r="AX277" s="13" t="s">
        <v>21</v>
      </c>
      <c r="AY277" s="253" t="s">
        <v>128</v>
      </c>
    </row>
    <row r="278" spans="2:65" s="1" customFormat="1" ht="20.4" customHeight="1">
      <c r="B278" s="37"/>
      <c r="C278" s="207" t="s">
        <v>494</v>
      </c>
      <c r="D278" s="207" t="s">
        <v>129</v>
      </c>
      <c r="E278" s="208" t="s">
        <v>495</v>
      </c>
      <c r="F278" s="209" t="s">
        <v>496</v>
      </c>
      <c r="G278" s="210" t="s">
        <v>199</v>
      </c>
      <c r="H278" s="211">
        <v>17.302</v>
      </c>
      <c r="I278" s="212"/>
      <c r="J278" s="213">
        <f>ROUND(I278*H278,2)</f>
        <v>0</v>
      </c>
      <c r="K278" s="209" t="s">
        <v>133</v>
      </c>
      <c r="L278" s="42"/>
      <c r="M278" s="214" t="s">
        <v>1</v>
      </c>
      <c r="N278" s="215" t="s">
        <v>46</v>
      </c>
      <c r="O278" s="78"/>
      <c r="P278" s="216">
        <f>O278*H278</f>
        <v>0</v>
      </c>
      <c r="Q278" s="216">
        <v>0</v>
      </c>
      <c r="R278" s="216">
        <f>Q278*H278</f>
        <v>0</v>
      </c>
      <c r="S278" s="216">
        <v>0.067</v>
      </c>
      <c r="T278" s="217">
        <f>S278*H278</f>
        <v>1.159234</v>
      </c>
      <c r="AR278" s="16" t="s">
        <v>145</v>
      </c>
      <c r="AT278" s="16" t="s">
        <v>129</v>
      </c>
      <c r="AU278" s="16" t="s">
        <v>84</v>
      </c>
      <c r="AY278" s="16" t="s">
        <v>128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6" t="s">
        <v>21</v>
      </c>
      <c r="BK278" s="218">
        <f>ROUND(I278*H278,2)</f>
        <v>0</v>
      </c>
      <c r="BL278" s="16" t="s">
        <v>145</v>
      </c>
      <c r="BM278" s="16" t="s">
        <v>497</v>
      </c>
    </row>
    <row r="279" spans="2:51" s="12" customFormat="1" ht="12">
      <c r="B279" s="233"/>
      <c r="C279" s="234"/>
      <c r="D279" s="219" t="s">
        <v>194</v>
      </c>
      <c r="E279" s="235" t="s">
        <v>1</v>
      </c>
      <c r="F279" s="236" t="s">
        <v>450</v>
      </c>
      <c r="G279" s="234"/>
      <c r="H279" s="235" t="s">
        <v>1</v>
      </c>
      <c r="I279" s="237"/>
      <c r="J279" s="234"/>
      <c r="K279" s="234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194</v>
      </c>
      <c r="AU279" s="242" t="s">
        <v>84</v>
      </c>
      <c r="AV279" s="12" t="s">
        <v>21</v>
      </c>
      <c r="AW279" s="12" t="s">
        <v>36</v>
      </c>
      <c r="AX279" s="12" t="s">
        <v>75</v>
      </c>
      <c r="AY279" s="242" t="s">
        <v>128</v>
      </c>
    </row>
    <row r="280" spans="2:51" s="13" customFormat="1" ht="12">
      <c r="B280" s="243"/>
      <c r="C280" s="244"/>
      <c r="D280" s="219" t="s">
        <v>194</v>
      </c>
      <c r="E280" s="245" t="s">
        <v>1</v>
      </c>
      <c r="F280" s="246" t="s">
        <v>498</v>
      </c>
      <c r="G280" s="244"/>
      <c r="H280" s="247">
        <v>17.302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AT280" s="253" t="s">
        <v>194</v>
      </c>
      <c r="AU280" s="253" t="s">
        <v>84</v>
      </c>
      <c r="AV280" s="13" t="s">
        <v>84</v>
      </c>
      <c r="AW280" s="13" t="s">
        <v>36</v>
      </c>
      <c r="AX280" s="13" t="s">
        <v>21</v>
      </c>
      <c r="AY280" s="253" t="s">
        <v>128</v>
      </c>
    </row>
    <row r="281" spans="2:65" s="1" customFormat="1" ht="20.4" customHeight="1">
      <c r="B281" s="37"/>
      <c r="C281" s="207" t="s">
        <v>499</v>
      </c>
      <c r="D281" s="207" t="s">
        <v>129</v>
      </c>
      <c r="E281" s="208" t="s">
        <v>500</v>
      </c>
      <c r="F281" s="209" t="s">
        <v>501</v>
      </c>
      <c r="G281" s="210" t="s">
        <v>427</v>
      </c>
      <c r="H281" s="211">
        <v>1</v>
      </c>
      <c r="I281" s="212"/>
      <c r="J281" s="213">
        <f>ROUND(I281*H281,2)</f>
        <v>0</v>
      </c>
      <c r="K281" s="209" t="s">
        <v>133</v>
      </c>
      <c r="L281" s="42"/>
      <c r="M281" s="214" t="s">
        <v>1</v>
      </c>
      <c r="N281" s="215" t="s">
        <v>46</v>
      </c>
      <c r="O281" s="78"/>
      <c r="P281" s="216">
        <f>O281*H281</f>
        <v>0</v>
      </c>
      <c r="Q281" s="216">
        <v>0</v>
      </c>
      <c r="R281" s="216">
        <f>Q281*H281</f>
        <v>0</v>
      </c>
      <c r="S281" s="216">
        <v>0.054</v>
      </c>
      <c r="T281" s="217">
        <f>S281*H281</f>
        <v>0.054</v>
      </c>
      <c r="AR281" s="16" t="s">
        <v>145</v>
      </c>
      <c r="AT281" s="16" t="s">
        <v>129</v>
      </c>
      <c r="AU281" s="16" t="s">
        <v>84</v>
      </c>
      <c r="AY281" s="16" t="s">
        <v>128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6" t="s">
        <v>21</v>
      </c>
      <c r="BK281" s="218">
        <f>ROUND(I281*H281,2)</f>
        <v>0</v>
      </c>
      <c r="BL281" s="16" t="s">
        <v>145</v>
      </c>
      <c r="BM281" s="16" t="s">
        <v>502</v>
      </c>
    </row>
    <row r="282" spans="2:47" s="1" customFormat="1" ht="12">
      <c r="B282" s="37"/>
      <c r="C282" s="38"/>
      <c r="D282" s="219" t="s">
        <v>136</v>
      </c>
      <c r="E282" s="38"/>
      <c r="F282" s="220" t="s">
        <v>503</v>
      </c>
      <c r="G282" s="38"/>
      <c r="H282" s="38"/>
      <c r="I282" s="142"/>
      <c r="J282" s="38"/>
      <c r="K282" s="38"/>
      <c r="L282" s="42"/>
      <c r="M282" s="221"/>
      <c r="N282" s="78"/>
      <c r="O282" s="78"/>
      <c r="P282" s="78"/>
      <c r="Q282" s="78"/>
      <c r="R282" s="78"/>
      <c r="S282" s="78"/>
      <c r="T282" s="79"/>
      <c r="AT282" s="16" t="s">
        <v>136</v>
      </c>
      <c r="AU282" s="16" t="s">
        <v>84</v>
      </c>
    </row>
    <row r="283" spans="2:65" s="1" customFormat="1" ht="20.4" customHeight="1">
      <c r="B283" s="37"/>
      <c r="C283" s="207" t="s">
        <v>504</v>
      </c>
      <c r="D283" s="207" t="s">
        <v>129</v>
      </c>
      <c r="E283" s="208" t="s">
        <v>505</v>
      </c>
      <c r="F283" s="209" t="s">
        <v>506</v>
      </c>
      <c r="G283" s="210" t="s">
        <v>439</v>
      </c>
      <c r="H283" s="211">
        <v>3.6</v>
      </c>
      <c r="I283" s="212"/>
      <c r="J283" s="213">
        <f>ROUND(I283*H283,2)</f>
        <v>0</v>
      </c>
      <c r="K283" s="209" t="s">
        <v>133</v>
      </c>
      <c r="L283" s="42"/>
      <c r="M283" s="214" t="s">
        <v>1</v>
      </c>
      <c r="N283" s="215" t="s">
        <v>46</v>
      </c>
      <c r="O283" s="78"/>
      <c r="P283" s="216">
        <f>O283*H283</f>
        <v>0</v>
      </c>
      <c r="Q283" s="216">
        <v>0</v>
      </c>
      <c r="R283" s="216">
        <f>Q283*H283</f>
        <v>0</v>
      </c>
      <c r="S283" s="216">
        <v>0.065</v>
      </c>
      <c r="T283" s="217">
        <f>S283*H283</f>
        <v>0.234</v>
      </c>
      <c r="AR283" s="16" t="s">
        <v>145</v>
      </c>
      <c r="AT283" s="16" t="s">
        <v>129</v>
      </c>
      <c r="AU283" s="16" t="s">
        <v>84</v>
      </c>
      <c r="AY283" s="16" t="s">
        <v>128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6" t="s">
        <v>21</v>
      </c>
      <c r="BK283" s="218">
        <f>ROUND(I283*H283,2)</f>
        <v>0</v>
      </c>
      <c r="BL283" s="16" t="s">
        <v>145</v>
      </c>
      <c r="BM283" s="16" t="s">
        <v>507</v>
      </c>
    </row>
    <row r="284" spans="2:47" s="1" customFormat="1" ht="12">
      <c r="B284" s="37"/>
      <c r="C284" s="38"/>
      <c r="D284" s="219" t="s">
        <v>136</v>
      </c>
      <c r="E284" s="38"/>
      <c r="F284" s="220" t="s">
        <v>508</v>
      </c>
      <c r="G284" s="38"/>
      <c r="H284" s="38"/>
      <c r="I284" s="142"/>
      <c r="J284" s="38"/>
      <c r="K284" s="38"/>
      <c r="L284" s="42"/>
      <c r="M284" s="221"/>
      <c r="N284" s="78"/>
      <c r="O284" s="78"/>
      <c r="P284" s="78"/>
      <c r="Q284" s="78"/>
      <c r="R284" s="78"/>
      <c r="S284" s="78"/>
      <c r="T284" s="79"/>
      <c r="AT284" s="16" t="s">
        <v>136</v>
      </c>
      <c r="AU284" s="16" t="s">
        <v>84</v>
      </c>
    </row>
    <row r="285" spans="2:51" s="13" customFormat="1" ht="12">
      <c r="B285" s="243"/>
      <c r="C285" s="244"/>
      <c r="D285" s="219" t="s">
        <v>194</v>
      </c>
      <c r="E285" s="245" t="s">
        <v>1</v>
      </c>
      <c r="F285" s="246" t="s">
        <v>509</v>
      </c>
      <c r="G285" s="244"/>
      <c r="H285" s="247">
        <v>3.6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194</v>
      </c>
      <c r="AU285" s="253" t="s">
        <v>84</v>
      </c>
      <c r="AV285" s="13" t="s">
        <v>84</v>
      </c>
      <c r="AW285" s="13" t="s">
        <v>36</v>
      </c>
      <c r="AX285" s="13" t="s">
        <v>21</v>
      </c>
      <c r="AY285" s="253" t="s">
        <v>128</v>
      </c>
    </row>
    <row r="286" spans="2:65" s="1" customFormat="1" ht="20.4" customHeight="1">
      <c r="B286" s="37"/>
      <c r="C286" s="207" t="s">
        <v>244</v>
      </c>
      <c r="D286" s="207" t="s">
        <v>129</v>
      </c>
      <c r="E286" s="208" t="s">
        <v>510</v>
      </c>
      <c r="F286" s="209" t="s">
        <v>511</v>
      </c>
      <c r="G286" s="210" t="s">
        <v>439</v>
      </c>
      <c r="H286" s="211">
        <v>0.85</v>
      </c>
      <c r="I286" s="212"/>
      <c r="J286" s="213">
        <f>ROUND(I286*H286,2)</f>
        <v>0</v>
      </c>
      <c r="K286" s="209" t="s">
        <v>133</v>
      </c>
      <c r="L286" s="42"/>
      <c r="M286" s="214" t="s">
        <v>1</v>
      </c>
      <c r="N286" s="215" t="s">
        <v>46</v>
      </c>
      <c r="O286" s="78"/>
      <c r="P286" s="216">
        <f>O286*H286</f>
        <v>0</v>
      </c>
      <c r="Q286" s="216">
        <v>0.00096</v>
      </c>
      <c r="R286" s="216">
        <f>Q286*H286</f>
        <v>0.000816</v>
      </c>
      <c r="S286" s="216">
        <v>0.031</v>
      </c>
      <c r="T286" s="217">
        <f>S286*H286</f>
        <v>0.02635</v>
      </c>
      <c r="AR286" s="16" t="s">
        <v>145</v>
      </c>
      <c r="AT286" s="16" t="s">
        <v>129</v>
      </c>
      <c r="AU286" s="16" t="s">
        <v>84</v>
      </c>
      <c r="AY286" s="16" t="s">
        <v>128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6" t="s">
        <v>21</v>
      </c>
      <c r="BK286" s="218">
        <f>ROUND(I286*H286,2)</f>
        <v>0</v>
      </c>
      <c r="BL286" s="16" t="s">
        <v>145</v>
      </c>
      <c r="BM286" s="16" t="s">
        <v>512</v>
      </c>
    </row>
    <row r="287" spans="2:51" s="12" customFormat="1" ht="12">
      <c r="B287" s="233"/>
      <c r="C287" s="234"/>
      <c r="D287" s="219" t="s">
        <v>194</v>
      </c>
      <c r="E287" s="235" t="s">
        <v>1</v>
      </c>
      <c r="F287" s="236" t="s">
        <v>513</v>
      </c>
      <c r="G287" s="234"/>
      <c r="H287" s="235" t="s">
        <v>1</v>
      </c>
      <c r="I287" s="237"/>
      <c r="J287" s="234"/>
      <c r="K287" s="234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194</v>
      </c>
      <c r="AU287" s="242" t="s">
        <v>84</v>
      </c>
      <c r="AV287" s="12" t="s">
        <v>21</v>
      </c>
      <c r="AW287" s="12" t="s">
        <v>36</v>
      </c>
      <c r="AX287" s="12" t="s">
        <v>75</v>
      </c>
      <c r="AY287" s="242" t="s">
        <v>128</v>
      </c>
    </row>
    <row r="288" spans="2:51" s="13" customFormat="1" ht="12">
      <c r="B288" s="243"/>
      <c r="C288" s="244"/>
      <c r="D288" s="219" t="s">
        <v>194</v>
      </c>
      <c r="E288" s="245" t="s">
        <v>1</v>
      </c>
      <c r="F288" s="246" t="s">
        <v>514</v>
      </c>
      <c r="G288" s="244"/>
      <c r="H288" s="247">
        <v>0.85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194</v>
      </c>
      <c r="AU288" s="253" t="s">
        <v>84</v>
      </c>
      <c r="AV288" s="13" t="s">
        <v>84</v>
      </c>
      <c r="AW288" s="13" t="s">
        <v>36</v>
      </c>
      <c r="AX288" s="13" t="s">
        <v>21</v>
      </c>
      <c r="AY288" s="253" t="s">
        <v>128</v>
      </c>
    </row>
    <row r="289" spans="2:65" s="1" customFormat="1" ht="20.4" customHeight="1">
      <c r="B289" s="37"/>
      <c r="C289" s="207" t="s">
        <v>311</v>
      </c>
      <c r="D289" s="207" t="s">
        <v>129</v>
      </c>
      <c r="E289" s="208" t="s">
        <v>515</v>
      </c>
      <c r="F289" s="209" t="s">
        <v>516</v>
      </c>
      <c r="G289" s="210" t="s">
        <v>199</v>
      </c>
      <c r="H289" s="211">
        <v>233.155</v>
      </c>
      <c r="I289" s="212"/>
      <c r="J289" s="213">
        <f>ROUND(I289*H289,2)</f>
        <v>0</v>
      </c>
      <c r="K289" s="209" t="s">
        <v>133</v>
      </c>
      <c r="L289" s="42"/>
      <c r="M289" s="214" t="s">
        <v>1</v>
      </c>
      <c r="N289" s="215" t="s">
        <v>46</v>
      </c>
      <c r="O289" s="78"/>
      <c r="P289" s="216">
        <f>O289*H289</f>
        <v>0</v>
      </c>
      <c r="Q289" s="216">
        <v>0</v>
      </c>
      <c r="R289" s="216">
        <f>Q289*H289</f>
        <v>0</v>
      </c>
      <c r="S289" s="216">
        <v>0.01</v>
      </c>
      <c r="T289" s="217">
        <f>S289*H289</f>
        <v>2.33155</v>
      </c>
      <c r="AR289" s="16" t="s">
        <v>145</v>
      </c>
      <c r="AT289" s="16" t="s">
        <v>129</v>
      </c>
      <c r="AU289" s="16" t="s">
        <v>84</v>
      </c>
      <c r="AY289" s="16" t="s">
        <v>128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6" t="s">
        <v>21</v>
      </c>
      <c r="BK289" s="218">
        <f>ROUND(I289*H289,2)</f>
        <v>0</v>
      </c>
      <c r="BL289" s="16" t="s">
        <v>145</v>
      </c>
      <c r="BM289" s="16" t="s">
        <v>517</v>
      </c>
    </row>
    <row r="290" spans="2:47" s="1" customFormat="1" ht="12">
      <c r="B290" s="37"/>
      <c r="C290" s="38"/>
      <c r="D290" s="219" t="s">
        <v>136</v>
      </c>
      <c r="E290" s="38"/>
      <c r="F290" s="220" t="s">
        <v>518</v>
      </c>
      <c r="G290" s="38"/>
      <c r="H290" s="38"/>
      <c r="I290" s="142"/>
      <c r="J290" s="38"/>
      <c r="K290" s="38"/>
      <c r="L290" s="42"/>
      <c r="M290" s="221"/>
      <c r="N290" s="78"/>
      <c r="O290" s="78"/>
      <c r="P290" s="78"/>
      <c r="Q290" s="78"/>
      <c r="R290" s="78"/>
      <c r="S290" s="78"/>
      <c r="T290" s="79"/>
      <c r="AT290" s="16" t="s">
        <v>136</v>
      </c>
      <c r="AU290" s="16" t="s">
        <v>84</v>
      </c>
    </row>
    <row r="291" spans="2:51" s="12" customFormat="1" ht="12">
      <c r="B291" s="233"/>
      <c r="C291" s="234"/>
      <c r="D291" s="219" t="s">
        <v>194</v>
      </c>
      <c r="E291" s="235" t="s">
        <v>1</v>
      </c>
      <c r="F291" s="236" t="s">
        <v>519</v>
      </c>
      <c r="G291" s="234"/>
      <c r="H291" s="235" t="s">
        <v>1</v>
      </c>
      <c r="I291" s="237"/>
      <c r="J291" s="234"/>
      <c r="K291" s="234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194</v>
      </c>
      <c r="AU291" s="242" t="s">
        <v>84</v>
      </c>
      <c r="AV291" s="12" t="s">
        <v>21</v>
      </c>
      <c r="AW291" s="12" t="s">
        <v>36</v>
      </c>
      <c r="AX291" s="12" t="s">
        <v>75</v>
      </c>
      <c r="AY291" s="242" t="s">
        <v>128</v>
      </c>
    </row>
    <row r="292" spans="2:51" s="13" customFormat="1" ht="12">
      <c r="B292" s="243"/>
      <c r="C292" s="244"/>
      <c r="D292" s="219" t="s">
        <v>194</v>
      </c>
      <c r="E292" s="245" t="s">
        <v>1</v>
      </c>
      <c r="F292" s="246" t="s">
        <v>520</v>
      </c>
      <c r="G292" s="244"/>
      <c r="H292" s="247">
        <v>233.155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194</v>
      </c>
      <c r="AU292" s="253" t="s">
        <v>84</v>
      </c>
      <c r="AV292" s="13" t="s">
        <v>84</v>
      </c>
      <c r="AW292" s="13" t="s">
        <v>36</v>
      </c>
      <c r="AX292" s="13" t="s">
        <v>21</v>
      </c>
      <c r="AY292" s="253" t="s">
        <v>128</v>
      </c>
    </row>
    <row r="293" spans="2:65" s="1" customFormat="1" ht="20.4" customHeight="1">
      <c r="B293" s="37"/>
      <c r="C293" s="207" t="s">
        <v>333</v>
      </c>
      <c r="D293" s="207" t="s">
        <v>129</v>
      </c>
      <c r="E293" s="208" t="s">
        <v>521</v>
      </c>
      <c r="F293" s="209" t="s">
        <v>522</v>
      </c>
      <c r="G293" s="210" t="s">
        <v>199</v>
      </c>
      <c r="H293" s="211">
        <v>7.61</v>
      </c>
      <c r="I293" s="212"/>
      <c r="J293" s="213">
        <f>ROUND(I293*H293,2)</f>
        <v>0</v>
      </c>
      <c r="K293" s="209" t="s">
        <v>133</v>
      </c>
      <c r="L293" s="42"/>
      <c r="M293" s="214" t="s">
        <v>1</v>
      </c>
      <c r="N293" s="215" t="s">
        <v>46</v>
      </c>
      <c r="O293" s="78"/>
      <c r="P293" s="216">
        <f>O293*H293</f>
        <v>0</v>
      </c>
      <c r="Q293" s="216">
        <v>0</v>
      </c>
      <c r="R293" s="216">
        <f>Q293*H293</f>
        <v>0</v>
      </c>
      <c r="S293" s="216">
        <v>0.05</v>
      </c>
      <c r="T293" s="217">
        <f>S293*H293</f>
        <v>0.38050000000000006</v>
      </c>
      <c r="AR293" s="16" t="s">
        <v>145</v>
      </c>
      <c r="AT293" s="16" t="s">
        <v>129</v>
      </c>
      <c r="AU293" s="16" t="s">
        <v>84</v>
      </c>
      <c r="AY293" s="16" t="s">
        <v>128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6" t="s">
        <v>21</v>
      </c>
      <c r="BK293" s="218">
        <f>ROUND(I293*H293,2)</f>
        <v>0</v>
      </c>
      <c r="BL293" s="16" t="s">
        <v>145</v>
      </c>
      <c r="BM293" s="16" t="s">
        <v>523</v>
      </c>
    </row>
    <row r="294" spans="2:47" s="1" customFormat="1" ht="12">
      <c r="B294" s="37"/>
      <c r="C294" s="38"/>
      <c r="D294" s="219" t="s">
        <v>136</v>
      </c>
      <c r="E294" s="38"/>
      <c r="F294" s="220" t="s">
        <v>524</v>
      </c>
      <c r="G294" s="38"/>
      <c r="H294" s="38"/>
      <c r="I294" s="142"/>
      <c r="J294" s="38"/>
      <c r="K294" s="38"/>
      <c r="L294" s="42"/>
      <c r="M294" s="221"/>
      <c r="N294" s="78"/>
      <c r="O294" s="78"/>
      <c r="P294" s="78"/>
      <c r="Q294" s="78"/>
      <c r="R294" s="78"/>
      <c r="S294" s="78"/>
      <c r="T294" s="79"/>
      <c r="AT294" s="16" t="s">
        <v>136</v>
      </c>
      <c r="AU294" s="16" t="s">
        <v>84</v>
      </c>
    </row>
    <row r="295" spans="2:51" s="12" customFormat="1" ht="12">
      <c r="B295" s="233"/>
      <c r="C295" s="234"/>
      <c r="D295" s="219" t="s">
        <v>194</v>
      </c>
      <c r="E295" s="235" t="s">
        <v>1</v>
      </c>
      <c r="F295" s="236" t="s">
        <v>250</v>
      </c>
      <c r="G295" s="234"/>
      <c r="H295" s="235" t="s">
        <v>1</v>
      </c>
      <c r="I295" s="237"/>
      <c r="J295" s="234"/>
      <c r="K295" s="234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194</v>
      </c>
      <c r="AU295" s="242" t="s">
        <v>84</v>
      </c>
      <c r="AV295" s="12" t="s">
        <v>21</v>
      </c>
      <c r="AW295" s="12" t="s">
        <v>36</v>
      </c>
      <c r="AX295" s="12" t="s">
        <v>75</v>
      </c>
      <c r="AY295" s="242" t="s">
        <v>128</v>
      </c>
    </row>
    <row r="296" spans="2:51" s="13" customFormat="1" ht="12">
      <c r="B296" s="243"/>
      <c r="C296" s="244"/>
      <c r="D296" s="219" t="s">
        <v>194</v>
      </c>
      <c r="E296" s="245" t="s">
        <v>1</v>
      </c>
      <c r="F296" s="246" t="s">
        <v>251</v>
      </c>
      <c r="G296" s="244"/>
      <c r="H296" s="247">
        <v>7.61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194</v>
      </c>
      <c r="AU296" s="253" t="s">
        <v>84</v>
      </c>
      <c r="AV296" s="13" t="s">
        <v>84</v>
      </c>
      <c r="AW296" s="13" t="s">
        <v>36</v>
      </c>
      <c r="AX296" s="13" t="s">
        <v>21</v>
      </c>
      <c r="AY296" s="253" t="s">
        <v>128</v>
      </c>
    </row>
    <row r="297" spans="2:65" s="1" customFormat="1" ht="20.4" customHeight="1">
      <c r="B297" s="37"/>
      <c r="C297" s="207" t="s">
        <v>525</v>
      </c>
      <c r="D297" s="207" t="s">
        <v>129</v>
      </c>
      <c r="E297" s="208" t="s">
        <v>526</v>
      </c>
      <c r="F297" s="209" t="s">
        <v>527</v>
      </c>
      <c r="G297" s="210" t="s">
        <v>199</v>
      </c>
      <c r="H297" s="211">
        <v>357.063</v>
      </c>
      <c r="I297" s="212"/>
      <c r="J297" s="213">
        <f>ROUND(I297*H297,2)</f>
        <v>0</v>
      </c>
      <c r="K297" s="209" t="s">
        <v>133</v>
      </c>
      <c r="L297" s="42"/>
      <c r="M297" s="214" t="s">
        <v>1</v>
      </c>
      <c r="N297" s="215" t="s">
        <v>46</v>
      </c>
      <c r="O297" s="78"/>
      <c r="P297" s="216">
        <f>O297*H297</f>
        <v>0</v>
      </c>
      <c r="Q297" s="216">
        <v>0</v>
      </c>
      <c r="R297" s="216">
        <f>Q297*H297</f>
        <v>0</v>
      </c>
      <c r="S297" s="216">
        <v>0.01</v>
      </c>
      <c r="T297" s="217">
        <f>S297*H297</f>
        <v>3.57063</v>
      </c>
      <c r="AR297" s="16" t="s">
        <v>145</v>
      </c>
      <c r="AT297" s="16" t="s">
        <v>129</v>
      </c>
      <c r="AU297" s="16" t="s">
        <v>84</v>
      </c>
      <c r="AY297" s="16" t="s">
        <v>128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6" t="s">
        <v>21</v>
      </c>
      <c r="BK297" s="218">
        <f>ROUND(I297*H297,2)</f>
        <v>0</v>
      </c>
      <c r="BL297" s="16" t="s">
        <v>145</v>
      </c>
      <c r="BM297" s="16" t="s">
        <v>528</v>
      </c>
    </row>
    <row r="298" spans="2:51" s="12" customFormat="1" ht="12">
      <c r="B298" s="233"/>
      <c r="C298" s="234"/>
      <c r="D298" s="219" t="s">
        <v>194</v>
      </c>
      <c r="E298" s="235" t="s">
        <v>1</v>
      </c>
      <c r="F298" s="236" t="s">
        <v>529</v>
      </c>
      <c r="G298" s="234"/>
      <c r="H298" s="235" t="s">
        <v>1</v>
      </c>
      <c r="I298" s="237"/>
      <c r="J298" s="234"/>
      <c r="K298" s="234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194</v>
      </c>
      <c r="AU298" s="242" t="s">
        <v>84</v>
      </c>
      <c r="AV298" s="12" t="s">
        <v>21</v>
      </c>
      <c r="AW298" s="12" t="s">
        <v>36</v>
      </c>
      <c r="AX298" s="12" t="s">
        <v>75</v>
      </c>
      <c r="AY298" s="242" t="s">
        <v>128</v>
      </c>
    </row>
    <row r="299" spans="2:51" s="13" customFormat="1" ht="12">
      <c r="B299" s="243"/>
      <c r="C299" s="244"/>
      <c r="D299" s="219" t="s">
        <v>194</v>
      </c>
      <c r="E299" s="245" t="s">
        <v>1</v>
      </c>
      <c r="F299" s="246" t="s">
        <v>530</v>
      </c>
      <c r="G299" s="244"/>
      <c r="H299" s="247">
        <v>368.852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194</v>
      </c>
      <c r="AU299" s="253" t="s">
        <v>84</v>
      </c>
      <c r="AV299" s="13" t="s">
        <v>84</v>
      </c>
      <c r="AW299" s="13" t="s">
        <v>36</v>
      </c>
      <c r="AX299" s="13" t="s">
        <v>75</v>
      </c>
      <c r="AY299" s="253" t="s">
        <v>128</v>
      </c>
    </row>
    <row r="300" spans="2:51" s="13" customFormat="1" ht="12">
      <c r="B300" s="243"/>
      <c r="C300" s="244"/>
      <c r="D300" s="219" t="s">
        <v>194</v>
      </c>
      <c r="E300" s="245" t="s">
        <v>1</v>
      </c>
      <c r="F300" s="246" t="s">
        <v>531</v>
      </c>
      <c r="G300" s="244"/>
      <c r="H300" s="247">
        <v>1.639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194</v>
      </c>
      <c r="AU300" s="253" t="s">
        <v>84</v>
      </c>
      <c r="AV300" s="13" t="s">
        <v>84</v>
      </c>
      <c r="AW300" s="13" t="s">
        <v>36</v>
      </c>
      <c r="AX300" s="13" t="s">
        <v>75</v>
      </c>
      <c r="AY300" s="253" t="s">
        <v>128</v>
      </c>
    </row>
    <row r="301" spans="2:51" s="13" customFormat="1" ht="12">
      <c r="B301" s="243"/>
      <c r="C301" s="244"/>
      <c r="D301" s="219" t="s">
        <v>194</v>
      </c>
      <c r="E301" s="245" t="s">
        <v>1</v>
      </c>
      <c r="F301" s="246" t="s">
        <v>532</v>
      </c>
      <c r="G301" s="244"/>
      <c r="H301" s="247">
        <v>209.604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194</v>
      </c>
      <c r="AU301" s="253" t="s">
        <v>84</v>
      </c>
      <c r="AV301" s="13" t="s">
        <v>84</v>
      </c>
      <c r="AW301" s="13" t="s">
        <v>36</v>
      </c>
      <c r="AX301" s="13" t="s">
        <v>75</v>
      </c>
      <c r="AY301" s="253" t="s">
        <v>128</v>
      </c>
    </row>
    <row r="302" spans="2:51" s="13" customFormat="1" ht="12">
      <c r="B302" s="243"/>
      <c r="C302" s="244"/>
      <c r="D302" s="219" t="s">
        <v>194</v>
      </c>
      <c r="E302" s="245" t="s">
        <v>1</v>
      </c>
      <c r="F302" s="246" t="s">
        <v>533</v>
      </c>
      <c r="G302" s="244"/>
      <c r="H302" s="247">
        <v>95.12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194</v>
      </c>
      <c r="AU302" s="253" t="s">
        <v>84</v>
      </c>
      <c r="AV302" s="13" t="s">
        <v>84</v>
      </c>
      <c r="AW302" s="13" t="s">
        <v>36</v>
      </c>
      <c r="AX302" s="13" t="s">
        <v>75</v>
      </c>
      <c r="AY302" s="253" t="s">
        <v>128</v>
      </c>
    </row>
    <row r="303" spans="2:51" s="13" customFormat="1" ht="12">
      <c r="B303" s="243"/>
      <c r="C303" s="244"/>
      <c r="D303" s="219" t="s">
        <v>194</v>
      </c>
      <c r="E303" s="245" t="s">
        <v>1</v>
      </c>
      <c r="F303" s="246" t="s">
        <v>534</v>
      </c>
      <c r="G303" s="244"/>
      <c r="H303" s="247">
        <v>81.5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194</v>
      </c>
      <c r="AU303" s="253" t="s">
        <v>84</v>
      </c>
      <c r="AV303" s="13" t="s">
        <v>84</v>
      </c>
      <c r="AW303" s="13" t="s">
        <v>36</v>
      </c>
      <c r="AX303" s="13" t="s">
        <v>75</v>
      </c>
      <c r="AY303" s="253" t="s">
        <v>128</v>
      </c>
    </row>
    <row r="304" spans="2:51" s="13" customFormat="1" ht="12">
      <c r="B304" s="243"/>
      <c r="C304" s="244"/>
      <c r="D304" s="219" t="s">
        <v>194</v>
      </c>
      <c r="E304" s="245" t="s">
        <v>1</v>
      </c>
      <c r="F304" s="246" t="s">
        <v>535</v>
      </c>
      <c r="G304" s="244"/>
      <c r="H304" s="247">
        <v>-29.806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194</v>
      </c>
      <c r="AU304" s="253" t="s">
        <v>84</v>
      </c>
      <c r="AV304" s="13" t="s">
        <v>84</v>
      </c>
      <c r="AW304" s="13" t="s">
        <v>36</v>
      </c>
      <c r="AX304" s="13" t="s">
        <v>75</v>
      </c>
      <c r="AY304" s="253" t="s">
        <v>128</v>
      </c>
    </row>
    <row r="305" spans="2:51" s="13" customFormat="1" ht="12">
      <c r="B305" s="243"/>
      <c r="C305" s="244"/>
      <c r="D305" s="219" t="s">
        <v>194</v>
      </c>
      <c r="E305" s="245" t="s">
        <v>1</v>
      </c>
      <c r="F305" s="246" t="s">
        <v>536</v>
      </c>
      <c r="G305" s="244"/>
      <c r="H305" s="247">
        <v>-44.837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194</v>
      </c>
      <c r="AU305" s="253" t="s">
        <v>84</v>
      </c>
      <c r="AV305" s="13" t="s">
        <v>84</v>
      </c>
      <c r="AW305" s="13" t="s">
        <v>36</v>
      </c>
      <c r="AX305" s="13" t="s">
        <v>75</v>
      </c>
      <c r="AY305" s="253" t="s">
        <v>128</v>
      </c>
    </row>
    <row r="306" spans="2:51" s="12" customFormat="1" ht="12">
      <c r="B306" s="233"/>
      <c r="C306" s="234"/>
      <c r="D306" s="219" t="s">
        <v>194</v>
      </c>
      <c r="E306" s="235" t="s">
        <v>1</v>
      </c>
      <c r="F306" s="236" t="s">
        <v>537</v>
      </c>
      <c r="G306" s="234"/>
      <c r="H306" s="235" t="s">
        <v>1</v>
      </c>
      <c r="I306" s="237"/>
      <c r="J306" s="234"/>
      <c r="K306" s="234"/>
      <c r="L306" s="238"/>
      <c r="M306" s="239"/>
      <c r="N306" s="240"/>
      <c r="O306" s="240"/>
      <c r="P306" s="240"/>
      <c r="Q306" s="240"/>
      <c r="R306" s="240"/>
      <c r="S306" s="240"/>
      <c r="T306" s="241"/>
      <c r="AT306" s="242" t="s">
        <v>194</v>
      </c>
      <c r="AU306" s="242" t="s">
        <v>84</v>
      </c>
      <c r="AV306" s="12" t="s">
        <v>21</v>
      </c>
      <c r="AW306" s="12" t="s">
        <v>36</v>
      </c>
      <c r="AX306" s="12" t="s">
        <v>75</v>
      </c>
      <c r="AY306" s="242" t="s">
        <v>128</v>
      </c>
    </row>
    <row r="307" spans="2:51" s="13" customFormat="1" ht="12">
      <c r="B307" s="243"/>
      <c r="C307" s="244"/>
      <c r="D307" s="219" t="s">
        <v>194</v>
      </c>
      <c r="E307" s="245" t="s">
        <v>1</v>
      </c>
      <c r="F307" s="246" t="s">
        <v>538</v>
      </c>
      <c r="G307" s="244"/>
      <c r="H307" s="247">
        <v>-112.086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AT307" s="253" t="s">
        <v>194</v>
      </c>
      <c r="AU307" s="253" t="s">
        <v>84</v>
      </c>
      <c r="AV307" s="13" t="s">
        <v>84</v>
      </c>
      <c r="AW307" s="13" t="s">
        <v>36</v>
      </c>
      <c r="AX307" s="13" t="s">
        <v>75</v>
      </c>
      <c r="AY307" s="253" t="s">
        <v>128</v>
      </c>
    </row>
    <row r="308" spans="2:51" s="12" customFormat="1" ht="12">
      <c r="B308" s="233"/>
      <c r="C308" s="234"/>
      <c r="D308" s="219" t="s">
        <v>194</v>
      </c>
      <c r="E308" s="235" t="s">
        <v>1</v>
      </c>
      <c r="F308" s="236" t="s">
        <v>539</v>
      </c>
      <c r="G308" s="234"/>
      <c r="H308" s="235" t="s">
        <v>1</v>
      </c>
      <c r="I308" s="237"/>
      <c r="J308" s="234"/>
      <c r="K308" s="234"/>
      <c r="L308" s="238"/>
      <c r="M308" s="239"/>
      <c r="N308" s="240"/>
      <c r="O308" s="240"/>
      <c r="P308" s="240"/>
      <c r="Q308" s="240"/>
      <c r="R308" s="240"/>
      <c r="S308" s="240"/>
      <c r="T308" s="241"/>
      <c r="AT308" s="242" t="s">
        <v>194</v>
      </c>
      <c r="AU308" s="242" t="s">
        <v>84</v>
      </c>
      <c r="AV308" s="12" t="s">
        <v>21</v>
      </c>
      <c r="AW308" s="12" t="s">
        <v>36</v>
      </c>
      <c r="AX308" s="12" t="s">
        <v>75</v>
      </c>
      <c r="AY308" s="242" t="s">
        <v>128</v>
      </c>
    </row>
    <row r="309" spans="2:51" s="13" customFormat="1" ht="12">
      <c r="B309" s="243"/>
      <c r="C309" s="244"/>
      <c r="D309" s="219" t="s">
        <v>194</v>
      </c>
      <c r="E309" s="245" t="s">
        <v>1</v>
      </c>
      <c r="F309" s="246" t="s">
        <v>540</v>
      </c>
      <c r="G309" s="244"/>
      <c r="H309" s="247">
        <v>-212.923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194</v>
      </c>
      <c r="AU309" s="253" t="s">
        <v>84</v>
      </c>
      <c r="AV309" s="13" t="s">
        <v>84</v>
      </c>
      <c r="AW309" s="13" t="s">
        <v>36</v>
      </c>
      <c r="AX309" s="13" t="s">
        <v>75</v>
      </c>
      <c r="AY309" s="253" t="s">
        <v>128</v>
      </c>
    </row>
    <row r="310" spans="2:51" s="14" customFormat="1" ht="12">
      <c r="B310" s="254"/>
      <c r="C310" s="255"/>
      <c r="D310" s="219" t="s">
        <v>194</v>
      </c>
      <c r="E310" s="256" t="s">
        <v>1</v>
      </c>
      <c r="F310" s="257" t="s">
        <v>210</v>
      </c>
      <c r="G310" s="255"/>
      <c r="H310" s="258">
        <v>357.063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194</v>
      </c>
      <c r="AU310" s="264" t="s">
        <v>84</v>
      </c>
      <c r="AV310" s="14" t="s">
        <v>145</v>
      </c>
      <c r="AW310" s="14" t="s">
        <v>36</v>
      </c>
      <c r="AX310" s="14" t="s">
        <v>21</v>
      </c>
      <c r="AY310" s="264" t="s">
        <v>128</v>
      </c>
    </row>
    <row r="311" spans="2:65" s="1" customFormat="1" ht="20.4" customHeight="1">
      <c r="B311" s="37"/>
      <c r="C311" s="207" t="s">
        <v>541</v>
      </c>
      <c r="D311" s="207" t="s">
        <v>129</v>
      </c>
      <c r="E311" s="208" t="s">
        <v>542</v>
      </c>
      <c r="F311" s="209" t="s">
        <v>543</v>
      </c>
      <c r="G311" s="210" t="s">
        <v>199</v>
      </c>
      <c r="H311" s="211">
        <v>212.923</v>
      </c>
      <c r="I311" s="212"/>
      <c r="J311" s="213">
        <f>ROUND(I311*H311,2)</f>
        <v>0</v>
      </c>
      <c r="K311" s="209" t="s">
        <v>133</v>
      </c>
      <c r="L311" s="42"/>
      <c r="M311" s="214" t="s">
        <v>1</v>
      </c>
      <c r="N311" s="215" t="s">
        <v>46</v>
      </c>
      <c r="O311" s="78"/>
      <c r="P311" s="216">
        <f>O311*H311</f>
        <v>0</v>
      </c>
      <c r="Q311" s="216">
        <v>0</v>
      </c>
      <c r="R311" s="216">
        <f>Q311*H311</f>
        <v>0</v>
      </c>
      <c r="S311" s="216">
        <v>0.061</v>
      </c>
      <c r="T311" s="217">
        <f>S311*H311</f>
        <v>12.988303</v>
      </c>
      <c r="AR311" s="16" t="s">
        <v>145</v>
      </c>
      <c r="AT311" s="16" t="s">
        <v>129</v>
      </c>
      <c r="AU311" s="16" t="s">
        <v>84</v>
      </c>
      <c r="AY311" s="16" t="s">
        <v>128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6" t="s">
        <v>21</v>
      </c>
      <c r="BK311" s="218">
        <f>ROUND(I311*H311,2)</f>
        <v>0</v>
      </c>
      <c r="BL311" s="16" t="s">
        <v>145</v>
      </c>
      <c r="BM311" s="16" t="s">
        <v>544</v>
      </c>
    </row>
    <row r="312" spans="2:51" s="12" customFormat="1" ht="12">
      <c r="B312" s="233"/>
      <c r="C312" s="234"/>
      <c r="D312" s="219" t="s">
        <v>194</v>
      </c>
      <c r="E312" s="235" t="s">
        <v>1</v>
      </c>
      <c r="F312" s="236" t="s">
        <v>539</v>
      </c>
      <c r="G312" s="234"/>
      <c r="H312" s="235" t="s">
        <v>1</v>
      </c>
      <c r="I312" s="237"/>
      <c r="J312" s="234"/>
      <c r="K312" s="234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194</v>
      </c>
      <c r="AU312" s="242" t="s">
        <v>84</v>
      </c>
      <c r="AV312" s="12" t="s">
        <v>21</v>
      </c>
      <c r="AW312" s="12" t="s">
        <v>36</v>
      </c>
      <c r="AX312" s="12" t="s">
        <v>75</v>
      </c>
      <c r="AY312" s="242" t="s">
        <v>128</v>
      </c>
    </row>
    <row r="313" spans="2:51" s="13" customFormat="1" ht="12">
      <c r="B313" s="243"/>
      <c r="C313" s="244"/>
      <c r="D313" s="219" t="s">
        <v>194</v>
      </c>
      <c r="E313" s="245" t="s">
        <v>1</v>
      </c>
      <c r="F313" s="246" t="s">
        <v>545</v>
      </c>
      <c r="G313" s="244"/>
      <c r="H313" s="247">
        <v>134.946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194</v>
      </c>
      <c r="AU313" s="253" t="s">
        <v>84</v>
      </c>
      <c r="AV313" s="13" t="s">
        <v>84</v>
      </c>
      <c r="AW313" s="13" t="s">
        <v>36</v>
      </c>
      <c r="AX313" s="13" t="s">
        <v>75</v>
      </c>
      <c r="AY313" s="253" t="s">
        <v>128</v>
      </c>
    </row>
    <row r="314" spans="2:51" s="13" customFormat="1" ht="12">
      <c r="B314" s="243"/>
      <c r="C314" s="244"/>
      <c r="D314" s="219" t="s">
        <v>194</v>
      </c>
      <c r="E314" s="245" t="s">
        <v>1</v>
      </c>
      <c r="F314" s="246" t="s">
        <v>531</v>
      </c>
      <c r="G314" s="244"/>
      <c r="H314" s="247">
        <v>1.639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194</v>
      </c>
      <c r="AU314" s="253" t="s">
        <v>84</v>
      </c>
      <c r="AV314" s="13" t="s">
        <v>84</v>
      </c>
      <c r="AW314" s="13" t="s">
        <v>36</v>
      </c>
      <c r="AX314" s="13" t="s">
        <v>75</v>
      </c>
      <c r="AY314" s="253" t="s">
        <v>128</v>
      </c>
    </row>
    <row r="315" spans="2:51" s="13" customFormat="1" ht="12">
      <c r="B315" s="243"/>
      <c r="C315" s="244"/>
      <c r="D315" s="219" t="s">
        <v>194</v>
      </c>
      <c r="E315" s="245" t="s">
        <v>1</v>
      </c>
      <c r="F315" s="246" t="s">
        <v>546</v>
      </c>
      <c r="G315" s="244"/>
      <c r="H315" s="247">
        <v>76.685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AT315" s="253" t="s">
        <v>194</v>
      </c>
      <c r="AU315" s="253" t="s">
        <v>84</v>
      </c>
      <c r="AV315" s="13" t="s">
        <v>84</v>
      </c>
      <c r="AW315" s="13" t="s">
        <v>36</v>
      </c>
      <c r="AX315" s="13" t="s">
        <v>75</v>
      </c>
      <c r="AY315" s="253" t="s">
        <v>128</v>
      </c>
    </row>
    <row r="316" spans="2:51" s="13" customFormat="1" ht="12">
      <c r="B316" s="243"/>
      <c r="C316" s="244"/>
      <c r="D316" s="219" t="s">
        <v>194</v>
      </c>
      <c r="E316" s="245" t="s">
        <v>1</v>
      </c>
      <c r="F316" s="246" t="s">
        <v>547</v>
      </c>
      <c r="G316" s="244"/>
      <c r="H316" s="247">
        <v>29.1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194</v>
      </c>
      <c r="AU316" s="253" t="s">
        <v>84</v>
      </c>
      <c r="AV316" s="13" t="s">
        <v>84</v>
      </c>
      <c r="AW316" s="13" t="s">
        <v>36</v>
      </c>
      <c r="AX316" s="13" t="s">
        <v>75</v>
      </c>
      <c r="AY316" s="253" t="s">
        <v>128</v>
      </c>
    </row>
    <row r="317" spans="2:51" s="13" customFormat="1" ht="12">
      <c r="B317" s="243"/>
      <c r="C317" s="244"/>
      <c r="D317" s="219" t="s">
        <v>194</v>
      </c>
      <c r="E317" s="245" t="s">
        <v>1</v>
      </c>
      <c r="F317" s="246" t="s">
        <v>548</v>
      </c>
      <c r="G317" s="244"/>
      <c r="H317" s="247">
        <v>-19.731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AT317" s="253" t="s">
        <v>194</v>
      </c>
      <c r="AU317" s="253" t="s">
        <v>84</v>
      </c>
      <c r="AV317" s="13" t="s">
        <v>84</v>
      </c>
      <c r="AW317" s="13" t="s">
        <v>36</v>
      </c>
      <c r="AX317" s="13" t="s">
        <v>75</v>
      </c>
      <c r="AY317" s="253" t="s">
        <v>128</v>
      </c>
    </row>
    <row r="318" spans="2:51" s="13" customFormat="1" ht="12">
      <c r="B318" s="243"/>
      <c r="C318" s="244"/>
      <c r="D318" s="219" t="s">
        <v>194</v>
      </c>
      <c r="E318" s="245" t="s">
        <v>1</v>
      </c>
      <c r="F318" s="246" t="s">
        <v>549</v>
      </c>
      <c r="G318" s="244"/>
      <c r="H318" s="247">
        <v>-9.716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AT318" s="253" t="s">
        <v>194</v>
      </c>
      <c r="AU318" s="253" t="s">
        <v>84</v>
      </c>
      <c r="AV318" s="13" t="s">
        <v>84</v>
      </c>
      <c r="AW318" s="13" t="s">
        <v>36</v>
      </c>
      <c r="AX318" s="13" t="s">
        <v>75</v>
      </c>
      <c r="AY318" s="253" t="s">
        <v>128</v>
      </c>
    </row>
    <row r="319" spans="2:51" s="14" customFormat="1" ht="12">
      <c r="B319" s="254"/>
      <c r="C319" s="255"/>
      <c r="D319" s="219" t="s">
        <v>194</v>
      </c>
      <c r="E319" s="256" t="s">
        <v>1</v>
      </c>
      <c r="F319" s="257" t="s">
        <v>210</v>
      </c>
      <c r="G319" s="255"/>
      <c r="H319" s="258">
        <v>212.923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AT319" s="264" t="s">
        <v>194</v>
      </c>
      <c r="AU319" s="264" t="s">
        <v>84</v>
      </c>
      <c r="AV319" s="14" t="s">
        <v>145</v>
      </c>
      <c r="AW319" s="14" t="s">
        <v>36</v>
      </c>
      <c r="AX319" s="14" t="s">
        <v>21</v>
      </c>
      <c r="AY319" s="264" t="s">
        <v>128</v>
      </c>
    </row>
    <row r="320" spans="2:65" s="1" customFormat="1" ht="20.4" customHeight="1">
      <c r="B320" s="37"/>
      <c r="C320" s="207" t="s">
        <v>550</v>
      </c>
      <c r="D320" s="207" t="s">
        <v>129</v>
      </c>
      <c r="E320" s="208" t="s">
        <v>551</v>
      </c>
      <c r="F320" s="209" t="s">
        <v>552</v>
      </c>
      <c r="G320" s="210" t="s">
        <v>439</v>
      </c>
      <c r="H320" s="211">
        <v>1.167</v>
      </c>
      <c r="I320" s="212"/>
      <c r="J320" s="213">
        <f>ROUND(I320*H320,2)</f>
        <v>0</v>
      </c>
      <c r="K320" s="209" t="s">
        <v>133</v>
      </c>
      <c r="L320" s="42"/>
      <c r="M320" s="214" t="s">
        <v>1</v>
      </c>
      <c r="N320" s="215" t="s">
        <v>46</v>
      </c>
      <c r="O320" s="78"/>
      <c r="P320" s="216">
        <f>O320*H320</f>
        <v>0</v>
      </c>
      <c r="Q320" s="216">
        <v>0.04737</v>
      </c>
      <c r="R320" s="216">
        <f>Q320*H320</f>
        <v>0.05528079</v>
      </c>
      <c r="S320" s="216">
        <v>0</v>
      </c>
      <c r="T320" s="217">
        <f>S320*H320</f>
        <v>0</v>
      </c>
      <c r="AR320" s="16" t="s">
        <v>145</v>
      </c>
      <c r="AT320" s="16" t="s">
        <v>129</v>
      </c>
      <c r="AU320" s="16" t="s">
        <v>84</v>
      </c>
      <c r="AY320" s="16" t="s">
        <v>128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6" t="s">
        <v>21</v>
      </c>
      <c r="BK320" s="218">
        <f>ROUND(I320*H320,2)</f>
        <v>0</v>
      </c>
      <c r="BL320" s="16" t="s">
        <v>145</v>
      </c>
      <c r="BM320" s="16" t="s">
        <v>553</v>
      </c>
    </row>
    <row r="321" spans="2:47" s="1" customFormat="1" ht="12">
      <c r="B321" s="37"/>
      <c r="C321" s="38"/>
      <c r="D321" s="219" t="s">
        <v>136</v>
      </c>
      <c r="E321" s="38"/>
      <c r="F321" s="220" t="s">
        <v>554</v>
      </c>
      <c r="G321" s="38"/>
      <c r="H321" s="38"/>
      <c r="I321" s="142"/>
      <c r="J321" s="38"/>
      <c r="K321" s="38"/>
      <c r="L321" s="42"/>
      <c r="M321" s="221"/>
      <c r="N321" s="78"/>
      <c r="O321" s="78"/>
      <c r="P321" s="78"/>
      <c r="Q321" s="78"/>
      <c r="R321" s="78"/>
      <c r="S321" s="78"/>
      <c r="T321" s="79"/>
      <c r="AT321" s="16" t="s">
        <v>136</v>
      </c>
      <c r="AU321" s="16" t="s">
        <v>84</v>
      </c>
    </row>
    <row r="322" spans="2:51" s="12" customFormat="1" ht="12">
      <c r="B322" s="233"/>
      <c r="C322" s="234"/>
      <c r="D322" s="219" t="s">
        <v>194</v>
      </c>
      <c r="E322" s="235" t="s">
        <v>1</v>
      </c>
      <c r="F322" s="236" t="s">
        <v>555</v>
      </c>
      <c r="G322" s="234"/>
      <c r="H322" s="235" t="s">
        <v>1</v>
      </c>
      <c r="I322" s="237"/>
      <c r="J322" s="234"/>
      <c r="K322" s="234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194</v>
      </c>
      <c r="AU322" s="242" t="s">
        <v>84</v>
      </c>
      <c r="AV322" s="12" t="s">
        <v>21</v>
      </c>
      <c r="AW322" s="12" t="s">
        <v>36</v>
      </c>
      <c r="AX322" s="12" t="s">
        <v>75</v>
      </c>
      <c r="AY322" s="242" t="s">
        <v>128</v>
      </c>
    </row>
    <row r="323" spans="2:51" s="13" customFormat="1" ht="12">
      <c r="B323" s="243"/>
      <c r="C323" s="244"/>
      <c r="D323" s="219" t="s">
        <v>194</v>
      </c>
      <c r="E323" s="245" t="s">
        <v>1</v>
      </c>
      <c r="F323" s="246" t="s">
        <v>556</v>
      </c>
      <c r="G323" s="244"/>
      <c r="H323" s="247">
        <v>1.167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194</v>
      </c>
      <c r="AU323" s="253" t="s">
        <v>84</v>
      </c>
      <c r="AV323" s="13" t="s">
        <v>84</v>
      </c>
      <c r="AW323" s="13" t="s">
        <v>36</v>
      </c>
      <c r="AX323" s="13" t="s">
        <v>21</v>
      </c>
      <c r="AY323" s="253" t="s">
        <v>128</v>
      </c>
    </row>
    <row r="324" spans="2:63" s="10" customFormat="1" ht="22.8" customHeight="1">
      <c r="B324" s="193"/>
      <c r="C324" s="194"/>
      <c r="D324" s="195" t="s">
        <v>74</v>
      </c>
      <c r="E324" s="231" t="s">
        <v>557</v>
      </c>
      <c r="F324" s="231" t="s">
        <v>558</v>
      </c>
      <c r="G324" s="194"/>
      <c r="H324" s="194"/>
      <c r="I324" s="197"/>
      <c r="J324" s="232">
        <f>BK324</f>
        <v>0</v>
      </c>
      <c r="K324" s="194"/>
      <c r="L324" s="199"/>
      <c r="M324" s="200"/>
      <c r="N324" s="201"/>
      <c r="O324" s="201"/>
      <c r="P324" s="202">
        <f>SUM(P325:P336)</f>
        <v>0</v>
      </c>
      <c r="Q324" s="201"/>
      <c r="R324" s="202">
        <f>SUM(R325:R336)</f>
        <v>0</v>
      </c>
      <c r="S324" s="201"/>
      <c r="T324" s="203">
        <f>SUM(T325:T336)</f>
        <v>0</v>
      </c>
      <c r="AR324" s="204" t="s">
        <v>21</v>
      </c>
      <c r="AT324" s="205" t="s">
        <v>74</v>
      </c>
      <c r="AU324" s="205" t="s">
        <v>21</v>
      </c>
      <c r="AY324" s="204" t="s">
        <v>128</v>
      </c>
      <c r="BK324" s="206">
        <f>SUM(BK325:BK336)</f>
        <v>0</v>
      </c>
    </row>
    <row r="325" spans="2:65" s="1" customFormat="1" ht="20.4" customHeight="1">
      <c r="B325" s="37"/>
      <c r="C325" s="207" t="s">
        <v>559</v>
      </c>
      <c r="D325" s="207" t="s">
        <v>129</v>
      </c>
      <c r="E325" s="208" t="s">
        <v>560</v>
      </c>
      <c r="F325" s="209" t="s">
        <v>561</v>
      </c>
      <c r="G325" s="210" t="s">
        <v>218</v>
      </c>
      <c r="H325" s="211">
        <v>166.23</v>
      </c>
      <c r="I325" s="212"/>
      <c r="J325" s="213">
        <f>ROUND(I325*H325,2)</f>
        <v>0</v>
      </c>
      <c r="K325" s="209" t="s">
        <v>133</v>
      </c>
      <c r="L325" s="42"/>
      <c r="M325" s="214" t="s">
        <v>1</v>
      </c>
      <c r="N325" s="215" t="s">
        <v>46</v>
      </c>
      <c r="O325" s="78"/>
      <c r="P325" s="216">
        <f>O325*H325</f>
        <v>0</v>
      </c>
      <c r="Q325" s="216">
        <v>0</v>
      </c>
      <c r="R325" s="216">
        <f>Q325*H325</f>
        <v>0</v>
      </c>
      <c r="S325" s="216">
        <v>0</v>
      </c>
      <c r="T325" s="217">
        <f>S325*H325</f>
        <v>0</v>
      </c>
      <c r="AR325" s="16" t="s">
        <v>145</v>
      </c>
      <c r="AT325" s="16" t="s">
        <v>129</v>
      </c>
      <c r="AU325" s="16" t="s">
        <v>84</v>
      </c>
      <c r="AY325" s="16" t="s">
        <v>128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6" t="s">
        <v>21</v>
      </c>
      <c r="BK325" s="218">
        <f>ROUND(I325*H325,2)</f>
        <v>0</v>
      </c>
      <c r="BL325" s="16" t="s">
        <v>145</v>
      </c>
      <c r="BM325" s="16" t="s">
        <v>562</v>
      </c>
    </row>
    <row r="326" spans="2:65" s="1" customFormat="1" ht="20.4" customHeight="1">
      <c r="B326" s="37"/>
      <c r="C326" s="207" t="s">
        <v>563</v>
      </c>
      <c r="D326" s="207" t="s">
        <v>129</v>
      </c>
      <c r="E326" s="208" t="s">
        <v>564</v>
      </c>
      <c r="F326" s="209" t="s">
        <v>565</v>
      </c>
      <c r="G326" s="210" t="s">
        <v>218</v>
      </c>
      <c r="H326" s="211">
        <v>166.23</v>
      </c>
      <c r="I326" s="212"/>
      <c r="J326" s="213">
        <f>ROUND(I326*H326,2)</f>
        <v>0</v>
      </c>
      <c r="K326" s="209" t="s">
        <v>133</v>
      </c>
      <c r="L326" s="42"/>
      <c r="M326" s="214" t="s">
        <v>1</v>
      </c>
      <c r="N326" s="215" t="s">
        <v>46</v>
      </c>
      <c r="O326" s="78"/>
      <c r="P326" s="216">
        <f>O326*H326</f>
        <v>0</v>
      </c>
      <c r="Q326" s="216">
        <v>0</v>
      </c>
      <c r="R326" s="216">
        <f>Q326*H326</f>
        <v>0</v>
      </c>
      <c r="S326" s="216">
        <v>0</v>
      </c>
      <c r="T326" s="217">
        <f>S326*H326</f>
        <v>0</v>
      </c>
      <c r="AR326" s="16" t="s">
        <v>145</v>
      </c>
      <c r="AT326" s="16" t="s">
        <v>129</v>
      </c>
      <c r="AU326" s="16" t="s">
        <v>84</v>
      </c>
      <c r="AY326" s="16" t="s">
        <v>128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6" t="s">
        <v>21</v>
      </c>
      <c r="BK326" s="218">
        <f>ROUND(I326*H326,2)</f>
        <v>0</v>
      </c>
      <c r="BL326" s="16" t="s">
        <v>145</v>
      </c>
      <c r="BM326" s="16" t="s">
        <v>566</v>
      </c>
    </row>
    <row r="327" spans="2:47" s="1" customFormat="1" ht="12">
      <c r="B327" s="37"/>
      <c r="C327" s="38"/>
      <c r="D327" s="219" t="s">
        <v>136</v>
      </c>
      <c r="E327" s="38"/>
      <c r="F327" s="220" t="s">
        <v>567</v>
      </c>
      <c r="G327" s="38"/>
      <c r="H327" s="38"/>
      <c r="I327" s="142"/>
      <c r="J327" s="38"/>
      <c r="K327" s="38"/>
      <c r="L327" s="42"/>
      <c r="M327" s="221"/>
      <c r="N327" s="78"/>
      <c r="O327" s="78"/>
      <c r="P327" s="78"/>
      <c r="Q327" s="78"/>
      <c r="R327" s="78"/>
      <c r="S327" s="78"/>
      <c r="T327" s="79"/>
      <c r="AT327" s="16" t="s">
        <v>136</v>
      </c>
      <c r="AU327" s="16" t="s">
        <v>84</v>
      </c>
    </row>
    <row r="328" spans="2:65" s="1" customFormat="1" ht="20.4" customHeight="1">
      <c r="B328" s="37"/>
      <c r="C328" s="207" t="s">
        <v>568</v>
      </c>
      <c r="D328" s="207" t="s">
        <v>129</v>
      </c>
      <c r="E328" s="208" t="s">
        <v>569</v>
      </c>
      <c r="F328" s="209" t="s">
        <v>570</v>
      </c>
      <c r="G328" s="210" t="s">
        <v>218</v>
      </c>
      <c r="H328" s="211">
        <v>1662.3</v>
      </c>
      <c r="I328" s="212"/>
      <c r="J328" s="213">
        <f>ROUND(I328*H328,2)</f>
        <v>0</v>
      </c>
      <c r="K328" s="209" t="s">
        <v>133</v>
      </c>
      <c r="L328" s="42"/>
      <c r="M328" s="214" t="s">
        <v>1</v>
      </c>
      <c r="N328" s="215" t="s">
        <v>46</v>
      </c>
      <c r="O328" s="78"/>
      <c r="P328" s="216">
        <f>O328*H328</f>
        <v>0</v>
      </c>
      <c r="Q328" s="216">
        <v>0</v>
      </c>
      <c r="R328" s="216">
        <f>Q328*H328</f>
        <v>0</v>
      </c>
      <c r="S328" s="216">
        <v>0</v>
      </c>
      <c r="T328" s="217">
        <f>S328*H328</f>
        <v>0</v>
      </c>
      <c r="AR328" s="16" t="s">
        <v>145</v>
      </c>
      <c r="AT328" s="16" t="s">
        <v>129</v>
      </c>
      <c r="AU328" s="16" t="s">
        <v>84</v>
      </c>
      <c r="AY328" s="16" t="s">
        <v>128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6" t="s">
        <v>21</v>
      </c>
      <c r="BK328" s="218">
        <f>ROUND(I328*H328,2)</f>
        <v>0</v>
      </c>
      <c r="BL328" s="16" t="s">
        <v>145</v>
      </c>
      <c r="BM328" s="16" t="s">
        <v>571</v>
      </c>
    </row>
    <row r="329" spans="2:47" s="1" customFormat="1" ht="12">
      <c r="B329" s="37"/>
      <c r="C329" s="38"/>
      <c r="D329" s="219" t="s">
        <v>136</v>
      </c>
      <c r="E329" s="38"/>
      <c r="F329" s="220" t="s">
        <v>572</v>
      </c>
      <c r="G329" s="38"/>
      <c r="H329" s="38"/>
      <c r="I329" s="142"/>
      <c r="J329" s="38"/>
      <c r="K329" s="38"/>
      <c r="L329" s="42"/>
      <c r="M329" s="221"/>
      <c r="N329" s="78"/>
      <c r="O329" s="78"/>
      <c r="P329" s="78"/>
      <c r="Q329" s="78"/>
      <c r="R329" s="78"/>
      <c r="S329" s="78"/>
      <c r="T329" s="79"/>
      <c r="AT329" s="16" t="s">
        <v>136</v>
      </c>
      <c r="AU329" s="16" t="s">
        <v>84</v>
      </c>
    </row>
    <row r="330" spans="2:51" s="13" customFormat="1" ht="12">
      <c r="B330" s="243"/>
      <c r="C330" s="244"/>
      <c r="D330" s="219" t="s">
        <v>194</v>
      </c>
      <c r="E330" s="244"/>
      <c r="F330" s="246" t="s">
        <v>573</v>
      </c>
      <c r="G330" s="244"/>
      <c r="H330" s="247">
        <v>1662.3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AT330" s="253" t="s">
        <v>194</v>
      </c>
      <c r="AU330" s="253" t="s">
        <v>84</v>
      </c>
      <c r="AV330" s="13" t="s">
        <v>84</v>
      </c>
      <c r="AW330" s="13" t="s">
        <v>4</v>
      </c>
      <c r="AX330" s="13" t="s">
        <v>21</v>
      </c>
      <c r="AY330" s="253" t="s">
        <v>128</v>
      </c>
    </row>
    <row r="331" spans="2:65" s="1" customFormat="1" ht="20.4" customHeight="1">
      <c r="B331" s="37"/>
      <c r="C331" s="207" t="s">
        <v>574</v>
      </c>
      <c r="D331" s="207" t="s">
        <v>129</v>
      </c>
      <c r="E331" s="208" t="s">
        <v>575</v>
      </c>
      <c r="F331" s="209" t="s">
        <v>576</v>
      </c>
      <c r="G331" s="210" t="s">
        <v>218</v>
      </c>
      <c r="H331" s="211">
        <v>59.247</v>
      </c>
      <c r="I331" s="212"/>
      <c r="J331" s="213">
        <f>ROUND(I331*H331,2)</f>
        <v>0</v>
      </c>
      <c r="K331" s="209" t="s">
        <v>133</v>
      </c>
      <c r="L331" s="42"/>
      <c r="M331" s="214" t="s">
        <v>1</v>
      </c>
      <c r="N331" s="215" t="s">
        <v>46</v>
      </c>
      <c r="O331" s="78"/>
      <c r="P331" s="216">
        <f>O331*H331</f>
        <v>0</v>
      </c>
      <c r="Q331" s="216">
        <v>0</v>
      </c>
      <c r="R331" s="216">
        <f>Q331*H331</f>
        <v>0</v>
      </c>
      <c r="S331" s="216">
        <v>0</v>
      </c>
      <c r="T331" s="217">
        <f>S331*H331</f>
        <v>0</v>
      </c>
      <c r="AR331" s="16" t="s">
        <v>145</v>
      </c>
      <c r="AT331" s="16" t="s">
        <v>129</v>
      </c>
      <c r="AU331" s="16" t="s">
        <v>84</v>
      </c>
      <c r="AY331" s="16" t="s">
        <v>128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6" t="s">
        <v>21</v>
      </c>
      <c r="BK331" s="218">
        <f>ROUND(I331*H331,2)</f>
        <v>0</v>
      </c>
      <c r="BL331" s="16" t="s">
        <v>145</v>
      </c>
      <c r="BM331" s="16" t="s">
        <v>577</v>
      </c>
    </row>
    <row r="332" spans="2:47" s="1" customFormat="1" ht="12">
      <c r="B332" s="37"/>
      <c r="C332" s="38"/>
      <c r="D332" s="219" t="s">
        <v>136</v>
      </c>
      <c r="E332" s="38"/>
      <c r="F332" s="220" t="s">
        <v>578</v>
      </c>
      <c r="G332" s="38"/>
      <c r="H332" s="38"/>
      <c r="I332" s="142"/>
      <c r="J332" s="38"/>
      <c r="K332" s="38"/>
      <c r="L332" s="42"/>
      <c r="M332" s="221"/>
      <c r="N332" s="78"/>
      <c r="O332" s="78"/>
      <c r="P332" s="78"/>
      <c r="Q332" s="78"/>
      <c r="R332" s="78"/>
      <c r="S332" s="78"/>
      <c r="T332" s="79"/>
      <c r="AT332" s="16" t="s">
        <v>136</v>
      </c>
      <c r="AU332" s="16" t="s">
        <v>84</v>
      </c>
    </row>
    <row r="333" spans="2:65" s="1" customFormat="1" ht="20.4" customHeight="1">
      <c r="B333" s="37"/>
      <c r="C333" s="207" t="s">
        <v>579</v>
      </c>
      <c r="D333" s="207" t="s">
        <v>129</v>
      </c>
      <c r="E333" s="208" t="s">
        <v>580</v>
      </c>
      <c r="F333" s="209" t="s">
        <v>581</v>
      </c>
      <c r="G333" s="210" t="s">
        <v>218</v>
      </c>
      <c r="H333" s="211">
        <v>102.58</v>
      </c>
      <c r="I333" s="212"/>
      <c r="J333" s="213">
        <f>ROUND(I333*H333,2)</f>
        <v>0</v>
      </c>
      <c r="K333" s="209" t="s">
        <v>133</v>
      </c>
      <c r="L333" s="42"/>
      <c r="M333" s="214" t="s">
        <v>1</v>
      </c>
      <c r="N333" s="215" t="s">
        <v>46</v>
      </c>
      <c r="O333" s="78"/>
      <c r="P333" s="216">
        <f>O333*H333</f>
        <v>0</v>
      </c>
      <c r="Q333" s="216">
        <v>0</v>
      </c>
      <c r="R333" s="216">
        <f>Q333*H333</f>
        <v>0</v>
      </c>
      <c r="S333" s="216">
        <v>0</v>
      </c>
      <c r="T333" s="217">
        <f>S333*H333</f>
        <v>0</v>
      </c>
      <c r="AR333" s="16" t="s">
        <v>145</v>
      </c>
      <c r="AT333" s="16" t="s">
        <v>129</v>
      </c>
      <c r="AU333" s="16" t="s">
        <v>84</v>
      </c>
      <c r="AY333" s="16" t="s">
        <v>128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6" t="s">
        <v>21</v>
      </c>
      <c r="BK333" s="218">
        <f>ROUND(I333*H333,2)</f>
        <v>0</v>
      </c>
      <c r="BL333" s="16" t="s">
        <v>145</v>
      </c>
      <c r="BM333" s="16" t="s">
        <v>582</v>
      </c>
    </row>
    <row r="334" spans="2:47" s="1" customFormat="1" ht="12">
      <c r="B334" s="37"/>
      <c r="C334" s="38"/>
      <c r="D334" s="219" t="s">
        <v>136</v>
      </c>
      <c r="E334" s="38"/>
      <c r="F334" s="220" t="s">
        <v>583</v>
      </c>
      <c r="G334" s="38"/>
      <c r="H334" s="38"/>
      <c r="I334" s="142"/>
      <c r="J334" s="38"/>
      <c r="K334" s="38"/>
      <c r="L334" s="42"/>
      <c r="M334" s="221"/>
      <c r="N334" s="78"/>
      <c r="O334" s="78"/>
      <c r="P334" s="78"/>
      <c r="Q334" s="78"/>
      <c r="R334" s="78"/>
      <c r="S334" s="78"/>
      <c r="T334" s="79"/>
      <c r="AT334" s="16" t="s">
        <v>136</v>
      </c>
      <c r="AU334" s="16" t="s">
        <v>84</v>
      </c>
    </row>
    <row r="335" spans="2:65" s="1" customFormat="1" ht="20.4" customHeight="1">
      <c r="B335" s="37"/>
      <c r="C335" s="207" t="s">
        <v>584</v>
      </c>
      <c r="D335" s="207" t="s">
        <v>129</v>
      </c>
      <c r="E335" s="208" t="s">
        <v>585</v>
      </c>
      <c r="F335" s="209" t="s">
        <v>586</v>
      </c>
      <c r="G335" s="210" t="s">
        <v>218</v>
      </c>
      <c r="H335" s="211">
        <v>4.403</v>
      </c>
      <c r="I335" s="212"/>
      <c r="J335" s="213">
        <f>ROUND(I335*H335,2)</f>
        <v>0</v>
      </c>
      <c r="K335" s="209" t="s">
        <v>133</v>
      </c>
      <c r="L335" s="42"/>
      <c r="M335" s="214" t="s">
        <v>1</v>
      </c>
      <c r="N335" s="215" t="s">
        <v>46</v>
      </c>
      <c r="O335" s="78"/>
      <c r="P335" s="216">
        <f>O335*H335</f>
        <v>0</v>
      </c>
      <c r="Q335" s="216">
        <v>0</v>
      </c>
      <c r="R335" s="216">
        <f>Q335*H335</f>
        <v>0</v>
      </c>
      <c r="S335" s="216">
        <v>0</v>
      </c>
      <c r="T335" s="217">
        <f>S335*H335</f>
        <v>0</v>
      </c>
      <c r="AR335" s="16" t="s">
        <v>145</v>
      </c>
      <c r="AT335" s="16" t="s">
        <v>129</v>
      </c>
      <c r="AU335" s="16" t="s">
        <v>84</v>
      </c>
      <c r="AY335" s="16" t="s">
        <v>128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6" t="s">
        <v>21</v>
      </c>
      <c r="BK335" s="218">
        <f>ROUND(I335*H335,2)</f>
        <v>0</v>
      </c>
      <c r="BL335" s="16" t="s">
        <v>145</v>
      </c>
      <c r="BM335" s="16" t="s">
        <v>587</v>
      </c>
    </row>
    <row r="336" spans="2:47" s="1" customFormat="1" ht="12">
      <c r="B336" s="37"/>
      <c r="C336" s="38"/>
      <c r="D336" s="219" t="s">
        <v>136</v>
      </c>
      <c r="E336" s="38"/>
      <c r="F336" s="220" t="s">
        <v>588</v>
      </c>
      <c r="G336" s="38"/>
      <c r="H336" s="38"/>
      <c r="I336" s="142"/>
      <c r="J336" s="38"/>
      <c r="K336" s="38"/>
      <c r="L336" s="42"/>
      <c r="M336" s="221"/>
      <c r="N336" s="78"/>
      <c r="O336" s="78"/>
      <c r="P336" s="78"/>
      <c r="Q336" s="78"/>
      <c r="R336" s="78"/>
      <c r="S336" s="78"/>
      <c r="T336" s="79"/>
      <c r="AT336" s="16" t="s">
        <v>136</v>
      </c>
      <c r="AU336" s="16" t="s">
        <v>84</v>
      </c>
    </row>
    <row r="337" spans="2:63" s="10" customFormat="1" ht="22.8" customHeight="1">
      <c r="B337" s="193"/>
      <c r="C337" s="194"/>
      <c r="D337" s="195" t="s">
        <v>74</v>
      </c>
      <c r="E337" s="231" t="s">
        <v>589</v>
      </c>
      <c r="F337" s="231" t="s">
        <v>590</v>
      </c>
      <c r="G337" s="194"/>
      <c r="H337" s="194"/>
      <c r="I337" s="197"/>
      <c r="J337" s="232">
        <f>BK337</f>
        <v>0</v>
      </c>
      <c r="K337" s="194"/>
      <c r="L337" s="199"/>
      <c r="M337" s="200"/>
      <c r="N337" s="201"/>
      <c r="O337" s="201"/>
      <c r="P337" s="202">
        <f>P338</f>
        <v>0</v>
      </c>
      <c r="Q337" s="201"/>
      <c r="R337" s="202">
        <f>R338</f>
        <v>0</v>
      </c>
      <c r="S337" s="201"/>
      <c r="T337" s="203">
        <f>T338</f>
        <v>0</v>
      </c>
      <c r="AR337" s="204" t="s">
        <v>21</v>
      </c>
      <c r="AT337" s="205" t="s">
        <v>74</v>
      </c>
      <c r="AU337" s="205" t="s">
        <v>21</v>
      </c>
      <c r="AY337" s="204" t="s">
        <v>128</v>
      </c>
      <c r="BK337" s="206">
        <f>BK338</f>
        <v>0</v>
      </c>
    </row>
    <row r="338" spans="2:65" s="1" customFormat="1" ht="20.4" customHeight="1">
      <c r="B338" s="37"/>
      <c r="C338" s="207" t="s">
        <v>591</v>
      </c>
      <c r="D338" s="207" t="s">
        <v>129</v>
      </c>
      <c r="E338" s="208" t="s">
        <v>592</v>
      </c>
      <c r="F338" s="209" t="s">
        <v>593</v>
      </c>
      <c r="G338" s="210" t="s">
        <v>218</v>
      </c>
      <c r="H338" s="211">
        <v>148.294</v>
      </c>
      <c r="I338" s="212"/>
      <c r="J338" s="213">
        <f>ROUND(I338*H338,2)</f>
        <v>0</v>
      </c>
      <c r="K338" s="209" t="s">
        <v>133</v>
      </c>
      <c r="L338" s="42"/>
      <c r="M338" s="214" t="s">
        <v>1</v>
      </c>
      <c r="N338" s="215" t="s">
        <v>46</v>
      </c>
      <c r="O338" s="78"/>
      <c r="P338" s="216">
        <f>O338*H338</f>
        <v>0</v>
      </c>
      <c r="Q338" s="216">
        <v>0</v>
      </c>
      <c r="R338" s="216">
        <f>Q338*H338</f>
        <v>0</v>
      </c>
      <c r="S338" s="216">
        <v>0</v>
      </c>
      <c r="T338" s="217">
        <f>S338*H338</f>
        <v>0</v>
      </c>
      <c r="AR338" s="16" t="s">
        <v>145</v>
      </c>
      <c r="AT338" s="16" t="s">
        <v>129</v>
      </c>
      <c r="AU338" s="16" t="s">
        <v>84</v>
      </c>
      <c r="AY338" s="16" t="s">
        <v>128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6" t="s">
        <v>21</v>
      </c>
      <c r="BK338" s="218">
        <f>ROUND(I338*H338,2)</f>
        <v>0</v>
      </c>
      <c r="BL338" s="16" t="s">
        <v>145</v>
      </c>
      <c r="BM338" s="16" t="s">
        <v>594</v>
      </c>
    </row>
    <row r="339" spans="2:63" s="10" customFormat="1" ht="25.9" customHeight="1">
      <c r="B339" s="193"/>
      <c r="C339" s="194"/>
      <c r="D339" s="195" t="s">
        <v>74</v>
      </c>
      <c r="E339" s="196" t="s">
        <v>595</v>
      </c>
      <c r="F339" s="196" t="s">
        <v>596</v>
      </c>
      <c r="G339" s="194"/>
      <c r="H339" s="194"/>
      <c r="I339" s="197"/>
      <c r="J339" s="198">
        <f>BK339</f>
        <v>0</v>
      </c>
      <c r="K339" s="194"/>
      <c r="L339" s="199"/>
      <c r="M339" s="200"/>
      <c r="N339" s="201"/>
      <c r="O339" s="201"/>
      <c r="P339" s="202">
        <f>P340+P351+P375+P384+P396+P419+P428+P454</f>
        <v>0</v>
      </c>
      <c r="Q339" s="201"/>
      <c r="R339" s="202">
        <f>R340+R351+R375+R384+R396+R419+R428+R454</f>
        <v>31.058991680000002</v>
      </c>
      <c r="S339" s="201"/>
      <c r="T339" s="203">
        <f>T340+T351+T375+T384+T396+T419+T428+T454</f>
        <v>0.35871788</v>
      </c>
      <c r="AR339" s="204" t="s">
        <v>84</v>
      </c>
      <c r="AT339" s="205" t="s">
        <v>74</v>
      </c>
      <c r="AU339" s="205" t="s">
        <v>75</v>
      </c>
      <c r="AY339" s="204" t="s">
        <v>128</v>
      </c>
      <c r="BK339" s="206">
        <f>BK340+BK351+BK375+BK384+BK396+BK419+BK428+BK454</f>
        <v>0</v>
      </c>
    </row>
    <row r="340" spans="2:63" s="10" customFormat="1" ht="22.8" customHeight="1">
      <c r="B340" s="193"/>
      <c r="C340" s="194"/>
      <c r="D340" s="195" t="s">
        <v>74</v>
      </c>
      <c r="E340" s="231" t="s">
        <v>597</v>
      </c>
      <c r="F340" s="231" t="s">
        <v>598</v>
      </c>
      <c r="G340" s="194"/>
      <c r="H340" s="194"/>
      <c r="I340" s="197"/>
      <c r="J340" s="232">
        <f>BK340</f>
        <v>0</v>
      </c>
      <c r="K340" s="194"/>
      <c r="L340" s="199"/>
      <c r="M340" s="200"/>
      <c r="N340" s="201"/>
      <c r="O340" s="201"/>
      <c r="P340" s="202">
        <f>SUM(P341:P350)</f>
        <v>0</v>
      </c>
      <c r="Q340" s="201"/>
      <c r="R340" s="202">
        <f>SUM(R341:R350)</f>
        <v>0.0435</v>
      </c>
      <c r="S340" s="201"/>
      <c r="T340" s="203">
        <f>SUM(T341:T350)</f>
        <v>0.0313125</v>
      </c>
      <c r="AR340" s="204" t="s">
        <v>84</v>
      </c>
      <c r="AT340" s="205" t="s">
        <v>74</v>
      </c>
      <c r="AU340" s="205" t="s">
        <v>21</v>
      </c>
      <c r="AY340" s="204" t="s">
        <v>128</v>
      </c>
      <c r="BK340" s="206">
        <f>SUM(BK341:BK350)</f>
        <v>0</v>
      </c>
    </row>
    <row r="341" spans="2:65" s="1" customFormat="1" ht="20.4" customHeight="1">
      <c r="B341" s="37"/>
      <c r="C341" s="207" t="s">
        <v>599</v>
      </c>
      <c r="D341" s="207" t="s">
        <v>129</v>
      </c>
      <c r="E341" s="208" t="s">
        <v>600</v>
      </c>
      <c r="F341" s="209" t="s">
        <v>601</v>
      </c>
      <c r="G341" s="210" t="s">
        <v>439</v>
      </c>
      <c r="H341" s="211">
        <v>18.75</v>
      </c>
      <c r="I341" s="212"/>
      <c r="J341" s="213">
        <f>ROUND(I341*H341,2)</f>
        <v>0</v>
      </c>
      <c r="K341" s="209" t="s">
        <v>133</v>
      </c>
      <c r="L341" s="42"/>
      <c r="M341" s="214" t="s">
        <v>1</v>
      </c>
      <c r="N341" s="215" t="s">
        <v>46</v>
      </c>
      <c r="O341" s="78"/>
      <c r="P341" s="216">
        <f>O341*H341</f>
        <v>0</v>
      </c>
      <c r="Q341" s="216">
        <v>0</v>
      </c>
      <c r="R341" s="216">
        <f>Q341*H341</f>
        <v>0</v>
      </c>
      <c r="S341" s="216">
        <v>0.00167</v>
      </c>
      <c r="T341" s="217">
        <f>S341*H341</f>
        <v>0.0313125</v>
      </c>
      <c r="AR341" s="16" t="s">
        <v>274</v>
      </c>
      <c r="AT341" s="16" t="s">
        <v>129</v>
      </c>
      <c r="AU341" s="16" t="s">
        <v>84</v>
      </c>
      <c r="AY341" s="16" t="s">
        <v>128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6" t="s">
        <v>21</v>
      </c>
      <c r="BK341" s="218">
        <f>ROUND(I341*H341,2)</f>
        <v>0</v>
      </c>
      <c r="BL341" s="16" t="s">
        <v>274</v>
      </c>
      <c r="BM341" s="16" t="s">
        <v>602</v>
      </c>
    </row>
    <row r="342" spans="2:47" s="1" customFormat="1" ht="12">
      <c r="B342" s="37"/>
      <c r="C342" s="38"/>
      <c r="D342" s="219" t="s">
        <v>136</v>
      </c>
      <c r="E342" s="38"/>
      <c r="F342" s="220" t="s">
        <v>603</v>
      </c>
      <c r="G342" s="38"/>
      <c r="H342" s="38"/>
      <c r="I342" s="142"/>
      <c r="J342" s="38"/>
      <c r="K342" s="38"/>
      <c r="L342" s="42"/>
      <c r="M342" s="221"/>
      <c r="N342" s="78"/>
      <c r="O342" s="78"/>
      <c r="P342" s="78"/>
      <c r="Q342" s="78"/>
      <c r="R342" s="78"/>
      <c r="S342" s="78"/>
      <c r="T342" s="79"/>
      <c r="AT342" s="16" t="s">
        <v>136</v>
      </c>
      <c r="AU342" s="16" t="s">
        <v>84</v>
      </c>
    </row>
    <row r="343" spans="2:65" s="1" customFormat="1" ht="20.4" customHeight="1">
      <c r="B343" s="37"/>
      <c r="C343" s="207" t="s">
        <v>604</v>
      </c>
      <c r="D343" s="207" t="s">
        <v>129</v>
      </c>
      <c r="E343" s="208" t="s">
        <v>605</v>
      </c>
      <c r="F343" s="209" t="s">
        <v>606</v>
      </c>
      <c r="G343" s="210" t="s">
        <v>439</v>
      </c>
      <c r="H343" s="211">
        <v>18.75</v>
      </c>
      <c r="I343" s="212"/>
      <c r="J343" s="213">
        <f>ROUND(I343*H343,2)</f>
        <v>0</v>
      </c>
      <c r="K343" s="209" t="s">
        <v>133</v>
      </c>
      <c r="L343" s="42"/>
      <c r="M343" s="214" t="s">
        <v>1</v>
      </c>
      <c r="N343" s="215" t="s">
        <v>46</v>
      </c>
      <c r="O343" s="78"/>
      <c r="P343" s="216">
        <f>O343*H343</f>
        <v>0</v>
      </c>
      <c r="Q343" s="216">
        <v>0.00232</v>
      </c>
      <c r="R343" s="216">
        <f>Q343*H343</f>
        <v>0.0435</v>
      </c>
      <c r="S343" s="216">
        <v>0</v>
      </c>
      <c r="T343" s="217">
        <f>S343*H343</f>
        <v>0</v>
      </c>
      <c r="AR343" s="16" t="s">
        <v>274</v>
      </c>
      <c r="AT343" s="16" t="s">
        <v>129</v>
      </c>
      <c r="AU343" s="16" t="s">
        <v>84</v>
      </c>
      <c r="AY343" s="16" t="s">
        <v>128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6" t="s">
        <v>21</v>
      </c>
      <c r="BK343" s="218">
        <f>ROUND(I343*H343,2)</f>
        <v>0</v>
      </c>
      <c r="BL343" s="16" t="s">
        <v>274</v>
      </c>
      <c r="BM343" s="16" t="s">
        <v>607</v>
      </c>
    </row>
    <row r="344" spans="2:47" s="1" customFormat="1" ht="12">
      <c r="B344" s="37"/>
      <c r="C344" s="38"/>
      <c r="D344" s="219" t="s">
        <v>136</v>
      </c>
      <c r="E344" s="38"/>
      <c r="F344" s="220" t="s">
        <v>608</v>
      </c>
      <c r="G344" s="38"/>
      <c r="H344" s="38"/>
      <c r="I344" s="142"/>
      <c r="J344" s="38"/>
      <c r="K344" s="38"/>
      <c r="L344" s="42"/>
      <c r="M344" s="221"/>
      <c r="N344" s="78"/>
      <c r="O344" s="78"/>
      <c r="P344" s="78"/>
      <c r="Q344" s="78"/>
      <c r="R344" s="78"/>
      <c r="S344" s="78"/>
      <c r="T344" s="79"/>
      <c r="AT344" s="16" t="s">
        <v>136</v>
      </c>
      <c r="AU344" s="16" t="s">
        <v>84</v>
      </c>
    </row>
    <row r="345" spans="2:51" s="12" customFormat="1" ht="12">
      <c r="B345" s="233"/>
      <c r="C345" s="234"/>
      <c r="D345" s="219" t="s">
        <v>194</v>
      </c>
      <c r="E345" s="235" t="s">
        <v>1</v>
      </c>
      <c r="F345" s="236" t="s">
        <v>609</v>
      </c>
      <c r="G345" s="234"/>
      <c r="H345" s="235" t="s">
        <v>1</v>
      </c>
      <c r="I345" s="237"/>
      <c r="J345" s="234"/>
      <c r="K345" s="234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194</v>
      </c>
      <c r="AU345" s="242" t="s">
        <v>84</v>
      </c>
      <c r="AV345" s="12" t="s">
        <v>21</v>
      </c>
      <c r="AW345" s="12" t="s">
        <v>36</v>
      </c>
      <c r="AX345" s="12" t="s">
        <v>75</v>
      </c>
      <c r="AY345" s="242" t="s">
        <v>128</v>
      </c>
    </row>
    <row r="346" spans="2:51" s="13" customFormat="1" ht="12">
      <c r="B346" s="243"/>
      <c r="C346" s="244"/>
      <c r="D346" s="219" t="s">
        <v>194</v>
      </c>
      <c r="E346" s="245" t="s">
        <v>1</v>
      </c>
      <c r="F346" s="246" t="s">
        <v>610</v>
      </c>
      <c r="G346" s="244"/>
      <c r="H346" s="247">
        <v>18.75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AT346" s="253" t="s">
        <v>194</v>
      </c>
      <c r="AU346" s="253" t="s">
        <v>84</v>
      </c>
      <c r="AV346" s="13" t="s">
        <v>84</v>
      </c>
      <c r="AW346" s="13" t="s">
        <v>36</v>
      </c>
      <c r="AX346" s="13" t="s">
        <v>21</v>
      </c>
      <c r="AY346" s="253" t="s">
        <v>128</v>
      </c>
    </row>
    <row r="347" spans="2:65" s="1" customFormat="1" ht="20.4" customHeight="1">
      <c r="B347" s="37"/>
      <c r="C347" s="207" t="s">
        <v>611</v>
      </c>
      <c r="D347" s="207" t="s">
        <v>129</v>
      </c>
      <c r="E347" s="208" t="s">
        <v>612</v>
      </c>
      <c r="F347" s="209" t="s">
        <v>613</v>
      </c>
      <c r="G347" s="210" t="s">
        <v>427</v>
      </c>
      <c r="H347" s="211">
        <v>22</v>
      </c>
      <c r="I347" s="212"/>
      <c r="J347" s="213">
        <f>ROUND(I347*H347,2)</f>
        <v>0</v>
      </c>
      <c r="K347" s="209" t="s">
        <v>133</v>
      </c>
      <c r="L347" s="42"/>
      <c r="M347" s="214" t="s">
        <v>1</v>
      </c>
      <c r="N347" s="215" t="s">
        <v>46</v>
      </c>
      <c r="O347" s="78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AR347" s="16" t="s">
        <v>274</v>
      </c>
      <c r="AT347" s="16" t="s">
        <v>129</v>
      </c>
      <c r="AU347" s="16" t="s">
        <v>84</v>
      </c>
      <c r="AY347" s="16" t="s">
        <v>128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6" t="s">
        <v>21</v>
      </c>
      <c r="BK347" s="218">
        <f>ROUND(I347*H347,2)</f>
        <v>0</v>
      </c>
      <c r="BL347" s="16" t="s">
        <v>274</v>
      </c>
      <c r="BM347" s="16" t="s">
        <v>614</v>
      </c>
    </row>
    <row r="348" spans="2:47" s="1" customFormat="1" ht="12">
      <c r="B348" s="37"/>
      <c r="C348" s="38"/>
      <c r="D348" s="219" t="s">
        <v>136</v>
      </c>
      <c r="E348" s="38"/>
      <c r="F348" s="220" t="s">
        <v>615</v>
      </c>
      <c r="G348" s="38"/>
      <c r="H348" s="38"/>
      <c r="I348" s="142"/>
      <c r="J348" s="38"/>
      <c r="K348" s="38"/>
      <c r="L348" s="42"/>
      <c r="M348" s="221"/>
      <c r="N348" s="78"/>
      <c r="O348" s="78"/>
      <c r="P348" s="78"/>
      <c r="Q348" s="78"/>
      <c r="R348" s="78"/>
      <c r="S348" s="78"/>
      <c r="T348" s="79"/>
      <c r="AT348" s="16" t="s">
        <v>136</v>
      </c>
      <c r="AU348" s="16" t="s">
        <v>84</v>
      </c>
    </row>
    <row r="349" spans="2:65" s="1" customFormat="1" ht="20.4" customHeight="1">
      <c r="B349" s="37"/>
      <c r="C349" s="207" t="s">
        <v>616</v>
      </c>
      <c r="D349" s="207" t="s">
        <v>129</v>
      </c>
      <c r="E349" s="208" t="s">
        <v>617</v>
      </c>
      <c r="F349" s="209" t="s">
        <v>618</v>
      </c>
      <c r="G349" s="210" t="s">
        <v>619</v>
      </c>
      <c r="H349" s="276"/>
      <c r="I349" s="212"/>
      <c r="J349" s="213">
        <f>ROUND(I349*H349,2)</f>
        <v>0</v>
      </c>
      <c r="K349" s="209" t="s">
        <v>133</v>
      </c>
      <c r="L349" s="42"/>
      <c r="M349" s="214" t="s">
        <v>1</v>
      </c>
      <c r="N349" s="215" t="s">
        <v>46</v>
      </c>
      <c r="O349" s="78"/>
      <c r="P349" s="216">
        <f>O349*H349</f>
        <v>0</v>
      </c>
      <c r="Q349" s="216">
        <v>0</v>
      </c>
      <c r="R349" s="216">
        <f>Q349*H349</f>
        <v>0</v>
      </c>
      <c r="S349" s="216">
        <v>0</v>
      </c>
      <c r="T349" s="217">
        <f>S349*H349</f>
        <v>0</v>
      </c>
      <c r="AR349" s="16" t="s">
        <v>274</v>
      </c>
      <c r="AT349" s="16" t="s">
        <v>129</v>
      </c>
      <c r="AU349" s="16" t="s">
        <v>84</v>
      </c>
      <c r="AY349" s="16" t="s">
        <v>128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6" t="s">
        <v>21</v>
      </c>
      <c r="BK349" s="218">
        <f>ROUND(I349*H349,2)</f>
        <v>0</v>
      </c>
      <c r="BL349" s="16" t="s">
        <v>274</v>
      </c>
      <c r="BM349" s="16" t="s">
        <v>620</v>
      </c>
    </row>
    <row r="350" spans="2:47" s="1" customFormat="1" ht="12">
      <c r="B350" s="37"/>
      <c r="C350" s="38"/>
      <c r="D350" s="219" t="s">
        <v>136</v>
      </c>
      <c r="E350" s="38"/>
      <c r="F350" s="220" t="s">
        <v>621</v>
      </c>
      <c r="G350" s="38"/>
      <c r="H350" s="38"/>
      <c r="I350" s="142"/>
      <c r="J350" s="38"/>
      <c r="K350" s="38"/>
      <c r="L350" s="42"/>
      <c r="M350" s="221"/>
      <c r="N350" s="78"/>
      <c r="O350" s="78"/>
      <c r="P350" s="78"/>
      <c r="Q350" s="78"/>
      <c r="R350" s="78"/>
      <c r="S350" s="78"/>
      <c r="T350" s="79"/>
      <c r="AT350" s="16" t="s">
        <v>136</v>
      </c>
      <c r="AU350" s="16" t="s">
        <v>84</v>
      </c>
    </row>
    <row r="351" spans="2:63" s="10" customFormat="1" ht="22.8" customHeight="1">
      <c r="B351" s="193"/>
      <c r="C351" s="194"/>
      <c r="D351" s="195" t="s">
        <v>74</v>
      </c>
      <c r="E351" s="231" t="s">
        <v>622</v>
      </c>
      <c r="F351" s="231" t="s">
        <v>623</v>
      </c>
      <c r="G351" s="194"/>
      <c r="H351" s="194"/>
      <c r="I351" s="197"/>
      <c r="J351" s="232">
        <f>BK351</f>
        <v>0</v>
      </c>
      <c r="K351" s="194"/>
      <c r="L351" s="199"/>
      <c r="M351" s="200"/>
      <c r="N351" s="201"/>
      <c r="O351" s="201"/>
      <c r="P351" s="202">
        <f>SUM(P352:P374)</f>
        <v>0</v>
      </c>
      <c r="Q351" s="201"/>
      <c r="R351" s="202">
        <f>SUM(R352:R374)</f>
        <v>0</v>
      </c>
      <c r="S351" s="201"/>
      <c r="T351" s="203">
        <f>SUM(T352:T374)</f>
        <v>0.1444378</v>
      </c>
      <c r="AR351" s="204" t="s">
        <v>84</v>
      </c>
      <c r="AT351" s="205" t="s">
        <v>74</v>
      </c>
      <c r="AU351" s="205" t="s">
        <v>21</v>
      </c>
      <c r="AY351" s="204" t="s">
        <v>128</v>
      </c>
      <c r="BK351" s="206">
        <f>SUM(BK352:BK374)</f>
        <v>0</v>
      </c>
    </row>
    <row r="352" spans="2:65" s="1" customFormat="1" ht="14.4" customHeight="1">
      <c r="B352" s="37"/>
      <c r="C352" s="207" t="s">
        <v>624</v>
      </c>
      <c r="D352" s="207" t="s">
        <v>129</v>
      </c>
      <c r="E352" s="208" t="s">
        <v>625</v>
      </c>
      <c r="F352" s="209" t="s">
        <v>626</v>
      </c>
      <c r="G352" s="210" t="s">
        <v>427</v>
      </c>
      <c r="H352" s="211">
        <v>1</v>
      </c>
      <c r="I352" s="212"/>
      <c r="J352" s="213">
        <f>ROUND(I352*H352,2)</f>
        <v>0</v>
      </c>
      <c r="K352" s="209" t="s">
        <v>1</v>
      </c>
      <c r="L352" s="42"/>
      <c r="M352" s="214" t="s">
        <v>1</v>
      </c>
      <c r="N352" s="215" t="s">
        <v>46</v>
      </c>
      <c r="O352" s="78"/>
      <c r="P352" s="216">
        <f>O352*H352</f>
        <v>0</v>
      </c>
      <c r="Q352" s="216">
        <v>0</v>
      </c>
      <c r="R352" s="216">
        <f>Q352*H352</f>
        <v>0</v>
      </c>
      <c r="S352" s="216">
        <v>0</v>
      </c>
      <c r="T352" s="217">
        <f>S352*H352</f>
        <v>0</v>
      </c>
      <c r="AR352" s="16" t="s">
        <v>274</v>
      </c>
      <c r="AT352" s="16" t="s">
        <v>129</v>
      </c>
      <c r="AU352" s="16" t="s">
        <v>84</v>
      </c>
      <c r="AY352" s="16" t="s">
        <v>128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6" t="s">
        <v>21</v>
      </c>
      <c r="BK352" s="218">
        <f>ROUND(I352*H352,2)</f>
        <v>0</v>
      </c>
      <c r="BL352" s="16" t="s">
        <v>274</v>
      </c>
      <c r="BM352" s="16" t="s">
        <v>627</v>
      </c>
    </row>
    <row r="353" spans="2:65" s="1" customFormat="1" ht="14.4" customHeight="1">
      <c r="B353" s="37"/>
      <c r="C353" s="207" t="s">
        <v>628</v>
      </c>
      <c r="D353" s="207" t="s">
        <v>129</v>
      </c>
      <c r="E353" s="208" t="s">
        <v>629</v>
      </c>
      <c r="F353" s="209" t="s">
        <v>630</v>
      </c>
      <c r="G353" s="210" t="s">
        <v>427</v>
      </c>
      <c r="H353" s="211">
        <v>5</v>
      </c>
      <c r="I353" s="212"/>
      <c r="J353" s="213">
        <f>ROUND(I353*H353,2)</f>
        <v>0</v>
      </c>
      <c r="K353" s="209" t="s">
        <v>1</v>
      </c>
      <c r="L353" s="42"/>
      <c r="M353" s="214" t="s">
        <v>1</v>
      </c>
      <c r="N353" s="215" t="s">
        <v>46</v>
      </c>
      <c r="O353" s="78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AR353" s="16" t="s">
        <v>274</v>
      </c>
      <c r="AT353" s="16" t="s">
        <v>129</v>
      </c>
      <c r="AU353" s="16" t="s">
        <v>84</v>
      </c>
      <c r="AY353" s="16" t="s">
        <v>128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6" t="s">
        <v>21</v>
      </c>
      <c r="BK353" s="218">
        <f>ROUND(I353*H353,2)</f>
        <v>0</v>
      </c>
      <c r="BL353" s="16" t="s">
        <v>274</v>
      </c>
      <c r="BM353" s="16" t="s">
        <v>631</v>
      </c>
    </row>
    <row r="354" spans="2:65" s="1" customFormat="1" ht="14.4" customHeight="1">
      <c r="B354" s="37"/>
      <c r="C354" s="207" t="s">
        <v>632</v>
      </c>
      <c r="D354" s="207" t="s">
        <v>129</v>
      </c>
      <c r="E354" s="208" t="s">
        <v>633</v>
      </c>
      <c r="F354" s="209" t="s">
        <v>634</v>
      </c>
      <c r="G354" s="210" t="s">
        <v>427</v>
      </c>
      <c r="H354" s="211">
        <v>1</v>
      </c>
      <c r="I354" s="212"/>
      <c r="J354" s="213">
        <f>ROUND(I354*H354,2)</f>
        <v>0</v>
      </c>
      <c r="K354" s="209" t="s">
        <v>1</v>
      </c>
      <c r="L354" s="42"/>
      <c r="M354" s="214" t="s">
        <v>1</v>
      </c>
      <c r="N354" s="215" t="s">
        <v>46</v>
      </c>
      <c r="O354" s="78"/>
      <c r="P354" s="216">
        <f>O354*H354</f>
        <v>0</v>
      </c>
      <c r="Q354" s="216">
        <v>0</v>
      </c>
      <c r="R354" s="216">
        <f>Q354*H354</f>
        <v>0</v>
      </c>
      <c r="S354" s="216">
        <v>0</v>
      </c>
      <c r="T354" s="217">
        <f>S354*H354</f>
        <v>0</v>
      </c>
      <c r="AR354" s="16" t="s">
        <v>274</v>
      </c>
      <c r="AT354" s="16" t="s">
        <v>129</v>
      </c>
      <c r="AU354" s="16" t="s">
        <v>84</v>
      </c>
      <c r="AY354" s="16" t="s">
        <v>128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6" t="s">
        <v>21</v>
      </c>
      <c r="BK354" s="218">
        <f>ROUND(I354*H354,2)</f>
        <v>0</v>
      </c>
      <c r="BL354" s="16" t="s">
        <v>274</v>
      </c>
      <c r="BM354" s="16" t="s">
        <v>635</v>
      </c>
    </row>
    <row r="355" spans="2:65" s="1" customFormat="1" ht="14.4" customHeight="1">
      <c r="B355" s="37"/>
      <c r="C355" s="207" t="s">
        <v>636</v>
      </c>
      <c r="D355" s="207" t="s">
        <v>129</v>
      </c>
      <c r="E355" s="208" t="s">
        <v>637</v>
      </c>
      <c r="F355" s="209" t="s">
        <v>638</v>
      </c>
      <c r="G355" s="210" t="s">
        <v>427</v>
      </c>
      <c r="H355" s="211">
        <v>3</v>
      </c>
      <c r="I355" s="212"/>
      <c r="J355" s="213">
        <f>ROUND(I355*H355,2)</f>
        <v>0</v>
      </c>
      <c r="K355" s="209" t="s">
        <v>1</v>
      </c>
      <c r="L355" s="42"/>
      <c r="M355" s="214" t="s">
        <v>1</v>
      </c>
      <c r="N355" s="215" t="s">
        <v>46</v>
      </c>
      <c r="O355" s="78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AR355" s="16" t="s">
        <v>274</v>
      </c>
      <c r="AT355" s="16" t="s">
        <v>129</v>
      </c>
      <c r="AU355" s="16" t="s">
        <v>84</v>
      </c>
      <c r="AY355" s="16" t="s">
        <v>128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6" t="s">
        <v>21</v>
      </c>
      <c r="BK355" s="218">
        <f>ROUND(I355*H355,2)</f>
        <v>0</v>
      </c>
      <c r="BL355" s="16" t="s">
        <v>274</v>
      </c>
      <c r="BM355" s="16" t="s">
        <v>639</v>
      </c>
    </row>
    <row r="356" spans="2:65" s="1" customFormat="1" ht="14.4" customHeight="1">
      <c r="B356" s="37"/>
      <c r="C356" s="207" t="s">
        <v>640</v>
      </c>
      <c r="D356" s="207" t="s">
        <v>129</v>
      </c>
      <c r="E356" s="208" t="s">
        <v>641</v>
      </c>
      <c r="F356" s="209" t="s">
        <v>642</v>
      </c>
      <c r="G356" s="210" t="s">
        <v>427</v>
      </c>
      <c r="H356" s="211">
        <v>1</v>
      </c>
      <c r="I356" s="212"/>
      <c r="J356" s="213">
        <f>ROUND(I356*H356,2)</f>
        <v>0</v>
      </c>
      <c r="K356" s="209" t="s">
        <v>1</v>
      </c>
      <c r="L356" s="42"/>
      <c r="M356" s="214" t="s">
        <v>1</v>
      </c>
      <c r="N356" s="215" t="s">
        <v>46</v>
      </c>
      <c r="O356" s="78"/>
      <c r="P356" s="216">
        <f>O356*H356</f>
        <v>0</v>
      </c>
      <c r="Q356" s="216">
        <v>0</v>
      </c>
      <c r="R356" s="216">
        <f>Q356*H356</f>
        <v>0</v>
      </c>
      <c r="S356" s="216">
        <v>0</v>
      </c>
      <c r="T356" s="217">
        <f>S356*H356</f>
        <v>0</v>
      </c>
      <c r="AR356" s="16" t="s">
        <v>274</v>
      </c>
      <c r="AT356" s="16" t="s">
        <v>129</v>
      </c>
      <c r="AU356" s="16" t="s">
        <v>84</v>
      </c>
      <c r="AY356" s="16" t="s">
        <v>128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6" t="s">
        <v>21</v>
      </c>
      <c r="BK356" s="218">
        <f>ROUND(I356*H356,2)</f>
        <v>0</v>
      </c>
      <c r="BL356" s="16" t="s">
        <v>274</v>
      </c>
      <c r="BM356" s="16" t="s">
        <v>643</v>
      </c>
    </row>
    <row r="357" spans="2:65" s="1" customFormat="1" ht="14.4" customHeight="1">
      <c r="B357" s="37"/>
      <c r="C357" s="207" t="s">
        <v>644</v>
      </c>
      <c r="D357" s="207" t="s">
        <v>129</v>
      </c>
      <c r="E357" s="208" t="s">
        <v>645</v>
      </c>
      <c r="F357" s="209" t="s">
        <v>646</v>
      </c>
      <c r="G357" s="210" t="s">
        <v>427</v>
      </c>
      <c r="H357" s="211">
        <v>1</v>
      </c>
      <c r="I357" s="212"/>
      <c r="J357" s="213">
        <f>ROUND(I357*H357,2)</f>
        <v>0</v>
      </c>
      <c r="K357" s="209" t="s">
        <v>1</v>
      </c>
      <c r="L357" s="42"/>
      <c r="M357" s="214" t="s">
        <v>1</v>
      </c>
      <c r="N357" s="215" t="s">
        <v>46</v>
      </c>
      <c r="O357" s="78"/>
      <c r="P357" s="216">
        <f>O357*H357</f>
        <v>0</v>
      </c>
      <c r="Q357" s="216">
        <v>0</v>
      </c>
      <c r="R357" s="216">
        <f>Q357*H357</f>
        <v>0</v>
      </c>
      <c r="S357" s="216">
        <v>0</v>
      </c>
      <c r="T357" s="217">
        <f>S357*H357</f>
        <v>0</v>
      </c>
      <c r="AR357" s="16" t="s">
        <v>274</v>
      </c>
      <c r="AT357" s="16" t="s">
        <v>129</v>
      </c>
      <c r="AU357" s="16" t="s">
        <v>84</v>
      </c>
      <c r="AY357" s="16" t="s">
        <v>128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6" t="s">
        <v>21</v>
      </c>
      <c r="BK357" s="218">
        <f>ROUND(I357*H357,2)</f>
        <v>0</v>
      </c>
      <c r="BL357" s="16" t="s">
        <v>274</v>
      </c>
      <c r="BM357" s="16" t="s">
        <v>647</v>
      </c>
    </row>
    <row r="358" spans="2:65" s="1" customFormat="1" ht="14.4" customHeight="1">
      <c r="B358" s="37"/>
      <c r="C358" s="207" t="s">
        <v>648</v>
      </c>
      <c r="D358" s="207" t="s">
        <v>129</v>
      </c>
      <c r="E358" s="208" t="s">
        <v>649</v>
      </c>
      <c r="F358" s="209" t="s">
        <v>650</v>
      </c>
      <c r="G358" s="210" t="s">
        <v>427</v>
      </c>
      <c r="H358" s="211">
        <v>1</v>
      </c>
      <c r="I358" s="212"/>
      <c r="J358" s="213">
        <f>ROUND(I358*H358,2)</f>
        <v>0</v>
      </c>
      <c r="K358" s="209" t="s">
        <v>1</v>
      </c>
      <c r="L358" s="42"/>
      <c r="M358" s="214" t="s">
        <v>1</v>
      </c>
      <c r="N358" s="215" t="s">
        <v>46</v>
      </c>
      <c r="O358" s="78"/>
      <c r="P358" s="216">
        <f>O358*H358</f>
        <v>0</v>
      </c>
      <c r="Q358" s="216">
        <v>0</v>
      </c>
      <c r="R358" s="216">
        <f>Q358*H358</f>
        <v>0</v>
      </c>
      <c r="S358" s="216">
        <v>0</v>
      </c>
      <c r="T358" s="217">
        <f>S358*H358</f>
        <v>0</v>
      </c>
      <c r="AR358" s="16" t="s">
        <v>274</v>
      </c>
      <c r="AT358" s="16" t="s">
        <v>129</v>
      </c>
      <c r="AU358" s="16" t="s">
        <v>84</v>
      </c>
      <c r="AY358" s="16" t="s">
        <v>128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6" t="s">
        <v>21</v>
      </c>
      <c r="BK358" s="218">
        <f>ROUND(I358*H358,2)</f>
        <v>0</v>
      </c>
      <c r="BL358" s="16" t="s">
        <v>274</v>
      </c>
      <c r="BM358" s="16" t="s">
        <v>651</v>
      </c>
    </row>
    <row r="359" spans="2:65" s="1" customFormat="1" ht="14.4" customHeight="1">
      <c r="B359" s="37"/>
      <c r="C359" s="207" t="s">
        <v>652</v>
      </c>
      <c r="D359" s="207" t="s">
        <v>129</v>
      </c>
      <c r="E359" s="208" t="s">
        <v>653</v>
      </c>
      <c r="F359" s="209" t="s">
        <v>654</v>
      </c>
      <c r="G359" s="210" t="s">
        <v>427</v>
      </c>
      <c r="H359" s="211">
        <v>1</v>
      </c>
      <c r="I359" s="212"/>
      <c r="J359" s="213">
        <f>ROUND(I359*H359,2)</f>
        <v>0</v>
      </c>
      <c r="K359" s="209" t="s">
        <v>1</v>
      </c>
      <c r="L359" s="42"/>
      <c r="M359" s="214" t="s">
        <v>1</v>
      </c>
      <c r="N359" s="215" t="s">
        <v>46</v>
      </c>
      <c r="O359" s="78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AR359" s="16" t="s">
        <v>274</v>
      </c>
      <c r="AT359" s="16" t="s">
        <v>129</v>
      </c>
      <c r="AU359" s="16" t="s">
        <v>84</v>
      </c>
      <c r="AY359" s="16" t="s">
        <v>128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6" t="s">
        <v>21</v>
      </c>
      <c r="BK359" s="218">
        <f>ROUND(I359*H359,2)</f>
        <v>0</v>
      </c>
      <c r="BL359" s="16" t="s">
        <v>274</v>
      </c>
      <c r="BM359" s="16" t="s">
        <v>655</v>
      </c>
    </row>
    <row r="360" spans="2:65" s="1" customFormat="1" ht="14.4" customHeight="1">
      <c r="B360" s="37"/>
      <c r="C360" s="207" t="s">
        <v>656</v>
      </c>
      <c r="D360" s="207" t="s">
        <v>129</v>
      </c>
      <c r="E360" s="208" t="s">
        <v>657</v>
      </c>
      <c r="F360" s="209" t="s">
        <v>658</v>
      </c>
      <c r="G360" s="210" t="s">
        <v>427</v>
      </c>
      <c r="H360" s="211">
        <v>1</v>
      </c>
      <c r="I360" s="212"/>
      <c r="J360" s="213">
        <f>ROUND(I360*H360,2)</f>
        <v>0</v>
      </c>
      <c r="K360" s="209" t="s">
        <v>1</v>
      </c>
      <c r="L360" s="42"/>
      <c r="M360" s="214" t="s">
        <v>1</v>
      </c>
      <c r="N360" s="215" t="s">
        <v>46</v>
      </c>
      <c r="O360" s="78"/>
      <c r="P360" s="216">
        <f>O360*H360</f>
        <v>0</v>
      </c>
      <c r="Q360" s="216">
        <v>0</v>
      </c>
      <c r="R360" s="216">
        <f>Q360*H360</f>
        <v>0</v>
      </c>
      <c r="S360" s="216">
        <v>0</v>
      </c>
      <c r="T360" s="217">
        <f>S360*H360</f>
        <v>0</v>
      </c>
      <c r="AR360" s="16" t="s">
        <v>274</v>
      </c>
      <c r="AT360" s="16" t="s">
        <v>129</v>
      </c>
      <c r="AU360" s="16" t="s">
        <v>84</v>
      </c>
      <c r="AY360" s="16" t="s">
        <v>128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6" t="s">
        <v>21</v>
      </c>
      <c r="BK360" s="218">
        <f>ROUND(I360*H360,2)</f>
        <v>0</v>
      </c>
      <c r="BL360" s="16" t="s">
        <v>274</v>
      </c>
      <c r="BM360" s="16" t="s">
        <v>659</v>
      </c>
    </row>
    <row r="361" spans="2:65" s="1" customFormat="1" ht="14.4" customHeight="1">
      <c r="B361" s="37"/>
      <c r="C361" s="207" t="s">
        <v>660</v>
      </c>
      <c r="D361" s="207" t="s">
        <v>129</v>
      </c>
      <c r="E361" s="208" t="s">
        <v>661</v>
      </c>
      <c r="F361" s="209" t="s">
        <v>662</v>
      </c>
      <c r="G361" s="210" t="s">
        <v>427</v>
      </c>
      <c r="H361" s="211">
        <v>1</v>
      </c>
      <c r="I361" s="212"/>
      <c r="J361" s="213">
        <f>ROUND(I361*H361,2)</f>
        <v>0</v>
      </c>
      <c r="K361" s="209" t="s">
        <v>1</v>
      </c>
      <c r="L361" s="42"/>
      <c r="M361" s="214" t="s">
        <v>1</v>
      </c>
      <c r="N361" s="215" t="s">
        <v>46</v>
      </c>
      <c r="O361" s="78"/>
      <c r="P361" s="216">
        <f>O361*H361</f>
        <v>0</v>
      </c>
      <c r="Q361" s="216">
        <v>0</v>
      </c>
      <c r="R361" s="216">
        <f>Q361*H361</f>
        <v>0</v>
      </c>
      <c r="S361" s="216">
        <v>0</v>
      </c>
      <c r="T361" s="217">
        <f>S361*H361</f>
        <v>0</v>
      </c>
      <c r="AR361" s="16" t="s">
        <v>274</v>
      </c>
      <c r="AT361" s="16" t="s">
        <v>129</v>
      </c>
      <c r="AU361" s="16" t="s">
        <v>84</v>
      </c>
      <c r="AY361" s="16" t="s">
        <v>128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6" t="s">
        <v>21</v>
      </c>
      <c r="BK361" s="218">
        <f>ROUND(I361*H361,2)</f>
        <v>0</v>
      </c>
      <c r="BL361" s="16" t="s">
        <v>274</v>
      </c>
      <c r="BM361" s="16" t="s">
        <v>663</v>
      </c>
    </row>
    <row r="362" spans="2:65" s="1" customFormat="1" ht="14.4" customHeight="1">
      <c r="B362" s="37"/>
      <c r="C362" s="207" t="s">
        <v>664</v>
      </c>
      <c r="D362" s="207" t="s">
        <v>129</v>
      </c>
      <c r="E362" s="208" t="s">
        <v>665</v>
      </c>
      <c r="F362" s="209" t="s">
        <v>666</v>
      </c>
      <c r="G362" s="210" t="s">
        <v>427</v>
      </c>
      <c r="H362" s="211">
        <v>1</v>
      </c>
      <c r="I362" s="212"/>
      <c r="J362" s="213">
        <f>ROUND(I362*H362,2)</f>
        <v>0</v>
      </c>
      <c r="K362" s="209" t="s">
        <v>1</v>
      </c>
      <c r="L362" s="42"/>
      <c r="M362" s="214" t="s">
        <v>1</v>
      </c>
      <c r="N362" s="215" t="s">
        <v>46</v>
      </c>
      <c r="O362" s="78"/>
      <c r="P362" s="216">
        <f>O362*H362</f>
        <v>0</v>
      </c>
      <c r="Q362" s="216">
        <v>0</v>
      </c>
      <c r="R362" s="216">
        <f>Q362*H362</f>
        <v>0</v>
      </c>
      <c r="S362" s="216">
        <v>0</v>
      </c>
      <c r="T362" s="217">
        <f>S362*H362</f>
        <v>0</v>
      </c>
      <c r="AR362" s="16" t="s">
        <v>274</v>
      </c>
      <c r="AT362" s="16" t="s">
        <v>129</v>
      </c>
      <c r="AU362" s="16" t="s">
        <v>84</v>
      </c>
      <c r="AY362" s="16" t="s">
        <v>128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6" t="s">
        <v>21</v>
      </c>
      <c r="BK362" s="218">
        <f>ROUND(I362*H362,2)</f>
        <v>0</v>
      </c>
      <c r="BL362" s="16" t="s">
        <v>274</v>
      </c>
      <c r="BM362" s="16" t="s">
        <v>667</v>
      </c>
    </row>
    <row r="363" spans="2:65" s="1" customFormat="1" ht="14.4" customHeight="1">
      <c r="B363" s="37"/>
      <c r="C363" s="207" t="s">
        <v>668</v>
      </c>
      <c r="D363" s="207" t="s">
        <v>129</v>
      </c>
      <c r="E363" s="208" t="s">
        <v>669</v>
      </c>
      <c r="F363" s="209" t="s">
        <v>670</v>
      </c>
      <c r="G363" s="210" t="s">
        <v>427</v>
      </c>
      <c r="H363" s="211">
        <v>1</v>
      </c>
      <c r="I363" s="212"/>
      <c r="J363" s="213">
        <f>ROUND(I363*H363,2)</f>
        <v>0</v>
      </c>
      <c r="K363" s="209" t="s">
        <v>1</v>
      </c>
      <c r="L363" s="42"/>
      <c r="M363" s="214" t="s">
        <v>1</v>
      </c>
      <c r="N363" s="215" t="s">
        <v>46</v>
      </c>
      <c r="O363" s="78"/>
      <c r="P363" s="216">
        <f>O363*H363</f>
        <v>0</v>
      </c>
      <c r="Q363" s="216">
        <v>0</v>
      </c>
      <c r="R363" s="216">
        <f>Q363*H363</f>
        <v>0</v>
      </c>
      <c r="S363" s="216">
        <v>0</v>
      </c>
      <c r="T363" s="217">
        <f>S363*H363</f>
        <v>0</v>
      </c>
      <c r="AR363" s="16" t="s">
        <v>274</v>
      </c>
      <c r="AT363" s="16" t="s">
        <v>129</v>
      </c>
      <c r="AU363" s="16" t="s">
        <v>84</v>
      </c>
      <c r="AY363" s="16" t="s">
        <v>128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6" t="s">
        <v>21</v>
      </c>
      <c r="BK363" s="218">
        <f>ROUND(I363*H363,2)</f>
        <v>0</v>
      </c>
      <c r="BL363" s="16" t="s">
        <v>274</v>
      </c>
      <c r="BM363" s="16" t="s">
        <v>671</v>
      </c>
    </row>
    <row r="364" spans="2:65" s="1" customFormat="1" ht="14.4" customHeight="1">
      <c r="B364" s="37"/>
      <c r="C364" s="207" t="s">
        <v>672</v>
      </c>
      <c r="D364" s="207" t="s">
        <v>129</v>
      </c>
      <c r="E364" s="208" t="s">
        <v>673</v>
      </c>
      <c r="F364" s="209" t="s">
        <v>674</v>
      </c>
      <c r="G364" s="210" t="s">
        <v>427</v>
      </c>
      <c r="H364" s="211">
        <v>1</v>
      </c>
      <c r="I364" s="212"/>
      <c r="J364" s="213">
        <f>ROUND(I364*H364,2)</f>
        <v>0</v>
      </c>
      <c r="K364" s="209" t="s">
        <v>1</v>
      </c>
      <c r="L364" s="42"/>
      <c r="M364" s="214" t="s">
        <v>1</v>
      </c>
      <c r="N364" s="215" t="s">
        <v>46</v>
      </c>
      <c r="O364" s="78"/>
      <c r="P364" s="216">
        <f>O364*H364</f>
        <v>0</v>
      </c>
      <c r="Q364" s="216">
        <v>0</v>
      </c>
      <c r="R364" s="216">
        <f>Q364*H364</f>
        <v>0</v>
      </c>
      <c r="S364" s="216">
        <v>0</v>
      </c>
      <c r="T364" s="217">
        <f>S364*H364</f>
        <v>0</v>
      </c>
      <c r="AR364" s="16" t="s">
        <v>274</v>
      </c>
      <c r="AT364" s="16" t="s">
        <v>129</v>
      </c>
      <c r="AU364" s="16" t="s">
        <v>84</v>
      </c>
      <c r="AY364" s="16" t="s">
        <v>128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6" t="s">
        <v>21</v>
      </c>
      <c r="BK364" s="218">
        <f>ROUND(I364*H364,2)</f>
        <v>0</v>
      </c>
      <c r="BL364" s="16" t="s">
        <v>274</v>
      </c>
      <c r="BM364" s="16" t="s">
        <v>675</v>
      </c>
    </row>
    <row r="365" spans="2:65" s="1" customFormat="1" ht="20.4" customHeight="1">
      <c r="B365" s="37"/>
      <c r="C365" s="207" t="s">
        <v>676</v>
      </c>
      <c r="D365" s="207" t="s">
        <v>129</v>
      </c>
      <c r="E365" s="208" t="s">
        <v>677</v>
      </c>
      <c r="F365" s="209" t="s">
        <v>678</v>
      </c>
      <c r="G365" s="210" t="s">
        <v>427</v>
      </c>
      <c r="H365" s="211">
        <v>1</v>
      </c>
      <c r="I365" s="212"/>
      <c r="J365" s="213">
        <f>ROUND(I365*H365,2)</f>
        <v>0</v>
      </c>
      <c r="K365" s="209" t="s">
        <v>1</v>
      </c>
      <c r="L365" s="42"/>
      <c r="M365" s="214" t="s">
        <v>1</v>
      </c>
      <c r="N365" s="215" t="s">
        <v>46</v>
      </c>
      <c r="O365" s="78"/>
      <c r="P365" s="216">
        <f>O365*H365</f>
        <v>0</v>
      </c>
      <c r="Q365" s="216">
        <v>0</v>
      </c>
      <c r="R365" s="216">
        <f>Q365*H365</f>
        <v>0</v>
      </c>
      <c r="S365" s="216">
        <v>0</v>
      </c>
      <c r="T365" s="217">
        <f>S365*H365</f>
        <v>0</v>
      </c>
      <c r="AR365" s="16" t="s">
        <v>274</v>
      </c>
      <c r="AT365" s="16" t="s">
        <v>129</v>
      </c>
      <c r="AU365" s="16" t="s">
        <v>84</v>
      </c>
      <c r="AY365" s="16" t="s">
        <v>128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6" t="s">
        <v>21</v>
      </c>
      <c r="BK365" s="218">
        <f>ROUND(I365*H365,2)</f>
        <v>0</v>
      </c>
      <c r="BL365" s="16" t="s">
        <v>274</v>
      </c>
      <c r="BM365" s="16" t="s">
        <v>679</v>
      </c>
    </row>
    <row r="366" spans="2:65" s="1" customFormat="1" ht="14.4" customHeight="1">
      <c r="B366" s="37"/>
      <c r="C366" s="207" t="s">
        <v>680</v>
      </c>
      <c r="D366" s="207" t="s">
        <v>129</v>
      </c>
      <c r="E366" s="208" t="s">
        <v>681</v>
      </c>
      <c r="F366" s="209" t="s">
        <v>682</v>
      </c>
      <c r="G366" s="210" t="s">
        <v>427</v>
      </c>
      <c r="H366" s="211">
        <v>1</v>
      </c>
      <c r="I366" s="212"/>
      <c r="J366" s="213">
        <f>ROUND(I366*H366,2)</f>
        <v>0</v>
      </c>
      <c r="K366" s="209" t="s">
        <v>1</v>
      </c>
      <c r="L366" s="42"/>
      <c r="M366" s="214" t="s">
        <v>1</v>
      </c>
      <c r="N366" s="215" t="s">
        <v>46</v>
      </c>
      <c r="O366" s="78"/>
      <c r="P366" s="216">
        <f>O366*H366</f>
        <v>0</v>
      </c>
      <c r="Q366" s="216">
        <v>0</v>
      </c>
      <c r="R366" s="216">
        <f>Q366*H366</f>
        <v>0</v>
      </c>
      <c r="S366" s="216">
        <v>0</v>
      </c>
      <c r="T366" s="217">
        <f>S366*H366</f>
        <v>0</v>
      </c>
      <c r="AR366" s="16" t="s">
        <v>274</v>
      </c>
      <c r="AT366" s="16" t="s">
        <v>129</v>
      </c>
      <c r="AU366" s="16" t="s">
        <v>84</v>
      </c>
      <c r="AY366" s="16" t="s">
        <v>128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6" t="s">
        <v>21</v>
      </c>
      <c r="BK366" s="218">
        <f>ROUND(I366*H366,2)</f>
        <v>0</v>
      </c>
      <c r="BL366" s="16" t="s">
        <v>274</v>
      </c>
      <c r="BM366" s="16" t="s">
        <v>683</v>
      </c>
    </row>
    <row r="367" spans="2:65" s="1" customFormat="1" ht="14.4" customHeight="1">
      <c r="B367" s="37"/>
      <c r="C367" s="207" t="s">
        <v>684</v>
      </c>
      <c r="D367" s="207" t="s">
        <v>129</v>
      </c>
      <c r="E367" s="208" t="s">
        <v>685</v>
      </c>
      <c r="F367" s="209" t="s">
        <v>686</v>
      </c>
      <c r="G367" s="210" t="s">
        <v>427</v>
      </c>
      <c r="H367" s="211">
        <v>1</v>
      </c>
      <c r="I367" s="212"/>
      <c r="J367" s="213">
        <f>ROUND(I367*H367,2)</f>
        <v>0</v>
      </c>
      <c r="K367" s="209" t="s">
        <v>1</v>
      </c>
      <c r="L367" s="42"/>
      <c r="M367" s="214" t="s">
        <v>1</v>
      </c>
      <c r="N367" s="215" t="s">
        <v>46</v>
      </c>
      <c r="O367" s="78"/>
      <c r="P367" s="216">
        <f>O367*H367</f>
        <v>0</v>
      </c>
      <c r="Q367" s="216">
        <v>0</v>
      </c>
      <c r="R367" s="216">
        <f>Q367*H367</f>
        <v>0</v>
      </c>
      <c r="S367" s="216">
        <v>0</v>
      </c>
      <c r="T367" s="217">
        <f>S367*H367</f>
        <v>0</v>
      </c>
      <c r="AR367" s="16" t="s">
        <v>274</v>
      </c>
      <c r="AT367" s="16" t="s">
        <v>129</v>
      </c>
      <c r="AU367" s="16" t="s">
        <v>84</v>
      </c>
      <c r="AY367" s="16" t="s">
        <v>128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6" t="s">
        <v>21</v>
      </c>
      <c r="BK367" s="218">
        <f>ROUND(I367*H367,2)</f>
        <v>0</v>
      </c>
      <c r="BL367" s="16" t="s">
        <v>274</v>
      </c>
      <c r="BM367" s="16" t="s">
        <v>687</v>
      </c>
    </row>
    <row r="368" spans="2:65" s="1" customFormat="1" ht="14.4" customHeight="1">
      <c r="B368" s="37"/>
      <c r="C368" s="207" t="s">
        <v>688</v>
      </c>
      <c r="D368" s="207" t="s">
        <v>129</v>
      </c>
      <c r="E368" s="208" t="s">
        <v>689</v>
      </c>
      <c r="F368" s="209" t="s">
        <v>690</v>
      </c>
      <c r="G368" s="210" t="s">
        <v>427</v>
      </c>
      <c r="H368" s="211">
        <v>1</v>
      </c>
      <c r="I368" s="212"/>
      <c r="J368" s="213">
        <f>ROUND(I368*H368,2)</f>
        <v>0</v>
      </c>
      <c r="K368" s="209" t="s">
        <v>1</v>
      </c>
      <c r="L368" s="42"/>
      <c r="M368" s="214" t="s">
        <v>1</v>
      </c>
      <c r="N368" s="215" t="s">
        <v>46</v>
      </c>
      <c r="O368" s="78"/>
      <c r="P368" s="216">
        <f>O368*H368</f>
        <v>0</v>
      </c>
      <c r="Q368" s="216">
        <v>0</v>
      </c>
      <c r="R368" s="216">
        <f>Q368*H368</f>
        <v>0</v>
      </c>
      <c r="S368" s="216">
        <v>0</v>
      </c>
      <c r="T368" s="217">
        <f>S368*H368</f>
        <v>0</v>
      </c>
      <c r="AR368" s="16" t="s">
        <v>274</v>
      </c>
      <c r="AT368" s="16" t="s">
        <v>129</v>
      </c>
      <c r="AU368" s="16" t="s">
        <v>84</v>
      </c>
      <c r="AY368" s="16" t="s">
        <v>128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6" t="s">
        <v>21</v>
      </c>
      <c r="BK368" s="218">
        <f>ROUND(I368*H368,2)</f>
        <v>0</v>
      </c>
      <c r="BL368" s="16" t="s">
        <v>274</v>
      </c>
      <c r="BM368" s="16" t="s">
        <v>691</v>
      </c>
    </row>
    <row r="369" spans="2:65" s="1" customFormat="1" ht="20.4" customHeight="1">
      <c r="B369" s="37"/>
      <c r="C369" s="207" t="s">
        <v>692</v>
      </c>
      <c r="D369" s="207" t="s">
        <v>129</v>
      </c>
      <c r="E369" s="208" t="s">
        <v>693</v>
      </c>
      <c r="F369" s="209" t="s">
        <v>694</v>
      </c>
      <c r="G369" s="210" t="s">
        <v>199</v>
      </c>
      <c r="H369" s="211">
        <v>7.61</v>
      </c>
      <c r="I369" s="212"/>
      <c r="J369" s="213">
        <f>ROUND(I369*H369,2)</f>
        <v>0</v>
      </c>
      <c r="K369" s="209" t="s">
        <v>133</v>
      </c>
      <c r="L369" s="42"/>
      <c r="M369" s="214" t="s">
        <v>1</v>
      </c>
      <c r="N369" s="215" t="s">
        <v>46</v>
      </c>
      <c r="O369" s="78"/>
      <c r="P369" s="216">
        <f>O369*H369</f>
        <v>0</v>
      </c>
      <c r="Q369" s="216">
        <v>0</v>
      </c>
      <c r="R369" s="216">
        <f>Q369*H369</f>
        <v>0</v>
      </c>
      <c r="S369" s="216">
        <v>0.01098</v>
      </c>
      <c r="T369" s="217">
        <f>S369*H369</f>
        <v>0.0835578</v>
      </c>
      <c r="AR369" s="16" t="s">
        <v>274</v>
      </c>
      <c r="AT369" s="16" t="s">
        <v>129</v>
      </c>
      <c r="AU369" s="16" t="s">
        <v>84</v>
      </c>
      <c r="AY369" s="16" t="s">
        <v>128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6" t="s">
        <v>21</v>
      </c>
      <c r="BK369" s="218">
        <f>ROUND(I369*H369,2)</f>
        <v>0</v>
      </c>
      <c r="BL369" s="16" t="s">
        <v>274</v>
      </c>
      <c r="BM369" s="16" t="s">
        <v>695</v>
      </c>
    </row>
    <row r="370" spans="2:51" s="12" customFormat="1" ht="12">
      <c r="B370" s="233"/>
      <c r="C370" s="234"/>
      <c r="D370" s="219" t="s">
        <v>194</v>
      </c>
      <c r="E370" s="235" t="s">
        <v>1</v>
      </c>
      <c r="F370" s="236" t="s">
        <v>250</v>
      </c>
      <c r="G370" s="234"/>
      <c r="H370" s="235" t="s">
        <v>1</v>
      </c>
      <c r="I370" s="237"/>
      <c r="J370" s="234"/>
      <c r="K370" s="234"/>
      <c r="L370" s="238"/>
      <c r="M370" s="239"/>
      <c r="N370" s="240"/>
      <c r="O370" s="240"/>
      <c r="P370" s="240"/>
      <c r="Q370" s="240"/>
      <c r="R370" s="240"/>
      <c r="S370" s="240"/>
      <c r="T370" s="241"/>
      <c r="AT370" s="242" t="s">
        <v>194</v>
      </c>
      <c r="AU370" s="242" t="s">
        <v>84</v>
      </c>
      <c r="AV370" s="12" t="s">
        <v>21</v>
      </c>
      <c r="AW370" s="12" t="s">
        <v>36</v>
      </c>
      <c r="AX370" s="12" t="s">
        <v>75</v>
      </c>
      <c r="AY370" s="242" t="s">
        <v>128</v>
      </c>
    </row>
    <row r="371" spans="2:51" s="13" customFormat="1" ht="12">
      <c r="B371" s="243"/>
      <c r="C371" s="244"/>
      <c r="D371" s="219" t="s">
        <v>194</v>
      </c>
      <c r="E371" s="245" t="s">
        <v>1</v>
      </c>
      <c r="F371" s="246" t="s">
        <v>251</v>
      </c>
      <c r="G371" s="244"/>
      <c r="H371" s="247">
        <v>7.61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AT371" s="253" t="s">
        <v>194</v>
      </c>
      <c r="AU371" s="253" t="s">
        <v>84</v>
      </c>
      <c r="AV371" s="13" t="s">
        <v>84</v>
      </c>
      <c r="AW371" s="13" t="s">
        <v>36</v>
      </c>
      <c r="AX371" s="13" t="s">
        <v>21</v>
      </c>
      <c r="AY371" s="253" t="s">
        <v>128</v>
      </c>
    </row>
    <row r="372" spans="2:65" s="1" customFormat="1" ht="20.4" customHeight="1">
      <c r="B372" s="37"/>
      <c r="C372" s="207" t="s">
        <v>696</v>
      </c>
      <c r="D372" s="207" t="s">
        <v>129</v>
      </c>
      <c r="E372" s="208" t="s">
        <v>697</v>
      </c>
      <c r="F372" s="209" t="s">
        <v>698</v>
      </c>
      <c r="G372" s="210" t="s">
        <v>199</v>
      </c>
      <c r="H372" s="211">
        <v>7.61</v>
      </c>
      <c r="I372" s="212"/>
      <c r="J372" s="213">
        <f>ROUND(I372*H372,2)</f>
        <v>0</v>
      </c>
      <c r="K372" s="209" t="s">
        <v>133</v>
      </c>
      <c r="L372" s="42"/>
      <c r="M372" s="214" t="s">
        <v>1</v>
      </c>
      <c r="N372" s="215" t="s">
        <v>46</v>
      </c>
      <c r="O372" s="78"/>
      <c r="P372" s="216">
        <f>O372*H372</f>
        <v>0</v>
      </c>
      <c r="Q372" s="216">
        <v>0</v>
      </c>
      <c r="R372" s="216">
        <f>Q372*H372</f>
        <v>0</v>
      </c>
      <c r="S372" s="216">
        <v>0.008</v>
      </c>
      <c r="T372" s="217">
        <f>S372*H372</f>
        <v>0.060880000000000004</v>
      </c>
      <c r="AR372" s="16" t="s">
        <v>274</v>
      </c>
      <c r="AT372" s="16" t="s">
        <v>129</v>
      </c>
      <c r="AU372" s="16" t="s">
        <v>84</v>
      </c>
      <c r="AY372" s="16" t="s">
        <v>128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6" t="s">
        <v>21</v>
      </c>
      <c r="BK372" s="218">
        <f>ROUND(I372*H372,2)</f>
        <v>0</v>
      </c>
      <c r="BL372" s="16" t="s">
        <v>274</v>
      </c>
      <c r="BM372" s="16" t="s">
        <v>699</v>
      </c>
    </row>
    <row r="373" spans="2:65" s="1" customFormat="1" ht="20.4" customHeight="1">
      <c r="B373" s="37"/>
      <c r="C373" s="207" t="s">
        <v>27</v>
      </c>
      <c r="D373" s="207" t="s">
        <v>129</v>
      </c>
      <c r="E373" s="208" t="s">
        <v>700</v>
      </c>
      <c r="F373" s="209" t="s">
        <v>701</v>
      </c>
      <c r="G373" s="210" t="s">
        <v>619</v>
      </c>
      <c r="H373" s="276"/>
      <c r="I373" s="212"/>
      <c r="J373" s="213">
        <f>ROUND(I373*H373,2)</f>
        <v>0</v>
      </c>
      <c r="K373" s="209" t="s">
        <v>133</v>
      </c>
      <c r="L373" s="42"/>
      <c r="M373" s="214" t="s">
        <v>1</v>
      </c>
      <c r="N373" s="215" t="s">
        <v>46</v>
      </c>
      <c r="O373" s="78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7">
        <f>S373*H373</f>
        <v>0</v>
      </c>
      <c r="AR373" s="16" t="s">
        <v>274</v>
      </c>
      <c r="AT373" s="16" t="s">
        <v>129</v>
      </c>
      <c r="AU373" s="16" t="s">
        <v>84</v>
      </c>
      <c r="AY373" s="16" t="s">
        <v>128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6" t="s">
        <v>21</v>
      </c>
      <c r="BK373" s="218">
        <f>ROUND(I373*H373,2)</f>
        <v>0</v>
      </c>
      <c r="BL373" s="16" t="s">
        <v>274</v>
      </c>
      <c r="BM373" s="16" t="s">
        <v>702</v>
      </c>
    </row>
    <row r="374" spans="2:47" s="1" customFormat="1" ht="12">
      <c r="B374" s="37"/>
      <c r="C374" s="38"/>
      <c r="D374" s="219" t="s">
        <v>136</v>
      </c>
      <c r="E374" s="38"/>
      <c r="F374" s="220" t="s">
        <v>703</v>
      </c>
      <c r="G374" s="38"/>
      <c r="H374" s="38"/>
      <c r="I374" s="142"/>
      <c r="J374" s="38"/>
      <c r="K374" s="38"/>
      <c r="L374" s="42"/>
      <c r="M374" s="221"/>
      <c r="N374" s="78"/>
      <c r="O374" s="78"/>
      <c r="P374" s="78"/>
      <c r="Q374" s="78"/>
      <c r="R374" s="78"/>
      <c r="S374" s="78"/>
      <c r="T374" s="79"/>
      <c r="AT374" s="16" t="s">
        <v>136</v>
      </c>
      <c r="AU374" s="16" t="s">
        <v>84</v>
      </c>
    </row>
    <row r="375" spans="2:63" s="10" customFormat="1" ht="22.8" customHeight="1">
      <c r="B375" s="193"/>
      <c r="C375" s="194"/>
      <c r="D375" s="195" t="s">
        <v>74</v>
      </c>
      <c r="E375" s="231" t="s">
        <v>704</v>
      </c>
      <c r="F375" s="231" t="s">
        <v>705</v>
      </c>
      <c r="G375" s="194"/>
      <c r="H375" s="194"/>
      <c r="I375" s="197"/>
      <c r="J375" s="232">
        <f>BK375</f>
        <v>0</v>
      </c>
      <c r="K375" s="194"/>
      <c r="L375" s="199"/>
      <c r="M375" s="200"/>
      <c r="N375" s="201"/>
      <c r="O375" s="201"/>
      <c r="P375" s="202">
        <f>SUM(P376:P383)</f>
        <v>0</v>
      </c>
      <c r="Q375" s="201"/>
      <c r="R375" s="202">
        <f>SUM(R376:R383)</f>
        <v>0</v>
      </c>
      <c r="S375" s="201"/>
      <c r="T375" s="203">
        <f>SUM(T376:T383)</f>
        <v>0</v>
      </c>
      <c r="AR375" s="204" t="s">
        <v>84</v>
      </c>
      <c r="AT375" s="205" t="s">
        <v>74</v>
      </c>
      <c r="AU375" s="205" t="s">
        <v>21</v>
      </c>
      <c r="AY375" s="204" t="s">
        <v>128</v>
      </c>
      <c r="BK375" s="206">
        <f>SUM(BK376:BK383)</f>
        <v>0</v>
      </c>
    </row>
    <row r="376" spans="2:65" s="1" customFormat="1" ht="14.4" customHeight="1">
      <c r="B376" s="37"/>
      <c r="C376" s="207" t="s">
        <v>706</v>
      </c>
      <c r="D376" s="207" t="s">
        <v>129</v>
      </c>
      <c r="E376" s="208" t="s">
        <v>707</v>
      </c>
      <c r="F376" s="209" t="s">
        <v>708</v>
      </c>
      <c r="G376" s="210" t="s">
        <v>427</v>
      </c>
      <c r="H376" s="211">
        <v>1</v>
      </c>
      <c r="I376" s="212"/>
      <c r="J376" s="213">
        <f>ROUND(I376*H376,2)</f>
        <v>0</v>
      </c>
      <c r="K376" s="209" t="s">
        <v>1</v>
      </c>
      <c r="L376" s="42"/>
      <c r="M376" s="214" t="s">
        <v>1</v>
      </c>
      <c r="N376" s="215" t="s">
        <v>46</v>
      </c>
      <c r="O376" s="78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AR376" s="16" t="s">
        <v>274</v>
      </c>
      <c r="AT376" s="16" t="s">
        <v>129</v>
      </c>
      <c r="AU376" s="16" t="s">
        <v>84</v>
      </c>
      <c r="AY376" s="16" t="s">
        <v>128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6" t="s">
        <v>21</v>
      </c>
      <c r="BK376" s="218">
        <f>ROUND(I376*H376,2)</f>
        <v>0</v>
      </c>
      <c r="BL376" s="16" t="s">
        <v>274</v>
      </c>
      <c r="BM376" s="16" t="s">
        <v>709</v>
      </c>
    </row>
    <row r="377" spans="2:65" s="1" customFormat="1" ht="14.4" customHeight="1">
      <c r="B377" s="37"/>
      <c r="C377" s="207" t="s">
        <v>710</v>
      </c>
      <c r="D377" s="207" t="s">
        <v>129</v>
      </c>
      <c r="E377" s="208" t="s">
        <v>711</v>
      </c>
      <c r="F377" s="209" t="s">
        <v>712</v>
      </c>
      <c r="G377" s="210" t="s">
        <v>439</v>
      </c>
      <c r="H377" s="211">
        <v>174</v>
      </c>
      <c r="I377" s="212"/>
      <c r="J377" s="213">
        <f>ROUND(I377*H377,2)</f>
        <v>0</v>
      </c>
      <c r="K377" s="209" t="s">
        <v>1</v>
      </c>
      <c r="L377" s="42"/>
      <c r="M377" s="214" t="s">
        <v>1</v>
      </c>
      <c r="N377" s="215" t="s">
        <v>46</v>
      </c>
      <c r="O377" s="78"/>
      <c r="P377" s="216">
        <f>O377*H377</f>
        <v>0</v>
      </c>
      <c r="Q377" s="216">
        <v>0</v>
      </c>
      <c r="R377" s="216">
        <f>Q377*H377</f>
        <v>0</v>
      </c>
      <c r="S377" s="216">
        <v>0</v>
      </c>
      <c r="T377" s="217">
        <f>S377*H377</f>
        <v>0</v>
      </c>
      <c r="AR377" s="16" t="s">
        <v>274</v>
      </c>
      <c r="AT377" s="16" t="s">
        <v>129</v>
      </c>
      <c r="AU377" s="16" t="s">
        <v>84</v>
      </c>
      <c r="AY377" s="16" t="s">
        <v>128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6" t="s">
        <v>21</v>
      </c>
      <c r="BK377" s="218">
        <f>ROUND(I377*H377,2)</f>
        <v>0</v>
      </c>
      <c r="BL377" s="16" t="s">
        <v>274</v>
      </c>
      <c r="BM377" s="16" t="s">
        <v>713</v>
      </c>
    </row>
    <row r="378" spans="2:65" s="1" customFormat="1" ht="14.4" customHeight="1">
      <c r="B378" s="37"/>
      <c r="C378" s="207" t="s">
        <v>714</v>
      </c>
      <c r="D378" s="207" t="s">
        <v>129</v>
      </c>
      <c r="E378" s="208" t="s">
        <v>715</v>
      </c>
      <c r="F378" s="209" t="s">
        <v>716</v>
      </c>
      <c r="G378" s="210" t="s">
        <v>427</v>
      </c>
      <c r="H378" s="211">
        <v>6</v>
      </c>
      <c r="I378" s="212"/>
      <c r="J378" s="213">
        <f>ROUND(I378*H378,2)</f>
        <v>0</v>
      </c>
      <c r="K378" s="209" t="s">
        <v>1</v>
      </c>
      <c r="L378" s="42"/>
      <c r="M378" s="214" t="s">
        <v>1</v>
      </c>
      <c r="N378" s="215" t="s">
        <v>46</v>
      </c>
      <c r="O378" s="78"/>
      <c r="P378" s="216">
        <f>O378*H378</f>
        <v>0</v>
      </c>
      <c r="Q378" s="216">
        <v>0</v>
      </c>
      <c r="R378" s="216">
        <f>Q378*H378</f>
        <v>0</v>
      </c>
      <c r="S378" s="216">
        <v>0</v>
      </c>
      <c r="T378" s="217">
        <f>S378*H378</f>
        <v>0</v>
      </c>
      <c r="AR378" s="16" t="s">
        <v>274</v>
      </c>
      <c r="AT378" s="16" t="s">
        <v>129</v>
      </c>
      <c r="AU378" s="16" t="s">
        <v>84</v>
      </c>
      <c r="AY378" s="16" t="s">
        <v>128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6" t="s">
        <v>21</v>
      </c>
      <c r="BK378" s="218">
        <f>ROUND(I378*H378,2)</f>
        <v>0</v>
      </c>
      <c r="BL378" s="16" t="s">
        <v>274</v>
      </c>
      <c r="BM378" s="16" t="s">
        <v>717</v>
      </c>
    </row>
    <row r="379" spans="2:65" s="1" customFormat="1" ht="14.4" customHeight="1">
      <c r="B379" s="37"/>
      <c r="C379" s="207" t="s">
        <v>718</v>
      </c>
      <c r="D379" s="207" t="s">
        <v>129</v>
      </c>
      <c r="E379" s="208" t="s">
        <v>719</v>
      </c>
      <c r="F379" s="209" t="s">
        <v>720</v>
      </c>
      <c r="G379" s="210" t="s">
        <v>427</v>
      </c>
      <c r="H379" s="211">
        <v>6</v>
      </c>
      <c r="I379" s="212"/>
      <c r="J379" s="213">
        <f>ROUND(I379*H379,2)</f>
        <v>0</v>
      </c>
      <c r="K379" s="209" t="s">
        <v>1</v>
      </c>
      <c r="L379" s="42"/>
      <c r="M379" s="214" t="s">
        <v>1</v>
      </c>
      <c r="N379" s="215" t="s">
        <v>46</v>
      </c>
      <c r="O379" s="78"/>
      <c r="P379" s="216">
        <f>O379*H379</f>
        <v>0</v>
      </c>
      <c r="Q379" s="216">
        <v>0</v>
      </c>
      <c r="R379" s="216">
        <f>Q379*H379</f>
        <v>0</v>
      </c>
      <c r="S379" s="216">
        <v>0</v>
      </c>
      <c r="T379" s="217">
        <f>S379*H379</f>
        <v>0</v>
      </c>
      <c r="AR379" s="16" t="s">
        <v>274</v>
      </c>
      <c r="AT379" s="16" t="s">
        <v>129</v>
      </c>
      <c r="AU379" s="16" t="s">
        <v>84</v>
      </c>
      <c r="AY379" s="16" t="s">
        <v>128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6" t="s">
        <v>21</v>
      </c>
      <c r="BK379" s="218">
        <f>ROUND(I379*H379,2)</f>
        <v>0</v>
      </c>
      <c r="BL379" s="16" t="s">
        <v>274</v>
      </c>
      <c r="BM379" s="16" t="s">
        <v>721</v>
      </c>
    </row>
    <row r="380" spans="2:65" s="1" customFormat="1" ht="20.4" customHeight="1">
      <c r="B380" s="37"/>
      <c r="C380" s="207" t="s">
        <v>722</v>
      </c>
      <c r="D380" s="207" t="s">
        <v>129</v>
      </c>
      <c r="E380" s="208" t="s">
        <v>723</v>
      </c>
      <c r="F380" s="209" t="s">
        <v>724</v>
      </c>
      <c r="G380" s="210" t="s">
        <v>199</v>
      </c>
      <c r="H380" s="211">
        <v>0</v>
      </c>
      <c r="I380" s="212"/>
      <c r="J380" s="213">
        <f>ROUND(I380*H380,2)</f>
        <v>0</v>
      </c>
      <c r="K380" s="209" t="s">
        <v>133</v>
      </c>
      <c r="L380" s="42"/>
      <c r="M380" s="214" t="s">
        <v>1</v>
      </c>
      <c r="N380" s="215" t="s">
        <v>46</v>
      </c>
      <c r="O380" s="78"/>
      <c r="P380" s="216">
        <f>O380*H380</f>
        <v>0</v>
      </c>
      <c r="Q380" s="216">
        <v>0</v>
      </c>
      <c r="R380" s="216">
        <f>Q380*H380</f>
        <v>0</v>
      </c>
      <c r="S380" s="216">
        <v>0.017</v>
      </c>
      <c r="T380" s="217">
        <f>S380*H380</f>
        <v>0</v>
      </c>
      <c r="AR380" s="16" t="s">
        <v>274</v>
      </c>
      <c r="AT380" s="16" t="s">
        <v>129</v>
      </c>
      <c r="AU380" s="16" t="s">
        <v>84</v>
      </c>
      <c r="AY380" s="16" t="s">
        <v>128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6" t="s">
        <v>21</v>
      </c>
      <c r="BK380" s="218">
        <f>ROUND(I380*H380,2)</f>
        <v>0</v>
      </c>
      <c r="BL380" s="16" t="s">
        <v>274</v>
      </c>
      <c r="BM380" s="16" t="s">
        <v>725</v>
      </c>
    </row>
    <row r="381" spans="2:47" s="1" customFormat="1" ht="12">
      <c r="B381" s="37"/>
      <c r="C381" s="38"/>
      <c r="D381" s="219" t="s">
        <v>136</v>
      </c>
      <c r="E381" s="38"/>
      <c r="F381" s="220" t="s">
        <v>726</v>
      </c>
      <c r="G381" s="38"/>
      <c r="H381" s="38"/>
      <c r="I381" s="142"/>
      <c r="J381" s="38"/>
      <c r="K381" s="38"/>
      <c r="L381" s="42"/>
      <c r="M381" s="221"/>
      <c r="N381" s="78"/>
      <c r="O381" s="78"/>
      <c r="P381" s="78"/>
      <c r="Q381" s="78"/>
      <c r="R381" s="78"/>
      <c r="S381" s="78"/>
      <c r="T381" s="79"/>
      <c r="AT381" s="16" t="s">
        <v>136</v>
      </c>
      <c r="AU381" s="16" t="s">
        <v>84</v>
      </c>
    </row>
    <row r="382" spans="2:65" s="1" customFormat="1" ht="20.4" customHeight="1">
      <c r="B382" s="37"/>
      <c r="C382" s="207" t="s">
        <v>727</v>
      </c>
      <c r="D382" s="207" t="s">
        <v>129</v>
      </c>
      <c r="E382" s="208" t="s">
        <v>728</v>
      </c>
      <c r="F382" s="209" t="s">
        <v>729</v>
      </c>
      <c r="G382" s="210" t="s">
        <v>619</v>
      </c>
      <c r="H382" s="276"/>
      <c r="I382" s="212"/>
      <c r="J382" s="213">
        <f>ROUND(I382*H382,2)</f>
        <v>0</v>
      </c>
      <c r="K382" s="209" t="s">
        <v>133</v>
      </c>
      <c r="L382" s="42"/>
      <c r="M382" s="214" t="s">
        <v>1</v>
      </c>
      <c r="N382" s="215" t="s">
        <v>46</v>
      </c>
      <c r="O382" s="78"/>
      <c r="P382" s="216">
        <f>O382*H382</f>
        <v>0</v>
      </c>
      <c r="Q382" s="216">
        <v>0</v>
      </c>
      <c r="R382" s="216">
        <f>Q382*H382</f>
        <v>0</v>
      </c>
      <c r="S382" s="216">
        <v>0</v>
      </c>
      <c r="T382" s="217">
        <f>S382*H382</f>
        <v>0</v>
      </c>
      <c r="AR382" s="16" t="s">
        <v>274</v>
      </c>
      <c r="AT382" s="16" t="s">
        <v>129</v>
      </c>
      <c r="AU382" s="16" t="s">
        <v>84</v>
      </c>
      <c r="AY382" s="16" t="s">
        <v>128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6" t="s">
        <v>21</v>
      </c>
      <c r="BK382" s="218">
        <f>ROUND(I382*H382,2)</f>
        <v>0</v>
      </c>
      <c r="BL382" s="16" t="s">
        <v>274</v>
      </c>
      <c r="BM382" s="16" t="s">
        <v>730</v>
      </c>
    </row>
    <row r="383" spans="2:47" s="1" customFormat="1" ht="12">
      <c r="B383" s="37"/>
      <c r="C383" s="38"/>
      <c r="D383" s="219" t="s">
        <v>136</v>
      </c>
      <c r="E383" s="38"/>
      <c r="F383" s="220" t="s">
        <v>731</v>
      </c>
      <c r="G383" s="38"/>
      <c r="H383" s="38"/>
      <c r="I383" s="142"/>
      <c r="J383" s="38"/>
      <c r="K383" s="38"/>
      <c r="L383" s="42"/>
      <c r="M383" s="221"/>
      <c r="N383" s="78"/>
      <c r="O383" s="78"/>
      <c r="P383" s="78"/>
      <c r="Q383" s="78"/>
      <c r="R383" s="78"/>
      <c r="S383" s="78"/>
      <c r="T383" s="79"/>
      <c r="AT383" s="16" t="s">
        <v>136</v>
      </c>
      <c r="AU383" s="16" t="s">
        <v>84</v>
      </c>
    </row>
    <row r="384" spans="2:63" s="10" customFormat="1" ht="22.8" customHeight="1">
      <c r="B384" s="193"/>
      <c r="C384" s="194"/>
      <c r="D384" s="195" t="s">
        <v>74</v>
      </c>
      <c r="E384" s="231" t="s">
        <v>732</v>
      </c>
      <c r="F384" s="231" t="s">
        <v>733</v>
      </c>
      <c r="G384" s="194"/>
      <c r="H384" s="194"/>
      <c r="I384" s="197"/>
      <c r="J384" s="232">
        <f>BK384</f>
        <v>0</v>
      </c>
      <c r="K384" s="194"/>
      <c r="L384" s="199"/>
      <c r="M384" s="200"/>
      <c r="N384" s="201"/>
      <c r="O384" s="201"/>
      <c r="P384" s="202">
        <f>SUM(P385:P395)</f>
        <v>0</v>
      </c>
      <c r="Q384" s="201"/>
      <c r="R384" s="202">
        <f>SUM(R385:R395)</f>
        <v>30.10056</v>
      </c>
      <c r="S384" s="201"/>
      <c r="T384" s="203">
        <f>SUM(T385:T395)</f>
        <v>0</v>
      </c>
      <c r="AR384" s="204" t="s">
        <v>84</v>
      </c>
      <c r="AT384" s="205" t="s">
        <v>74</v>
      </c>
      <c r="AU384" s="205" t="s">
        <v>21</v>
      </c>
      <c r="AY384" s="204" t="s">
        <v>128</v>
      </c>
      <c r="BK384" s="206">
        <f>SUM(BK385:BK395)</f>
        <v>0</v>
      </c>
    </row>
    <row r="385" spans="2:65" s="1" customFormat="1" ht="20.4" customHeight="1">
      <c r="B385" s="37"/>
      <c r="C385" s="207" t="s">
        <v>734</v>
      </c>
      <c r="D385" s="207" t="s">
        <v>129</v>
      </c>
      <c r="E385" s="208" t="s">
        <v>735</v>
      </c>
      <c r="F385" s="209" t="s">
        <v>736</v>
      </c>
      <c r="G385" s="210" t="s">
        <v>199</v>
      </c>
      <c r="H385" s="211">
        <v>186.96</v>
      </c>
      <c r="I385" s="212"/>
      <c r="J385" s="213">
        <f>ROUND(I385*H385,2)</f>
        <v>0</v>
      </c>
      <c r="K385" s="209" t="s">
        <v>133</v>
      </c>
      <c r="L385" s="42"/>
      <c r="M385" s="214" t="s">
        <v>1</v>
      </c>
      <c r="N385" s="215" t="s">
        <v>46</v>
      </c>
      <c r="O385" s="78"/>
      <c r="P385" s="216">
        <f>O385*H385</f>
        <v>0</v>
      </c>
      <c r="Q385" s="216">
        <v>0.04</v>
      </c>
      <c r="R385" s="216">
        <f>Q385*H385</f>
        <v>7.478400000000001</v>
      </c>
      <c r="S385" s="216">
        <v>0</v>
      </c>
      <c r="T385" s="217">
        <f>S385*H385</f>
        <v>0</v>
      </c>
      <c r="AR385" s="16" t="s">
        <v>274</v>
      </c>
      <c r="AT385" s="16" t="s">
        <v>129</v>
      </c>
      <c r="AU385" s="16" t="s">
        <v>84</v>
      </c>
      <c r="AY385" s="16" t="s">
        <v>128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6" t="s">
        <v>21</v>
      </c>
      <c r="BK385" s="218">
        <f>ROUND(I385*H385,2)</f>
        <v>0</v>
      </c>
      <c r="BL385" s="16" t="s">
        <v>274</v>
      </c>
      <c r="BM385" s="16" t="s">
        <v>737</v>
      </c>
    </row>
    <row r="386" spans="2:47" s="1" customFormat="1" ht="12">
      <c r="B386" s="37"/>
      <c r="C386" s="38"/>
      <c r="D386" s="219" t="s">
        <v>136</v>
      </c>
      <c r="E386" s="38"/>
      <c r="F386" s="220" t="s">
        <v>738</v>
      </c>
      <c r="G386" s="38"/>
      <c r="H386" s="38"/>
      <c r="I386" s="142"/>
      <c r="J386" s="38"/>
      <c r="K386" s="38"/>
      <c r="L386" s="42"/>
      <c r="M386" s="221"/>
      <c r="N386" s="78"/>
      <c r="O386" s="78"/>
      <c r="P386" s="78"/>
      <c r="Q386" s="78"/>
      <c r="R386" s="78"/>
      <c r="S386" s="78"/>
      <c r="T386" s="79"/>
      <c r="AT386" s="16" t="s">
        <v>136</v>
      </c>
      <c r="AU386" s="16" t="s">
        <v>84</v>
      </c>
    </row>
    <row r="387" spans="2:51" s="12" customFormat="1" ht="12">
      <c r="B387" s="233"/>
      <c r="C387" s="234"/>
      <c r="D387" s="219" t="s">
        <v>194</v>
      </c>
      <c r="E387" s="235" t="s">
        <v>1</v>
      </c>
      <c r="F387" s="236" t="s">
        <v>339</v>
      </c>
      <c r="G387" s="234"/>
      <c r="H387" s="235" t="s">
        <v>1</v>
      </c>
      <c r="I387" s="237"/>
      <c r="J387" s="234"/>
      <c r="K387" s="234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194</v>
      </c>
      <c r="AU387" s="242" t="s">
        <v>84</v>
      </c>
      <c r="AV387" s="12" t="s">
        <v>21</v>
      </c>
      <c r="AW387" s="12" t="s">
        <v>36</v>
      </c>
      <c r="AX387" s="12" t="s">
        <v>75</v>
      </c>
      <c r="AY387" s="242" t="s">
        <v>128</v>
      </c>
    </row>
    <row r="388" spans="2:51" s="13" customFormat="1" ht="12">
      <c r="B388" s="243"/>
      <c r="C388" s="244"/>
      <c r="D388" s="219" t="s">
        <v>194</v>
      </c>
      <c r="E388" s="245" t="s">
        <v>1</v>
      </c>
      <c r="F388" s="246" t="s">
        <v>410</v>
      </c>
      <c r="G388" s="244"/>
      <c r="H388" s="247">
        <v>186.96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194</v>
      </c>
      <c r="AU388" s="253" t="s">
        <v>84</v>
      </c>
      <c r="AV388" s="13" t="s">
        <v>84</v>
      </c>
      <c r="AW388" s="13" t="s">
        <v>36</v>
      </c>
      <c r="AX388" s="13" t="s">
        <v>21</v>
      </c>
      <c r="AY388" s="253" t="s">
        <v>128</v>
      </c>
    </row>
    <row r="389" spans="2:65" s="1" customFormat="1" ht="14.4" customHeight="1">
      <c r="B389" s="37"/>
      <c r="C389" s="265" t="s">
        <v>739</v>
      </c>
      <c r="D389" s="265" t="s">
        <v>222</v>
      </c>
      <c r="E389" s="266" t="s">
        <v>740</v>
      </c>
      <c r="F389" s="267" t="s">
        <v>741</v>
      </c>
      <c r="G389" s="268" t="s">
        <v>199</v>
      </c>
      <c r="H389" s="269">
        <v>205.656</v>
      </c>
      <c r="I389" s="270"/>
      <c r="J389" s="271">
        <f>ROUND(I389*H389,2)</f>
        <v>0</v>
      </c>
      <c r="K389" s="267" t="s">
        <v>1</v>
      </c>
      <c r="L389" s="272"/>
      <c r="M389" s="273" t="s">
        <v>1</v>
      </c>
      <c r="N389" s="274" t="s">
        <v>46</v>
      </c>
      <c r="O389" s="78"/>
      <c r="P389" s="216">
        <f>O389*H389</f>
        <v>0</v>
      </c>
      <c r="Q389" s="216">
        <v>0.11</v>
      </c>
      <c r="R389" s="216">
        <f>Q389*H389</f>
        <v>22.62216</v>
      </c>
      <c r="S389" s="216">
        <v>0</v>
      </c>
      <c r="T389" s="217">
        <f>S389*H389</f>
        <v>0</v>
      </c>
      <c r="AR389" s="16" t="s">
        <v>366</v>
      </c>
      <c r="AT389" s="16" t="s">
        <v>222</v>
      </c>
      <c r="AU389" s="16" t="s">
        <v>84</v>
      </c>
      <c r="AY389" s="16" t="s">
        <v>128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6" t="s">
        <v>21</v>
      </c>
      <c r="BK389" s="218">
        <f>ROUND(I389*H389,2)</f>
        <v>0</v>
      </c>
      <c r="BL389" s="16" t="s">
        <v>274</v>
      </c>
      <c r="BM389" s="16" t="s">
        <v>742</v>
      </c>
    </row>
    <row r="390" spans="2:47" s="1" customFormat="1" ht="12">
      <c r="B390" s="37"/>
      <c r="C390" s="38"/>
      <c r="D390" s="219" t="s">
        <v>136</v>
      </c>
      <c r="E390" s="38"/>
      <c r="F390" s="220" t="s">
        <v>743</v>
      </c>
      <c r="G390" s="38"/>
      <c r="H390" s="38"/>
      <c r="I390" s="142"/>
      <c r="J390" s="38"/>
      <c r="K390" s="38"/>
      <c r="L390" s="42"/>
      <c r="M390" s="221"/>
      <c r="N390" s="78"/>
      <c r="O390" s="78"/>
      <c r="P390" s="78"/>
      <c r="Q390" s="78"/>
      <c r="R390" s="78"/>
      <c r="S390" s="78"/>
      <c r="T390" s="79"/>
      <c r="AT390" s="16" t="s">
        <v>136</v>
      </c>
      <c r="AU390" s="16" t="s">
        <v>84</v>
      </c>
    </row>
    <row r="391" spans="2:51" s="13" customFormat="1" ht="12">
      <c r="B391" s="243"/>
      <c r="C391" s="244"/>
      <c r="D391" s="219" t="s">
        <v>194</v>
      </c>
      <c r="E391" s="244"/>
      <c r="F391" s="246" t="s">
        <v>744</v>
      </c>
      <c r="G391" s="244"/>
      <c r="H391" s="247">
        <v>205.656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194</v>
      </c>
      <c r="AU391" s="253" t="s">
        <v>84</v>
      </c>
      <c r="AV391" s="13" t="s">
        <v>84</v>
      </c>
      <c r="AW391" s="13" t="s">
        <v>4</v>
      </c>
      <c r="AX391" s="13" t="s">
        <v>21</v>
      </c>
      <c r="AY391" s="253" t="s">
        <v>128</v>
      </c>
    </row>
    <row r="392" spans="2:65" s="1" customFormat="1" ht="14.4" customHeight="1">
      <c r="B392" s="37"/>
      <c r="C392" s="207" t="s">
        <v>745</v>
      </c>
      <c r="D392" s="207" t="s">
        <v>129</v>
      </c>
      <c r="E392" s="208" t="s">
        <v>746</v>
      </c>
      <c r="F392" s="209" t="s">
        <v>747</v>
      </c>
      <c r="G392" s="210" t="s">
        <v>199</v>
      </c>
      <c r="H392" s="211">
        <v>186.96</v>
      </c>
      <c r="I392" s="212"/>
      <c r="J392" s="213">
        <f>ROUND(I392*H392,2)</f>
        <v>0</v>
      </c>
      <c r="K392" s="209" t="s">
        <v>1</v>
      </c>
      <c r="L392" s="42"/>
      <c r="M392" s="214" t="s">
        <v>1</v>
      </c>
      <c r="N392" s="215" t="s">
        <v>46</v>
      </c>
      <c r="O392" s="78"/>
      <c r="P392" s="216">
        <f>O392*H392</f>
        <v>0</v>
      </c>
      <c r="Q392" s="216">
        <v>0</v>
      </c>
      <c r="R392" s="216">
        <f>Q392*H392</f>
        <v>0</v>
      </c>
      <c r="S392" s="216">
        <v>0</v>
      </c>
      <c r="T392" s="217">
        <f>S392*H392</f>
        <v>0</v>
      </c>
      <c r="AR392" s="16" t="s">
        <v>274</v>
      </c>
      <c r="AT392" s="16" t="s">
        <v>129</v>
      </c>
      <c r="AU392" s="16" t="s">
        <v>84</v>
      </c>
      <c r="AY392" s="16" t="s">
        <v>128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6" t="s">
        <v>21</v>
      </c>
      <c r="BK392" s="218">
        <f>ROUND(I392*H392,2)</f>
        <v>0</v>
      </c>
      <c r="BL392" s="16" t="s">
        <v>274</v>
      </c>
      <c r="BM392" s="16" t="s">
        <v>748</v>
      </c>
    </row>
    <row r="393" spans="2:65" s="1" customFormat="1" ht="14.4" customHeight="1">
      <c r="B393" s="37"/>
      <c r="C393" s="207" t="s">
        <v>749</v>
      </c>
      <c r="D393" s="207" t="s">
        <v>129</v>
      </c>
      <c r="E393" s="208" t="s">
        <v>750</v>
      </c>
      <c r="F393" s="209" t="s">
        <v>751</v>
      </c>
      <c r="G393" s="210" t="s">
        <v>199</v>
      </c>
      <c r="H393" s="211">
        <v>186.96</v>
      </c>
      <c r="I393" s="212"/>
      <c r="J393" s="213">
        <f>ROUND(I393*H393,2)</f>
        <v>0</v>
      </c>
      <c r="K393" s="209" t="s">
        <v>1</v>
      </c>
      <c r="L393" s="42"/>
      <c r="M393" s="214" t="s">
        <v>1</v>
      </c>
      <c r="N393" s="215" t="s">
        <v>46</v>
      </c>
      <c r="O393" s="78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AR393" s="16" t="s">
        <v>274</v>
      </c>
      <c r="AT393" s="16" t="s">
        <v>129</v>
      </c>
      <c r="AU393" s="16" t="s">
        <v>84</v>
      </c>
      <c r="AY393" s="16" t="s">
        <v>128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6" t="s">
        <v>21</v>
      </c>
      <c r="BK393" s="218">
        <f>ROUND(I393*H393,2)</f>
        <v>0</v>
      </c>
      <c r="BL393" s="16" t="s">
        <v>274</v>
      </c>
      <c r="BM393" s="16" t="s">
        <v>752</v>
      </c>
    </row>
    <row r="394" spans="2:65" s="1" customFormat="1" ht="20.4" customHeight="1">
      <c r="B394" s="37"/>
      <c r="C394" s="207" t="s">
        <v>753</v>
      </c>
      <c r="D394" s="207" t="s">
        <v>129</v>
      </c>
      <c r="E394" s="208" t="s">
        <v>754</v>
      </c>
      <c r="F394" s="209" t="s">
        <v>755</v>
      </c>
      <c r="G394" s="210" t="s">
        <v>619</v>
      </c>
      <c r="H394" s="276"/>
      <c r="I394" s="212"/>
      <c r="J394" s="213">
        <f>ROUND(I394*H394,2)</f>
        <v>0</v>
      </c>
      <c r="K394" s="209" t="s">
        <v>133</v>
      </c>
      <c r="L394" s="42"/>
      <c r="M394" s="214" t="s">
        <v>1</v>
      </c>
      <c r="N394" s="215" t="s">
        <v>46</v>
      </c>
      <c r="O394" s="78"/>
      <c r="P394" s="216">
        <f>O394*H394</f>
        <v>0</v>
      </c>
      <c r="Q394" s="216">
        <v>0</v>
      </c>
      <c r="R394" s="216">
        <f>Q394*H394</f>
        <v>0</v>
      </c>
      <c r="S394" s="216">
        <v>0</v>
      </c>
      <c r="T394" s="217">
        <f>S394*H394</f>
        <v>0</v>
      </c>
      <c r="AR394" s="16" t="s">
        <v>274</v>
      </c>
      <c r="AT394" s="16" t="s">
        <v>129</v>
      </c>
      <c r="AU394" s="16" t="s">
        <v>84</v>
      </c>
      <c r="AY394" s="16" t="s">
        <v>128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6" t="s">
        <v>21</v>
      </c>
      <c r="BK394" s="218">
        <f>ROUND(I394*H394,2)</f>
        <v>0</v>
      </c>
      <c r="BL394" s="16" t="s">
        <v>274</v>
      </c>
      <c r="BM394" s="16" t="s">
        <v>756</v>
      </c>
    </row>
    <row r="395" spans="2:47" s="1" customFormat="1" ht="12">
      <c r="B395" s="37"/>
      <c r="C395" s="38"/>
      <c r="D395" s="219" t="s">
        <v>136</v>
      </c>
      <c r="E395" s="38"/>
      <c r="F395" s="220" t="s">
        <v>757</v>
      </c>
      <c r="G395" s="38"/>
      <c r="H395" s="38"/>
      <c r="I395" s="142"/>
      <c r="J395" s="38"/>
      <c r="K395" s="38"/>
      <c r="L395" s="42"/>
      <c r="M395" s="221"/>
      <c r="N395" s="78"/>
      <c r="O395" s="78"/>
      <c r="P395" s="78"/>
      <c r="Q395" s="78"/>
      <c r="R395" s="78"/>
      <c r="S395" s="78"/>
      <c r="T395" s="79"/>
      <c r="AT395" s="16" t="s">
        <v>136</v>
      </c>
      <c r="AU395" s="16" t="s">
        <v>84</v>
      </c>
    </row>
    <row r="396" spans="2:63" s="10" customFormat="1" ht="22.8" customHeight="1">
      <c r="B396" s="193"/>
      <c r="C396" s="194"/>
      <c r="D396" s="195" t="s">
        <v>74</v>
      </c>
      <c r="E396" s="231" t="s">
        <v>758</v>
      </c>
      <c r="F396" s="231" t="s">
        <v>759</v>
      </c>
      <c r="G396" s="194"/>
      <c r="H396" s="194"/>
      <c r="I396" s="197"/>
      <c r="J396" s="232">
        <f>BK396</f>
        <v>0</v>
      </c>
      <c r="K396" s="194"/>
      <c r="L396" s="199"/>
      <c r="M396" s="200"/>
      <c r="N396" s="201"/>
      <c r="O396" s="201"/>
      <c r="P396" s="202">
        <f>SUM(P397:P418)</f>
        <v>0</v>
      </c>
      <c r="Q396" s="201"/>
      <c r="R396" s="202">
        <f>SUM(R397:R418)</f>
        <v>0</v>
      </c>
      <c r="S396" s="201"/>
      <c r="T396" s="203">
        <f>SUM(T397:T418)</f>
        <v>0</v>
      </c>
      <c r="AR396" s="204" t="s">
        <v>84</v>
      </c>
      <c r="AT396" s="205" t="s">
        <v>74</v>
      </c>
      <c r="AU396" s="205" t="s">
        <v>21</v>
      </c>
      <c r="AY396" s="204" t="s">
        <v>128</v>
      </c>
      <c r="BK396" s="206">
        <f>SUM(BK397:BK418)</f>
        <v>0</v>
      </c>
    </row>
    <row r="397" spans="2:65" s="1" customFormat="1" ht="14.4" customHeight="1">
      <c r="B397" s="37"/>
      <c r="C397" s="207" t="s">
        <v>760</v>
      </c>
      <c r="D397" s="207" t="s">
        <v>129</v>
      </c>
      <c r="E397" s="208" t="s">
        <v>761</v>
      </c>
      <c r="F397" s="209" t="s">
        <v>762</v>
      </c>
      <c r="G397" s="210" t="s">
        <v>427</v>
      </c>
      <c r="H397" s="211">
        <v>1</v>
      </c>
      <c r="I397" s="212"/>
      <c r="J397" s="213">
        <f>ROUND(I397*H397,2)</f>
        <v>0</v>
      </c>
      <c r="K397" s="209" t="s">
        <v>1</v>
      </c>
      <c r="L397" s="42"/>
      <c r="M397" s="214" t="s">
        <v>1</v>
      </c>
      <c r="N397" s="215" t="s">
        <v>46</v>
      </c>
      <c r="O397" s="78"/>
      <c r="P397" s="216">
        <f>O397*H397</f>
        <v>0</v>
      </c>
      <c r="Q397" s="216">
        <v>0</v>
      </c>
      <c r="R397" s="216">
        <f>Q397*H397</f>
        <v>0</v>
      </c>
      <c r="S397" s="216">
        <v>0</v>
      </c>
      <c r="T397" s="217">
        <f>S397*H397</f>
        <v>0</v>
      </c>
      <c r="AR397" s="16" t="s">
        <v>274</v>
      </c>
      <c r="AT397" s="16" t="s">
        <v>129</v>
      </c>
      <c r="AU397" s="16" t="s">
        <v>84</v>
      </c>
      <c r="AY397" s="16" t="s">
        <v>128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6" t="s">
        <v>21</v>
      </c>
      <c r="BK397" s="218">
        <f>ROUND(I397*H397,2)</f>
        <v>0</v>
      </c>
      <c r="BL397" s="16" t="s">
        <v>274</v>
      </c>
      <c r="BM397" s="16" t="s">
        <v>763</v>
      </c>
    </row>
    <row r="398" spans="2:65" s="1" customFormat="1" ht="14.4" customHeight="1">
      <c r="B398" s="37"/>
      <c r="C398" s="207" t="s">
        <v>764</v>
      </c>
      <c r="D398" s="207" t="s">
        <v>129</v>
      </c>
      <c r="E398" s="208" t="s">
        <v>765</v>
      </c>
      <c r="F398" s="209" t="s">
        <v>766</v>
      </c>
      <c r="G398" s="210" t="s">
        <v>427</v>
      </c>
      <c r="H398" s="211">
        <v>1</v>
      </c>
      <c r="I398" s="212"/>
      <c r="J398" s="213">
        <f>ROUND(I398*H398,2)</f>
        <v>0</v>
      </c>
      <c r="K398" s="209" t="s">
        <v>1</v>
      </c>
      <c r="L398" s="42"/>
      <c r="M398" s="214" t="s">
        <v>1</v>
      </c>
      <c r="N398" s="215" t="s">
        <v>46</v>
      </c>
      <c r="O398" s="78"/>
      <c r="P398" s="216">
        <f>O398*H398</f>
        <v>0</v>
      </c>
      <c r="Q398" s="216">
        <v>0</v>
      </c>
      <c r="R398" s="216">
        <f>Q398*H398</f>
        <v>0</v>
      </c>
      <c r="S398" s="216">
        <v>0</v>
      </c>
      <c r="T398" s="217">
        <f>S398*H398</f>
        <v>0</v>
      </c>
      <c r="AR398" s="16" t="s">
        <v>274</v>
      </c>
      <c r="AT398" s="16" t="s">
        <v>129</v>
      </c>
      <c r="AU398" s="16" t="s">
        <v>84</v>
      </c>
      <c r="AY398" s="16" t="s">
        <v>128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6" t="s">
        <v>21</v>
      </c>
      <c r="BK398" s="218">
        <f>ROUND(I398*H398,2)</f>
        <v>0</v>
      </c>
      <c r="BL398" s="16" t="s">
        <v>274</v>
      </c>
      <c r="BM398" s="16" t="s">
        <v>767</v>
      </c>
    </row>
    <row r="399" spans="2:65" s="1" customFormat="1" ht="14.4" customHeight="1">
      <c r="B399" s="37"/>
      <c r="C399" s="207" t="s">
        <v>768</v>
      </c>
      <c r="D399" s="207" t="s">
        <v>129</v>
      </c>
      <c r="E399" s="208" t="s">
        <v>769</v>
      </c>
      <c r="F399" s="209" t="s">
        <v>770</v>
      </c>
      <c r="G399" s="210" t="s">
        <v>427</v>
      </c>
      <c r="H399" s="211">
        <v>1</v>
      </c>
      <c r="I399" s="212"/>
      <c r="J399" s="213">
        <f>ROUND(I399*H399,2)</f>
        <v>0</v>
      </c>
      <c r="K399" s="209" t="s">
        <v>1</v>
      </c>
      <c r="L399" s="42"/>
      <c r="M399" s="214" t="s">
        <v>1</v>
      </c>
      <c r="N399" s="215" t="s">
        <v>46</v>
      </c>
      <c r="O399" s="78"/>
      <c r="P399" s="216">
        <f>O399*H399</f>
        <v>0</v>
      </c>
      <c r="Q399" s="216">
        <v>0</v>
      </c>
      <c r="R399" s="216">
        <f>Q399*H399</f>
        <v>0</v>
      </c>
      <c r="S399" s="216">
        <v>0</v>
      </c>
      <c r="T399" s="217">
        <f>S399*H399</f>
        <v>0</v>
      </c>
      <c r="AR399" s="16" t="s">
        <v>274</v>
      </c>
      <c r="AT399" s="16" t="s">
        <v>129</v>
      </c>
      <c r="AU399" s="16" t="s">
        <v>84</v>
      </c>
      <c r="AY399" s="16" t="s">
        <v>128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6" t="s">
        <v>21</v>
      </c>
      <c r="BK399" s="218">
        <f>ROUND(I399*H399,2)</f>
        <v>0</v>
      </c>
      <c r="BL399" s="16" t="s">
        <v>274</v>
      </c>
      <c r="BM399" s="16" t="s">
        <v>771</v>
      </c>
    </row>
    <row r="400" spans="2:65" s="1" customFormat="1" ht="14.4" customHeight="1">
      <c r="B400" s="37"/>
      <c r="C400" s="207" t="s">
        <v>772</v>
      </c>
      <c r="D400" s="207" t="s">
        <v>129</v>
      </c>
      <c r="E400" s="208" t="s">
        <v>773</v>
      </c>
      <c r="F400" s="209" t="s">
        <v>774</v>
      </c>
      <c r="G400" s="210" t="s">
        <v>427</v>
      </c>
      <c r="H400" s="211">
        <v>1</v>
      </c>
      <c r="I400" s="212"/>
      <c r="J400" s="213">
        <f>ROUND(I400*H400,2)</f>
        <v>0</v>
      </c>
      <c r="K400" s="209" t="s">
        <v>1</v>
      </c>
      <c r="L400" s="42"/>
      <c r="M400" s="214" t="s">
        <v>1</v>
      </c>
      <c r="N400" s="215" t="s">
        <v>46</v>
      </c>
      <c r="O400" s="78"/>
      <c r="P400" s="216">
        <f>O400*H400</f>
        <v>0</v>
      </c>
      <c r="Q400" s="216">
        <v>0</v>
      </c>
      <c r="R400" s="216">
        <f>Q400*H400</f>
        <v>0</v>
      </c>
      <c r="S400" s="216">
        <v>0</v>
      </c>
      <c r="T400" s="217">
        <f>S400*H400</f>
        <v>0</v>
      </c>
      <c r="AR400" s="16" t="s">
        <v>274</v>
      </c>
      <c r="AT400" s="16" t="s">
        <v>129</v>
      </c>
      <c r="AU400" s="16" t="s">
        <v>84</v>
      </c>
      <c r="AY400" s="16" t="s">
        <v>128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6" t="s">
        <v>21</v>
      </c>
      <c r="BK400" s="218">
        <f>ROUND(I400*H400,2)</f>
        <v>0</v>
      </c>
      <c r="BL400" s="16" t="s">
        <v>274</v>
      </c>
      <c r="BM400" s="16" t="s">
        <v>775</v>
      </c>
    </row>
    <row r="401" spans="2:65" s="1" customFormat="1" ht="14.4" customHeight="1">
      <c r="B401" s="37"/>
      <c r="C401" s="207" t="s">
        <v>776</v>
      </c>
      <c r="D401" s="207" t="s">
        <v>129</v>
      </c>
      <c r="E401" s="208" t="s">
        <v>777</v>
      </c>
      <c r="F401" s="209" t="s">
        <v>778</v>
      </c>
      <c r="G401" s="210" t="s">
        <v>427</v>
      </c>
      <c r="H401" s="211">
        <v>1</v>
      </c>
      <c r="I401" s="212"/>
      <c r="J401" s="213">
        <f>ROUND(I401*H401,2)</f>
        <v>0</v>
      </c>
      <c r="K401" s="209" t="s">
        <v>1</v>
      </c>
      <c r="L401" s="42"/>
      <c r="M401" s="214" t="s">
        <v>1</v>
      </c>
      <c r="N401" s="215" t="s">
        <v>46</v>
      </c>
      <c r="O401" s="78"/>
      <c r="P401" s="216">
        <f>O401*H401</f>
        <v>0</v>
      </c>
      <c r="Q401" s="216">
        <v>0</v>
      </c>
      <c r="R401" s="216">
        <f>Q401*H401</f>
        <v>0</v>
      </c>
      <c r="S401" s="216">
        <v>0</v>
      </c>
      <c r="T401" s="217">
        <f>S401*H401</f>
        <v>0</v>
      </c>
      <c r="AR401" s="16" t="s">
        <v>274</v>
      </c>
      <c r="AT401" s="16" t="s">
        <v>129</v>
      </c>
      <c r="AU401" s="16" t="s">
        <v>84</v>
      </c>
      <c r="AY401" s="16" t="s">
        <v>128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6" t="s">
        <v>21</v>
      </c>
      <c r="BK401" s="218">
        <f>ROUND(I401*H401,2)</f>
        <v>0</v>
      </c>
      <c r="BL401" s="16" t="s">
        <v>274</v>
      </c>
      <c r="BM401" s="16" t="s">
        <v>779</v>
      </c>
    </row>
    <row r="402" spans="2:65" s="1" customFormat="1" ht="14.4" customHeight="1">
      <c r="B402" s="37"/>
      <c r="C402" s="207" t="s">
        <v>780</v>
      </c>
      <c r="D402" s="207" t="s">
        <v>129</v>
      </c>
      <c r="E402" s="208" t="s">
        <v>781</v>
      </c>
      <c r="F402" s="209" t="s">
        <v>782</v>
      </c>
      <c r="G402" s="210" t="s">
        <v>427</v>
      </c>
      <c r="H402" s="211">
        <v>1</v>
      </c>
      <c r="I402" s="212"/>
      <c r="J402" s="213">
        <f>ROUND(I402*H402,2)</f>
        <v>0</v>
      </c>
      <c r="K402" s="209" t="s">
        <v>1</v>
      </c>
      <c r="L402" s="42"/>
      <c r="M402" s="214" t="s">
        <v>1</v>
      </c>
      <c r="N402" s="215" t="s">
        <v>46</v>
      </c>
      <c r="O402" s="78"/>
      <c r="P402" s="216">
        <f>O402*H402</f>
        <v>0</v>
      </c>
      <c r="Q402" s="216">
        <v>0</v>
      </c>
      <c r="R402" s="216">
        <f>Q402*H402</f>
        <v>0</v>
      </c>
      <c r="S402" s="216">
        <v>0</v>
      </c>
      <c r="T402" s="217">
        <f>S402*H402</f>
        <v>0</v>
      </c>
      <c r="AR402" s="16" t="s">
        <v>274</v>
      </c>
      <c r="AT402" s="16" t="s">
        <v>129</v>
      </c>
      <c r="AU402" s="16" t="s">
        <v>84</v>
      </c>
      <c r="AY402" s="16" t="s">
        <v>128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6" t="s">
        <v>21</v>
      </c>
      <c r="BK402" s="218">
        <f>ROUND(I402*H402,2)</f>
        <v>0</v>
      </c>
      <c r="BL402" s="16" t="s">
        <v>274</v>
      </c>
      <c r="BM402" s="16" t="s">
        <v>783</v>
      </c>
    </row>
    <row r="403" spans="2:65" s="1" customFormat="1" ht="14.4" customHeight="1">
      <c r="B403" s="37"/>
      <c r="C403" s="207" t="s">
        <v>784</v>
      </c>
      <c r="D403" s="207" t="s">
        <v>129</v>
      </c>
      <c r="E403" s="208" t="s">
        <v>785</v>
      </c>
      <c r="F403" s="209" t="s">
        <v>786</v>
      </c>
      <c r="G403" s="210" t="s">
        <v>427</v>
      </c>
      <c r="H403" s="211">
        <v>1</v>
      </c>
      <c r="I403" s="212"/>
      <c r="J403" s="213">
        <f>ROUND(I403*H403,2)</f>
        <v>0</v>
      </c>
      <c r="K403" s="209" t="s">
        <v>1</v>
      </c>
      <c r="L403" s="42"/>
      <c r="M403" s="214" t="s">
        <v>1</v>
      </c>
      <c r="N403" s="215" t="s">
        <v>46</v>
      </c>
      <c r="O403" s="78"/>
      <c r="P403" s="216">
        <f>O403*H403</f>
        <v>0</v>
      </c>
      <c r="Q403" s="216">
        <v>0</v>
      </c>
      <c r="R403" s="216">
        <f>Q403*H403</f>
        <v>0</v>
      </c>
      <c r="S403" s="216">
        <v>0</v>
      </c>
      <c r="T403" s="217">
        <f>S403*H403</f>
        <v>0</v>
      </c>
      <c r="AR403" s="16" t="s">
        <v>274</v>
      </c>
      <c r="AT403" s="16" t="s">
        <v>129</v>
      </c>
      <c r="AU403" s="16" t="s">
        <v>84</v>
      </c>
      <c r="AY403" s="16" t="s">
        <v>128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6" t="s">
        <v>21</v>
      </c>
      <c r="BK403" s="218">
        <f>ROUND(I403*H403,2)</f>
        <v>0</v>
      </c>
      <c r="BL403" s="16" t="s">
        <v>274</v>
      </c>
      <c r="BM403" s="16" t="s">
        <v>787</v>
      </c>
    </row>
    <row r="404" spans="2:65" s="1" customFormat="1" ht="14.4" customHeight="1">
      <c r="B404" s="37"/>
      <c r="C404" s="207" t="s">
        <v>788</v>
      </c>
      <c r="D404" s="207" t="s">
        <v>129</v>
      </c>
      <c r="E404" s="208" t="s">
        <v>789</v>
      </c>
      <c r="F404" s="209" t="s">
        <v>790</v>
      </c>
      <c r="G404" s="210" t="s">
        <v>427</v>
      </c>
      <c r="H404" s="211">
        <v>1</v>
      </c>
      <c r="I404" s="212"/>
      <c r="J404" s="213">
        <f>ROUND(I404*H404,2)</f>
        <v>0</v>
      </c>
      <c r="K404" s="209" t="s">
        <v>1</v>
      </c>
      <c r="L404" s="42"/>
      <c r="M404" s="214" t="s">
        <v>1</v>
      </c>
      <c r="N404" s="215" t="s">
        <v>46</v>
      </c>
      <c r="O404" s="78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AR404" s="16" t="s">
        <v>274</v>
      </c>
      <c r="AT404" s="16" t="s">
        <v>129</v>
      </c>
      <c r="AU404" s="16" t="s">
        <v>84</v>
      </c>
      <c r="AY404" s="16" t="s">
        <v>128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6" t="s">
        <v>21</v>
      </c>
      <c r="BK404" s="218">
        <f>ROUND(I404*H404,2)</f>
        <v>0</v>
      </c>
      <c r="BL404" s="16" t="s">
        <v>274</v>
      </c>
      <c r="BM404" s="16" t="s">
        <v>791</v>
      </c>
    </row>
    <row r="405" spans="2:65" s="1" customFormat="1" ht="14.4" customHeight="1">
      <c r="B405" s="37"/>
      <c r="C405" s="207" t="s">
        <v>792</v>
      </c>
      <c r="D405" s="207" t="s">
        <v>129</v>
      </c>
      <c r="E405" s="208" t="s">
        <v>793</v>
      </c>
      <c r="F405" s="209" t="s">
        <v>794</v>
      </c>
      <c r="G405" s="210" t="s">
        <v>427</v>
      </c>
      <c r="H405" s="211">
        <v>1</v>
      </c>
      <c r="I405" s="212"/>
      <c r="J405" s="213">
        <f>ROUND(I405*H405,2)</f>
        <v>0</v>
      </c>
      <c r="K405" s="209" t="s">
        <v>1</v>
      </c>
      <c r="L405" s="42"/>
      <c r="M405" s="214" t="s">
        <v>1</v>
      </c>
      <c r="N405" s="215" t="s">
        <v>46</v>
      </c>
      <c r="O405" s="78"/>
      <c r="P405" s="216">
        <f>O405*H405</f>
        <v>0</v>
      </c>
      <c r="Q405" s="216">
        <v>0</v>
      </c>
      <c r="R405" s="216">
        <f>Q405*H405</f>
        <v>0</v>
      </c>
      <c r="S405" s="216">
        <v>0</v>
      </c>
      <c r="T405" s="217">
        <f>S405*H405</f>
        <v>0</v>
      </c>
      <c r="AR405" s="16" t="s">
        <v>274</v>
      </c>
      <c r="AT405" s="16" t="s">
        <v>129</v>
      </c>
      <c r="AU405" s="16" t="s">
        <v>84</v>
      </c>
      <c r="AY405" s="16" t="s">
        <v>128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6" t="s">
        <v>21</v>
      </c>
      <c r="BK405" s="218">
        <f>ROUND(I405*H405,2)</f>
        <v>0</v>
      </c>
      <c r="BL405" s="16" t="s">
        <v>274</v>
      </c>
      <c r="BM405" s="16" t="s">
        <v>795</v>
      </c>
    </row>
    <row r="406" spans="2:65" s="1" customFormat="1" ht="14.4" customHeight="1">
      <c r="B406" s="37"/>
      <c r="C406" s="207" t="s">
        <v>796</v>
      </c>
      <c r="D406" s="207" t="s">
        <v>129</v>
      </c>
      <c r="E406" s="208" t="s">
        <v>797</v>
      </c>
      <c r="F406" s="209" t="s">
        <v>798</v>
      </c>
      <c r="G406" s="210" t="s">
        <v>427</v>
      </c>
      <c r="H406" s="211">
        <v>1</v>
      </c>
      <c r="I406" s="212"/>
      <c r="J406" s="213">
        <f>ROUND(I406*H406,2)</f>
        <v>0</v>
      </c>
      <c r="K406" s="209" t="s">
        <v>1</v>
      </c>
      <c r="L406" s="42"/>
      <c r="M406" s="214" t="s">
        <v>1</v>
      </c>
      <c r="N406" s="215" t="s">
        <v>46</v>
      </c>
      <c r="O406" s="78"/>
      <c r="P406" s="216">
        <f>O406*H406</f>
        <v>0</v>
      </c>
      <c r="Q406" s="216">
        <v>0</v>
      </c>
      <c r="R406" s="216">
        <f>Q406*H406</f>
        <v>0</v>
      </c>
      <c r="S406" s="216">
        <v>0</v>
      </c>
      <c r="T406" s="217">
        <f>S406*H406</f>
        <v>0</v>
      </c>
      <c r="AR406" s="16" t="s">
        <v>274</v>
      </c>
      <c r="AT406" s="16" t="s">
        <v>129</v>
      </c>
      <c r="AU406" s="16" t="s">
        <v>84</v>
      </c>
      <c r="AY406" s="16" t="s">
        <v>128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6" t="s">
        <v>21</v>
      </c>
      <c r="BK406" s="218">
        <f>ROUND(I406*H406,2)</f>
        <v>0</v>
      </c>
      <c r="BL406" s="16" t="s">
        <v>274</v>
      </c>
      <c r="BM406" s="16" t="s">
        <v>799</v>
      </c>
    </row>
    <row r="407" spans="2:65" s="1" customFormat="1" ht="14.4" customHeight="1">
      <c r="B407" s="37"/>
      <c r="C407" s="207" t="s">
        <v>800</v>
      </c>
      <c r="D407" s="207" t="s">
        <v>129</v>
      </c>
      <c r="E407" s="208" t="s">
        <v>801</v>
      </c>
      <c r="F407" s="209" t="s">
        <v>802</v>
      </c>
      <c r="G407" s="210" t="s">
        <v>427</v>
      </c>
      <c r="H407" s="211">
        <v>1</v>
      </c>
      <c r="I407" s="212"/>
      <c r="J407" s="213">
        <f>ROUND(I407*H407,2)</f>
        <v>0</v>
      </c>
      <c r="K407" s="209" t="s">
        <v>1</v>
      </c>
      <c r="L407" s="42"/>
      <c r="M407" s="214" t="s">
        <v>1</v>
      </c>
      <c r="N407" s="215" t="s">
        <v>46</v>
      </c>
      <c r="O407" s="78"/>
      <c r="P407" s="216">
        <f>O407*H407</f>
        <v>0</v>
      </c>
      <c r="Q407" s="216">
        <v>0</v>
      </c>
      <c r="R407" s="216">
        <f>Q407*H407</f>
        <v>0</v>
      </c>
      <c r="S407" s="216">
        <v>0</v>
      </c>
      <c r="T407" s="217">
        <f>S407*H407</f>
        <v>0</v>
      </c>
      <c r="AR407" s="16" t="s">
        <v>274</v>
      </c>
      <c r="AT407" s="16" t="s">
        <v>129</v>
      </c>
      <c r="AU407" s="16" t="s">
        <v>84</v>
      </c>
      <c r="AY407" s="16" t="s">
        <v>128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6" t="s">
        <v>21</v>
      </c>
      <c r="BK407" s="218">
        <f>ROUND(I407*H407,2)</f>
        <v>0</v>
      </c>
      <c r="BL407" s="16" t="s">
        <v>274</v>
      </c>
      <c r="BM407" s="16" t="s">
        <v>803</v>
      </c>
    </row>
    <row r="408" spans="2:65" s="1" customFormat="1" ht="14.4" customHeight="1">
      <c r="B408" s="37"/>
      <c r="C408" s="207" t="s">
        <v>804</v>
      </c>
      <c r="D408" s="207" t="s">
        <v>129</v>
      </c>
      <c r="E408" s="208" t="s">
        <v>805</v>
      </c>
      <c r="F408" s="209" t="s">
        <v>806</v>
      </c>
      <c r="G408" s="210" t="s">
        <v>427</v>
      </c>
      <c r="H408" s="211">
        <v>2</v>
      </c>
      <c r="I408" s="212"/>
      <c r="J408" s="213">
        <f>ROUND(I408*H408,2)</f>
        <v>0</v>
      </c>
      <c r="K408" s="209" t="s">
        <v>1</v>
      </c>
      <c r="L408" s="42"/>
      <c r="M408" s="214" t="s">
        <v>1</v>
      </c>
      <c r="N408" s="215" t="s">
        <v>46</v>
      </c>
      <c r="O408" s="78"/>
      <c r="P408" s="216">
        <f>O408*H408</f>
        <v>0</v>
      </c>
      <c r="Q408" s="216">
        <v>0</v>
      </c>
      <c r="R408" s="216">
        <f>Q408*H408</f>
        <v>0</v>
      </c>
      <c r="S408" s="216">
        <v>0</v>
      </c>
      <c r="T408" s="217">
        <f>S408*H408</f>
        <v>0</v>
      </c>
      <c r="AR408" s="16" t="s">
        <v>274</v>
      </c>
      <c r="AT408" s="16" t="s">
        <v>129</v>
      </c>
      <c r="AU408" s="16" t="s">
        <v>84</v>
      </c>
      <c r="AY408" s="16" t="s">
        <v>128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6" t="s">
        <v>21</v>
      </c>
      <c r="BK408" s="218">
        <f>ROUND(I408*H408,2)</f>
        <v>0</v>
      </c>
      <c r="BL408" s="16" t="s">
        <v>274</v>
      </c>
      <c r="BM408" s="16" t="s">
        <v>807</v>
      </c>
    </row>
    <row r="409" spans="2:65" s="1" customFormat="1" ht="14.4" customHeight="1">
      <c r="B409" s="37"/>
      <c r="C409" s="207" t="s">
        <v>808</v>
      </c>
      <c r="D409" s="207" t="s">
        <v>129</v>
      </c>
      <c r="E409" s="208" t="s">
        <v>809</v>
      </c>
      <c r="F409" s="209" t="s">
        <v>810</v>
      </c>
      <c r="G409" s="210" t="s">
        <v>427</v>
      </c>
      <c r="H409" s="211">
        <v>1</v>
      </c>
      <c r="I409" s="212"/>
      <c r="J409" s="213">
        <f>ROUND(I409*H409,2)</f>
        <v>0</v>
      </c>
      <c r="K409" s="209" t="s">
        <v>1</v>
      </c>
      <c r="L409" s="42"/>
      <c r="M409" s="214" t="s">
        <v>1</v>
      </c>
      <c r="N409" s="215" t="s">
        <v>46</v>
      </c>
      <c r="O409" s="78"/>
      <c r="P409" s="216">
        <f>O409*H409</f>
        <v>0</v>
      </c>
      <c r="Q409" s="216">
        <v>0</v>
      </c>
      <c r="R409" s="216">
        <f>Q409*H409</f>
        <v>0</v>
      </c>
      <c r="S409" s="216">
        <v>0</v>
      </c>
      <c r="T409" s="217">
        <f>S409*H409</f>
        <v>0</v>
      </c>
      <c r="AR409" s="16" t="s">
        <v>274</v>
      </c>
      <c r="AT409" s="16" t="s">
        <v>129</v>
      </c>
      <c r="AU409" s="16" t="s">
        <v>84</v>
      </c>
      <c r="AY409" s="16" t="s">
        <v>128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6" t="s">
        <v>21</v>
      </c>
      <c r="BK409" s="218">
        <f>ROUND(I409*H409,2)</f>
        <v>0</v>
      </c>
      <c r="BL409" s="16" t="s">
        <v>274</v>
      </c>
      <c r="BM409" s="16" t="s">
        <v>811</v>
      </c>
    </row>
    <row r="410" spans="2:65" s="1" customFormat="1" ht="14.4" customHeight="1">
      <c r="B410" s="37"/>
      <c r="C410" s="207" t="s">
        <v>812</v>
      </c>
      <c r="D410" s="207" t="s">
        <v>129</v>
      </c>
      <c r="E410" s="208" t="s">
        <v>813</v>
      </c>
      <c r="F410" s="209" t="s">
        <v>814</v>
      </c>
      <c r="G410" s="210" t="s">
        <v>427</v>
      </c>
      <c r="H410" s="211">
        <v>1</v>
      </c>
      <c r="I410" s="212"/>
      <c r="J410" s="213">
        <f>ROUND(I410*H410,2)</f>
        <v>0</v>
      </c>
      <c r="K410" s="209" t="s">
        <v>1</v>
      </c>
      <c r="L410" s="42"/>
      <c r="M410" s="214" t="s">
        <v>1</v>
      </c>
      <c r="N410" s="215" t="s">
        <v>46</v>
      </c>
      <c r="O410" s="78"/>
      <c r="P410" s="216">
        <f>O410*H410</f>
        <v>0</v>
      </c>
      <c r="Q410" s="216">
        <v>0</v>
      </c>
      <c r="R410" s="216">
        <f>Q410*H410</f>
        <v>0</v>
      </c>
      <c r="S410" s="216">
        <v>0</v>
      </c>
      <c r="T410" s="217">
        <f>S410*H410</f>
        <v>0</v>
      </c>
      <c r="AR410" s="16" t="s">
        <v>274</v>
      </c>
      <c r="AT410" s="16" t="s">
        <v>129</v>
      </c>
      <c r="AU410" s="16" t="s">
        <v>84</v>
      </c>
      <c r="AY410" s="16" t="s">
        <v>128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6" t="s">
        <v>21</v>
      </c>
      <c r="BK410" s="218">
        <f>ROUND(I410*H410,2)</f>
        <v>0</v>
      </c>
      <c r="BL410" s="16" t="s">
        <v>274</v>
      </c>
      <c r="BM410" s="16" t="s">
        <v>815</v>
      </c>
    </row>
    <row r="411" spans="2:65" s="1" customFormat="1" ht="14.4" customHeight="1">
      <c r="B411" s="37"/>
      <c r="C411" s="207" t="s">
        <v>816</v>
      </c>
      <c r="D411" s="207" t="s">
        <v>129</v>
      </c>
      <c r="E411" s="208" t="s">
        <v>817</v>
      </c>
      <c r="F411" s="209" t="s">
        <v>818</v>
      </c>
      <c r="G411" s="210" t="s">
        <v>439</v>
      </c>
      <c r="H411" s="211">
        <v>6.1</v>
      </c>
      <c r="I411" s="212"/>
      <c r="J411" s="213">
        <f>ROUND(I411*H411,2)</f>
        <v>0</v>
      </c>
      <c r="K411" s="209" t="s">
        <v>1</v>
      </c>
      <c r="L411" s="42"/>
      <c r="M411" s="214" t="s">
        <v>1</v>
      </c>
      <c r="N411" s="215" t="s">
        <v>46</v>
      </c>
      <c r="O411" s="78"/>
      <c r="P411" s="216">
        <f>O411*H411</f>
        <v>0</v>
      </c>
      <c r="Q411" s="216">
        <v>0</v>
      </c>
      <c r="R411" s="216">
        <f>Q411*H411</f>
        <v>0</v>
      </c>
      <c r="S411" s="216">
        <v>0</v>
      </c>
      <c r="T411" s="217">
        <f>S411*H411</f>
        <v>0</v>
      </c>
      <c r="AR411" s="16" t="s">
        <v>274</v>
      </c>
      <c r="AT411" s="16" t="s">
        <v>129</v>
      </c>
      <c r="AU411" s="16" t="s">
        <v>84</v>
      </c>
      <c r="AY411" s="16" t="s">
        <v>128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6" t="s">
        <v>21</v>
      </c>
      <c r="BK411" s="218">
        <f>ROUND(I411*H411,2)</f>
        <v>0</v>
      </c>
      <c r="BL411" s="16" t="s">
        <v>274</v>
      </c>
      <c r="BM411" s="16" t="s">
        <v>819</v>
      </c>
    </row>
    <row r="412" spans="2:51" s="13" customFormat="1" ht="12">
      <c r="B412" s="243"/>
      <c r="C412" s="244"/>
      <c r="D412" s="219" t="s">
        <v>194</v>
      </c>
      <c r="E412" s="245" t="s">
        <v>1</v>
      </c>
      <c r="F412" s="246" t="s">
        <v>820</v>
      </c>
      <c r="G412" s="244"/>
      <c r="H412" s="247">
        <v>6.1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AT412" s="253" t="s">
        <v>194</v>
      </c>
      <c r="AU412" s="253" t="s">
        <v>84</v>
      </c>
      <c r="AV412" s="13" t="s">
        <v>84</v>
      </c>
      <c r="AW412" s="13" t="s">
        <v>36</v>
      </c>
      <c r="AX412" s="13" t="s">
        <v>21</v>
      </c>
      <c r="AY412" s="253" t="s">
        <v>128</v>
      </c>
    </row>
    <row r="413" spans="2:65" s="1" customFormat="1" ht="14.4" customHeight="1">
      <c r="B413" s="37"/>
      <c r="C413" s="207" t="s">
        <v>821</v>
      </c>
      <c r="D413" s="207" t="s">
        <v>129</v>
      </c>
      <c r="E413" s="208" t="s">
        <v>822</v>
      </c>
      <c r="F413" s="209" t="s">
        <v>823</v>
      </c>
      <c r="G413" s="210" t="s">
        <v>427</v>
      </c>
      <c r="H413" s="211">
        <v>1</v>
      </c>
      <c r="I413" s="212"/>
      <c r="J413" s="213">
        <f>ROUND(I413*H413,2)</f>
        <v>0</v>
      </c>
      <c r="K413" s="209" t="s">
        <v>1</v>
      </c>
      <c r="L413" s="42"/>
      <c r="M413" s="214" t="s">
        <v>1</v>
      </c>
      <c r="N413" s="215" t="s">
        <v>46</v>
      </c>
      <c r="O413" s="78"/>
      <c r="P413" s="216">
        <f>O413*H413</f>
        <v>0</v>
      </c>
      <c r="Q413" s="216">
        <v>0</v>
      </c>
      <c r="R413" s="216">
        <f>Q413*H413</f>
        <v>0</v>
      </c>
      <c r="S413" s="216">
        <v>0</v>
      </c>
      <c r="T413" s="217">
        <f>S413*H413</f>
        <v>0</v>
      </c>
      <c r="AR413" s="16" t="s">
        <v>274</v>
      </c>
      <c r="AT413" s="16" t="s">
        <v>129</v>
      </c>
      <c r="AU413" s="16" t="s">
        <v>84</v>
      </c>
      <c r="AY413" s="16" t="s">
        <v>128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6" t="s">
        <v>21</v>
      </c>
      <c r="BK413" s="218">
        <f>ROUND(I413*H413,2)</f>
        <v>0</v>
      </c>
      <c r="BL413" s="16" t="s">
        <v>274</v>
      </c>
      <c r="BM413" s="16" t="s">
        <v>824</v>
      </c>
    </row>
    <row r="414" spans="2:65" s="1" customFormat="1" ht="14.4" customHeight="1">
      <c r="B414" s="37"/>
      <c r="C414" s="207" t="s">
        <v>825</v>
      </c>
      <c r="D414" s="207" t="s">
        <v>129</v>
      </c>
      <c r="E414" s="208" t="s">
        <v>826</v>
      </c>
      <c r="F414" s="209" t="s">
        <v>827</v>
      </c>
      <c r="G414" s="210" t="s">
        <v>427</v>
      </c>
      <c r="H414" s="211">
        <v>1</v>
      </c>
      <c r="I414" s="212"/>
      <c r="J414" s="213">
        <f>ROUND(I414*H414,2)</f>
        <v>0</v>
      </c>
      <c r="K414" s="209" t="s">
        <v>1</v>
      </c>
      <c r="L414" s="42"/>
      <c r="M414" s="214" t="s">
        <v>1</v>
      </c>
      <c r="N414" s="215" t="s">
        <v>46</v>
      </c>
      <c r="O414" s="78"/>
      <c r="P414" s="216">
        <f>O414*H414</f>
        <v>0</v>
      </c>
      <c r="Q414" s="216">
        <v>0</v>
      </c>
      <c r="R414" s="216">
        <f>Q414*H414</f>
        <v>0</v>
      </c>
      <c r="S414" s="216">
        <v>0</v>
      </c>
      <c r="T414" s="217">
        <f>S414*H414</f>
        <v>0</v>
      </c>
      <c r="AR414" s="16" t="s">
        <v>274</v>
      </c>
      <c r="AT414" s="16" t="s">
        <v>129</v>
      </c>
      <c r="AU414" s="16" t="s">
        <v>84</v>
      </c>
      <c r="AY414" s="16" t="s">
        <v>128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6" t="s">
        <v>21</v>
      </c>
      <c r="BK414" s="218">
        <f>ROUND(I414*H414,2)</f>
        <v>0</v>
      </c>
      <c r="BL414" s="16" t="s">
        <v>274</v>
      </c>
      <c r="BM414" s="16" t="s">
        <v>828</v>
      </c>
    </row>
    <row r="415" spans="2:65" s="1" customFormat="1" ht="14.4" customHeight="1">
      <c r="B415" s="37"/>
      <c r="C415" s="207" t="s">
        <v>829</v>
      </c>
      <c r="D415" s="207" t="s">
        <v>129</v>
      </c>
      <c r="E415" s="208" t="s">
        <v>830</v>
      </c>
      <c r="F415" s="209" t="s">
        <v>831</v>
      </c>
      <c r="G415" s="210" t="s">
        <v>427</v>
      </c>
      <c r="H415" s="211">
        <v>2</v>
      </c>
      <c r="I415" s="212"/>
      <c r="J415" s="213">
        <f>ROUND(I415*H415,2)</f>
        <v>0</v>
      </c>
      <c r="K415" s="209" t="s">
        <v>1</v>
      </c>
      <c r="L415" s="42"/>
      <c r="M415" s="214" t="s">
        <v>1</v>
      </c>
      <c r="N415" s="215" t="s">
        <v>46</v>
      </c>
      <c r="O415" s="78"/>
      <c r="P415" s="216">
        <f>O415*H415</f>
        <v>0</v>
      </c>
      <c r="Q415" s="216">
        <v>0</v>
      </c>
      <c r="R415" s="216">
        <f>Q415*H415</f>
        <v>0</v>
      </c>
      <c r="S415" s="216">
        <v>0</v>
      </c>
      <c r="T415" s="217">
        <f>S415*H415</f>
        <v>0</v>
      </c>
      <c r="AR415" s="16" t="s">
        <v>274</v>
      </c>
      <c r="AT415" s="16" t="s">
        <v>129</v>
      </c>
      <c r="AU415" s="16" t="s">
        <v>84</v>
      </c>
      <c r="AY415" s="16" t="s">
        <v>128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6" t="s">
        <v>21</v>
      </c>
      <c r="BK415" s="218">
        <f>ROUND(I415*H415,2)</f>
        <v>0</v>
      </c>
      <c r="BL415" s="16" t="s">
        <v>274</v>
      </c>
      <c r="BM415" s="16" t="s">
        <v>832</v>
      </c>
    </row>
    <row r="416" spans="2:65" s="1" customFormat="1" ht="14.4" customHeight="1">
      <c r="B416" s="37"/>
      <c r="C416" s="207" t="s">
        <v>833</v>
      </c>
      <c r="D416" s="207" t="s">
        <v>129</v>
      </c>
      <c r="E416" s="208" t="s">
        <v>834</v>
      </c>
      <c r="F416" s="209" t="s">
        <v>835</v>
      </c>
      <c r="G416" s="210" t="s">
        <v>199</v>
      </c>
      <c r="H416" s="211">
        <v>1</v>
      </c>
      <c r="I416" s="212"/>
      <c r="J416" s="213">
        <f>ROUND(I416*H416,2)</f>
        <v>0</v>
      </c>
      <c r="K416" s="209" t="s">
        <v>1</v>
      </c>
      <c r="L416" s="42"/>
      <c r="M416" s="214" t="s">
        <v>1</v>
      </c>
      <c r="N416" s="215" t="s">
        <v>46</v>
      </c>
      <c r="O416" s="78"/>
      <c r="P416" s="216">
        <f>O416*H416</f>
        <v>0</v>
      </c>
      <c r="Q416" s="216">
        <v>0</v>
      </c>
      <c r="R416" s="216">
        <f>Q416*H416</f>
        <v>0</v>
      </c>
      <c r="S416" s="216">
        <v>0</v>
      </c>
      <c r="T416" s="217">
        <f>S416*H416</f>
        <v>0</v>
      </c>
      <c r="AR416" s="16" t="s">
        <v>274</v>
      </c>
      <c r="AT416" s="16" t="s">
        <v>129</v>
      </c>
      <c r="AU416" s="16" t="s">
        <v>84</v>
      </c>
      <c r="AY416" s="16" t="s">
        <v>128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6" t="s">
        <v>21</v>
      </c>
      <c r="BK416" s="218">
        <f>ROUND(I416*H416,2)</f>
        <v>0</v>
      </c>
      <c r="BL416" s="16" t="s">
        <v>274</v>
      </c>
      <c r="BM416" s="16" t="s">
        <v>836</v>
      </c>
    </row>
    <row r="417" spans="2:65" s="1" customFormat="1" ht="20.4" customHeight="1">
      <c r="B417" s="37"/>
      <c r="C417" s="207" t="s">
        <v>837</v>
      </c>
      <c r="D417" s="207" t="s">
        <v>129</v>
      </c>
      <c r="E417" s="208" t="s">
        <v>838</v>
      </c>
      <c r="F417" s="209" t="s">
        <v>839</v>
      </c>
      <c r="G417" s="210" t="s">
        <v>619</v>
      </c>
      <c r="H417" s="276"/>
      <c r="I417" s="212"/>
      <c r="J417" s="213">
        <f>ROUND(I417*H417,2)</f>
        <v>0</v>
      </c>
      <c r="K417" s="209" t="s">
        <v>133</v>
      </c>
      <c r="L417" s="42"/>
      <c r="M417" s="214" t="s">
        <v>1</v>
      </c>
      <c r="N417" s="215" t="s">
        <v>46</v>
      </c>
      <c r="O417" s="78"/>
      <c r="P417" s="216">
        <f>O417*H417</f>
        <v>0</v>
      </c>
      <c r="Q417" s="216">
        <v>0</v>
      </c>
      <c r="R417" s="216">
        <f>Q417*H417</f>
        <v>0</v>
      </c>
      <c r="S417" s="216">
        <v>0</v>
      </c>
      <c r="T417" s="217">
        <f>S417*H417</f>
        <v>0</v>
      </c>
      <c r="AR417" s="16" t="s">
        <v>274</v>
      </c>
      <c r="AT417" s="16" t="s">
        <v>129</v>
      </c>
      <c r="AU417" s="16" t="s">
        <v>84</v>
      </c>
      <c r="AY417" s="16" t="s">
        <v>128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6" t="s">
        <v>21</v>
      </c>
      <c r="BK417" s="218">
        <f>ROUND(I417*H417,2)</f>
        <v>0</v>
      </c>
      <c r="BL417" s="16" t="s">
        <v>274</v>
      </c>
      <c r="BM417" s="16" t="s">
        <v>840</v>
      </c>
    </row>
    <row r="418" spans="2:47" s="1" customFormat="1" ht="12">
      <c r="B418" s="37"/>
      <c r="C418" s="38"/>
      <c r="D418" s="219" t="s">
        <v>136</v>
      </c>
      <c r="E418" s="38"/>
      <c r="F418" s="220" t="s">
        <v>841</v>
      </c>
      <c r="G418" s="38"/>
      <c r="H418" s="38"/>
      <c r="I418" s="142"/>
      <c r="J418" s="38"/>
      <c r="K418" s="38"/>
      <c r="L418" s="42"/>
      <c r="M418" s="221"/>
      <c r="N418" s="78"/>
      <c r="O418" s="78"/>
      <c r="P418" s="78"/>
      <c r="Q418" s="78"/>
      <c r="R418" s="78"/>
      <c r="S418" s="78"/>
      <c r="T418" s="79"/>
      <c r="AT418" s="16" t="s">
        <v>136</v>
      </c>
      <c r="AU418" s="16" t="s">
        <v>84</v>
      </c>
    </row>
    <row r="419" spans="2:63" s="10" customFormat="1" ht="22.8" customHeight="1">
      <c r="B419" s="193"/>
      <c r="C419" s="194"/>
      <c r="D419" s="195" t="s">
        <v>74</v>
      </c>
      <c r="E419" s="231" t="s">
        <v>842</v>
      </c>
      <c r="F419" s="231" t="s">
        <v>843</v>
      </c>
      <c r="G419" s="194"/>
      <c r="H419" s="194"/>
      <c r="I419" s="197"/>
      <c r="J419" s="232">
        <f>BK419</f>
        <v>0</v>
      </c>
      <c r="K419" s="194"/>
      <c r="L419" s="199"/>
      <c r="M419" s="200"/>
      <c r="N419" s="201"/>
      <c r="O419" s="201"/>
      <c r="P419" s="202">
        <f>SUM(P420:P427)</f>
        <v>0</v>
      </c>
      <c r="Q419" s="201"/>
      <c r="R419" s="202">
        <f>SUM(R420:R427)</f>
        <v>0.00041328000000000003</v>
      </c>
      <c r="S419" s="201"/>
      <c r="T419" s="203">
        <f>SUM(T420:T427)</f>
        <v>0</v>
      </c>
      <c r="AR419" s="204" t="s">
        <v>84</v>
      </c>
      <c r="AT419" s="205" t="s">
        <v>74</v>
      </c>
      <c r="AU419" s="205" t="s">
        <v>21</v>
      </c>
      <c r="AY419" s="204" t="s">
        <v>128</v>
      </c>
      <c r="BK419" s="206">
        <f>SUM(BK420:BK427)</f>
        <v>0</v>
      </c>
    </row>
    <row r="420" spans="2:65" s="1" customFormat="1" ht="20.4" customHeight="1">
      <c r="B420" s="37"/>
      <c r="C420" s="207" t="s">
        <v>844</v>
      </c>
      <c r="D420" s="207" t="s">
        <v>129</v>
      </c>
      <c r="E420" s="208" t="s">
        <v>845</v>
      </c>
      <c r="F420" s="209" t="s">
        <v>846</v>
      </c>
      <c r="G420" s="210" t="s">
        <v>199</v>
      </c>
      <c r="H420" s="211">
        <v>1.008</v>
      </c>
      <c r="I420" s="212"/>
      <c r="J420" s="213">
        <f>ROUND(I420*H420,2)</f>
        <v>0</v>
      </c>
      <c r="K420" s="209" t="s">
        <v>133</v>
      </c>
      <c r="L420" s="42"/>
      <c r="M420" s="214" t="s">
        <v>1</v>
      </c>
      <c r="N420" s="215" t="s">
        <v>46</v>
      </c>
      <c r="O420" s="78"/>
      <c r="P420" s="216">
        <f>O420*H420</f>
        <v>0</v>
      </c>
      <c r="Q420" s="216">
        <v>0.00017</v>
      </c>
      <c r="R420" s="216">
        <f>Q420*H420</f>
        <v>0.00017136</v>
      </c>
      <c r="S420" s="216">
        <v>0</v>
      </c>
      <c r="T420" s="217">
        <f>S420*H420</f>
        <v>0</v>
      </c>
      <c r="AR420" s="16" t="s">
        <v>274</v>
      </c>
      <c r="AT420" s="16" t="s">
        <v>129</v>
      </c>
      <c r="AU420" s="16" t="s">
        <v>84</v>
      </c>
      <c r="AY420" s="16" t="s">
        <v>128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6" t="s">
        <v>21</v>
      </c>
      <c r="BK420" s="218">
        <f>ROUND(I420*H420,2)</f>
        <v>0</v>
      </c>
      <c r="BL420" s="16" t="s">
        <v>274</v>
      </c>
      <c r="BM420" s="16" t="s">
        <v>847</v>
      </c>
    </row>
    <row r="421" spans="2:47" s="1" customFormat="1" ht="12">
      <c r="B421" s="37"/>
      <c r="C421" s="38"/>
      <c r="D421" s="219" t="s">
        <v>136</v>
      </c>
      <c r="E421" s="38"/>
      <c r="F421" s="220" t="s">
        <v>848</v>
      </c>
      <c r="G421" s="38"/>
      <c r="H421" s="38"/>
      <c r="I421" s="142"/>
      <c r="J421" s="38"/>
      <c r="K421" s="38"/>
      <c r="L421" s="42"/>
      <c r="M421" s="221"/>
      <c r="N421" s="78"/>
      <c r="O421" s="78"/>
      <c r="P421" s="78"/>
      <c r="Q421" s="78"/>
      <c r="R421" s="78"/>
      <c r="S421" s="78"/>
      <c r="T421" s="79"/>
      <c r="AT421" s="16" t="s">
        <v>136</v>
      </c>
      <c r="AU421" s="16" t="s">
        <v>84</v>
      </c>
    </row>
    <row r="422" spans="2:51" s="12" customFormat="1" ht="12">
      <c r="B422" s="233"/>
      <c r="C422" s="234"/>
      <c r="D422" s="219" t="s">
        <v>194</v>
      </c>
      <c r="E422" s="235" t="s">
        <v>1</v>
      </c>
      <c r="F422" s="236" t="s">
        <v>849</v>
      </c>
      <c r="G422" s="234"/>
      <c r="H422" s="235" t="s">
        <v>1</v>
      </c>
      <c r="I422" s="237"/>
      <c r="J422" s="234"/>
      <c r="K422" s="234"/>
      <c r="L422" s="238"/>
      <c r="M422" s="239"/>
      <c r="N422" s="240"/>
      <c r="O422" s="240"/>
      <c r="P422" s="240"/>
      <c r="Q422" s="240"/>
      <c r="R422" s="240"/>
      <c r="S422" s="240"/>
      <c r="T422" s="241"/>
      <c r="AT422" s="242" t="s">
        <v>194</v>
      </c>
      <c r="AU422" s="242" t="s">
        <v>84</v>
      </c>
      <c r="AV422" s="12" t="s">
        <v>21</v>
      </c>
      <c r="AW422" s="12" t="s">
        <v>36</v>
      </c>
      <c r="AX422" s="12" t="s">
        <v>75</v>
      </c>
      <c r="AY422" s="242" t="s">
        <v>128</v>
      </c>
    </row>
    <row r="423" spans="2:51" s="13" customFormat="1" ht="12">
      <c r="B423" s="243"/>
      <c r="C423" s="244"/>
      <c r="D423" s="219" t="s">
        <v>194</v>
      </c>
      <c r="E423" s="245" t="s">
        <v>1</v>
      </c>
      <c r="F423" s="246" t="s">
        <v>850</v>
      </c>
      <c r="G423" s="244"/>
      <c r="H423" s="247">
        <v>1.008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AT423" s="253" t="s">
        <v>194</v>
      </c>
      <c r="AU423" s="253" t="s">
        <v>84</v>
      </c>
      <c r="AV423" s="13" t="s">
        <v>84</v>
      </c>
      <c r="AW423" s="13" t="s">
        <v>36</v>
      </c>
      <c r="AX423" s="13" t="s">
        <v>21</v>
      </c>
      <c r="AY423" s="253" t="s">
        <v>128</v>
      </c>
    </row>
    <row r="424" spans="2:65" s="1" customFormat="1" ht="20.4" customHeight="1">
      <c r="B424" s="37"/>
      <c r="C424" s="207" t="s">
        <v>851</v>
      </c>
      <c r="D424" s="207" t="s">
        <v>129</v>
      </c>
      <c r="E424" s="208" t="s">
        <v>852</v>
      </c>
      <c r="F424" s="209" t="s">
        <v>853</v>
      </c>
      <c r="G424" s="210" t="s">
        <v>199</v>
      </c>
      <c r="H424" s="211">
        <v>1.008</v>
      </c>
      <c r="I424" s="212"/>
      <c r="J424" s="213">
        <f>ROUND(I424*H424,2)</f>
        <v>0</v>
      </c>
      <c r="K424" s="209" t="s">
        <v>133</v>
      </c>
      <c r="L424" s="42"/>
      <c r="M424" s="214" t="s">
        <v>1</v>
      </c>
      <c r="N424" s="215" t="s">
        <v>46</v>
      </c>
      <c r="O424" s="78"/>
      <c r="P424" s="216">
        <f>O424*H424</f>
        <v>0</v>
      </c>
      <c r="Q424" s="216">
        <v>0.00012</v>
      </c>
      <c r="R424" s="216">
        <f>Q424*H424</f>
        <v>0.00012096000000000001</v>
      </c>
      <c r="S424" s="216">
        <v>0</v>
      </c>
      <c r="T424" s="217">
        <f>S424*H424</f>
        <v>0</v>
      </c>
      <c r="AR424" s="16" t="s">
        <v>274</v>
      </c>
      <c r="AT424" s="16" t="s">
        <v>129</v>
      </c>
      <c r="AU424" s="16" t="s">
        <v>84</v>
      </c>
      <c r="AY424" s="16" t="s">
        <v>128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6" t="s">
        <v>21</v>
      </c>
      <c r="BK424" s="218">
        <f>ROUND(I424*H424,2)</f>
        <v>0</v>
      </c>
      <c r="BL424" s="16" t="s">
        <v>274</v>
      </c>
      <c r="BM424" s="16" t="s">
        <v>854</v>
      </c>
    </row>
    <row r="425" spans="2:47" s="1" customFormat="1" ht="12">
      <c r="B425" s="37"/>
      <c r="C425" s="38"/>
      <c r="D425" s="219" t="s">
        <v>136</v>
      </c>
      <c r="E425" s="38"/>
      <c r="F425" s="220" t="s">
        <v>855</v>
      </c>
      <c r="G425" s="38"/>
      <c r="H425" s="38"/>
      <c r="I425" s="142"/>
      <c r="J425" s="38"/>
      <c r="K425" s="38"/>
      <c r="L425" s="42"/>
      <c r="M425" s="221"/>
      <c r="N425" s="78"/>
      <c r="O425" s="78"/>
      <c r="P425" s="78"/>
      <c r="Q425" s="78"/>
      <c r="R425" s="78"/>
      <c r="S425" s="78"/>
      <c r="T425" s="79"/>
      <c r="AT425" s="16" t="s">
        <v>136</v>
      </c>
      <c r="AU425" s="16" t="s">
        <v>84</v>
      </c>
    </row>
    <row r="426" spans="2:65" s="1" customFormat="1" ht="20.4" customHeight="1">
      <c r="B426" s="37"/>
      <c r="C426" s="207" t="s">
        <v>856</v>
      </c>
      <c r="D426" s="207" t="s">
        <v>129</v>
      </c>
      <c r="E426" s="208" t="s">
        <v>857</v>
      </c>
      <c r="F426" s="209" t="s">
        <v>858</v>
      </c>
      <c r="G426" s="210" t="s">
        <v>199</v>
      </c>
      <c r="H426" s="211">
        <v>1.008</v>
      </c>
      <c r="I426" s="212"/>
      <c r="J426" s="213">
        <f>ROUND(I426*H426,2)</f>
        <v>0</v>
      </c>
      <c r="K426" s="209" t="s">
        <v>133</v>
      </c>
      <c r="L426" s="42"/>
      <c r="M426" s="214" t="s">
        <v>1</v>
      </c>
      <c r="N426" s="215" t="s">
        <v>46</v>
      </c>
      <c r="O426" s="78"/>
      <c r="P426" s="216">
        <f>O426*H426</f>
        <v>0</v>
      </c>
      <c r="Q426" s="216">
        <v>0.00012</v>
      </c>
      <c r="R426" s="216">
        <f>Q426*H426</f>
        <v>0.00012096000000000001</v>
      </c>
      <c r="S426" s="216">
        <v>0</v>
      </c>
      <c r="T426" s="217">
        <f>S426*H426</f>
        <v>0</v>
      </c>
      <c r="AR426" s="16" t="s">
        <v>274</v>
      </c>
      <c r="AT426" s="16" t="s">
        <v>129</v>
      </c>
      <c r="AU426" s="16" t="s">
        <v>84</v>
      </c>
      <c r="AY426" s="16" t="s">
        <v>128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6" t="s">
        <v>21</v>
      </c>
      <c r="BK426" s="218">
        <f>ROUND(I426*H426,2)</f>
        <v>0</v>
      </c>
      <c r="BL426" s="16" t="s">
        <v>274</v>
      </c>
      <c r="BM426" s="16" t="s">
        <v>859</v>
      </c>
    </row>
    <row r="427" spans="2:47" s="1" customFormat="1" ht="12">
      <c r="B427" s="37"/>
      <c r="C427" s="38"/>
      <c r="D427" s="219" t="s">
        <v>136</v>
      </c>
      <c r="E427" s="38"/>
      <c r="F427" s="220" t="s">
        <v>860</v>
      </c>
      <c r="G427" s="38"/>
      <c r="H427" s="38"/>
      <c r="I427" s="142"/>
      <c r="J427" s="38"/>
      <c r="K427" s="38"/>
      <c r="L427" s="42"/>
      <c r="M427" s="221"/>
      <c r="N427" s="78"/>
      <c r="O427" s="78"/>
      <c r="P427" s="78"/>
      <c r="Q427" s="78"/>
      <c r="R427" s="78"/>
      <c r="S427" s="78"/>
      <c r="T427" s="79"/>
      <c r="AT427" s="16" t="s">
        <v>136</v>
      </c>
      <c r="AU427" s="16" t="s">
        <v>84</v>
      </c>
    </row>
    <row r="428" spans="2:63" s="10" customFormat="1" ht="22.8" customHeight="1">
      <c r="B428" s="193"/>
      <c r="C428" s="194"/>
      <c r="D428" s="195" t="s">
        <v>74</v>
      </c>
      <c r="E428" s="231" t="s">
        <v>861</v>
      </c>
      <c r="F428" s="231" t="s">
        <v>862</v>
      </c>
      <c r="G428" s="194"/>
      <c r="H428" s="194"/>
      <c r="I428" s="197"/>
      <c r="J428" s="232">
        <f>BK428</f>
        <v>0</v>
      </c>
      <c r="K428" s="194"/>
      <c r="L428" s="199"/>
      <c r="M428" s="200"/>
      <c r="N428" s="201"/>
      <c r="O428" s="201"/>
      <c r="P428" s="202">
        <f>SUM(P429:P453)</f>
        <v>0</v>
      </c>
      <c r="Q428" s="201"/>
      <c r="R428" s="202">
        <f>SUM(R429:R453)</f>
        <v>0.9145184</v>
      </c>
      <c r="S428" s="201"/>
      <c r="T428" s="203">
        <f>SUM(T429:T453)</f>
        <v>0.18296758</v>
      </c>
      <c r="AR428" s="204" t="s">
        <v>84</v>
      </c>
      <c r="AT428" s="205" t="s">
        <v>74</v>
      </c>
      <c r="AU428" s="205" t="s">
        <v>21</v>
      </c>
      <c r="AY428" s="204" t="s">
        <v>128</v>
      </c>
      <c r="BK428" s="206">
        <f>SUM(BK429:BK453)</f>
        <v>0</v>
      </c>
    </row>
    <row r="429" spans="2:65" s="1" customFormat="1" ht="20.4" customHeight="1">
      <c r="B429" s="37"/>
      <c r="C429" s="207" t="s">
        <v>863</v>
      </c>
      <c r="D429" s="207" t="s">
        <v>129</v>
      </c>
      <c r="E429" s="208" t="s">
        <v>864</v>
      </c>
      <c r="F429" s="209" t="s">
        <v>865</v>
      </c>
      <c r="G429" s="210" t="s">
        <v>199</v>
      </c>
      <c r="H429" s="211">
        <v>590.218</v>
      </c>
      <c r="I429" s="212"/>
      <c r="J429" s="213">
        <f>ROUND(I429*H429,2)</f>
        <v>0</v>
      </c>
      <c r="K429" s="209" t="s">
        <v>133</v>
      </c>
      <c r="L429" s="42"/>
      <c r="M429" s="214" t="s">
        <v>1</v>
      </c>
      <c r="N429" s="215" t="s">
        <v>46</v>
      </c>
      <c r="O429" s="78"/>
      <c r="P429" s="216">
        <f>O429*H429</f>
        <v>0</v>
      </c>
      <c r="Q429" s="216">
        <v>0.001</v>
      </c>
      <c r="R429" s="216">
        <f>Q429*H429</f>
        <v>0.590218</v>
      </c>
      <c r="S429" s="216">
        <v>0.00031</v>
      </c>
      <c r="T429" s="217">
        <f>S429*H429</f>
        <v>0.18296758</v>
      </c>
      <c r="AR429" s="16" t="s">
        <v>274</v>
      </c>
      <c r="AT429" s="16" t="s">
        <v>129</v>
      </c>
      <c r="AU429" s="16" t="s">
        <v>84</v>
      </c>
      <c r="AY429" s="16" t="s">
        <v>128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6" t="s">
        <v>21</v>
      </c>
      <c r="BK429" s="218">
        <f>ROUND(I429*H429,2)</f>
        <v>0</v>
      </c>
      <c r="BL429" s="16" t="s">
        <v>274</v>
      </c>
      <c r="BM429" s="16" t="s">
        <v>866</v>
      </c>
    </row>
    <row r="430" spans="2:47" s="1" customFormat="1" ht="12">
      <c r="B430" s="37"/>
      <c r="C430" s="38"/>
      <c r="D430" s="219" t="s">
        <v>136</v>
      </c>
      <c r="E430" s="38"/>
      <c r="F430" s="220" t="s">
        <v>867</v>
      </c>
      <c r="G430" s="38"/>
      <c r="H430" s="38"/>
      <c r="I430" s="142"/>
      <c r="J430" s="38"/>
      <c r="K430" s="38"/>
      <c r="L430" s="42"/>
      <c r="M430" s="221"/>
      <c r="N430" s="78"/>
      <c r="O430" s="78"/>
      <c r="P430" s="78"/>
      <c r="Q430" s="78"/>
      <c r="R430" s="78"/>
      <c r="S430" s="78"/>
      <c r="T430" s="79"/>
      <c r="AT430" s="16" t="s">
        <v>136</v>
      </c>
      <c r="AU430" s="16" t="s">
        <v>84</v>
      </c>
    </row>
    <row r="431" spans="2:51" s="12" customFormat="1" ht="12">
      <c r="B431" s="233"/>
      <c r="C431" s="234"/>
      <c r="D431" s="219" t="s">
        <v>194</v>
      </c>
      <c r="E431" s="235" t="s">
        <v>1</v>
      </c>
      <c r="F431" s="236" t="s">
        <v>529</v>
      </c>
      <c r="G431" s="234"/>
      <c r="H431" s="235" t="s">
        <v>1</v>
      </c>
      <c r="I431" s="237"/>
      <c r="J431" s="234"/>
      <c r="K431" s="234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194</v>
      </c>
      <c r="AU431" s="242" t="s">
        <v>84</v>
      </c>
      <c r="AV431" s="12" t="s">
        <v>21</v>
      </c>
      <c r="AW431" s="12" t="s">
        <v>36</v>
      </c>
      <c r="AX431" s="12" t="s">
        <v>75</v>
      </c>
      <c r="AY431" s="242" t="s">
        <v>128</v>
      </c>
    </row>
    <row r="432" spans="2:51" s="13" customFormat="1" ht="12">
      <c r="B432" s="243"/>
      <c r="C432" s="244"/>
      <c r="D432" s="219" t="s">
        <v>194</v>
      </c>
      <c r="E432" s="245" t="s">
        <v>1</v>
      </c>
      <c r="F432" s="246" t="s">
        <v>530</v>
      </c>
      <c r="G432" s="244"/>
      <c r="H432" s="247">
        <v>368.852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194</v>
      </c>
      <c r="AU432" s="253" t="s">
        <v>84</v>
      </c>
      <c r="AV432" s="13" t="s">
        <v>84</v>
      </c>
      <c r="AW432" s="13" t="s">
        <v>36</v>
      </c>
      <c r="AX432" s="13" t="s">
        <v>75</v>
      </c>
      <c r="AY432" s="253" t="s">
        <v>128</v>
      </c>
    </row>
    <row r="433" spans="2:51" s="13" customFormat="1" ht="12">
      <c r="B433" s="243"/>
      <c r="C433" s="244"/>
      <c r="D433" s="219" t="s">
        <v>194</v>
      </c>
      <c r="E433" s="245" t="s">
        <v>1</v>
      </c>
      <c r="F433" s="246" t="s">
        <v>531</v>
      </c>
      <c r="G433" s="244"/>
      <c r="H433" s="247">
        <v>1.639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2"/>
      <c r="AT433" s="253" t="s">
        <v>194</v>
      </c>
      <c r="AU433" s="253" t="s">
        <v>84</v>
      </c>
      <c r="AV433" s="13" t="s">
        <v>84</v>
      </c>
      <c r="AW433" s="13" t="s">
        <v>36</v>
      </c>
      <c r="AX433" s="13" t="s">
        <v>75</v>
      </c>
      <c r="AY433" s="253" t="s">
        <v>128</v>
      </c>
    </row>
    <row r="434" spans="2:51" s="13" customFormat="1" ht="12">
      <c r="B434" s="243"/>
      <c r="C434" s="244"/>
      <c r="D434" s="219" t="s">
        <v>194</v>
      </c>
      <c r="E434" s="245" t="s">
        <v>1</v>
      </c>
      <c r="F434" s="246" t="s">
        <v>532</v>
      </c>
      <c r="G434" s="244"/>
      <c r="H434" s="247">
        <v>209.604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AT434" s="253" t="s">
        <v>194</v>
      </c>
      <c r="AU434" s="253" t="s">
        <v>84</v>
      </c>
      <c r="AV434" s="13" t="s">
        <v>84</v>
      </c>
      <c r="AW434" s="13" t="s">
        <v>36</v>
      </c>
      <c r="AX434" s="13" t="s">
        <v>75</v>
      </c>
      <c r="AY434" s="253" t="s">
        <v>128</v>
      </c>
    </row>
    <row r="435" spans="2:51" s="13" customFormat="1" ht="12">
      <c r="B435" s="243"/>
      <c r="C435" s="244"/>
      <c r="D435" s="219" t="s">
        <v>194</v>
      </c>
      <c r="E435" s="245" t="s">
        <v>1</v>
      </c>
      <c r="F435" s="246" t="s">
        <v>533</v>
      </c>
      <c r="G435" s="244"/>
      <c r="H435" s="247">
        <v>95.12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AT435" s="253" t="s">
        <v>194</v>
      </c>
      <c r="AU435" s="253" t="s">
        <v>84</v>
      </c>
      <c r="AV435" s="13" t="s">
        <v>84</v>
      </c>
      <c r="AW435" s="13" t="s">
        <v>36</v>
      </c>
      <c r="AX435" s="13" t="s">
        <v>75</v>
      </c>
      <c r="AY435" s="253" t="s">
        <v>128</v>
      </c>
    </row>
    <row r="436" spans="2:51" s="13" customFormat="1" ht="12">
      <c r="B436" s="243"/>
      <c r="C436" s="244"/>
      <c r="D436" s="219" t="s">
        <v>194</v>
      </c>
      <c r="E436" s="245" t="s">
        <v>1</v>
      </c>
      <c r="F436" s="246" t="s">
        <v>534</v>
      </c>
      <c r="G436" s="244"/>
      <c r="H436" s="247">
        <v>81.5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AT436" s="253" t="s">
        <v>194</v>
      </c>
      <c r="AU436" s="253" t="s">
        <v>84</v>
      </c>
      <c r="AV436" s="13" t="s">
        <v>84</v>
      </c>
      <c r="AW436" s="13" t="s">
        <v>36</v>
      </c>
      <c r="AX436" s="13" t="s">
        <v>75</v>
      </c>
      <c r="AY436" s="253" t="s">
        <v>128</v>
      </c>
    </row>
    <row r="437" spans="2:51" s="13" customFormat="1" ht="12">
      <c r="B437" s="243"/>
      <c r="C437" s="244"/>
      <c r="D437" s="219" t="s">
        <v>194</v>
      </c>
      <c r="E437" s="245" t="s">
        <v>1</v>
      </c>
      <c r="F437" s="246" t="s">
        <v>535</v>
      </c>
      <c r="G437" s="244"/>
      <c r="H437" s="247">
        <v>-29.806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194</v>
      </c>
      <c r="AU437" s="253" t="s">
        <v>84</v>
      </c>
      <c r="AV437" s="13" t="s">
        <v>84</v>
      </c>
      <c r="AW437" s="13" t="s">
        <v>36</v>
      </c>
      <c r="AX437" s="13" t="s">
        <v>75</v>
      </c>
      <c r="AY437" s="253" t="s">
        <v>128</v>
      </c>
    </row>
    <row r="438" spans="2:51" s="13" customFormat="1" ht="12">
      <c r="B438" s="243"/>
      <c r="C438" s="244"/>
      <c r="D438" s="219" t="s">
        <v>194</v>
      </c>
      <c r="E438" s="245" t="s">
        <v>1</v>
      </c>
      <c r="F438" s="246" t="s">
        <v>536</v>
      </c>
      <c r="G438" s="244"/>
      <c r="H438" s="247">
        <v>-44.837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AT438" s="253" t="s">
        <v>194</v>
      </c>
      <c r="AU438" s="253" t="s">
        <v>84</v>
      </c>
      <c r="AV438" s="13" t="s">
        <v>84</v>
      </c>
      <c r="AW438" s="13" t="s">
        <v>36</v>
      </c>
      <c r="AX438" s="13" t="s">
        <v>75</v>
      </c>
      <c r="AY438" s="253" t="s">
        <v>128</v>
      </c>
    </row>
    <row r="439" spans="2:51" s="12" customFormat="1" ht="12">
      <c r="B439" s="233"/>
      <c r="C439" s="234"/>
      <c r="D439" s="219" t="s">
        <v>194</v>
      </c>
      <c r="E439" s="235" t="s">
        <v>1</v>
      </c>
      <c r="F439" s="236" t="s">
        <v>519</v>
      </c>
      <c r="G439" s="234"/>
      <c r="H439" s="235" t="s">
        <v>1</v>
      </c>
      <c r="I439" s="237"/>
      <c r="J439" s="234"/>
      <c r="K439" s="234"/>
      <c r="L439" s="238"/>
      <c r="M439" s="239"/>
      <c r="N439" s="240"/>
      <c r="O439" s="240"/>
      <c r="P439" s="240"/>
      <c r="Q439" s="240"/>
      <c r="R439" s="240"/>
      <c r="S439" s="240"/>
      <c r="T439" s="241"/>
      <c r="AT439" s="242" t="s">
        <v>194</v>
      </c>
      <c r="AU439" s="242" t="s">
        <v>84</v>
      </c>
      <c r="AV439" s="12" t="s">
        <v>21</v>
      </c>
      <c r="AW439" s="12" t="s">
        <v>36</v>
      </c>
      <c r="AX439" s="12" t="s">
        <v>75</v>
      </c>
      <c r="AY439" s="242" t="s">
        <v>128</v>
      </c>
    </row>
    <row r="440" spans="2:51" s="13" customFormat="1" ht="12">
      <c r="B440" s="243"/>
      <c r="C440" s="244"/>
      <c r="D440" s="219" t="s">
        <v>194</v>
      </c>
      <c r="E440" s="245" t="s">
        <v>1</v>
      </c>
      <c r="F440" s="246" t="s">
        <v>868</v>
      </c>
      <c r="G440" s="244"/>
      <c r="H440" s="247">
        <v>259.454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AT440" s="253" t="s">
        <v>194</v>
      </c>
      <c r="AU440" s="253" t="s">
        <v>84</v>
      </c>
      <c r="AV440" s="13" t="s">
        <v>84</v>
      </c>
      <c r="AW440" s="13" t="s">
        <v>36</v>
      </c>
      <c r="AX440" s="13" t="s">
        <v>75</v>
      </c>
      <c r="AY440" s="253" t="s">
        <v>128</v>
      </c>
    </row>
    <row r="441" spans="2:51" s="12" customFormat="1" ht="12">
      <c r="B441" s="233"/>
      <c r="C441" s="234"/>
      <c r="D441" s="219" t="s">
        <v>194</v>
      </c>
      <c r="E441" s="235" t="s">
        <v>1</v>
      </c>
      <c r="F441" s="236" t="s">
        <v>539</v>
      </c>
      <c r="G441" s="234"/>
      <c r="H441" s="235" t="s">
        <v>1</v>
      </c>
      <c r="I441" s="237"/>
      <c r="J441" s="234"/>
      <c r="K441" s="234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194</v>
      </c>
      <c r="AU441" s="242" t="s">
        <v>84</v>
      </c>
      <c r="AV441" s="12" t="s">
        <v>21</v>
      </c>
      <c r="AW441" s="12" t="s">
        <v>36</v>
      </c>
      <c r="AX441" s="12" t="s">
        <v>75</v>
      </c>
      <c r="AY441" s="242" t="s">
        <v>128</v>
      </c>
    </row>
    <row r="442" spans="2:51" s="13" customFormat="1" ht="12">
      <c r="B442" s="243"/>
      <c r="C442" s="244"/>
      <c r="D442" s="219" t="s">
        <v>194</v>
      </c>
      <c r="E442" s="245" t="s">
        <v>1</v>
      </c>
      <c r="F442" s="246" t="s">
        <v>540</v>
      </c>
      <c r="G442" s="244"/>
      <c r="H442" s="247">
        <v>-212.923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194</v>
      </c>
      <c r="AU442" s="253" t="s">
        <v>84</v>
      </c>
      <c r="AV442" s="13" t="s">
        <v>84</v>
      </c>
      <c r="AW442" s="13" t="s">
        <v>36</v>
      </c>
      <c r="AX442" s="13" t="s">
        <v>75</v>
      </c>
      <c r="AY442" s="253" t="s">
        <v>128</v>
      </c>
    </row>
    <row r="443" spans="2:51" s="12" customFormat="1" ht="12">
      <c r="B443" s="233"/>
      <c r="C443" s="234"/>
      <c r="D443" s="219" t="s">
        <v>194</v>
      </c>
      <c r="E443" s="235" t="s">
        <v>1</v>
      </c>
      <c r="F443" s="236" t="s">
        <v>537</v>
      </c>
      <c r="G443" s="234"/>
      <c r="H443" s="235" t="s">
        <v>1</v>
      </c>
      <c r="I443" s="237"/>
      <c r="J443" s="234"/>
      <c r="K443" s="234"/>
      <c r="L443" s="238"/>
      <c r="M443" s="239"/>
      <c r="N443" s="240"/>
      <c r="O443" s="240"/>
      <c r="P443" s="240"/>
      <c r="Q443" s="240"/>
      <c r="R443" s="240"/>
      <c r="S443" s="240"/>
      <c r="T443" s="241"/>
      <c r="AT443" s="242" t="s">
        <v>194</v>
      </c>
      <c r="AU443" s="242" t="s">
        <v>84</v>
      </c>
      <c r="AV443" s="12" t="s">
        <v>21</v>
      </c>
      <c r="AW443" s="12" t="s">
        <v>36</v>
      </c>
      <c r="AX443" s="12" t="s">
        <v>75</v>
      </c>
      <c r="AY443" s="242" t="s">
        <v>128</v>
      </c>
    </row>
    <row r="444" spans="2:51" s="13" customFormat="1" ht="12">
      <c r="B444" s="243"/>
      <c r="C444" s="244"/>
      <c r="D444" s="219" t="s">
        <v>194</v>
      </c>
      <c r="E444" s="245" t="s">
        <v>1</v>
      </c>
      <c r="F444" s="246" t="s">
        <v>869</v>
      </c>
      <c r="G444" s="244"/>
      <c r="H444" s="247">
        <v>-138.385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AT444" s="253" t="s">
        <v>194</v>
      </c>
      <c r="AU444" s="253" t="s">
        <v>84</v>
      </c>
      <c r="AV444" s="13" t="s">
        <v>84</v>
      </c>
      <c r="AW444" s="13" t="s">
        <v>36</v>
      </c>
      <c r="AX444" s="13" t="s">
        <v>75</v>
      </c>
      <c r="AY444" s="253" t="s">
        <v>128</v>
      </c>
    </row>
    <row r="445" spans="2:51" s="14" customFormat="1" ht="12">
      <c r="B445" s="254"/>
      <c r="C445" s="255"/>
      <c r="D445" s="219" t="s">
        <v>194</v>
      </c>
      <c r="E445" s="256" t="s">
        <v>1</v>
      </c>
      <c r="F445" s="257" t="s">
        <v>210</v>
      </c>
      <c r="G445" s="255"/>
      <c r="H445" s="258">
        <v>590.218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AT445" s="264" t="s">
        <v>194</v>
      </c>
      <c r="AU445" s="264" t="s">
        <v>84</v>
      </c>
      <c r="AV445" s="14" t="s">
        <v>145</v>
      </c>
      <c r="AW445" s="14" t="s">
        <v>36</v>
      </c>
      <c r="AX445" s="14" t="s">
        <v>21</v>
      </c>
      <c r="AY445" s="264" t="s">
        <v>128</v>
      </c>
    </row>
    <row r="446" spans="2:65" s="1" customFormat="1" ht="20.4" customHeight="1">
      <c r="B446" s="37"/>
      <c r="C446" s="207" t="s">
        <v>14</v>
      </c>
      <c r="D446" s="207" t="s">
        <v>129</v>
      </c>
      <c r="E446" s="208" t="s">
        <v>870</v>
      </c>
      <c r="F446" s="209" t="s">
        <v>871</v>
      </c>
      <c r="G446" s="210" t="s">
        <v>199</v>
      </c>
      <c r="H446" s="211">
        <v>590.218</v>
      </c>
      <c r="I446" s="212"/>
      <c r="J446" s="213">
        <f>ROUND(I446*H446,2)</f>
        <v>0</v>
      </c>
      <c r="K446" s="209" t="s">
        <v>133</v>
      </c>
      <c r="L446" s="42"/>
      <c r="M446" s="214" t="s">
        <v>1</v>
      </c>
      <c r="N446" s="215" t="s">
        <v>46</v>
      </c>
      <c r="O446" s="78"/>
      <c r="P446" s="216">
        <f>O446*H446</f>
        <v>0</v>
      </c>
      <c r="Q446" s="216">
        <v>0</v>
      </c>
      <c r="R446" s="216">
        <f>Q446*H446</f>
        <v>0</v>
      </c>
      <c r="S446" s="216">
        <v>0</v>
      </c>
      <c r="T446" s="217">
        <f>S446*H446</f>
        <v>0</v>
      </c>
      <c r="AR446" s="16" t="s">
        <v>274</v>
      </c>
      <c r="AT446" s="16" t="s">
        <v>129</v>
      </c>
      <c r="AU446" s="16" t="s">
        <v>84</v>
      </c>
      <c r="AY446" s="16" t="s">
        <v>128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6" t="s">
        <v>21</v>
      </c>
      <c r="BK446" s="218">
        <f>ROUND(I446*H446,2)</f>
        <v>0</v>
      </c>
      <c r="BL446" s="16" t="s">
        <v>274</v>
      </c>
      <c r="BM446" s="16" t="s">
        <v>872</v>
      </c>
    </row>
    <row r="447" spans="2:47" s="1" customFormat="1" ht="12">
      <c r="B447" s="37"/>
      <c r="C447" s="38"/>
      <c r="D447" s="219" t="s">
        <v>136</v>
      </c>
      <c r="E447" s="38"/>
      <c r="F447" s="220" t="s">
        <v>873</v>
      </c>
      <c r="G447" s="38"/>
      <c r="H447" s="38"/>
      <c r="I447" s="142"/>
      <c r="J447" s="38"/>
      <c r="K447" s="38"/>
      <c r="L447" s="42"/>
      <c r="M447" s="221"/>
      <c r="N447" s="78"/>
      <c r="O447" s="78"/>
      <c r="P447" s="78"/>
      <c r="Q447" s="78"/>
      <c r="R447" s="78"/>
      <c r="S447" s="78"/>
      <c r="T447" s="79"/>
      <c r="AT447" s="16" t="s">
        <v>136</v>
      </c>
      <c r="AU447" s="16" t="s">
        <v>84</v>
      </c>
    </row>
    <row r="448" spans="2:65" s="1" customFormat="1" ht="14.4" customHeight="1">
      <c r="B448" s="37"/>
      <c r="C448" s="207" t="s">
        <v>874</v>
      </c>
      <c r="D448" s="207" t="s">
        <v>129</v>
      </c>
      <c r="E448" s="208" t="s">
        <v>875</v>
      </c>
      <c r="F448" s="209" t="s">
        <v>876</v>
      </c>
      <c r="G448" s="210" t="s">
        <v>199</v>
      </c>
      <c r="H448" s="211">
        <v>810.751</v>
      </c>
      <c r="I448" s="212"/>
      <c r="J448" s="213">
        <f>ROUND(I448*H448,2)</f>
        <v>0</v>
      </c>
      <c r="K448" s="209" t="s">
        <v>1</v>
      </c>
      <c r="L448" s="42"/>
      <c r="M448" s="214" t="s">
        <v>1</v>
      </c>
      <c r="N448" s="215" t="s">
        <v>46</v>
      </c>
      <c r="O448" s="78"/>
      <c r="P448" s="216">
        <f>O448*H448</f>
        <v>0</v>
      </c>
      <c r="Q448" s="216">
        <v>0.0004</v>
      </c>
      <c r="R448" s="216">
        <f>Q448*H448</f>
        <v>0.3243004</v>
      </c>
      <c r="S448" s="216">
        <v>0</v>
      </c>
      <c r="T448" s="217">
        <f>S448*H448</f>
        <v>0</v>
      </c>
      <c r="AR448" s="16" t="s">
        <v>145</v>
      </c>
      <c r="AT448" s="16" t="s">
        <v>129</v>
      </c>
      <c r="AU448" s="16" t="s">
        <v>84</v>
      </c>
      <c r="AY448" s="16" t="s">
        <v>128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6" t="s">
        <v>21</v>
      </c>
      <c r="BK448" s="218">
        <f>ROUND(I448*H448,2)</f>
        <v>0</v>
      </c>
      <c r="BL448" s="16" t="s">
        <v>145</v>
      </c>
      <c r="BM448" s="16" t="s">
        <v>877</v>
      </c>
    </row>
    <row r="449" spans="2:51" s="12" customFormat="1" ht="12">
      <c r="B449" s="233"/>
      <c r="C449" s="234"/>
      <c r="D449" s="219" t="s">
        <v>194</v>
      </c>
      <c r="E449" s="235" t="s">
        <v>1</v>
      </c>
      <c r="F449" s="236" t="s">
        <v>878</v>
      </c>
      <c r="G449" s="234"/>
      <c r="H449" s="235" t="s">
        <v>1</v>
      </c>
      <c r="I449" s="237"/>
      <c r="J449" s="234"/>
      <c r="K449" s="234"/>
      <c r="L449" s="238"/>
      <c r="M449" s="239"/>
      <c r="N449" s="240"/>
      <c r="O449" s="240"/>
      <c r="P449" s="240"/>
      <c r="Q449" s="240"/>
      <c r="R449" s="240"/>
      <c r="S449" s="240"/>
      <c r="T449" s="241"/>
      <c r="AT449" s="242" t="s">
        <v>194</v>
      </c>
      <c r="AU449" s="242" t="s">
        <v>84</v>
      </c>
      <c r="AV449" s="12" t="s">
        <v>21</v>
      </c>
      <c r="AW449" s="12" t="s">
        <v>36</v>
      </c>
      <c r="AX449" s="12" t="s">
        <v>75</v>
      </c>
      <c r="AY449" s="242" t="s">
        <v>128</v>
      </c>
    </row>
    <row r="450" spans="2:51" s="13" customFormat="1" ht="12">
      <c r="B450" s="243"/>
      <c r="C450" s="244"/>
      <c r="D450" s="219" t="s">
        <v>194</v>
      </c>
      <c r="E450" s="245" t="s">
        <v>1</v>
      </c>
      <c r="F450" s="246" t="s">
        <v>879</v>
      </c>
      <c r="G450" s="244"/>
      <c r="H450" s="247">
        <v>949.136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AT450" s="253" t="s">
        <v>194</v>
      </c>
      <c r="AU450" s="253" t="s">
        <v>84</v>
      </c>
      <c r="AV450" s="13" t="s">
        <v>84</v>
      </c>
      <c r="AW450" s="13" t="s">
        <v>36</v>
      </c>
      <c r="AX450" s="13" t="s">
        <v>75</v>
      </c>
      <c r="AY450" s="253" t="s">
        <v>128</v>
      </c>
    </row>
    <row r="451" spans="2:51" s="12" customFormat="1" ht="12">
      <c r="B451" s="233"/>
      <c r="C451" s="234"/>
      <c r="D451" s="219" t="s">
        <v>194</v>
      </c>
      <c r="E451" s="235" t="s">
        <v>1</v>
      </c>
      <c r="F451" s="236" t="s">
        <v>537</v>
      </c>
      <c r="G451" s="234"/>
      <c r="H451" s="235" t="s">
        <v>1</v>
      </c>
      <c r="I451" s="237"/>
      <c r="J451" s="234"/>
      <c r="K451" s="234"/>
      <c r="L451" s="238"/>
      <c r="M451" s="239"/>
      <c r="N451" s="240"/>
      <c r="O451" s="240"/>
      <c r="P451" s="240"/>
      <c r="Q451" s="240"/>
      <c r="R451" s="240"/>
      <c r="S451" s="240"/>
      <c r="T451" s="241"/>
      <c r="AT451" s="242" t="s">
        <v>194</v>
      </c>
      <c r="AU451" s="242" t="s">
        <v>84</v>
      </c>
      <c r="AV451" s="12" t="s">
        <v>21</v>
      </c>
      <c r="AW451" s="12" t="s">
        <v>36</v>
      </c>
      <c r="AX451" s="12" t="s">
        <v>75</v>
      </c>
      <c r="AY451" s="242" t="s">
        <v>128</v>
      </c>
    </row>
    <row r="452" spans="2:51" s="13" customFormat="1" ht="12">
      <c r="B452" s="243"/>
      <c r="C452" s="244"/>
      <c r="D452" s="219" t="s">
        <v>194</v>
      </c>
      <c r="E452" s="245" t="s">
        <v>1</v>
      </c>
      <c r="F452" s="246" t="s">
        <v>869</v>
      </c>
      <c r="G452" s="244"/>
      <c r="H452" s="247">
        <v>-138.385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AT452" s="253" t="s">
        <v>194</v>
      </c>
      <c r="AU452" s="253" t="s">
        <v>84</v>
      </c>
      <c r="AV452" s="13" t="s">
        <v>84</v>
      </c>
      <c r="AW452" s="13" t="s">
        <v>36</v>
      </c>
      <c r="AX452" s="13" t="s">
        <v>75</v>
      </c>
      <c r="AY452" s="253" t="s">
        <v>128</v>
      </c>
    </row>
    <row r="453" spans="2:51" s="14" customFormat="1" ht="12">
      <c r="B453" s="254"/>
      <c r="C453" s="255"/>
      <c r="D453" s="219" t="s">
        <v>194</v>
      </c>
      <c r="E453" s="256" t="s">
        <v>1</v>
      </c>
      <c r="F453" s="257" t="s">
        <v>210</v>
      </c>
      <c r="G453" s="255"/>
      <c r="H453" s="258">
        <v>810.751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AT453" s="264" t="s">
        <v>194</v>
      </c>
      <c r="AU453" s="264" t="s">
        <v>84</v>
      </c>
      <c r="AV453" s="14" t="s">
        <v>145</v>
      </c>
      <c r="AW453" s="14" t="s">
        <v>36</v>
      </c>
      <c r="AX453" s="14" t="s">
        <v>21</v>
      </c>
      <c r="AY453" s="264" t="s">
        <v>128</v>
      </c>
    </row>
    <row r="454" spans="2:63" s="10" customFormat="1" ht="22.8" customHeight="1">
      <c r="B454" s="193"/>
      <c r="C454" s="194"/>
      <c r="D454" s="195" t="s">
        <v>74</v>
      </c>
      <c r="E454" s="231" t="s">
        <v>880</v>
      </c>
      <c r="F454" s="231" t="s">
        <v>881</v>
      </c>
      <c r="G454" s="194"/>
      <c r="H454" s="194"/>
      <c r="I454" s="197"/>
      <c r="J454" s="232">
        <f>BK454</f>
        <v>0</v>
      </c>
      <c r="K454" s="194"/>
      <c r="L454" s="199"/>
      <c r="M454" s="200"/>
      <c r="N454" s="201"/>
      <c r="O454" s="201"/>
      <c r="P454" s="202">
        <f>SUM(P455:P457)</f>
        <v>0</v>
      </c>
      <c r="Q454" s="201"/>
      <c r="R454" s="202">
        <f>SUM(R455:R457)</f>
        <v>0</v>
      </c>
      <c r="S454" s="201"/>
      <c r="T454" s="203">
        <f>SUM(T455:T457)</f>
        <v>0</v>
      </c>
      <c r="AR454" s="204" t="s">
        <v>84</v>
      </c>
      <c r="AT454" s="205" t="s">
        <v>74</v>
      </c>
      <c r="AU454" s="205" t="s">
        <v>21</v>
      </c>
      <c r="AY454" s="204" t="s">
        <v>128</v>
      </c>
      <c r="BK454" s="206">
        <f>SUM(BK455:BK457)</f>
        <v>0</v>
      </c>
    </row>
    <row r="455" spans="2:65" s="1" customFormat="1" ht="14.4" customHeight="1">
      <c r="B455" s="37"/>
      <c r="C455" s="207" t="s">
        <v>882</v>
      </c>
      <c r="D455" s="207" t="s">
        <v>129</v>
      </c>
      <c r="E455" s="208" t="s">
        <v>883</v>
      </c>
      <c r="F455" s="209" t="s">
        <v>884</v>
      </c>
      <c r="G455" s="210" t="s">
        <v>427</v>
      </c>
      <c r="H455" s="211">
        <v>1</v>
      </c>
      <c r="I455" s="212"/>
      <c r="J455" s="213">
        <f>ROUND(I455*H455,2)</f>
        <v>0</v>
      </c>
      <c r="K455" s="209" t="s">
        <v>1</v>
      </c>
      <c r="L455" s="42"/>
      <c r="M455" s="214" t="s">
        <v>1</v>
      </c>
      <c r="N455" s="215" t="s">
        <v>46</v>
      </c>
      <c r="O455" s="78"/>
      <c r="P455" s="216">
        <f>O455*H455</f>
        <v>0</v>
      </c>
      <c r="Q455" s="216">
        <v>0</v>
      </c>
      <c r="R455" s="216">
        <f>Q455*H455</f>
        <v>0</v>
      </c>
      <c r="S455" s="216">
        <v>0</v>
      </c>
      <c r="T455" s="217">
        <f>S455*H455</f>
        <v>0</v>
      </c>
      <c r="AR455" s="16" t="s">
        <v>274</v>
      </c>
      <c r="AT455" s="16" t="s">
        <v>129</v>
      </c>
      <c r="AU455" s="16" t="s">
        <v>84</v>
      </c>
      <c r="AY455" s="16" t="s">
        <v>128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6" t="s">
        <v>21</v>
      </c>
      <c r="BK455" s="218">
        <f>ROUND(I455*H455,2)</f>
        <v>0</v>
      </c>
      <c r="BL455" s="16" t="s">
        <v>274</v>
      </c>
      <c r="BM455" s="16" t="s">
        <v>885</v>
      </c>
    </row>
    <row r="456" spans="2:65" s="1" customFormat="1" ht="14.4" customHeight="1">
      <c r="B456" s="37"/>
      <c r="C456" s="207" t="s">
        <v>886</v>
      </c>
      <c r="D456" s="207" t="s">
        <v>129</v>
      </c>
      <c r="E456" s="208" t="s">
        <v>887</v>
      </c>
      <c r="F456" s="209" t="s">
        <v>888</v>
      </c>
      <c r="G456" s="210" t="s">
        <v>427</v>
      </c>
      <c r="H456" s="211">
        <v>2</v>
      </c>
      <c r="I456" s="212"/>
      <c r="J456" s="213">
        <f>ROUND(I456*H456,2)</f>
        <v>0</v>
      </c>
      <c r="K456" s="209" t="s">
        <v>1</v>
      </c>
      <c r="L456" s="42"/>
      <c r="M456" s="214" t="s">
        <v>1</v>
      </c>
      <c r="N456" s="215" t="s">
        <v>46</v>
      </c>
      <c r="O456" s="78"/>
      <c r="P456" s="216">
        <f>O456*H456</f>
        <v>0</v>
      </c>
      <c r="Q456" s="216">
        <v>0</v>
      </c>
      <c r="R456" s="216">
        <f>Q456*H456</f>
        <v>0</v>
      </c>
      <c r="S456" s="216">
        <v>0</v>
      </c>
      <c r="T456" s="217">
        <f>S456*H456</f>
        <v>0</v>
      </c>
      <c r="AR456" s="16" t="s">
        <v>274</v>
      </c>
      <c r="AT456" s="16" t="s">
        <v>129</v>
      </c>
      <c r="AU456" s="16" t="s">
        <v>84</v>
      </c>
      <c r="AY456" s="16" t="s">
        <v>128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6" t="s">
        <v>21</v>
      </c>
      <c r="BK456" s="218">
        <f>ROUND(I456*H456,2)</f>
        <v>0</v>
      </c>
      <c r="BL456" s="16" t="s">
        <v>274</v>
      </c>
      <c r="BM456" s="16" t="s">
        <v>889</v>
      </c>
    </row>
    <row r="457" spans="2:65" s="1" customFormat="1" ht="14.4" customHeight="1">
      <c r="B457" s="37"/>
      <c r="C457" s="207" t="s">
        <v>890</v>
      </c>
      <c r="D457" s="207" t="s">
        <v>129</v>
      </c>
      <c r="E457" s="208" t="s">
        <v>891</v>
      </c>
      <c r="F457" s="209" t="s">
        <v>892</v>
      </c>
      <c r="G457" s="210" t="s">
        <v>427</v>
      </c>
      <c r="H457" s="211">
        <v>10</v>
      </c>
      <c r="I457" s="212"/>
      <c r="J457" s="213">
        <f>ROUND(I457*H457,2)</f>
        <v>0</v>
      </c>
      <c r="K457" s="209" t="s">
        <v>1</v>
      </c>
      <c r="L457" s="42"/>
      <c r="M457" s="277" t="s">
        <v>1</v>
      </c>
      <c r="N457" s="278" t="s">
        <v>46</v>
      </c>
      <c r="O457" s="223"/>
      <c r="P457" s="279">
        <f>O457*H457</f>
        <v>0</v>
      </c>
      <c r="Q457" s="279">
        <v>0</v>
      </c>
      <c r="R457" s="279">
        <f>Q457*H457</f>
        <v>0</v>
      </c>
      <c r="S457" s="279">
        <v>0</v>
      </c>
      <c r="T457" s="280">
        <f>S457*H457</f>
        <v>0</v>
      </c>
      <c r="AR457" s="16" t="s">
        <v>274</v>
      </c>
      <c r="AT457" s="16" t="s">
        <v>129</v>
      </c>
      <c r="AU457" s="16" t="s">
        <v>84</v>
      </c>
      <c r="AY457" s="16" t="s">
        <v>128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6" t="s">
        <v>21</v>
      </c>
      <c r="BK457" s="218">
        <f>ROUND(I457*H457,2)</f>
        <v>0</v>
      </c>
      <c r="BL457" s="16" t="s">
        <v>274</v>
      </c>
      <c r="BM457" s="16" t="s">
        <v>893</v>
      </c>
    </row>
    <row r="458" spans="2:12" s="1" customFormat="1" ht="6.95" customHeight="1">
      <c r="B458" s="56"/>
      <c r="C458" s="57"/>
      <c r="D458" s="57"/>
      <c r="E458" s="57"/>
      <c r="F458" s="57"/>
      <c r="G458" s="57"/>
      <c r="H458" s="57"/>
      <c r="I458" s="166"/>
      <c r="J458" s="57"/>
      <c r="K458" s="57"/>
      <c r="L458" s="42"/>
    </row>
  </sheetData>
  <sheetProtection password="CC35" sheet="1" objects="1" scenarios="1" formatColumns="0" formatRows="0" autoFilter="0"/>
  <autoFilter ref="C97:K457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5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spans="2:46" ht="24.95" customHeight="1">
      <c r="B4" s="19"/>
      <c r="D4" s="139" t="s">
        <v>102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spans="2:12" s="1" customFormat="1" ht="12" customHeight="1">
      <c r="B8" s="42"/>
      <c r="D8" s="140" t="s">
        <v>103</v>
      </c>
      <c r="I8" s="142"/>
      <c r="L8" s="42"/>
    </row>
    <row r="9" spans="2:12" s="1" customFormat="1" ht="36.95" customHeight="1">
      <c r="B9" s="42"/>
      <c r="E9" s="143" t="s">
        <v>894</v>
      </c>
      <c r="F9" s="1"/>
      <c r="G9" s="1"/>
      <c r="H9" s="1"/>
      <c r="I9" s="142"/>
      <c r="L9" s="42"/>
    </row>
    <row r="10" spans="2:12" s="1" customFormat="1" ht="12">
      <c r="B10" s="42"/>
      <c r="I10" s="142"/>
      <c r="L10" s="42"/>
    </row>
    <row r="11" spans="2:12" s="1" customFormat="1" ht="12" customHeight="1">
      <c r="B11" s="42"/>
      <c r="D11" s="140" t="s">
        <v>19</v>
      </c>
      <c r="F11" s="16" t="s">
        <v>1</v>
      </c>
      <c r="I11" s="144" t="s">
        <v>20</v>
      </c>
      <c r="J11" s="16" t="s">
        <v>1</v>
      </c>
      <c r="L11" s="42"/>
    </row>
    <row r="12" spans="2:12" s="1" customFormat="1" ht="12" customHeight="1">
      <c r="B12" s="42"/>
      <c r="D12" s="140" t="s">
        <v>22</v>
      </c>
      <c r="F12" s="16" t="s">
        <v>105</v>
      </c>
      <c r="I12" s="144" t="s">
        <v>24</v>
      </c>
      <c r="J12" s="145" t="str">
        <f>'Rekapitulace stavby'!AN8</f>
        <v>24. 5. 2018</v>
      </c>
      <c r="L12" s="42"/>
    </row>
    <row r="13" spans="2:12" s="1" customFormat="1" ht="10.8" customHeight="1">
      <c r="B13" s="42"/>
      <c r="I13" s="142"/>
      <c r="L13" s="42"/>
    </row>
    <row r="14" spans="2:12" s="1" customFormat="1" ht="12" customHeight="1">
      <c r="B14" s="42"/>
      <c r="D14" s="140" t="s">
        <v>28</v>
      </c>
      <c r="I14" s="144" t="s">
        <v>29</v>
      </c>
      <c r="J14" s="16" t="str">
        <f>IF('Rekapitulace stavby'!AN10="","",'Rekapitulace stavby'!AN10)</f>
        <v/>
      </c>
      <c r="L14" s="42"/>
    </row>
    <row r="15" spans="2:12" s="1" customFormat="1" ht="18" customHeight="1">
      <c r="B15" s="42"/>
      <c r="E15" s="16" t="str">
        <f>IF('Rekapitulace stavby'!E11="","",'Rekapitulace stavby'!E11)</f>
        <v>Muzeum Českého lesa</v>
      </c>
      <c r="I15" s="144" t="s">
        <v>31</v>
      </c>
      <c r="J15" s="16" t="str">
        <f>IF('Rekapitulace stavby'!AN11="","",'Rekapitulace stavby'!AN11)</f>
        <v/>
      </c>
      <c r="L15" s="42"/>
    </row>
    <row r="16" spans="2:12" s="1" customFormat="1" ht="6.95" customHeight="1">
      <c r="B16" s="42"/>
      <c r="I16" s="142"/>
      <c r="L16" s="42"/>
    </row>
    <row r="17" spans="2:12" s="1" customFormat="1" ht="12" customHeight="1">
      <c r="B17" s="42"/>
      <c r="D17" s="140" t="s">
        <v>32</v>
      </c>
      <c r="I17" s="144" t="s">
        <v>29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44" t="s">
        <v>31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2"/>
      <c r="L19" s="42"/>
    </row>
    <row r="20" spans="2:12" s="1" customFormat="1" ht="12" customHeight="1">
      <c r="B20" s="42"/>
      <c r="D20" s="140" t="s">
        <v>34</v>
      </c>
      <c r="I20" s="144" t="s">
        <v>29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>Ateliér Soukup Opl Švehla s.r.o.</v>
      </c>
      <c r="I21" s="144" t="s">
        <v>31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42"/>
      <c r="L22" s="42"/>
    </row>
    <row r="23" spans="2:12" s="1" customFormat="1" ht="12" customHeight="1">
      <c r="B23" s="42"/>
      <c r="D23" s="140" t="s">
        <v>37</v>
      </c>
      <c r="I23" s="144" t="s">
        <v>29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>Tomáš Chlumecký</v>
      </c>
      <c r="I24" s="144" t="s">
        <v>31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42"/>
      <c r="L25" s="42"/>
    </row>
    <row r="26" spans="2:12" s="1" customFormat="1" ht="12" customHeight="1">
      <c r="B26" s="42"/>
      <c r="D26" s="140" t="s">
        <v>39</v>
      </c>
      <c r="I26" s="142"/>
      <c r="L26" s="42"/>
    </row>
    <row r="27" spans="2:12" s="7" customFormat="1" ht="14.4" customHeight="1">
      <c r="B27" s="146"/>
      <c r="E27" s="147" t="s">
        <v>1</v>
      </c>
      <c r="F27" s="147"/>
      <c r="G27" s="147"/>
      <c r="H27" s="147"/>
      <c r="I27" s="148"/>
      <c r="L27" s="146"/>
    </row>
    <row r="28" spans="2:12" s="1" customFormat="1" ht="6.95" customHeight="1">
      <c r="B28" s="42"/>
      <c r="I28" s="142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pans="2:12" s="1" customFormat="1" ht="25.4" customHeight="1">
      <c r="B30" s="42"/>
      <c r="D30" s="150" t="s">
        <v>41</v>
      </c>
      <c r="I30" s="142"/>
      <c r="J30" s="151">
        <f>ROUND(J84,2)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14.4" customHeight="1">
      <c r="B32" s="42"/>
      <c r="F32" s="152" t="s">
        <v>43</v>
      </c>
      <c r="I32" s="153" t="s">
        <v>42</v>
      </c>
      <c r="J32" s="152" t="s">
        <v>44</v>
      </c>
      <c r="L32" s="42"/>
    </row>
    <row r="33" spans="2:12" s="1" customFormat="1" ht="14.4" customHeight="1">
      <c r="B33" s="42"/>
      <c r="D33" s="140" t="s">
        <v>45</v>
      </c>
      <c r="E33" s="140" t="s">
        <v>46</v>
      </c>
      <c r="F33" s="154">
        <f>ROUND((SUM(BE84:BE163)),2)</f>
        <v>0</v>
      </c>
      <c r="I33" s="155">
        <v>0.21</v>
      </c>
      <c r="J33" s="154">
        <f>ROUND(((SUM(BE84:BE163))*I33),2)</f>
        <v>0</v>
      </c>
      <c r="L33" s="42"/>
    </row>
    <row r="34" spans="2:12" s="1" customFormat="1" ht="14.4" customHeight="1">
      <c r="B34" s="42"/>
      <c r="E34" s="140" t="s">
        <v>47</v>
      </c>
      <c r="F34" s="154">
        <f>ROUND((SUM(BF84:BF163)),2)</f>
        <v>0</v>
      </c>
      <c r="I34" s="155">
        <v>0.15</v>
      </c>
      <c r="J34" s="154">
        <f>ROUND(((SUM(BF84:BF163))*I34),2)</f>
        <v>0</v>
      </c>
      <c r="L34" s="42"/>
    </row>
    <row r="35" spans="2:12" s="1" customFormat="1" ht="14.4" customHeight="1" hidden="1">
      <c r="B35" s="42"/>
      <c r="E35" s="140" t="s">
        <v>48</v>
      </c>
      <c r="F35" s="154">
        <f>ROUND((SUM(BG84:BG163)),2)</f>
        <v>0</v>
      </c>
      <c r="I35" s="155">
        <v>0.21</v>
      </c>
      <c r="J35" s="154">
        <f>0</f>
        <v>0</v>
      </c>
      <c r="L35" s="42"/>
    </row>
    <row r="36" spans="2:12" s="1" customFormat="1" ht="14.4" customHeight="1" hidden="1">
      <c r="B36" s="42"/>
      <c r="E36" s="140" t="s">
        <v>49</v>
      </c>
      <c r="F36" s="154">
        <f>ROUND((SUM(BH84:BH163)),2)</f>
        <v>0</v>
      </c>
      <c r="I36" s="155">
        <v>0.15</v>
      </c>
      <c r="J36" s="154">
        <f>0</f>
        <v>0</v>
      </c>
      <c r="L36" s="42"/>
    </row>
    <row r="37" spans="2:12" s="1" customFormat="1" ht="14.4" customHeight="1" hidden="1">
      <c r="B37" s="42"/>
      <c r="E37" s="140" t="s">
        <v>50</v>
      </c>
      <c r="F37" s="154">
        <f>ROUND((SUM(BI84:BI163)),2)</f>
        <v>0</v>
      </c>
      <c r="I37" s="155">
        <v>0</v>
      </c>
      <c r="J37" s="154">
        <f>0</f>
        <v>0</v>
      </c>
      <c r="L37" s="42"/>
    </row>
    <row r="38" spans="2:12" s="1" customFormat="1" ht="6.95" customHeight="1">
      <c r="B38" s="42"/>
      <c r="I38" s="142"/>
      <c r="L38" s="42"/>
    </row>
    <row r="39" spans="2:12" s="1" customFormat="1" ht="25.4" customHeight="1">
      <c r="B39" s="42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42"/>
    </row>
    <row r="40" spans="2:12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4" spans="2:12" s="1" customFormat="1" ht="6.95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pans="2:12" s="1" customFormat="1" ht="24.95" customHeight="1">
      <c r="B45" s="37"/>
      <c r="C45" s="22" t="s">
        <v>106</v>
      </c>
      <c r="D45" s="38"/>
      <c r="E45" s="38"/>
      <c r="F45" s="38"/>
      <c r="G45" s="38"/>
      <c r="H45" s="38"/>
      <c r="I45" s="142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14.4" customHeight="1">
      <c r="B48" s="37"/>
      <c r="C48" s="38"/>
      <c r="D48" s="38"/>
      <c r="E48" s="170" t="str">
        <f>E7</f>
        <v xml:space="preserve">Stavební úpravy křížové chodby,  Muzeum Českého lesa, Tachov</v>
      </c>
      <c r="F48" s="31"/>
      <c r="G48" s="31"/>
      <c r="H48" s="31"/>
      <c r="I48" s="142"/>
      <c r="J48" s="38"/>
      <c r="K48" s="38"/>
      <c r="L48" s="42"/>
    </row>
    <row r="49" spans="2:12" s="1" customFormat="1" ht="12" customHeight="1">
      <c r="B49" s="37"/>
      <c r="C49" s="31" t="s">
        <v>103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4.4" customHeight="1">
      <c r="B50" s="37"/>
      <c r="C50" s="38"/>
      <c r="D50" s="38"/>
      <c r="E50" s="63" t="str">
        <f>E9</f>
        <v>03 - Zařízení silnoproudé elektrotechniky</v>
      </c>
      <c r="F50" s="38"/>
      <c r="G50" s="38"/>
      <c r="H50" s="38"/>
      <c r="I50" s="142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 xml:space="preserve"> </v>
      </c>
      <c r="G52" s="38"/>
      <c r="H52" s="38"/>
      <c r="I52" s="144" t="s">
        <v>24</v>
      </c>
      <c r="J52" s="66" t="str">
        <f>IF(J12="","",J12)</f>
        <v>24. 5. 2018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22.8" customHeight="1">
      <c r="B54" s="37"/>
      <c r="C54" s="31" t="s">
        <v>28</v>
      </c>
      <c r="D54" s="38"/>
      <c r="E54" s="38"/>
      <c r="F54" s="26" t="str">
        <f>E15</f>
        <v>Muzeum Českého lesa</v>
      </c>
      <c r="G54" s="38"/>
      <c r="H54" s="38"/>
      <c r="I54" s="144" t="s">
        <v>34</v>
      </c>
      <c r="J54" s="35" t="str">
        <f>E21</f>
        <v>Ateliér Soukup Opl Švehla s.r.o.</v>
      </c>
      <c r="K54" s="38"/>
      <c r="L54" s="42"/>
    </row>
    <row r="55" spans="2:12" s="1" customFormat="1" ht="12.6" customHeight="1">
      <c r="B55" s="37"/>
      <c r="C55" s="31" t="s">
        <v>32</v>
      </c>
      <c r="D55" s="38"/>
      <c r="E55" s="38"/>
      <c r="F55" s="26" t="str">
        <f>IF(E18="","",E18)</f>
        <v>Vyplň údaj</v>
      </c>
      <c r="G55" s="38"/>
      <c r="H55" s="38"/>
      <c r="I55" s="144" t="s">
        <v>37</v>
      </c>
      <c r="J55" s="35" t="str">
        <f>E24</f>
        <v>Tomáš Chlumecký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pans="2:12" s="1" customFormat="1" ht="29.25" customHeight="1">
      <c r="B57" s="37"/>
      <c r="C57" s="171" t="s">
        <v>107</v>
      </c>
      <c r="D57" s="172"/>
      <c r="E57" s="172"/>
      <c r="F57" s="172"/>
      <c r="G57" s="172"/>
      <c r="H57" s="172"/>
      <c r="I57" s="173"/>
      <c r="J57" s="174" t="s">
        <v>108</v>
      </c>
      <c r="K57" s="172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pans="2:47" s="1" customFormat="1" ht="22.8" customHeight="1">
      <c r="B59" s="37"/>
      <c r="C59" s="175" t="s">
        <v>109</v>
      </c>
      <c r="D59" s="38"/>
      <c r="E59" s="38"/>
      <c r="F59" s="38"/>
      <c r="G59" s="38"/>
      <c r="H59" s="38"/>
      <c r="I59" s="142"/>
      <c r="J59" s="97">
        <f>J84</f>
        <v>0</v>
      </c>
      <c r="K59" s="38"/>
      <c r="L59" s="42"/>
      <c r="AU59" s="16" t="s">
        <v>110</v>
      </c>
    </row>
    <row r="60" spans="2:12" s="8" customFormat="1" ht="24.95" customHeight="1">
      <c r="B60" s="176"/>
      <c r="C60" s="177"/>
      <c r="D60" s="178" t="s">
        <v>895</v>
      </c>
      <c r="E60" s="179"/>
      <c r="F60" s="179"/>
      <c r="G60" s="179"/>
      <c r="H60" s="179"/>
      <c r="I60" s="180"/>
      <c r="J60" s="181">
        <f>J85</f>
        <v>0</v>
      </c>
      <c r="K60" s="177"/>
      <c r="L60" s="182"/>
    </row>
    <row r="61" spans="2:12" s="11" customFormat="1" ht="19.9" customHeight="1">
      <c r="B61" s="225"/>
      <c r="C61" s="121"/>
      <c r="D61" s="226" t="s">
        <v>896</v>
      </c>
      <c r="E61" s="227"/>
      <c r="F61" s="227"/>
      <c r="G61" s="227"/>
      <c r="H61" s="227"/>
      <c r="I61" s="228"/>
      <c r="J61" s="229">
        <f>J86</f>
        <v>0</v>
      </c>
      <c r="K61" s="121"/>
      <c r="L61" s="230"/>
    </row>
    <row r="62" spans="2:12" s="11" customFormat="1" ht="14.85" customHeight="1">
      <c r="B62" s="225"/>
      <c r="C62" s="121"/>
      <c r="D62" s="226" t="s">
        <v>897</v>
      </c>
      <c r="E62" s="227"/>
      <c r="F62" s="227"/>
      <c r="G62" s="227"/>
      <c r="H62" s="227"/>
      <c r="I62" s="228"/>
      <c r="J62" s="229">
        <f>J87</f>
        <v>0</v>
      </c>
      <c r="K62" s="121"/>
      <c r="L62" s="230"/>
    </row>
    <row r="63" spans="2:12" s="11" customFormat="1" ht="14.85" customHeight="1">
      <c r="B63" s="225"/>
      <c r="C63" s="121"/>
      <c r="D63" s="226" t="s">
        <v>898</v>
      </c>
      <c r="E63" s="227"/>
      <c r="F63" s="227"/>
      <c r="G63" s="227"/>
      <c r="H63" s="227"/>
      <c r="I63" s="228"/>
      <c r="J63" s="229">
        <f>J90</f>
        <v>0</v>
      </c>
      <c r="K63" s="121"/>
      <c r="L63" s="230"/>
    </row>
    <row r="64" spans="2:12" s="11" customFormat="1" ht="14.85" customHeight="1">
      <c r="B64" s="225"/>
      <c r="C64" s="121"/>
      <c r="D64" s="226" t="s">
        <v>899</v>
      </c>
      <c r="E64" s="227"/>
      <c r="F64" s="227"/>
      <c r="G64" s="227"/>
      <c r="H64" s="227"/>
      <c r="I64" s="228"/>
      <c r="J64" s="229">
        <f>J117</f>
        <v>0</v>
      </c>
      <c r="K64" s="121"/>
      <c r="L64" s="230"/>
    </row>
    <row r="65" spans="2:12" s="1" customFormat="1" ht="21.8" customHeight="1">
      <c r="B65" s="37"/>
      <c r="C65" s="38"/>
      <c r="D65" s="38"/>
      <c r="E65" s="38"/>
      <c r="F65" s="38"/>
      <c r="G65" s="38"/>
      <c r="H65" s="38"/>
      <c r="I65" s="142"/>
      <c r="J65" s="38"/>
      <c r="K65" s="38"/>
      <c r="L65" s="42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66"/>
      <c r="J66" s="57"/>
      <c r="K66" s="57"/>
      <c r="L66" s="42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69"/>
      <c r="J70" s="59"/>
      <c r="K70" s="59"/>
      <c r="L70" s="42"/>
    </row>
    <row r="71" spans="2:12" s="1" customFormat="1" ht="24.95" customHeight="1">
      <c r="B71" s="37"/>
      <c r="C71" s="22" t="s">
        <v>112</v>
      </c>
      <c r="D71" s="38"/>
      <c r="E71" s="38"/>
      <c r="F71" s="38"/>
      <c r="G71" s="38"/>
      <c r="H71" s="38"/>
      <c r="I71" s="142"/>
      <c r="J71" s="38"/>
      <c r="K71" s="38"/>
      <c r="L71" s="42"/>
    </row>
    <row r="72" spans="2:12" s="1" customFormat="1" ht="6.95" customHeight="1">
      <c r="B72" s="37"/>
      <c r="C72" s="38"/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12" customHeight="1">
      <c r="B73" s="37"/>
      <c r="C73" s="31" t="s">
        <v>16</v>
      </c>
      <c r="D73" s="38"/>
      <c r="E73" s="38"/>
      <c r="F73" s="38"/>
      <c r="G73" s="38"/>
      <c r="H73" s="38"/>
      <c r="I73" s="142"/>
      <c r="J73" s="38"/>
      <c r="K73" s="38"/>
      <c r="L73" s="42"/>
    </row>
    <row r="74" spans="2:12" s="1" customFormat="1" ht="14.4" customHeight="1">
      <c r="B74" s="37"/>
      <c r="C74" s="38"/>
      <c r="D74" s="38"/>
      <c r="E74" s="170" t="str">
        <f>E7</f>
        <v xml:space="preserve">Stavební úpravy křížové chodby,  Muzeum Českého lesa, Tachov</v>
      </c>
      <c r="F74" s="31"/>
      <c r="G74" s="31"/>
      <c r="H74" s="31"/>
      <c r="I74" s="142"/>
      <c r="J74" s="38"/>
      <c r="K74" s="38"/>
      <c r="L74" s="42"/>
    </row>
    <row r="75" spans="2:12" s="1" customFormat="1" ht="12" customHeight="1">
      <c r="B75" s="37"/>
      <c r="C75" s="31" t="s">
        <v>103</v>
      </c>
      <c r="D75" s="38"/>
      <c r="E75" s="38"/>
      <c r="F75" s="38"/>
      <c r="G75" s="38"/>
      <c r="H75" s="38"/>
      <c r="I75" s="142"/>
      <c r="J75" s="38"/>
      <c r="K75" s="38"/>
      <c r="L75" s="42"/>
    </row>
    <row r="76" spans="2:12" s="1" customFormat="1" ht="14.4" customHeight="1">
      <c r="B76" s="37"/>
      <c r="C76" s="38"/>
      <c r="D76" s="38"/>
      <c r="E76" s="63" t="str">
        <f>E9</f>
        <v>03 - Zařízení silnoproudé elektrotechniky</v>
      </c>
      <c r="F76" s="38"/>
      <c r="G76" s="38"/>
      <c r="H76" s="38"/>
      <c r="I76" s="142"/>
      <c r="J76" s="38"/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22</v>
      </c>
      <c r="D78" s="38"/>
      <c r="E78" s="38"/>
      <c r="F78" s="26" t="str">
        <f>F12</f>
        <v xml:space="preserve"> </v>
      </c>
      <c r="G78" s="38"/>
      <c r="H78" s="38"/>
      <c r="I78" s="144" t="s">
        <v>24</v>
      </c>
      <c r="J78" s="66" t="str">
        <f>IF(J12="","",J12)</f>
        <v>24. 5. 2018</v>
      </c>
      <c r="K78" s="38"/>
      <c r="L78" s="42"/>
    </row>
    <row r="79" spans="2:12" s="1" customFormat="1" ht="6.95" customHeight="1">
      <c r="B79" s="37"/>
      <c r="C79" s="38"/>
      <c r="D79" s="38"/>
      <c r="E79" s="38"/>
      <c r="F79" s="38"/>
      <c r="G79" s="38"/>
      <c r="H79" s="38"/>
      <c r="I79" s="142"/>
      <c r="J79" s="38"/>
      <c r="K79" s="38"/>
      <c r="L79" s="42"/>
    </row>
    <row r="80" spans="2:12" s="1" customFormat="1" ht="22.8" customHeight="1">
      <c r="B80" s="37"/>
      <c r="C80" s="31" t="s">
        <v>28</v>
      </c>
      <c r="D80" s="38"/>
      <c r="E80" s="38"/>
      <c r="F80" s="26" t="str">
        <f>E15</f>
        <v>Muzeum Českého lesa</v>
      </c>
      <c r="G80" s="38"/>
      <c r="H80" s="38"/>
      <c r="I80" s="144" t="s">
        <v>34</v>
      </c>
      <c r="J80" s="35" t="str">
        <f>E21</f>
        <v>Ateliér Soukup Opl Švehla s.r.o.</v>
      </c>
      <c r="K80" s="38"/>
      <c r="L80" s="42"/>
    </row>
    <row r="81" spans="2:12" s="1" customFormat="1" ht="12.6" customHeight="1">
      <c r="B81" s="37"/>
      <c r="C81" s="31" t="s">
        <v>32</v>
      </c>
      <c r="D81" s="38"/>
      <c r="E81" s="38"/>
      <c r="F81" s="26" t="str">
        <f>IF(E18="","",E18)</f>
        <v>Vyplň údaj</v>
      </c>
      <c r="G81" s="38"/>
      <c r="H81" s="38"/>
      <c r="I81" s="144" t="s">
        <v>37</v>
      </c>
      <c r="J81" s="35" t="str">
        <f>E24</f>
        <v>Tomáš Chlumecký</v>
      </c>
      <c r="K81" s="38"/>
      <c r="L81" s="42"/>
    </row>
    <row r="82" spans="2:12" s="1" customFormat="1" ht="10.3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20" s="9" customFormat="1" ht="29.25" customHeight="1">
      <c r="B83" s="183"/>
      <c r="C83" s="184" t="s">
        <v>113</v>
      </c>
      <c r="D83" s="185" t="s">
        <v>60</v>
      </c>
      <c r="E83" s="185" t="s">
        <v>56</v>
      </c>
      <c r="F83" s="185" t="s">
        <v>57</v>
      </c>
      <c r="G83" s="185" t="s">
        <v>114</v>
      </c>
      <c r="H83" s="185" t="s">
        <v>115</v>
      </c>
      <c r="I83" s="186" t="s">
        <v>116</v>
      </c>
      <c r="J83" s="185" t="s">
        <v>108</v>
      </c>
      <c r="K83" s="187" t="s">
        <v>117</v>
      </c>
      <c r="L83" s="188"/>
      <c r="M83" s="87" t="s">
        <v>1</v>
      </c>
      <c r="N83" s="88" t="s">
        <v>45</v>
      </c>
      <c r="O83" s="88" t="s">
        <v>118</v>
      </c>
      <c r="P83" s="88" t="s">
        <v>119</v>
      </c>
      <c r="Q83" s="88" t="s">
        <v>120</v>
      </c>
      <c r="R83" s="88" t="s">
        <v>121</v>
      </c>
      <c r="S83" s="88" t="s">
        <v>122</v>
      </c>
      <c r="T83" s="89" t="s">
        <v>123</v>
      </c>
    </row>
    <row r="84" spans="2:63" s="1" customFormat="1" ht="22.8" customHeight="1">
      <c r="B84" s="37"/>
      <c r="C84" s="94" t="s">
        <v>124</v>
      </c>
      <c r="D84" s="38"/>
      <c r="E84" s="38"/>
      <c r="F84" s="38"/>
      <c r="G84" s="38"/>
      <c r="H84" s="38"/>
      <c r="I84" s="142"/>
      <c r="J84" s="189">
        <f>BK84</f>
        <v>0</v>
      </c>
      <c r="K84" s="38"/>
      <c r="L84" s="42"/>
      <c r="M84" s="90"/>
      <c r="N84" s="91"/>
      <c r="O84" s="91"/>
      <c r="P84" s="190">
        <f>P85</f>
        <v>0</v>
      </c>
      <c r="Q84" s="91"/>
      <c r="R84" s="190">
        <f>R85</f>
        <v>0</v>
      </c>
      <c r="S84" s="91"/>
      <c r="T84" s="191">
        <f>T85</f>
        <v>0</v>
      </c>
      <c r="AT84" s="16" t="s">
        <v>74</v>
      </c>
      <c r="AU84" s="16" t="s">
        <v>110</v>
      </c>
      <c r="BK84" s="192">
        <f>BK85</f>
        <v>0</v>
      </c>
    </row>
    <row r="85" spans="2:63" s="10" customFormat="1" ht="25.9" customHeight="1">
      <c r="B85" s="193"/>
      <c r="C85" s="194"/>
      <c r="D85" s="195" t="s">
        <v>74</v>
      </c>
      <c r="E85" s="196" t="s">
        <v>222</v>
      </c>
      <c r="F85" s="196" t="s">
        <v>900</v>
      </c>
      <c r="G85" s="194"/>
      <c r="H85" s="194"/>
      <c r="I85" s="197"/>
      <c r="J85" s="198">
        <f>BK85</f>
        <v>0</v>
      </c>
      <c r="K85" s="194"/>
      <c r="L85" s="199"/>
      <c r="M85" s="200"/>
      <c r="N85" s="201"/>
      <c r="O85" s="201"/>
      <c r="P85" s="202">
        <f>P86</f>
        <v>0</v>
      </c>
      <c r="Q85" s="201"/>
      <c r="R85" s="202">
        <f>R86</f>
        <v>0</v>
      </c>
      <c r="S85" s="201"/>
      <c r="T85" s="203">
        <f>T86</f>
        <v>0</v>
      </c>
      <c r="AR85" s="204" t="s">
        <v>141</v>
      </c>
      <c r="AT85" s="205" t="s">
        <v>74</v>
      </c>
      <c r="AU85" s="205" t="s">
        <v>75</v>
      </c>
      <c r="AY85" s="204" t="s">
        <v>128</v>
      </c>
      <c r="BK85" s="206">
        <f>BK86</f>
        <v>0</v>
      </c>
    </row>
    <row r="86" spans="2:63" s="10" customFormat="1" ht="22.8" customHeight="1">
      <c r="B86" s="193"/>
      <c r="C86" s="194"/>
      <c r="D86" s="195" t="s">
        <v>74</v>
      </c>
      <c r="E86" s="231" t="s">
        <v>901</v>
      </c>
      <c r="F86" s="231" t="s">
        <v>902</v>
      </c>
      <c r="G86" s="194"/>
      <c r="H86" s="194"/>
      <c r="I86" s="197"/>
      <c r="J86" s="232">
        <f>BK86</f>
        <v>0</v>
      </c>
      <c r="K86" s="194"/>
      <c r="L86" s="199"/>
      <c r="M86" s="200"/>
      <c r="N86" s="201"/>
      <c r="O86" s="201"/>
      <c r="P86" s="202">
        <f>P87+P90+P117</f>
        <v>0</v>
      </c>
      <c r="Q86" s="201"/>
      <c r="R86" s="202">
        <f>R87+R90+R117</f>
        <v>0</v>
      </c>
      <c r="S86" s="201"/>
      <c r="T86" s="203">
        <f>T87+T90+T117</f>
        <v>0</v>
      </c>
      <c r="AR86" s="204" t="s">
        <v>141</v>
      </c>
      <c r="AT86" s="205" t="s">
        <v>74</v>
      </c>
      <c r="AU86" s="205" t="s">
        <v>21</v>
      </c>
      <c r="AY86" s="204" t="s">
        <v>128</v>
      </c>
      <c r="BK86" s="206">
        <f>BK87+BK90+BK117</f>
        <v>0</v>
      </c>
    </row>
    <row r="87" spans="2:63" s="10" customFormat="1" ht="20.85" customHeight="1">
      <c r="B87" s="193"/>
      <c r="C87" s="194"/>
      <c r="D87" s="195" t="s">
        <v>74</v>
      </c>
      <c r="E87" s="231" t="s">
        <v>21</v>
      </c>
      <c r="F87" s="231" t="s">
        <v>903</v>
      </c>
      <c r="G87" s="194"/>
      <c r="H87" s="194"/>
      <c r="I87" s="197"/>
      <c r="J87" s="232">
        <f>BK87</f>
        <v>0</v>
      </c>
      <c r="K87" s="194"/>
      <c r="L87" s="199"/>
      <c r="M87" s="200"/>
      <c r="N87" s="201"/>
      <c r="O87" s="201"/>
      <c r="P87" s="202">
        <f>SUM(P88:P89)</f>
        <v>0</v>
      </c>
      <c r="Q87" s="201"/>
      <c r="R87" s="202">
        <f>SUM(R88:R89)</f>
        <v>0</v>
      </c>
      <c r="S87" s="201"/>
      <c r="T87" s="203">
        <f>SUM(T88:T89)</f>
        <v>0</v>
      </c>
      <c r="AR87" s="204" t="s">
        <v>141</v>
      </c>
      <c r="AT87" s="205" t="s">
        <v>74</v>
      </c>
      <c r="AU87" s="205" t="s">
        <v>84</v>
      </c>
      <c r="AY87" s="204" t="s">
        <v>128</v>
      </c>
      <c r="BK87" s="206">
        <f>SUM(BK88:BK89)</f>
        <v>0</v>
      </c>
    </row>
    <row r="88" spans="2:65" s="1" customFormat="1" ht="20.4" customHeight="1">
      <c r="B88" s="37"/>
      <c r="C88" s="207" t="s">
        <v>21</v>
      </c>
      <c r="D88" s="207" t="s">
        <v>129</v>
      </c>
      <c r="E88" s="208" t="s">
        <v>904</v>
      </c>
      <c r="F88" s="209" t="s">
        <v>905</v>
      </c>
      <c r="G88" s="210" t="s">
        <v>906</v>
      </c>
      <c r="H88" s="211">
        <v>1</v>
      </c>
      <c r="I88" s="212"/>
      <c r="J88" s="213">
        <f>ROUND(I88*H88,2)</f>
        <v>0</v>
      </c>
      <c r="K88" s="209" t="s">
        <v>1</v>
      </c>
      <c r="L88" s="42"/>
      <c r="M88" s="214" t="s">
        <v>1</v>
      </c>
      <c r="N88" s="215" t="s">
        <v>46</v>
      </c>
      <c r="O88" s="78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AR88" s="16" t="s">
        <v>525</v>
      </c>
      <c r="AT88" s="16" t="s">
        <v>129</v>
      </c>
      <c r="AU88" s="16" t="s">
        <v>141</v>
      </c>
      <c r="AY88" s="16" t="s">
        <v>128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6" t="s">
        <v>21</v>
      </c>
      <c r="BK88" s="218">
        <f>ROUND(I88*H88,2)</f>
        <v>0</v>
      </c>
      <c r="BL88" s="16" t="s">
        <v>525</v>
      </c>
      <c r="BM88" s="16" t="s">
        <v>907</v>
      </c>
    </row>
    <row r="89" spans="2:47" s="1" customFormat="1" ht="12">
      <c r="B89" s="37"/>
      <c r="C89" s="38"/>
      <c r="D89" s="219" t="s">
        <v>136</v>
      </c>
      <c r="E89" s="38"/>
      <c r="F89" s="220" t="s">
        <v>905</v>
      </c>
      <c r="G89" s="38"/>
      <c r="H89" s="38"/>
      <c r="I89" s="142"/>
      <c r="J89" s="38"/>
      <c r="K89" s="38"/>
      <c r="L89" s="42"/>
      <c r="M89" s="221"/>
      <c r="N89" s="78"/>
      <c r="O89" s="78"/>
      <c r="P89" s="78"/>
      <c r="Q89" s="78"/>
      <c r="R89" s="78"/>
      <c r="S89" s="78"/>
      <c r="T89" s="79"/>
      <c r="AT89" s="16" t="s">
        <v>136</v>
      </c>
      <c r="AU89" s="16" t="s">
        <v>141</v>
      </c>
    </row>
    <row r="90" spans="2:63" s="10" customFormat="1" ht="20.85" customHeight="1">
      <c r="B90" s="193"/>
      <c r="C90" s="194"/>
      <c r="D90" s="195" t="s">
        <v>74</v>
      </c>
      <c r="E90" s="231" t="s">
        <v>84</v>
      </c>
      <c r="F90" s="231" t="s">
        <v>908</v>
      </c>
      <c r="G90" s="194"/>
      <c r="H90" s="194"/>
      <c r="I90" s="197"/>
      <c r="J90" s="232">
        <f>BK90</f>
        <v>0</v>
      </c>
      <c r="K90" s="194"/>
      <c r="L90" s="199"/>
      <c r="M90" s="200"/>
      <c r="N90" s="201"/>
      <c r="O90" s="201"/>
      <c r="P90" s="202">
        <f>SUM(P91:P116)</f>
        <v>0</v>
      </c>
      <c r="Q90" s="201"/>
      <c r="R90" s="202">
        <f>SUM(R91:R116)</f>
        <v>0</v>
      </c>
      <c r="S90" s="201"/>
      <c r="T90" s="203">
        <f>SUM(T91:T116)</f>
        <v>0</v>
      </c>
      <c r="AR90" s="204" t="s">
        <v>141</v>
      </c>
      <c r="AT90" s="205" t="s">
        <v>74</v>
      </c>
      <c r="AU90" s="205" t="s">
        <v>84</v>
      </c>
      <c r="AY90" s="204" t="s">
        <v>128</v>
      </c>
      <c r="BK90" s="206">
        <f>SUM(BK91:BK116)</f>
        <v>0</v>
      </c>
    </row>
    <row r="91" spans="2:65" s="1" customFormat="1" ht="14.4" customHeight="1">
      <c r="B91" s="37"/>
      <c r="C91" s="207" t="s">
        <v>84</v>
      </c>
      <c r="D91" s="207" t="s">
        <v>129</v>
      </c>
      <c r="E91" s="208" t="s">
        <v>909</v>
      </c>
      <c r="F91" s="209" t="s">
        <v>910</v>
      </c>
      <c r="G91" s="210" t="s">
        <v>906</v>
      </c>
      <c r="H91" s="211">
        <v>100</v>
      </c>
      <c r="I91" s="212"/>
      <c r="J91" s="213">
        <f>ROUND(I91*H91,2)</f>
        <v>0</v>
      </c>
      <c r="K91" s="209" t="s">
        <v>1</v>
      </c>
      <c r="L91" s="42"/>
      <c r="M91" s="214" t="s">
        <v>1</v>
      </c>
      <c r="N91" s="215" t="s">
        <v>46</v>
      </c>
      <c r="O91" s="78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AR91" s="16" t="s">
        <v>525</v>
      </c>
      <c r="AT91" s="16" t="s">
        <v>129</v>
      </c>
      <c r="AU91" s="16" t="s">
        <v>141</v>
      </c>
      <c r="AY91" s="16" t="s">
        <v>128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6" t="s">
        <v>21</v>
      </c>
      <c r="BK91" s="218">
        <f>ROUND(I91*H91,2)</f>
        <v>0</v>
      </c>
      <c r="BL91" s="16" t="s">
        <v>525</v>
      </c>
      <c r="BM91" s="16" t="s">
        <v>911</v>
      </c>
    </row>
    <row r="92" spans="2:47" s="1" customFormat="1" ht="12">
      <c r="B92" s="37"/>
      <c r="C92" s="38"/>
      <c r="D92" s="219" t="s">
        <v>136</v>
      </c>
      <c r="E92" s="38"/>
      <c r="F92" s="220" t="s">
        <v>910</v>
      </c>
      <c r="G92" s="38"/>
      <c r="H92" s="38"/>
      <c r="I92" s="142"/>
      <c r="J92" s="38"/>
      <c r="K92" s="38"/>
      <c r="L92" s="42"/>
      <c r="M92" s="221"/>
      <c r="N92" s="78"/>
      <c r="O92" s="78"/>
      <c r="P92" s="78"/>
      <c r="Q92" s="78"/>
      <c r="R92" s="78"/>
      <c r="S92" s="78"/>
      <c r="T92" s="79"/>
      <c r="AT92" s="16" t="s">
        <v>136</v>
      </c>
      <c r="AU92" s="16" t="s">
        <v>141</v>
      </c>
    </row>
    <row r="93" spans="2:65" s="1" customFormat="1" ht="14.4" customHeight="1">
      <c r="B93" s="37"/>
      <c r="C93" s="207" t="s">
        <v>141</v>
      </c>
      <c r="D93" s="207" t="s">
        <v>129</v>
      </c>
      <c r="E93" s="208" t="s">
        <v>912</v>
      </c>
      <c r="F93" s="209" t="s">
        <v>913</v>
      </c>
      <c r="G93" s="210" t="s">
        <v>906</v>
      </c>
      <c r="H93" s="211">
        <v>24</v>
      </c>
      <c r="I93" s="212"/>
      <c r="J93" s="213">
        <f>ROUND(I93*H93,2)</f>
        <v>0</v>
      </c>
      <c r="K93" s="209" t="s">
        <v>1</v>
      </c>
      <c r="L93" s="42"/>
      <c r="M93" s="214" t="s">
        <v>1</v>
      </c>
      <c r="N93" s="215" t="s">
        <v>46</v>
      </c>
      <c r="O93" s="78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AR93" s="16" t="s">
        <v>525</v>
      </c>
      <c r="AT93" s="16" t="s">
        <v>129</v>
      </c>
      <c r="AU93" s="16" t="s">
        <v>141</v>
      </c>
      <c r="AY93" s="16" t="s">
        <v>128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6" t="s">
        <v>21</v>
      </c>
      <c r="BK93" s="218">
        <f>ROUND(I93*H93,2)</f>
        <v>0</v>
      </c>
      <c r="BL93" s="16" t="s">
        <v>525</v>
      </c>
      <c r="BM93" s="16" t="s">
        <v>914</v>
      </c>
    </row>
    <row r="94" spans="2:47" s="1" customFormat="1" ht="12">
      <c r="B94" s="37"/>
      <c r="C94" s="38"/>
      <c r="D94" s="219" t="s">
        <v>136</v>
      </c>
      <c r="E94" s="38"/>
      <c r="F94" s="220" t="s">
        <v>913</v>
      </c>
      <c r="G94" s="38"/>
      <c r="H94" s="38"/>
      <c r="I94" s="142"/>
      <c r="J94" s="38"/>
      <c r="K94" s="38"/>
      <c r="L94" s="42"/>
      <c r="M94" s="221"/>
      <c r="N94" s="78"/>
      <c r="O94" s="78"/>
      <c r="P94" s="78"/>
      <c r="Q94" s="78"/>
      <c r="R94" s="78"/>
      <c r="S94" s="78"/>
      <c r="T94" s="79"/>
      <c r="AT94" s="16" t="s">
        <v>136</v>
      </c>
      <c r="AU94" s="16" t="s">
        <v>141</v>
      </c>
    </row>
    <row r="95" spans="2:65" s="1" customFormat="1" ht="14.4" customHeight="1">
      <c r="B95" s="37"/>
      <c r="C95" s="207" t="s">
        <v>145</v>
      </c>
      <c r="D95" s="207" t="s">
        <v>129</v>
      </c>
      <c r="E95" s="208" t="s">
        <v>915</v>
      </c>
      <c r="F95" s="209" t="s">
        <v>916</v>
      </c>
      <c r="G95" s="210" t="s">
        <v>906</v>
      </c>
      <c r="H95" s="211">
        <v>2</v>
      </c>
      <c r="I95" s="212"/>
      <c r="J95" s="213">
        <f>ROUND(I95*H95,2)</f>
        <v>0</v>
      </c>
      <c r="K95" s="209" t="s">
        <v>1</v>
      </c>
      <c r="L95" s="42"/>
      <c r="M95" s="214" t="s">
        <v>1</v>
      </c>
      <c r="N95" s="215" t="s">
        <v>46</v>
      </c>
      <c r="O95" s="78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AR95" s="16" t="s">
        <v>525</v>
      </c>
      <c r="AT95" s="16" t="s">
        <v>129</v>
      </c>
      <c r="AU95" s="16" t="s">
        <v>141</v>
      </c>
      <c r="AY95" s="16" t="s">
        <v>128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6" t="s">
        <v>21</v>
      </c>
      <c r="BK95" s="218">
        <f>ROUND(I95*H95,2)</f>
        <v>0</v>
      </c>
      <c r="BL95" s="16" t="s">
        <v>525</v>
      </c>
      <c r="BM95" s="16" t="s">
        <v>917</v>
      </c>
    </row>
    <row r="96" spans="2:47" s="1" customFormat="1" ht="12">
      <c r="B96" s="37"/>
      <c r="C96" s="38"/>
      <c r="D96" s="219" t="s">
        <v>136</v>
      </c>
      <c r="E96" s="38"/>
      <c r="F96" s="220" t="s">
        <v>916</v>
      </c>
      <c r="G96" s="38"/>
      <c r="H96" s="38"/>
      <c r="I96" s="142"/>
      <c r="J96" s="38"/>
      <c r="K96" s="38"/>
      <c r="L96" s="42"/>
      <c r="M96" s="221"/>
      <c r="N96" s="78"/>
      <c r="O96" s="78"/>
      <c r="P96" s="78"/>
      <c r="Q96" s="78"/>
      <c r="R96" s="78"/>
      <c r="S96" s="78"/>
      <c r="T96" s="79"/>
      <c r="AT96" s="16" t="s">
        <v>136</v>
      </c>
      <c r="AU96" s="16" t="s">
        <v>141</v>
      </c>
    </row>
    <row r="97" spans="2:65" s="1" customFormat="1" ht="14.4" customHeight="1">
      <c r="B97" s="37"/>
      <c r="C97" s="207" t="s">
        <v>127</v>
      </c>
      <c r="D97" s="207" t="s">
        <v>129</v>
      </c>
      <c r="E97" s="208" t="s">
        <v>918</v>
      </c>
      <c r="F97" s="209" t="s">
        <v>919</v>
      </c>
      <c r="G97" s="210" t="s">
        <v>439</v>
      </c>
      <c r="H97" s="211">
        <v>260</v>
      </c>
      <c r="I97" s="212"/>
      <c r="J97" s="213">
        <f>ROUND(I97*H97,2)</f>
        <v>0</v>
      </c>
      <c r="K97" s="209" t="s">
        <v>1</v>
      </c>
      <c r="L97" s="42"/>
      <c r="M97" s="214" t="s">
        <v>1</v>
      </c>
      <c r="N97" s="215" t="s">
        <v>46</v>
      </c>
      <c r="O97" s="78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AR97" s="16" t="s">
        <v>525</v>
      </c>
      <c r="AT97" s="16" t="s">
        <v>129</v>
      </c>
      <c r="AU97" s="16" t="s">
        <v>141</v>
      </c>
      <c r="AY97" s="16" t="s">
        <v>128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6" t="s">
        <v>21</v>
      </c>
      <c r="BK97" s="218">
        <f>ROUND(I97*H97,2)</f>
        <v>0</v>
      </c>
      <c r="BL97" s="16" t="s">
        <v>525</v>
      </c>
      <c r="BM97" s="16" t="s">
        <v>920</v>
      </c>
    </row>
    <row r="98" spans="2:47" s="1" customFormat="1" ht="12">
      <c r="B98" s="37"/>
      <c r="C98" s="38"/>
      <c r="D98" s="219" t="s">
        <v>136</v>
      </c>
      <c r="E98" s="38"/>
      <c r="F98" s="220" t="s">
        <v>919</v>
      </c>
      <c r="G98" s="38"/>
      <c r="H98" s="38"/>
      <c r="I98" s="142"/>
      <c r="J98" s="38"/>
      <c r="K98" s="38"/>
      <c r="L98" s="42"/>
      <c r="M98" s="221"/>
      <c r="N98" s="78"/>
      <c r="O98" s="78"/>
      <c r="P98" s="78"/>
      <c r="Q98" s="78"/>
      <c r="R98" s="78"/>
      <c r="S98" s="78"/>
      <c r="T98" s="79"/>
      <c r="AT98" s="16" t="s">
        <v>136</v>
      </c>
      <c r="AU98" s="16" t="s">
        <v>141</v>
      </c>
    </row>
    <row r="99" spans="2:65" s="1" customFormat="1" ht="14.4" customHeight="1">
      <c r="B99" s="37"/>
      <c r="C99" s="207" t="s">
        <v>152</v>
      </c>
      <c r="D99" s="207" t="s">
        <v>129</v>
      </c>
      <c r="E99" s="208" t="s">
        <v>921</v>
      </c>
      <c r="F99" s="209" t="s">
        <v>922</v>
      </c>
      <c r="G99" s="210" t="s">
        <v>439</v>
      </c>
      <c r="H99" s="211">
        <v>310</v>
      </c>
      <c r="I99" s="212"/>
      <c r="J99" s="213">
        <f>ROUND(I99*H99,2)</f>
        <v>0</v>
      </c>
      <c r="K99" s="209" t="s">
        <v>1</v>
      </c>
      <c r="L99" s="42"/>
      <c r="M99" s="214" t="s">
        <v>1</v>
      </c>
      <c r="N99" s="215" t="s">
        <v>46</v>
      </c>
      <c r="O99" s="78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AR99" s="16" t="s">
        <v>525</v>
      </c>
      <c r="AT99" s="16" t="s">
        <v>129</v>
      </c>
      <c r="AU99" s="16" t="s">
        <v>141</v>
      </c>
      <c r="AY99" s="16" t="s">
        <v>128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6" t="s">
        <v>21</v>
      </c>
      <c r="BK99" s="218">
        <f>ROUND(I99*H99,2)</f>
        <v>0</v>
      </c>
      <c r="BL99" s="16" t="s">
        <v>525</v>
      </c>
      <c r="BM99" s="16" t="s">
        <v>923</v>
      </c>
    </row>
    <row r="100" spans="2:47" s="1" customFormat="1" ht="12">
      <c r="B100" s="37"/>
      <c r="C100" s="38"/>
      <c r="D100" s="219" t="s">
        <v>136</v>
      </c>
      <c r="E100" s="38"/>
      <c r="F100" s="220" t="s">
        <v>922</v>
      </c>
      <c r="G100" s="38"/>
      <c r="H100" s="38"/>
      <c r="I100" s="142"/>
      <c r="J100" s="38"/>
      <c r="K100" s="38"/>
      <c r="L100" s="42"/>
      <c r="M100" s="221"/>
      <c r="N100" s="78"/>
      <c r="O100" s="78"/>
      <c r="P100" s="78"/>
      <c r="Q100" s="78"/>
      <c r="R100" s="78"/>
      <c r="S100" s="78"/>
      <c r="T100" s="79"/>
      <c r="AT100" s="16" t="s">
        <v>136</v>
      </c>
      <c r="AU100" s="16" t="s">
        <v>141</v>
      </c>
    </row>
    <row r="101" spans="2:65" s="1" customFormat="1" ht="14.4" customHeight="1">
      <c r="B101" s="37"/>
      <c r="C101" s="207" t="s">
        <v>157</v>
      </c>
      <c r="D101" s="207" t="s">
        <v>129</v>
      </c>
      <c r="E101" s="208" t="s">
        <v>924</v>
      </c>
      <c r="F101" s="209" t="s">
        <v>925</v>
      </c>
      <c r="G101" s="210" t="s">
        <v>439</v>
      </c>
      <c r="H101" s="211">
        <v>180</v>
      </c>
      <c r="I101" s="212"/>
      <c r="J101" s="213">
        <f>ROUND(I101*H101,2)</f>
        <v>0</v>
      </c>
      <c r="K101" s="209" t="s">
        <v>1</v>
      </c>
      <c r="L101" s="42"/>
      <c r="M101" s="214" t="s">
        <v>1</v>
      </c>
      <c r="N101" s="215" t="s">
        <v>46</v>
      </c>
      <c r="O101" s="78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AR101" s="16" t="s">
        <v>525</v>
      </c>
      <c r="AT101" s="16" t="s">
        <v>129</v>
      </c>
      <c r="AU101" s="16" t="s">
        <v>141</v>
      </c>
      <c r="AY101" s="16" t="s">
        <v>128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21</v>
      </c>
      <c r="BK101" s="218">
        <f>ROUND(I101*H101,2)</f>
        <v>0</v>
      </c>
      <c r="BL101" s="16" t="s">
        <v>525</v>
      </c>
      <c r="BM101" s="16" t="s">
        <v>926</v>
      </c>
    </row>
    <row r="102" spans="2:47" s="1" customFormat="1" ht="12">
      <c r="B102" s="37"/>
      <c r="C102" s="38"/>
      <c r="D102" s="219" t="s">
        <v>136</v>
      </c>
      <c r="E102" s="38"/>
      <c r="F102" s="220" t="s">
        <v>925</v>
      </c>
      <c r="G102" s="38"/>
      <c r="H102" s="38"/>
      <c r="I102" s="142"/>
      <c r="J102" s="38"/>
      <c r="K102" s="38"/>
      <c r="L102" s="42"/>
      <c r="M102" s="221"/>
      <c r="N102" s="78"/>
      <c r="O102" s="78"/>
      <c r="P102" s="78"/>
      <c r="Q102" s="78"/>
      <c r="R102" s="78"/>
      <c r="S102" s="78"/>
      <c r="T102" s="79"/>
      <c r="AT102" s="16" t="s">
        <v>136</v>
      </c>
      <c r="AU102" s="16" t="s">
        <v>141</v>
      </c>
    </row>
    <row r="103" spans="2:65" s="1" customFormat="1" ht="14.4" customHeight="1">
      <c r="B103" s="37"/>
      <c r="C103" s="207" t="s">
        <v>161</v>
      </c>
      <c r="D103" s="207" t="s">
        <v>129</v>
      </c>
      <c r="E103" s="208" t="s">
        <v>927</v>
      </c>
      <c r="F103" s="209" t="s">
        <v>928</v>
      </c>
      <c r="G103" s="210" t="s">
        <v>439</v>
      </c>
      <c r="H103" s="211">
        <v>580</v>
      </c>
      <c r="I103" s="212"/>
      <c r="J103" s="213">
        <f>ROUND(I103*H103,2)</f>
        <v>0</v>
      </c>
      <c r="K103" s="209" t="s">
        <v>1</v>
      </c>
      <c r="L103" s="42"/>
      <c r="M103" s="214" t="s">
        <v>1</v>
      </c>
      <c r="N103" s="215" t="s">
        <v>46</v>
      </c>
      <c r="O103" s="78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AR103" s="16" t="s">
        <v>525</v>
      </c>
      <c r="AT103" s="16" t="s">
        <v>129</v>
      </c>
      <c r="AU103" s="16" t="s">
        <v>141</v>
      </c>
      <c r="AY103" s="16" t="s">
        <v>128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21</v>
      </c>
      <c r="BK103" s="218">
        <f>ROUND(I103*H103,2)</f>
        <v>0</v>
      </c>
      <c r="BL103" s="16" t="s">
        <v>525</v>
      </c>
      <c r="BM103" s="16" t="s">
        <v>929</v>
      </c>
    </row>
    <row r="104" spans="2:47" s="1" customFormat="1" ht="12">
      <c r="B104" s="37"/>
      <c r="C104" s="38"/>
      <c r="D104" s="219" t="s">
        <v>136</v>
      </c>
      <c r="E104" s="38"/>
      <c r="F104" s="220" t="s">
        <v>928</v>
      </c>
      <c r="G104" s="38"/>
      <c r="H104" s="38"/>
      <c r="I104" s="142"/>
      <c r="J104" s="38"/>
      <c r="K104" s="38"/>
      <c r="L104" s="42"/>
      <c r="M104" s="221"/>
      <c r="N104" s="78"/>
      <c r="O104" s="78"/>
      <c r="P104" s="78"/>
      <c r="Q104" s="78"/>
      <c r="R104" s="78"/>
      <c r="S104" s="78"/>
      <c r="T104" s="79"/>
      <c r="AT104" s="16" t="s">
        <v>136</v>
      </c>
      <c r="AU104" s="16" t="s">
        <v>141</v>
      </c>
    </row>
    <row r="105" spans="2:65" s="1" customFormat="1" ht="14.4" customHeight="1">
      <c r="B105" s="37"/>
      <c r="C105" s="207" t="s">
        <v>389</v>
      </c>
      <c r="D105" s="207" t="s">
        <v>129</v>
      </c>
      <c r="E105" s="208" t="s">
        <v>930</v>
      </c>
      <c r="F105" s="209" t="s">
        <v>931</v>
      </c>
      <c r="G105" s="210" t="s">
        <v>439</v>
      </c>
      <c r="H105" s="211">
        <v>360</v>
      </c>
      <c r="I105" s="212"/>
      <c r="J105" s="213">
        <f>ROUND(I105*H105,2)</f>
        <v>0</v>
      </c>
      <c r="K105" s="209" t="s">
        <v>1</v>
      </c>
      <c r="L105" s="42"/>
      <c r="M105" s="214" t="s">
        <v>1</v>
      </c>
      <c r="N105" s="215" t="s">
        <v>46</v>
      </c>
      <c r="O105" s="78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AR105" s="16" t="s">
        <v>525</v>
      </c>
      <c r="AT105" s="16" t="s">
        <v>129</v>
      </c>
      <c r="AU105" s="16" t="s">
        <v>141</v>
      </c>
      <c r="AY105" s="16" t="s">
        <v>128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21</v>
      </c>
      <c r="BK105" s="218">
        <f>ROUND(I105*H105,2)</f>
        <v>0</v>
      </c>
      <c r="BL105" s="16" t="s">
        <v>525</v>
      </c>
      <c r="BM105" s="16" t="s">
        <v>932</v>
      </c>
    </row>
    <row r="106" spans="2:47" s="1" customFormat="1" ht="12">
      <c r="B106" s="37"/>
      <c r="C106" s="38"/>
      <c r="D106" s="219" t="s">
        <v>136</v>
      </c>
      <c r="E106" s="38"/>
      <c r="F106" s="220" t="s">
        <v>931</v>
      </c>
      <c r="G106" s="38"/>
      <c r="H106" s="38"/>
      <c r="I106" s="142"/>
      <c r="J106" s="38"/>
      <c r="K106" s="38"/>
      <c r="L106" s="42"/>
      <c r="M106" s="221"/>
      <c r="N106" s="78"/>
      <c r="O106" s="78"/>
      <c r="P106" s="78"/>
      <c r="Q106" s="78"/>
      <c r="R106" s="78"/>
      <c r="S106" s="78"/>
      <c r="T106" s="79"/>
      <c r="AT106" s="16" t="s">
        <v>136</v>
      </c>
      <c r="AU106" s="16" t="s">
        <v>141</v>
      </c>
    </row>
    <row r="107" spans="2:65" s="1" customFormat="1" ht="14.4" customHeight="1">
      <c r="B107" s="37"/>
      <c r="C107" s="207" t="s">
        <v>26</v>
      </c>
      <c r="D107" s="207" t="s">
        <v>129</v>
      </c>
      <c r="E107" s="208" t="s">
        <v>933</v>
      </c>
      <c r="F107" s="209" t="s">
        <v>934</v>
      </c>
      <c r="G107" s="210" t="s">
        <v>439</v>
      </c>
      <c r="H107" s="211">
        <v>45</v>
      </c>
      <c r="I107" s="212"/>
      <c r="J107" s="213">
        <f>ROUND(I107*H107,2)</f>
        <v>0</v>
      </c>
      <c r="K107" s="209" t="s">
        <v>1</v>
      </c>
      <c r="L107" s="42"/>
      <c r="M107" s="214" t="s">
        <v>1</v>
      </c>
      <c r="N107" s="215" t="s">
        <v>46</v>
      </c>
      <c r="O107" s="78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AR107" s="16" t="s">
        <v>525</v>
      </c>
      <c r="AT107" s="16" t="s">
        <v>129</v>
      </c>
      <c r="AU107" s="16" t="s">
        <v>141</v>
      </c>
      <c r="AY107" s="16" t="s">
        <v>128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21</v>
      </c>
      <c r="BK107" s="218">
        <f>ROUND(I107*H107,2)</f>
        <v>0</v>
      </c>
      <c r="BL107" s="16" t="s">
        <v>525</v>
      </c>
      <c r="BM107" s="16" t="s">
        <v>935</v>
      </c>
    </row>
    <row r="108" spans="2:47" s="1" customFormat="1" ht="12">
      <c r="B108" s="37"/>
      <c r="C108" s="38"/>
      <c r="D108" s="219" t="s">
        <v>136</v>
      </c>
      <c r="E108" s="38"/>
      <c r="F108" s="220" t="s">
        <v>934</v>
      </c>
      <c r="G108" s="38"/>
      <c r="H108" s="38"/>
      <c r="I108" s="142"/>
      <c r="J108" s="38"/>
      <c r="K108" s="38"/>
      <c r="L108" s="42"/>
      <c r="M108" s="221"/>
      <c r="N108" s="78"/>
      <c r="O108" s="78"/>
      <c r="P108" s="78"/>
      <c r="Q108" s="78"/>
      <c r="R108" s="78"/>
      <c r="S108" s="78"/>
      <c r="T108" s="79"/>
      <c r="AT108" s="16" t="s">
        <v>136</v>
      </c>
      <c r="AU108" s="16" t="s">
        <v>141</v>
      </c>
    </row>
    <row r="109" spans="2:65" s="1" customFormat="1" ht="14.4" customHeight="1">
      <c r="B109" s="37"/>
      <c r="C109" s="207" t="s">
        <v>246</v>
      </c>
      <c r="D109" s="207" t="s">
        <v>129</v>
      </c>
      <c r="E109" s="208" t="s">
        <v>936</v>
      </c>
      <c r="F109" s="209" t="s">
        <v>937</v>
      </c>
      <c r="G109" s="210" t="s">
        <v>439</v>
      </c>
      <c r="H109" s="211">
        <v>140</v>
      </c>
      <c r="I109" s="212"/>
      <c r="J109" s="213">
        <f>ROUND(I109*H109,2)</f>
        <v>0</v>
      </c>
      <c r="K109" s="209" t="s">
        <v>1</v>
      </c>
      <c r="L109" s="42"/>
      <c r="M109" s="214" t="s">
        <v>1</v>
      </c>
      <c r="N109" s="215" t="s">
        <v>46</v>
      </c>
      <c r="O109" s="78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AR109" s="16" t="s">
        <v>525</v>
      </c>
      <c r="AT109" s="16" t="s">
        <v>129</v>
      </c>
      <c r="AU109" s="16" t="s">
        <v>141</v>
      </c>
      <c r="AY109" s="16" t="s">
        <v>128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21</v>
      </c>
      <c r="BK109" s="218">
        <f>ROUND(I109*H109,2)</f>
        <v>0</v>
      </c>
      <c r="BL109" s="16" t="s">
        <v>525</v>
      </c>
      <c r="BM109" s="16" t="s">
        <v>938</v>
      </c>
    </row>
    <row r="110" spans="2:47" s="1" customFormat="1" ht="12">
      <c r="B110" s="37"/>
      <c r="C110" s="38"/>
      <c r="D110" s="219" t="s">
        <v>136</v>
      </c>
      <c r="E110" s="38"/>
      <c r="F110" s="220" t="s">
        <v>937</v>
      </c>
      <c r="G110" s="38"/>
      <c r="H110" s="38"/>
      <c r="I110" s="142"/>
      <c r="J110" s="38"/>
      <c r="K110" s="38"/>
      <c r="L110" s="42"/>
      <c r="M110" s="221"/>
      <c r="N110" s="78"/>
      <c r="O110" s="78"/>
      <c r="P110" s="78"/>
      <c r="Q110" s="78"/>
      <c r="R110" s="78"/>
      <c r="S110" s="78"/>
      <c r="T110" s="79"/>
      <c r="AT110" s="16" t="s">
        <v>136</v>
      </c>
      <c r="AU110" s="16" t="s">
        <v>141</v>
      </c>
    </row>
    <row r="111" spans="2:65" s="1" customFormat="1" ht="14.4" customHeight="1">
      <c r="B111" s="37"/>
      <c r="C111" s="207" t="s">
        <v>252</v>
      </c>
      <c r="D111" s="207" t="s">
        <v>129</v>
      </c>
      <c r="E111" s="208" t="s">
        <v>939</v>
      </c>
      <c r="F111" s="209" t="s">
        <v>940</v>
      </c>
      <c r="G111" s="210" t="s">
        <v>439</v>
      </c>
      <c r="H111" s="211">
        <v>60</v>
      </c>
      <c r="I111" s="212"/>
      <c r="J111" s="213">
        <f>ROUND(I111*H111,2)</f>
        <v>0</v>
      </c>
      <c r="K111" s="209" t="s">
        <v>1</v>
      </c>
      <c r="L111" s="42"/>
      <c r="M111" s="214" t="s">
        <v>1</v>
      </c>
      <c r="N111" s="215" t="s">
        <v>46</v>
      </c>
      <c r="O111" s="78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16" t="s">
        <v>525</v>
      </c>
      <c r="AT111" s="16" t="s">
        <v>129</v>
      </c>
      <c r="AU111" s="16" t="s">
        <v>141</v>
      </c>
      <c r="AY111" s="16" t="s">
        <v>128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21</v>
      </c>
      <c r="BK111" s="218">
        <f>ROUND(I111*H111,2)</f>
        <v>0</v>
      </c>
      <c r="BL111" s="16" t="s">
        <v>525</v>
      </c>
      <c r="BM111" s="16" t="s">
        <v>941</v>
      </c>
    </row>
    <row r="112" spans="2:47" s="1" customFormat="1" ht="12">
      <c r="B112" s="37"/>
      <c r="C112" s="38"/>
      <c r="D112" s="219" t="s">
        <v>136</v>
      </c>
      <c r="E112" s="38"/>
      <c r="F112" s="220" t="s">
        <v>940</v>
      </c>
      <c r="G112" s="38"/>
      <c r="H112" s="38"/>
      <c r="I112" s="142"/>
      <c r="J112" s="38"/>
      <c r="K112" s="38"/>
      <c r="L112" s="42"/>
      <c r="M112" s="221"/>
      <c r="N112" s="78"/>
      <c r="O112" s="78"/>
      <c r="P112" s="78"/>
      <c r="Q112" s="78"/>
      <c r="R112" s="78"/>
      <c r="S112" s="78"/>
      <c r="T112" s="79"/>
      <c r="AT112" s="16" t="s">
        <v>136</v>
      </c>
      <c r="AU112" s="16" t="s">
        <v>141</v>
      </c>
    </row>
    <row r="113" spans="2:65" s="1" customFormat="1" ht="14.4" customHeight="1">
      <c r="B113" s="37"/>
      <c r="C113" s="207" t="s">
        <v>258</v>
      </c>
      <c r="D113" s="207" t="s">
        <v>129</v>
      </c>
      <c r="E113" s="208" t="s">
        <v>942</v>
      </c>
      <c r="F113" s="209" t="s">
        <v>943</v>
      </c>
      <c r="G113" s="210" t="s">
        <v>439</v>
      </c>
      <c r="H113" s="211">
        <v>180</v>
      </c>
      <c r="I113" s="212"/>
      <c r="J113" s="213">
        <f>ROUND(I113*H113,2)</f>
        <v>0</v>
      </c>
      <c r="K113" s="209" t="s">
        <v>1</v>
      </c>
      <c r="L113" s="42"/>
      <c r="M113" s="214" t="s">
        <v>1</v>
      </c>
      <c r="N113" s="215" t="s">
        <v>46</v>
      </c>
      <c r="O113" s="78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AR113" s="16" t="s">
        <v>525</v>
      </c>
      <c r="AT113" s="16" t="s">
        <v>129</v>
      </c>
      <c r="AU113" s="16" t="s">
        <v>141</v>
      </c>
      <c r="AY113" s="16" t="s">
        <v>128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21</v>
      </c>
      <c r="BK113" s="218">
        <f>ROUND(I113*H113,2)</f>
        <v>0</v>
      </c>
      <c r="BL113" s="16" t="s">
        <v>525</v>
      </c>
      <c r="BM113" s="16" t="s">
        <v>944</v>
      </c>
    </row>
    <row r="114" spans="2:47" s="1" customFormat="1" ht="12">
      <c r="B114" s="37"/>
      <c r="C114" s="38"/>
      <c r="D114" s="219" t="s">
        <v>136</v>
      </c>
      <c r="E114" s="38"/>
      <c r="F114" s="220" t="s">
        <v>943</v>
      </c>
      <c r="G114" s="38"/>
      <c r="H114" s="38"/>
      <c r="I114" s="142"/>
      <c r="J114" s="38"/>
      <c r="K114" s="38"/>
      <c r="L114" s="42"/>
      <c r="M114" s="221"/>
      <c r="N114" s="78"/>
      <c r="O114" s="78"/>
      <c r="P114" s="78"/>
      <c r="Q114" s="78"/>
      <c r="R114" s="78"/>
      <c r="S114" s="78"/>
      <c r="T114" s="79"/>
      <c r="AT114" s="16" t="s">
        <v>136</v>
      </c>
      <c r="AU114" s="16" t="s">
        <v>141</v>
      </c>
    </row>
    <row r="115" spans="2:65" s="1" customFormat="1" ht="14.4" customHeight="1">
      <c r="B115" s="37"/>
      <c r="C115" s="207" t="s">
        <v>263</v>
      </c>
      <c r="D115" s="207" t="s">
        <v>129</v>
      </c>
      <c r="E115" s="208" t="s">
        <v>945</v>
      </c>
      <c r="F115" s="209" t="s">
        <v>946</v>
      </c>
      <c r="G115" s="210" t="s">
        <v>906</v>
      </c>
      <c r="H115" s="211">
        <v>100</v>
      </c>
      <c r="I115" s="212"/>
      <c r="J115" s="213">
        <f>ROUND(I115*H115,2)</f>
        <v>0</v>
      </c>
      <c r="K115" s="209" t="s">
        <v>1</v>
      </c>
      <c r="L115" s="42"/>
      <c r="M115" s="214" t="s">
        <v>1</v>
      </c>
      <c r="N115" s="215" t="s">
        <v>46</v>
      </c>
      <c r="O115" s="78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AR115" s="16" t="s">
        <v>525</v>
      </c>
      <c r="AT115" s="16" t="s">
        <v>129</v>
      </c>
      <c r="AU115" s="16" t="s">
        <v>141</v>
      </c>
      <c r="AY115" s="16" t="s">
        <v>128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6" t="s">
        <v>21</v>
      </c>
      <c r="BK115" s="218">
        <f>ROUND(I115*H115,2)</f>
        <v>0</v>
      </c>
      <c r="BL115" s="16" t="s">
        <v>525</v>
      </c>
      <c r="BM115" s="16" t="s">
        <v>947</v>
      </c>
    </row>
    <row r="116" spans="2:47" s="1" customFormat="1" ht="12">
      <c r="B116" s="37"/>
      <c r="C116" s="38"/>
      <c r="D116" s="219" t="s">
        <v>136</v>
      </c>
      <c r="E116" s="38"/>
      <c r="F116" s="220" t="s">
        <v>946</v>
      </c>
      <c r="G116" s="38"/>
      <c r="H116" s="38"/>
      <c r="I116" s="142"/>
      <c r="J116" s="38"/>
      <c r="K116" s="38"/>
      <c r="L116" s="42"/>
      <c r="M116" s="221"/>
      <c r="N116" s="78"/>
      <c r="O116" s="78"/>
      <c r="P116" s="78"/>
      <c r="Q116" s="78"/>
      <c r="R116" s="78"/>
      <c r="S116" s="78"/>
      <c r="T116" s="79"/>
      <c r="AT116" s="16" t="s">
        <v>136</v>
      </c>
      <c r="AU116" s="16" t="s">
        <v>141</v>
      </c>
    </row>
    <row r="117" spans="2:63" s="10" customFormat="1" ht="20.85" customHeight="1">
      <c r="B117" s="193"/>
      <c r="C117" s="194"/>
      <c r="D117" s="195" t="s">
        <v>74</v>
      </c>
      <c r="E117" s="231" t="s">
        <v>141</v>
      </c>
      <c r="F117" s="231" t="s">
        <v>948</v>
      </c>
      <c r="G117" s="194"/>
      <c r="H117" s="194"/>
      <c r="I117" s="197"/>
      <c r="J117" s="232">
        <f>BK117</f>
        <v>0</v>
      </c>
      <c r="K117" s="194"/>
      <c r="L117" s="199"/>
      <c r="M117" s="200"/>
      <c r="N117" s="201"/>
      <c r="O117" s="201"/>
      <c r="P117" s="202">
        <f>SUM(P118:P163)</f>
        <v>0</v>
      </c>
      <c r="Q117" s="201"/>
      <c r="R117" s="202">
        <f>SUM(R118:R163)</f>
        <v>0</v>
      </c>
      <c r="S117" s="201"/>
      <c r="T117" s="203">
        <f>SUM(T118:T163)</f>
        <v>0</v>
      </c>
      <c r="AR117" s="204" t="s">
        <v>141</v>
      </c>
      <c r="AT117" s="205" t="s">
        <v>74</v>
      </c>
      <c r="AU117" s="205" t="s">
        <v>84</v>
      </c>
      <c r="AY117" s="204" t="s">
        <v>128</v>
      </c>
      <c r="BK117" s="206">
        <f>SUM(BK118:BK163)</f>
        <v>0</v>
      </c>
    </row>
    <row r="118" spans="2:65" s="1" customFormat="1" ht="20.4" customHeight="1">
      <c r="B118" s="37"/>
      <c r="C118" s="207" t="s">
        <v>8</v>
      </c>
      <c r="D118" s="207" t="s">
        <v>129</v>
      </c>
      <c r="E118" s="208" t="s">
        <v>949</v>
      </c>
      <c r="F118" s="209" t="s">
        <v>950</v>
      </c>
      <c r="G118" s="210" t="s">
        <v>906</v>
      </c>
      <c r="H118" s="211">
        <v>28</v>
      </c>
      <c r="I118" s="212"/>
      <c r="J118" s="213">
        <f>ROUND(I118*H118,2)</f>
        <v>0</v>
      </c>
      <c r="K118" s="209" t="s">
        <v>1</v>
      </c>
      <c r="L118" s="42"/>
      <c r="M118" s="214" t="s">
        <v>1</v>
      </c>
      <c r="N118" s="215" t="s">
        <v>46</v>
      </c>
      <c r="O118" s="78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AR118" s="16" t="s">
        <v>525</v>
      </c>
      <c r="AT118" s="16" t="s">
        <v>129</v>
      </c>
      <c r="AU118" s="16" t="s">
        <v>141</v>
      </c>
      <c r="AY118" s="16" t="s">
        <v>128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6" t="s">
        <v>21</v>
      </c>
      <c r="BK118" s="218">
        <f>ROUND(I118*H118,2)</f>
        <v>0</v>
      </c>
      <c r="BL118" s="16" t="s">
        <v>525</v>
      </c>
      <c r="BM118" s="16" t="s">
        <v>951</v>
      </c>
    </row>
    <row r="119" spans="2:47" s="1" customFormat="1" ht="12">
      <c r="B119" s="37"/>
      <c r="C119" s="38"/>
      <c r="D119" s="219" t="s">
        <v>136</v>
      </c>
      <c r="E119" s="38"/>
      <c r="F119" s="220" t="s">
        <v>950</v>
      </c>
      <c r="G119" s="38"/>
      <c r="H119" s="38"/>
      <c r="I119" s="142"/>
      <c r="J119" s="38"/>
      <c r="K119" s="38"/>
      <c r="L119" s="42"/>
      <c r="M119" s="221"/>
      <c r="N119" s="78"/>
      <c r="O119" s="78"/>
      <c r="P119" s="78"/>
      <c r="Q119" s="78"/>
      <c r="R119" s="78"/>
      <c r="S119" s="78"/>
      <c r="T119" s="79"/>
      <c r="AT119" s="16" t="s">
        <v>136</v>
      </c>
      <c r="AU119" s="16" t="s">
        <v>141</v>
      </c>
    </row>
    <row r="120" spans="2:65" s="1" customFormat="1" ht="20.4" customHeight="1">
      <c r="B120" s="37"/>
      <c r="C120" s="207" t="s">
        <v>274</v>
      </c>
      <c r="D120" s="207" t="s">
        <v>129</v>
      </c>
      <c r="E120" s="208" t="s">
        <v>952</v>
      </c>
      <c r="F120" s="209" t="s">
        <v>953</v>
      </c>
      <c r="G120" s="210" t="s">
        <v>906</v>
      </c>
      <c r="H120" s="211">
        <v>4</v>
      </c>
      <c r="I120" s="212"/>
      <c r="J120" s="213">
        <f>ROUND(I120*H120,2)</f>
        <v>0</v>
      </c>
      <c r="K120" s="209" t="s">
        <v>1</v>
      </c>
      <c r="L120" s="42"/>
      <c r="M120" s="214" t="s">
        <v>1</v>
      </c>
      <c r="N120" s="215" t="s">
        <v>46</v>
      </c>
      <c r="O120" s="78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AR120" s="16" t="s">
        <v>525</v>
      </c>
      <c r="AT120" s="16" t="s">
        <v>129</v>
      </c>
      <c r="AU120" s="16" t="s">
        <v>141</v>
      </c>
      <c r="AY120" s="16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21</v>
      </c>
      <c r="BK120" s="218">
        <f>ROUND(I120*H120,2)</f>
        <v>0</v>
      </c>
      <c r="BL120" s="16" t="s">
        <v>525</v>
      </c>
      <c r="BM120" s="16" t="s">
        <v>954</v>
      </c>
    </row>
    <row r="121" spans="2:47" s="1" customFormat="1" ht="12">
      <c r="B121" s="37"/>
      <c r="C121" s="38"/>
      <c r="D121" s="219" t="s">
        <v>136</v>
      </c>
      <c r="E121" s="38"/>
      <c r="F121" s="220" t="s">
        <v>953</v>
      </c>
      <c r="G121" s="38"/>
      <c r="H121" s="38"/>
      <c r="I121" s="142"/>
      <c r="J121" s="38"/>
      <c r="K121" s="38"/>
      <c r="L121" s="42"/>
      <c r="M121" s="221"/>
      <c r="N121" s="78"/>
      <c r="O121" s="78"/>
      <c r="P121" s="78"/>
      <c r="Q121" s="78"/>
      <c r="R121" s="78"/>
      <c r="S121" s="78"/>
      <c r="T121" s="79"/>
      <c r="AT121" s="16" t="s">
        <v>136</v>
      </c>
      <c r="AU121" s="16" t="s">
        <v>141</v>
      </c>
    </row>
    <row r="122" spans="2:65" s="1" customFormat="1" ht="20.4" customHeight="1">
      <c r="B122" s="37"/>
      <c r="C122" s="207" t="s">
        <v>280</v>
      </c>
      <c r="D122" s="207" t="s">
        <v>129</v>
      </c>
      <c r="E122" s="208" t="s">
        <v>955</v>
      </c>
      <c r="F122" s="209" t="s">
        <v>956</v>
      </c>
      <c r="G122" s="210" t="s">
        <v>906</v>
      </c>
      <c r="H122" s="211">
        <v>2</v>
      </c>
      <c r="I122" s="212"/>
      <c r="J122" s="213">
        <f>ROUND(I122*H122,2)</f>
        <v>0</v>
      </c>
      <c r="K122" s="209" t="s">
        <v>1</v>
      </c>
      <c r="L122" s="42"/>
      <c r="M122" s="214" t="s">
        <v>1</v>
      </c>
      <c r="N122" s="215" t="s">
        <v>46</v>
      </c>
      <c r="O122" s="78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AR122" s="16" t="s">
        <v>525</v>
      </c>
      <c r="AT122" s="16" t="s">
        <v>129</v>
      </c>
      <c r="AU122" s="16" t="s">
        <v>141</v>
      </c>
      <c r="AY122" s="16" t="s">
        <v>128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6" t="s">
        <v>21</v>
      </c>
      <c r="BK122" s="218">
        <f>ROUND(I122*H122,2)</f>
        <v>0</v>
      </c>
      <c r="BL122" s="16" t="s">
        <v>525</v>
      </c>
      <c r="BM122" s="16" t="s">
        <v>957</v>
      </c>
    </row>
    <row r="123" spans="2:47" s="1" customFormat="1" ht="12">
      <c r="B123" s="37"/>
      <c r="C123" s="38"/>
      <c r="D123" s="219" t="s">
        <v>136</v>
      </c>
      <c r="E123" s="38"/>
      <c r="F123" s="220" t="s">
        <v>956</v>
      </c>
      <c r="G123" s="38"/>
      <c r="H123" s="38"/>
      <c r="I123" s="142"/>
      <c r="J123" s="38"/>
      <c r="K123" s="38"/>
      <c r="L123" s="42"/>
      <c r="M123" s="221"/>
      <c r="N123" s="78"/>
      <c r="O123" s="78"/>
      <c r="P123" s="78"/>
      <c r="Q123" s="78"/>
      <c r="R123" s="78"/>
      <c r="S123" s="78"/>
      <c r="T123" s="79"/>
      <c r="AT123" s="16" t="s">
        <v>136</v>
      </c>
      <c r="AU123" s="16" t="s">
        <v>141</v>
      </c>
    </row>
    <row r="124" spans="2:65" s="1" customFormat="1" ht="14.4" customHeight="1">
      <c r="B124" s="37"/>
      <c r="C124" s="207" t="s">
        <v>286</v>
      </c>
      <c r="D124" s="207" t="s">
        <v>129</v>
      </c>
      <c r="E124" s="208" t="s">
        <v>958</v>
      </c>
      <c r="F124" s="209" t="s">
        <v>959</v>
      </c>
      <c r="G124" s="210" t="s">
        <v>906</v>
      </c>
      <c r="H124" s="211">
        <v>4</v>
      </c>
      <c r="I124" s="212"/>
      <c r="J124" s="213">
        <f>ROUND(I124*H124,2)</f>
        <v>0</v>
      </c>
      <c r="K124" s="209" t="s">
        <v>1</v>
      </c>
      <c r="L124" s="42"/>
      <c r="M124" s="214" t="s">
        <v>1</v>
      </c>
      <c r="N124" s="215" t="s">
        <v>46</v>
      </c>
      <c r="O124" s="78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AR124" s="16" t="s">
        <v>525</v>
      </c>
      <c r="AT124" s="16" t="s">
        <v>129</v>
      </c>
      <c r="AU124" s="16" t="s">
        <v>141</v>
      </c>
      <c r="AY124" s="16" t="s">
        <v>128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6" t="s">
        <v>21</v>
      </c>
      <c r="BK124" s="218">
        <f>ROUND(I124*H124,2)</f>
        <v>0</v>
      </c>
      <c r="BL124" s="16" t="s">
        <v>525</v>
      </c>
      <c r="BM124" s="16" t="s">
        <v>960</v>
      </c>
    </row>
    <row r="125" spans="2:47" s="1" customFormat="1" ht="12">
      <c r="B125" s="37"/>
      <c r="C125" s="38"/>
      <c r="D125" s="219" t="s">
        <v>136</v>
      </c>
      <c r="E125" s="38"/>
      <c r="F125" s="220" t="s">
        <v>959</v>
      </c>
      <c r="G125" s="38"/>
      <c r="H125" s="38"/>
      <c r="I125" s="142"/>
      <c r="J125" s="38"/>
      <c r="K125" s="38"/>
      <c r="L125" s="42"/>
      <c r="M125" s="221"/>
      <c r="N125" s="78"/>
      <c r="O125" s="78"/>
      <c r="P125" s="78"/>
      <c r="Q125" s="78"/>
      <c r="R125" s="78"/>
      <c r="S125" s="78"/>
      <c r="T125" s="79"/>
      <c r="AT125" s="16" t="s">
        <v>136</v>
      </c>
      <c r="AU125" s="16" t="s">
        <v>141</v>
      </c>
    </row>
    <row r="126" spans="2:65" s="1" customFormat="1" ht="20.4" customHeight="1">
      <c r="B126" s="37"/>
      <c r="C126" s="207" t="s">
        <v>292</v>
      </c>
      <c r="D126" s="207" t="s">
        <v>129</v>
      </c>
      <c r="E126" s="208" t="s">
        <v>961</v>
      </c>
      <c r="F126" s="209" t="s">
        <v>962</v>
      </c>
      <c r="G126" s="210" t="s">
        <v>439</v>
      </c>
      <c r="H126" s="211">
        <v>53</v>
      </c>
      <c r="I126" s="212"/>
      <c r="J126" s="213">
        <f>ROUND(I126*H126,2)</f>
        <v>0</v>
      </c>
      <c r="K126" s="209" t="s">
        <v>1</v>
      </c>
      <c r="L126" s="42"/>
      <c r="M126" s="214" t="s">
        <v>1</v>
      </c>
      <c r="N126" s="215" t="s">
        <v>46</v>
      </c>
      <c r="O126" s="78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AR126" s="16" t="s">
        <v>525</v>
      </c>
      <c r="AT126" s="16" t="s">
        <v>129</v>
      </c>
      <c r="AU126" s="16" t="s">
        <v>141</v>
      </c>
      <c r="AY126" s="16" t="s">
        <v>128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6" t="s">
        <v>21</v>
      </c>
      <c r="BK126" s="218">
        <f>ROUND(I126*H126,2)</f>
        <v>0</v>
      </c>
      <c r="BL126" s="16" t="s">
        <v>525</v>
      </c>
      <c r="BM126" s="16" t="s">
        <v>963</v>
      </c>
    </row>
    <row r="127" spans="2:47" s="1" customFormat="1" ht="12">
      <c r="B127" s="37"/>
      <c r="C127" s="38"/>
      <c r="D127" s="219" t="s">
        <v>136</v>
      </c>
      <c r="E127" s="38"/>
      <c r="F127" s="220" t="s">
        <v>962</v>
      </c>
      <c r="G127" s="38"/>
      <c r="H127" s="38"/>
      <c r="I127" s="142"/>
      <c r="J127" s="38"/>
      <c r="K127" s="38"/>
      <c r="L127" s="42"/>
      <c r="M127" s="221"/>
      <c r="N127" s="78"/>
      <c r="O127" s="78"/>
      <c r="P127" s="78"/>
      <c r="Q127" s="78"/>
      <c r="R127" s="78"/>
      <c r="S127" s="78"/>
      <c r="T127" s="79"/>
      <c r="AT127" s="16" t="s">
        <v>136</v>
      </c>
      <c r="AU127" s="16" t="s">
        <v>141</v>
      </c>
    </row>
    <row r="128" spans="2:65" s="1" customFormat="1" ht="20.4" customHeight="1">
      <c r="B128" s="37"/>
      <c r="C128" s="207" t="s">
        <v>291</v>
      </c>
      <c r="D128" s="207" t="s">
        <v>129</v>
      </c>
      <c r="E128" s="208" t="s">
        <v>964</v>
      </c>
      <c r="F128" s="209" t="s">
        <v>965</v>
      </c>
      <c r="G128" s="210" t="s">
        <v>906</v>
      </c>
      <c r="H128" s="211">
        <v>5</v>
      </c>
      <c r="I128" s="212"/>
      <c r="J128" s="213">
        <f>ROUND(I128*H128,2)</f>
        <v>0</v>
      </c>
      <c r="K128" s="209" t="s">
        <v>1</v>
      </c>
      <c r="L128" s="42"/>
      <c r="M128" s="214" t="s">
        <v>1</v>
      </c>
      <c r="N128" s="215" t="s">
        <v>46</v>
      </c>
      <c r="O128" s="7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AR128" s="16" t="s">
        <v>525</v>
      </c>
      <c r="AT128" s="16" t="s">
        <v>129</v>
      </c>
      <c r="AU128" s="16" t="s">
        <v>141</v>
      </c>
      <c r="AY128" s="16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21</v>
      </c>
      <c r="BK128" s="218">
        <f>ROUND(I128*H128,2)</f>
        <v>0</v>
      </c>
      <c r="BL128" s="16" t="s">
        <v>525</v>
      </c>
      <c r="BM128" s="16" t="s">
        <v>966</v>
      </c>
    </row>
    <row r="129" spans="2:47" s="1" customFormat="1" ht="12">
      <c r="B129" s="37"/>
      <c r="C129" s="38"/>
      <c r="D129" s="219" t="s">
        <v>136</v>
      </c>
      <c r="E129" s="38"/>
      <c r="F129" s="220" t="s">
        <v>965</v>
      </c>
      <c r="G129" s="38"/>
      <c r="H129" s="38"/>
      <c r="I129" s="142"/>
      <c r="J129" s="38"/>
      <c r="K129" s="38"/>
      <c r="L129" s="42"/>
      <c r="M129" s="221"/>
      <c r="N129" s="78"/>
      <c r="O129" s="78"/>
      <c r="P129" s="78"/>
      <c r="Q129" s="78"/>
      <c r="R129" s="78"/>
      <c r="S129" s="78"/>
      <c r="T129" s="79"/>
      <c r="AT129" s="16" t="s">
        <v>136</v>
      </c>
      <c r="AU129" s="16" t="s">
        <v>141</v>
      </c>
    </row>
    <row r="130" spans="2:65" s="1" customFormat="1" ht="14.4" customHeight="1">
      <c r="B130" s="37"/>
      <c r="C130" s="207" t="s">
        <v>7</v>
      </c>
      <c r="D130" s="207" t="s">
        <v>129</v>
      </c>
      <c r="E130" s="208" t="s">
        <v>967</v>
      </c>
      <c r="F130" s="209" t="s">
        <v>968</v>
      </c>
      <c r="G130" s="210" t="s">
        <v>906</v>
      </c>
      <c r="H130" s="211">
        <v>48</v>
      </c>
      <c r="I130" s="212"/>
      <c r="J130" s="213">
        <f>ROUND(I130*H130,2)</f>
        <v>0</v>
      </c>
      <c r="K130" s="209" t="s">
        <v>1</v>
      </c>
      <c r="L130" s="42"/>
      <c r="M130" s="214" t="s">
        <v>1</v>
      </c>
      <c r="N130" s="215" t="s">
        <v>46</v>
      </c>
      <c r="O130" s="7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AR130" s="16" t="s">
        <v>525</v>
      </c>
      <c r="AT130" s="16" t="s">
        <v>129</v>
      </c>
      <c r="AU130" s="16" t="s">
        <v>141</v>
      </c>
      <c r="AY130" s="16" t="s">
        <v>128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6" t="s">
        <v>21</v>
      </c>
      <c r="BK130" s="218">
        <f>ROUND(I130*H130,2)</f>
        <v>0</v>
      </c>
      <c r="BL130" s="16" t="s">
        <v>525</v>
      </c>
      <c r="BM130" s="16" t="s">
        <v>969</v>
      </c>
    </row>
    <row r="131" spans="2:47" s="1" customFormat="1" ht="12">
      <c r="B131" s="37"/>
      <c r="C131" s="38"/>
      <c r="D131" s="219" t="s">
        <v>136</v>
      </c>
      <c r="E131" s="38"/>
      <c r="F131" s="220" t="s">
        <v>968</v>
      </c>
      <c r="G131" s="38"/>
      <c r="H131" s="38"/>
      <c r="I131" s="142"/>
      <c r="J131" s="38"/>
      <c r="K131" s="38"/>
      <c r="L131" s="42"/>
      <c r="M131" s="221"/>
      <c r="N131" s="78"/>
      <c r="O131" s="78"/>
      <c r="P131" s="78"/>
      <c r="Q131" s="78"/>
      <c r="R131" s="78"/>
      <c r="S131" s="78"/>
      <c r="T131" s="79"/>
      <c r="AT131" s="16" t="s">
        <v>136</v>
      </c>
      <c r="AU131" s="16" t="s">
        <v>141</v>
      </c>
    </row>
    <row r="132" spans="2:65" s="1" customFormat="1" ht="14.4" customHeight="1">
      <c r="B132" s="37"/>
      <c r="C132" s="207" t="s">
        <v>304</v>
      </c>
      <c r="D132" s="207" t="s">
        <v>129</v>
      </c>
      <c r="E132" s="208" t="s">
        <v>970</v>
      </c>
      <c r="F132" s="209" t="s">
        <v>971</v>
      </c>
      <c r="G132" s="210" t="s">
        <v>972</v>
      </c>
      <c r="H132" s="211">
        <v>100</v>
      </c>
      <c r="I132" s="212"/>
      <c r="J132" s="213">
        <f>ROUND(I132*H132,2)</f>
        <v>0</v>
      </c>
      <c r="K132" s="209" t="s">
        <v>1</v>
      </c>
      <c r="L132" s="42"/>
      <c r="M132" s="214" t="s">
        <v>1</v>
      </c>
      <c r="N132" s="215" t="s">
        <v>46</v>
      </c>
      <c r="O132" s="78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AR132" s="16" t="s">
        <v>525</v>
      </c>
      <c r="AT132" s="16" t="s">
        <v>129</v>
      </c>
      <c r="AU132" s="16" t="s">
        <v>141</v>
      </c>
      <c r="AY132" s="16" t="s">
        <v>128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21</v>
      </c>
      <c r="BK132" s="218">
        <f>ROUND(I132*H132,2)</f>
        <v>0</v>
      </c>
      <c r="BL132" s="16" t="s">
        <v>525</v>
      </c>
      <c r="BM132" s="16" t="s">
        <v>973</v>
      </c>
    </row>
    <row r="133" spans="2:47" s="1" customFormat="1" ht="12">
      <c r="B133" s="37"/>
      <c r="C133" s="38"/>
      <c r="D133" s="219" t="s">
        <v>136</v>
      </c>
      <c r="E133" s="38"/>
      <c r="F133" s="220" t="s">
        <v>971</v>
      </c>
      <c r="G133" s="38"/>
      <c r="H133" s="38"/>
      <c r="I133" s="142"/>
      <c r="J133" s="38"/>
      <c r="K133" s="38"/>
      <c r="L133" s="42"/>
      <c r="M133" s="221"/>
      <c r="N133" s="78"/>
      <c r="O133" s="78"/>
      <c r="P133" s="78"/>
      <c r="Q133" s="78"/>
      <c r="R133" s="78"/>
      <c r="S133" s="78"/>
      <c r="T133" s="79"/>
      <c r="AT133" s="16" t="s">
        <v>136</v>
      </c>
      <c r="AU133" s="16" t="s">
        <v>141</v>
      </c>
    </row>
    <row r="134" spans="2:65" s="1" customFormat="1" ht="14.4" customHeight="1">
      <c r="B134" s="37"/>
      <c r="C134" s="207" t="s">
        <v>313</v>
      </c>
      <c r="D134" s="207" t="s">
        <v>129</v>
      </c>
      <c r="E134" s="208" t="s">
        <v>974</v>
      </c>
      <c r="F134" s="209" t="s">
        <v>975</v>
      </c>
      <c r="G134" s="210" t="s">
        <v>906</v>
      </c>
      <c r="H134" s="211">
        <v>6</v>
      </c>
      <c r="I134" s="212"/>
      <c r="J134" s="213">
        <f>ROUND(I134*H134,2)</f>
        <v>0</v>
      </c>
      <c r="K134" s="209" t="s">
        <v>1</v>
      </c>
      <c r="L134" s="42"/>
      <c r="M134" s="214" t="s">
        <v>1</v>
      </c>
      <c r="N134" s="215" t="s">
        <v>46</v>
      </c>
      <c r="O134" s="78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AR134" s="16" t="s">
        <v>525</v>
      </c>
      <c r="AT134" s="16" t="s">
        <v>129</v>
      </c>
      <c r="AU134" s="16" t="s">
        <v>141</v>
      </c>
      <c r="AY134" s="16" t="s">
        <v>128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6" t="s">
        <v>21</v>
      </c>
      <c r="BK134" s="218">
        <f>ROUND(I134*H134,2)</f>
        <v>0</v>
      </c>
      <c r="BL134" s="16" t="s">
        <v>525</v>
      </c>
      <c r="BM134" s="16" t="s">
        <v>976</v>
      </c>
    </row>
    <row r="135" spans="2:47" s="1" customFormat="1" ht="12">
      <c r="B135" s="37"/>
      <c r="C135" s="38"/>
      <c r="D135" s="219" t="s">
        <v>136</v>
      </c>
      <c r="E135" s="38"/>
      <c r="F135" s="220" t="s">
        <v>975</v>
      </c>
      <c r="G135" s="38"/>
      <c r="H135" s="38"/>
      <c r="I135" s="142"/>
      <c r="J135" s="38"/>
      <c r="K135" s="38"/>
      <c r="L135" s="42"/>
      <c r="M135" s="221"/>
      <c r="N135" s="78"/>
      <c r="O135" s="78"/>
      <c r="P135" s="78"/>
      <c r="Q135" s="78"/>
      <c r="R135" s="78"/>
      <c r="S135" s="78"/>
      <c r="T135" s="79"/>
      <c r="AT135" s="16" t="s">
        <v>136</v>
      </c>
      <c r="AU135" s="16" t="s">
        <v>141</v>
      </c>
    </row>
    <row r="136" spans="2:65" s="1" customFormat="1" ht="14.4" customHeight="1">
      <c r="B136" s="37"/>
      <c r="C136" s="207" t="s">
        <v>318</v>
      </c>
      <c r="D136" s="207" t="s">
        <v>129</v>
      </c>
      <c r="E136" s="208" t="s">
        <v>977</v>
      </c>
      <c r="F136" s="209" t="s">
        <v>978</v>
      </c>
      <c r="G136" s="210" t="s">
        <v>906</v>
      </c>
      <c r="H136" s="211">
        <v>1</v>
      </c>
      <c r="I136" s="212"/>
      <c r="J136" s="213">
        <f>ROUND(I136*H136,2)</f>
        <v>0</v>
      </c>
      <c r="K136" s="209" t="s">
        <v>1</v>
      </c>
      <c r="L136" s="42"/>
      <c r="M136" s="214" t="s">
        <v>1</v>
      </c>
      <c r="N136" s="215" t="s">
        <v>46</v>
      </c>
      <c r="O136" s="7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AR136" s="16" t="s">
        <v>525</v>
      </c>
      <c r="AT136" s="16" t="s">
        <v>129</v>
      </c>
      <c r="AU136" s="16" t="s">
        <v>141</v>
      </c>
      <c r="AY136" s="16" t="s">
        <v>128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21</v>
      </c>
      <c r="BK136" s="218">
        <f>ROUND(I136*H136,2)</f>
        <v>0</v>
      </c>
      <c r="BL136" s="16" t="s">
        <v>525</v>
      </c>
      <c r="BM136" s="16" t="s">
        <v>979</v>
      </c>
    </row>
    <row r="137" spans="2:47" s="1" customFormat="1" ht="12">
      <c r="B137" s="37"/>
      <c r="C137" s="38"/>
      <c r="D137" s="219" t="s">
        <v>136</v>
      </c>
      <c r="E137" s="38"/>
      <c r="F137" s="220" t="s">
        <v>978</v>
      </c>
      <c r="G137" s="38"/>
      <c r="H137" s="38"/>
      <c r="I137" s="142"/>
      <c r="J137" s="38"/>
      <c r="K137" s="38"/>
      <c r="L137" s="42"/>
      <c r="M137" s="221"/>
      <c r="N137" s="78"/>
      <c r="O137" s="78"/>
      <c r="P137" s="78"/>
      <c r="Q137" s="78"/>
      <c r="R137" s="78"/>
      <c r="S137" s="78"/>
      <c r="T137" s="79"/>
      <c r="AT137" s="16" t="s">
        <v>136</v>
      </c>
      <c r="AU137" s="16" t="s">
        <v>141</v>
      </c>
    </row>
    <row r="138" spans="2:65" s="1" customFormat="1" ht="14.4" customHeight="1">
      <c r="B138" s="37"/>
      <c r="C138" s="207" t="s">
        <v>323</v>
      </c>
      <c r="D138" s="207" t="s">
        <v>129</v>
      </c>
      <c r="E138" s="208" t="s">
        <v>980</v>
      </c>
      <c r="F138" s="209" t="s">
        <v>981</v>
      </c>
      <c r="G138" s="210" t="s">
        <v>906</v>
      </c>
      <c r="H138" s="211">
        <v>4</v>
      </c>
      <c r="I138" s="212"/>
      <c r="J138" s="213">
        <f>ROUND(I138*H138,2)</f>
        <v>0</v>
      </c>
      <c r="K138" s="209" t="s">
        <v>1</v>
      </c>
      <c r="L138" s="42"/>
      <c r="M138" s="214" t="s">
        <v>1</v>
      </c>
      <c r="N138" s="215" t="s">
        <v>46</v>
      </c>
      <c r="O138" s="78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AR138" s="16" t="s">
        <v>525</v>
      </c>
      <c r="AT138" s="16" t="s">
        <v>129</v>
      </c>
      <c r="AU138" s="16" t="s">
        <v>141</v>
      </c>
      <c r="AY138" s="16" t="s">
        <v>128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6" t="s">
        <v>21</v>
      </c>
      <c r="BK138" s="218">
        <f>ROUND(I138*H138,2)</f>
        <v>0</v>
      </c>
      <c r="BL138" s="16" t="s">
        <v>525</v>
      </c>
      <c r="BM138" s="16" t="s">
        <v>982</v>
      </c>
    </row>
    <row r="139" spans="2:47" s="1" customFormat="1" ht="12">
      <c r="B139" s="37"/>
      <c r="C139" s="38"/>
      <c r="D139" s="219" t="s">
        <v>136</v>
      </c>
      <c r="E139" s="38"/>
      <c r="F139" s="220" t="s">
        <v>981</v>
      </c>
      <c r="G139" s="38"/>
      <c r="H139" s="38"/>
      <c r="I139" s="142"/>
      <c r="J139" s="38"/>
      <c r="K139" s="38"/>
      <c r="L139" s="42"/>
      <c r="M139" s="221"/>
      <c r="N139" s="78"/>
      <c r="O139" s="78"/>
      <c r="P139" s="78"/>
      <c r="Q139" s="78"/>
      <c r="R139" s="78"/>
      <c r="S139" s="78"/>
      <c r="T139" s="79"/>
      <c r="AT139" s="16" t="s">
        <v>136</v>
      </c>
      <c r="AU139" s="16" t="s">
        <v>141</v>
      </c>
    </row>
    <row r="140" spans="2:65" s="1" customFormat="1" ht="14.4" customHeight="1">
      <c r="B140" s="37"/>
      <c r="C140" s="207" t="s">
        <v>328</v>
      </c>
      <c r="D140" s="207" t="s">
        <v>129</v>
      </c>
      <c r="E140" s="208" t="s">
        <v>983</v>
      </c>
      <c r="F140" s="209" t="s">
        <v>984</v>
      </c>
      <c r="G140" s="210" t="s">
        <v>985</v>
      </c>
      <c r="H140" s="211">
        <v>120</v>
      </c>
      <c r="I140" s="212"/>
      <c r="J140" s="213">
        <f>ROUND(I140*H140,2)</f>
        <v>0</v>
      </c>
      <c r="K140" s="209" t="s">
        <v>1</v>
      </c>
      <c r="L140" s="42"/>
      <c r="M140" s="214" t="s">
        <v>1</v>
      </c>
      <c r="N140" s="215" t="s">
        <v>46</v>
      </c>
      <c r="O140" s="78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AR140" s="16" t="s">
        <v>525</v>
      </c>
      <c r="AT140" s="16" t="s">
        <v>129</v>
      </c>
      <c r="AU140" s="16" t="s">
        <v>141</v>
      </c>
      <c r="AY140" s="16" t="s">
        <v>128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6" t="s">
        <v>21</v>
      </c>
      <c r="BK140" s="218">
        <f>ROUND(I140*H140,2)</f>
        <v>0</v>
      </c>
      <c r="BL140" s="16" t="s">
        <v>525</v>
      </c>
      <c r="BM140" s="16" t="s">
        <v>986</v>
      </c>
    </row>
    <row r="141" spans="2:47" s="1" customFormat="1" ht="12">
      <c r="B141" s="37"/>
      <c r="C141" s="38"/>
      <c r="D141" s="219" t="s">
        <v>136</v>
      </c>
      <c r="E141" s="38"/>
      <c r="F141" s="220" t="s">
        <v>984</v>
      </c>
      <c r="G141" s="38"/>
      <c r="H141" s="38"/>
      <c r="I141" s="142"/>
      <c r="J141" s="38"/>
      <c r="K141" s="38"/>
      <c r="L141" s="42"/>
      <c r="M141" s="221"/>
      <c r="N141" s="78"/>
      <c r="O141" s="78"/>
      <c r="P141" s="78"/>
      <c r="Q141" s="78"/>
      <c r="R141" s="78"/>
      <c r="S141" s="78"/>
      <c r="T141" s="79"/>
      <c r="AT141" s="16" t="s">
        <v>136</v>
      </c>
      <c r="AU141" s="16" t="s">
        <v>141</v>
      </c>
    </row>
    <row r="142" spans="2:65" s="1" customFormat="1" ht="14.4" customHeight="1">
      <c r="B142" s="37"/>
      <c r="C142" s="207" t="s">
        <v>335</v>
      </c>
      <c r="D142" s="207" t="s">
        <v>129</v>
      </c>
      <c r="E142" s="208" t="s">
        <v>987</v>
      </c>
      <c r="F142" s="209" t="s">
        <v>988</v>
      </c>
      <c r="G142" s="210" t="s">
        <v>989</v>
      </c>
      <c r="H142" s="211">
        <v>10</v>
      </c>
      <c r="I142" s="212"/>
      <c r="J142" s="213">
        <f>ROUND(I142*H142,2)</f>
        <v>0</v>
      </c>
      <c r="K142" s="209" t="s">
        <v>1</v>
      </c>
      <c r="L142" s="42"/>
      <c r="M142" s="214" t="s">
        <v>1</v>
      </c>
      <c r="N142" s="215" t="s">
        <v>46</v>
      </c>
      <c r="O142" s="78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AR142" s="16" t="s">
        <v>525</v>
      </c>
      <c r="AT142" s="16" t="s">
        <v>129</v>
      </c>
      <c r="AU142" s="16" t="s">
        <v>141</v>
      </c>
      <c r="AY142" s="16" t="s">
        <v>128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6" t="s">
        <v>21</v>
      </c>
      <c r="BK142" s="218">
        <f>ROUND(I142*H142,2)</f>
        <v>0</v>
      </c>
      <c r="BL142" s="16" t="s">
        <v>525</v>
      </c>
      <c r="BM142" s="16" t="s">
        <v>990</v>
      </c>
    </row>
    <row r="143" spans="2:47" s="1" customFormat="1" ht="12">
      <c r="B143" s="37"/>
      <c r="C143" s="38"/>
      <c r="D143" s="219" t="s">
        <v>136</v>
      </c>
      <c r="E143" s="38"/>
      <c r="F143" s="220" t="s">
        <v>988</v>
      </c>
      <c r="G143" s="38"/>
      <c r="H143" s="38"/>
      <c r="I143" s="142"/>
      <c r="J143" s="38"/>
      <c r="K143" s="38"/>
      <c r="L143" s="42"/>
      <c r="M143" s="221"/>
      <c r="N143" s="78"/>
      <c r="O143" s="78"/>
      <c r="P143" s="78"/>
      <c r="Q143" s="78"/>
      <c r="R143" s="78"/>
      <c r="S143" s="78"/>
      <c r="T143" s="79"/>
      <c r="AT143" s="16" t="s">
        <v>136</v>
      </c>
      <c r="AU143" s="16" t="s">
        <v>141</v>
      </c>
    </row>
    <row r="144" spans="2:65" s="1" customFormat="1" ht="14.4" customHeight="1">
      <c r="B144" s="37"/>
      <c r="C144" s="207" t="s">
        <v>344</v>
      </c>
      <c r="D144" s="207" t="s">
        <v>129</v>
      </c>
      <c r="E144" s="208" t="s">
        <v>991</v>
      </c>
      <c r="F144" s="209" t="s">
        <v>992</v>
      </c>
      <c r="G144" s="210" t="s">
        <v>906</v>
      </c>
      <c r="H144" s="211">
        <v>1</v>
      </c>
      <c r="I144" s="212"/>
      <c r="J144" s="213">
        <f>ROUND(I144*H144,2)</f>
        <v>0</v>
      </c>
      <c r="K144" s="209" t="s">
        <v>1</v>
      </c>
      <c r="L144" s="42"/>
      <c r="M144" s="214" t="s">
        <v>1</v>
      </c>
      <c r="N144" s="215" t="s">
        <v>46</v>
      </c>
      <c r="O144" s="78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AR144" s="16" t="s">
        <v>525</v>
      </c>
      <c r="AT144" s="16" t="s">
        <v>129</v>
      </c>
      <c r="AU144" s="16" t="s">
        <v>141</v>
      </c>
      <c r="AY144" s="16" t="s">
        <v>128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21</v>
      </c>
      <c r="BK144" s="218">
        <f>ROUND(I144*H144,2)</f>
        <v>0</v>
      </c>
      <c r="BL144" s="16" t="s">
        <v>525</v>
      </c>
      <c r="BM144" s="16" t="s">
        <v>993</v>
      </c>
    </row>
    <row r="145" spans="2:47" s="1" customFormat="1" ht="12">
      <c r="B145" s="37"/>
      <c r="C145" s="38"/>
      <c r="D145" s="219" t="s">
        <v>136</v>
      </c>
      <c r="E145" s="38"/>
      <c r="F145" s="220" t="s">
        <v>992</v>
      </c>
      <c r="G145" s="38"/>
      <c r="H145" s="38"/>
      <c r="I145" s="142"/>
      <c r="J145" s="38"/>
      <c r="K145" s="38"/>
      <c r="L145" s="42"/>
      <c r="M145" s="221"/>
      <c r="N145" s="78"/>
      <c r="O145" s="78"/>
      <c r="P145" s="78"/>
      <c r="Q145" s="78"/>
      <c r="R145" s="78"/>
      <c r="S145" s="78"/>
      <c r="T145" s="79"/>
      <c r="AT145" s="16" t="s">
        <v>136</v>
      </c>
      <c r="AU145" s="16" t="s">
        <v>141</v>
      </c>
    </row>
    <row r="146" spans="2:65" s="1" customFormat="1" ht="14.4" customHeight="1">
      <c r="B146" s="37"/>
      <c r="C146" s="207" t="s">
        <v>349</v>
      </c>
      <c r="D146" s="207" t="s">
        <v>129</v>
      </c>
      <c r="E146" s="208" t="s">
        <v>994</v>
      </c>
      <c r="F146" s="209" t="s">
        <v>995</v>
      </c>
      <c r="G146" s="210" t="s">
        <v>989</v>
      </c>
      <c r="H146" s="211">
        <v>38</v>
      </c>
      <c r="I146" s="212"/>
      <c r="J146" s="213">
        <f>ROUND(I146*H146,2)</f>
        <v>0</v>
      </c>
      <c r="K146" s="209" t="s">
        <v>1</v>
      </c>
      <c r="L146" s="42"/>
      <c r="M146" s="214" t="s">
        <v>1</v>
      </c>
      <c r="N146" s="215" t="s">
        <v>46</v>
      </c>
      <c r="O146" s="78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AR146" s="16" t="s">
        <v>525</v>
      </c>
      <c r="AT146" s="16" t="s">
        <v>129</v>
      </c>
      <c r="AU146" s="16" t="s">
        <v>141</v>
      </c>
      <c r="AY146" s="16" t="s">
        <v>128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6" t="s">
        <v>21</v>
      </c>
      <c r="BK146" s="218">
        <f>ROUND(I146*H146,2)</f>
        <v>0</v>
      </c>
      <c r="BL146" s="16" t="s">
        <v>525</v>
      </c>
      <c r="BM146" s="16" t="s">
        <v>996</v>
      </c>
    </row>
    <row r="147" spans="2:47" s="1" customFormat="1" ht="12">
      <c r="B147" s="37"/>
      <c r="C147" s="38"/>
      <c r="D147" s="219" t="s">
        <v>136</v>
      </c>
      <c r="E147" s="38"/>
      <c r="F147" s="220" t="s">
        <v>995</v>
      </c>
      <c r="G147" s="38"/>
      <c r="H147" s="38"/>
      <c r="I147" s="142"/>
      <c r="J147" s="38"/>
      <c r="K147" s="38"/>
      <c r="L147" s="42"/>
      <c r="M147" s="221"/>
      <c r="N147" s="78"/>
      <c r="O147" s="78"/>
      <c r="P147" s="78"/>
      <c r="Q147" s="78"/>
      <c r="R147" s="78"/>
      <c r="S147" s="78"/>
      <c r="T147" s="79"/>
      <c r="AT147" s="16" t="s">
        <v>136</v>
      </c>
      <c r="AU147" s="16" t="s">
        <v>141</v>
      </c>
    </row>
    <row r="148" spans="2:65" s="1" customFormat="1" ht="14.4" customHeight="1">
      <c r="B148" s="37"/>
      <c r="C148" s="207" t="s">
        <v>354</v>
      </c>
      <c r="D148" s="207" t="s">
        <v>129</v>
      </c>
      <c r="E148" s="208" t="s">
        <v>997</v>
      </c>
      <c r="F148" s="209" t="s">
        <v>998</v>
      </c>
      <c r="G148" s="210" t="s">
        <v>218</v>
      </c>
      <c r="H148" s="211">
        <v>2</v>
      </c>
      <c r="I148" s="212"/>
      <c r="J148" s="213">
        <f>ROUND(I148*H148,2)</f>
        <v>0</v>
      </c>
      <c r="K148" s="209" t="s">
        <v>1</v>
      </c>
      <c r="L148" s="42"/>
      <c r="M148" s="214" t="s">
        <v>1</v>
      </c>
      <c r="N148" s="215" t="s">
        <v>46</v>
      </c>
      <c r="O148" s="78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AR148" s="16" t="s">
        <v>525</v>
      </c>
      <c r="AT148" s="16" t="s">
        <v>129</v>
      </c>
      <c r="AU148" s="16" t="s">
        <v>141</v>
      </c>
      <c r="AY148" s="16" t="s">
        <v>128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6" t="s">
        <v>21</v>
      </c>
      <c r="BK148" s="218">
        <f>ROUND(I148*H148,2)</f>
        <v>0</v>
      </c>
      <c r="BL148" s="16" t="s">
        <v>525</v>
      </c>
      <c r="BM148" s="16" t="s">
        <v>999</v>
      </c>
    </row>
    <row r="149" spans="2:47" s="1" customFormat="1" ht="12">
      <c r="B149" s="37"/>
      <c r="C149" s="38"/>
      <c r="D149" s="219" t="s">
        <v>136</v>
      </c>
      <c r="E149" s="38"/>
      <c r="F149" s="220" t="s">
        <v>998</v>
      </c>
      <c r="G149" s="38"/>
      <c r="H149" s="38"/>
      <c r="I149" s="142"/>
      <c r="J149" s="38"/>
      <c r="K149" s="38"/>
      <c r="L149" s="42"/>
      <c r="M149" s="221"/>
      <c r="N149" s="78"/>
      <c r="O149" s="78"/>
      <c r="P149" s="78"/>
      <c r="Q149" s="78"/>
      <c r="R149" s="78"/>
      <c r="S149" s="78"/>
      <c r="T149" s="79"/>
      <c r="AT149" s="16" t="s">
        <v>136</v>
      </c>
      <c r="AU149" s="16" t="s">
        <v>141</v>
      </c>
    </row>
    <row r="150" spans="2:65" s="1" customFormat="1" ht="14.4" customHeight="1">
      <c r="B150" s="37"/>
      <c r="C150" s="207" t="s">
        <v>361</v>
      </c>
      <c r="D150" s="207" t="s">
        <v>129</v>
      </c>
      <c r="E150" s="208" t="s">
        <v>1000</v>
      </c>
      <c r="F150" s="209" t="s">
        <v>1001</v>
      </c>
      <c r="G150" s="210" t="s">
        <v>989</v>
      </c>
      <c r="H150" s="211">
        <v>24</v>
      </c>
      <c r="I150" s="212"/>
      <c r="J150" s="213">
        <f>ROUND(I150*H150,2)</f>
        <v>0</v>
      </c>
      <c r="K150" s="209" t="s">
        <v>1</v>
      </c>
      <c r="L150" s="42"/>
      <c r="M150" s="214" t="s">
        <v>1</v>
      </c>
      <c r="N150" s="215" t="s">
        <v>46</v>
      </c>
      <c r="O150" s="78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AR150" s="16" t="s">
        <v>525</v>
      </c>
      <c r="AT150" s="16" t="s">
        <v>129</v>
      </c>
      <c r="AU150" s="16" t="s">
        <v>141</v>
      </c>
      <c r="AY150" s="16" t="s">
        <v>128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21</v>
      </c>
      <c r="BK150" s="218">
        <f>ROUND(I150*H150,2)</f>
        <v>0</v>
      </c>
      <c r="BL150" s="16" t="s">
        <v>525</v>
      </c>
      <c r="BM150" s="16" t="s">
        <v>1002</v>
      </c>
    </row>
    <row r="151" spans="2:47" s="1" customFormat="1" ht="12">
      <c r="B151" s="37"/>
      <c r="C151" s="38"/>
      <c r="D151" s="219" t="s">
        <v>136</v>
      </c>
      <c r="E151" s="38"/>
      <c r="F151" s="220" t="s">
        <v>1001</v>
      </c>
      <c r="G151" s="38"/>
      <c r="H151" s="38"/>
      <c r="I151" s="142"/>
      <c r="J151" s="38"/>
      <c r="K151" s="38"/>
      <c r="L151" s="42"/>
      <c r="M151" s="221"/>
      <c r="N151" s="78"/>
      <c r="O151" s="78"/>
      <c r="P151" s="78"/>
      <c r="Q151" s="78"/>
      <c r="R151" s="78"/>
      <c r="S151" s="78"/>
      <c r="T151" s="79"/>
      <c r="AT151" s="16" t="s">
        <v>136</v>
      </c>
      <c r="AU151" s="16" t="s">
        <v>141</v>
      </c>
    </row>
    <row r="152" spans="2:65" s="1" customFormat="1" ht="14.4" customHeight="1">
      <c r="B152" s="37"/>
      <c r="C152" s="207" t="s">
        <v>366</v>
      </c>
      <c r="D152" s="207" t="s">
        <v>129</v>
      </c>
      <c r="E152" s="208" t="s">
        <v>1003</v>
      </c>
      <c r="F152" s="209" t="s">
        <v>1004</v>
      </c>
      <c r="G152" s="210" t="s">
        <v>906</v>
      </c>
      <c r="H152" s="211">
        <v>1</v>
      </c>
      <c r="I152" s="212"/>
      <c r="J152" s="213">
        <f>ROUND(I152*H152,2)</f>
        <v>0</v>
      </c>
      <c r="K152" s="209" t="s">
        <v>1</v>
      </c>
      <c r="L152" s="42"/>
      <c r="M152" s="214" t="s">
        <v>1</v>
      </c>
      <c r="N152" s="215" t="s">
        <v>46</v>
      </c>
      <c r="O152" s="78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AR152" s="16" t="s">
        <v>525</v>
      </c>
      <c r="AT152" s="16" t="s">
        <v>129</v>
      </c>
      <c r="AU152" s="16" t="s">
        <v>141</v>
      </c>
      <c r="AY152" s="16" t="s">
        <v>128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21</v>
      </c>
      <c r="BK152" s="218">
        <f>ROUND(I152*H152,2)</f>
        <v>0</v>
      </c>
      <c r="BL152" s="16" t="s">
        <v>525</v>
      </c>
      <c r="BM152" s="16" t="s">
        <v>1005</v>
      </c>
    </row>
    <row r="153" spans="2:47" s="1" customFormat="1" ht="12">
      <c r="B153" s="37"/>
      <c r="C153" s="38"/>
      <c r="D153" s="219" t="s">
        <v>136</v>
      </c>
      <c r="E153" s="38"/>
      <c r="F153" s="220" t="s">
        <v>1004</v>
      </c>
      <c r="G153" s="38"/>
      <c r="H153" s="38"/>
      <c r="I153" s="142"/>
      <c r="J153" s="38"/>
      <c r="K153" s="38"/>
      <c r="L153" s="42"/>
      <c r="M153" s="221"/>
      <c r="N153" s="78"/>
      <c r="O153" s="78"/>
      <c r="P153" s="78"/>
      <c r="Q153" s="78"/>
      <c r="R153" s="78"/>
      <c r="S153" s="78"/>
      <c r="T153" s="79"/>
      <c r="AT153" s="16" t="s">
        <v>136</v>
      </c>
      <c r="AU153" s="16" t="s">
        <v>141</v>
      </c>
    </row>
    <row r="154" spans="2:65" s="1" customFormat="1" ht="14.4" customHeight="1">
      <c r="B154" s="37"/>
      <c r="C154" s="207" t="s">
        <v>1006</v>
      </c>
      <c r="D154" s="207" t="s">
        <v>129</v>
      </c>
      <c r="E154" s="208" t="s">
        <v>1007</v>
      </c>
      <c r="F154" s="209" t="s">
        <v>1008</v>
      </c>
      <c r="G154" s="210" t="s">
        <v>906</v>
      </c>
      <c r="H154" s="211">
        <v>54</v>
      </c>
      <c r="I154" s="212"/>
      <c r="J154" s="213">
        <f>ROUND(I154*H154,2)</f>
        <v>0</v>
      </c>
      <c r="K154" s="209" t="s">
        <v>1</v>
      </c>
      <c r="L154" s="42"/>
      <c r="M154" s="214" t="s">
        <v>1</v>
      </c>
      <c r="N154" s="215" t="s">
        <v>46</v>
      </c>
      <c r="O154" s="7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AR154" s="16" t="s">
        <v>525</v>
      </c>
      <c r="AT154" s="16" t="s">
        <v>129</v>
      </c>
      <c r="AU154" s="16" t="s">
        <v>141</v>
      </c>
      <c r="AY154" s="16" t="s">
        <v>128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21</v>
      </c>
      <c r="BK154" s="218">
        <f>ROUND(I154*H154,2)</f>
        <v>0</v>
      </c>
      <c r="BL154" s="16" t="s">
        <v>525</v>
      </c>
      <c r="BM154" s="16" t="s">
        <v>1009</v>
      </c>
    </row>
    <row r="155" spans="2:47" s="1" customFormat="1" ht="12">
      <c r="B155" s="37"/>
      <c r="C155" s="38"/>
      <c r="D155" s="219" t="s">
        <v>136</v>
      </c>
      <c r="E155" s="38"/>
      <c r="F155" s="220" t="s">
        <v>1008</v>
      </c>
      <c r="G155" s="38"/>
      <c r="H155" s="38"/>
      <c r="I155" s="142"/>
      <c r="J155" s="38"/>
      <c r="K155" s="38"/>
      <c r="L155" s="42"/>
      <c r="M155" s="221"/>
      <c r="N155" s="78"/>
      <c r="O155" s="78"/>
      <c r="P155" s="78"/>
      <c r="Q155" s="78"/>
      <c r="R155" s="78"/>
      <c r="S155" s="78"/>
      <c r="T155" s="79"/>
      <c r="AT155" s="16" t="s">
        <v>136</v>
      </c>
      <c r="AU155" s="16" t="s">
        <v>141</v>
      </c>
    </row>
    <row r="156" spans="2:65" s="1" customFormat="1" ht="14.4" customHeight="1">
      <c r="B156" s="37"/>
      <c r="C156" s="207" t="s">
        <v>373</v>
      </c>
      <c r="D156" s="207" t="s">
        <v>129</v>
      </c>
      <c r="E156" s="208" t="s">
        <v>1010</v>
      </c>
      <c r="F156" s="209" t="s">
        <v>1011</v>
      </c>
      <c r="G156" s="210" t="s">
        <v>906</v>
      </c>
      <c r="H156" s="211">
        <v>2</v>
      </c>
      <c r="I156" s="212"/>
      <c r="J156" s="213">
        <f>ROUND(I156*H156,2)</f>
        <v>0</v>
      </c>
      <c r="K156" s="209" t="s">
        <v>1</v>
      </c>
      <c r="L156" s="42"/>
      <c r="M156" s="214" t="s">
        <v>1</v>
      </c>
      <c r="N156" s="215" t="s">
        <v>46</v>
      </c>
      <c r="O156" s="7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AR156" s="16" t="s">
        <v>525</v>
      </c>
      <c r="AT156" s="16" t="s">
        <v>129</v>
      </c>
      <c r="AU156" s="16" t="s">
        <v>141</v>
      </c>
      <c r="AY156" s="16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21</v>
      </c>
      <c r="BK156" s="218">
        <f>ROUND(I156*H156,2)</f>
        <v>0</v>
      </c>
      <c r="BL156" s="16" t="s">
        <v>525</v>
      </c>
      <c r="BM156" s="16" t="s">
        <v>1012</v>
      </c>
    </row>
    <row r="157" spans="2:47" s="1" customFormat="1" ht="12">
      <c r="B157" s="37"/>
      <c r="C157" s="38"/>
      <c r="D157" s="219" t="s">
        <v>136</v>
      </c>
      <c r="E157" s="38"/>
      <c r="F157" s="220" t="s">
        <v>1011</v>
      </c>
      <c r="G157" s="38"/>
      <c r="H157" s="38"/>
      <c r="I157" s="142"/>
      <c r="J157" s="38"/>
      <c r="K157" s="38"/>
      <c r="L157" s="42"/>
      <c r="M157" s="221"/>
      <c r="N157" s="78"/>
      <c r="O157" s="78"/>
      <c r="P157" s="78"/>
      <c r="Q157" s="78"/>
      <c r="R157" s="78"/>
      <c r="S157" s="78"/>
      <c r="T157" s="79"/>
      <c r="AT157" s="16" t="s">
        <v>136</v>
      </c>
      <c r="AU157" s="16" t="s">
        <v>141</v>
      </c>
    </row>
    <row r="158" spans="2:65" s="1" customFormat="1" ht="14.4" customHeight="1">
      <c r="B158" s="37"/>
      <c r="C158" s="207" t="s">
        <v>379</v>
      </c>
      <c r="D158" s="207" t="s">
        <v>129</v>
      </c>
      <c r="E158" s="208" t="s">
        <v>1013</v>
      </c>
      <c r="F158" s="209" t="s">
        <v>1014</v>
      </c>
      <c r="G158" s="210" t="s">
        <v>906</v>
      </c>
      <c r="H158" s="211">
        <v>5</v>
      </c>
      <c r="I158" s="212"/>
      <c r="J158" s="213">
        <f>ROUND(I158*H158,2)</f>
        <v>0</v>
      </c>
      <c r="K158" s="209" t="s">
        <v>1</v>
      </c>
      <c r="L158" s="42"/>
      <c r="M158" s="214" t="s">
        <v>1</v>
      </c>
      <c r="N158" s="215" t="s">
        <v>46</v>
      </c>
      <c r="O158" s="7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16" t="s">
        <v>525</v>
      </c>
      <c r="AT158" s="16" t="s">
        <v>129</v>
      </c>
      <c r="AU158" s="16" t="s">
        <v>141</v>
      </c>
      <c r="AY158" s="16" t="s">
        <v>128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21</v>
      </c>
      <c r="BK158" s="218">
        <f>ROUND(I158*H158,2)</f>
        <v>0</v>
      </c>
      <c r="BL158" s="16" t="s">
        <v>525</v>
      </c>
      <c r="BM158" s="16" t="s">
        <v>1015</v>
      </c>
    </row>
    <row r="159" spans="2:47" s="1" customFormat="1" ht="12">
      <c r="B159" s="37"/>
      <c r="C159" s="38"/>
      <c r="D159" s="219" t="s">
        <v>136</v>
      </c>
      <c r="E159" s="38"/>
      <c r="F159" s="220" t="s">
        <v>1014</v>
      </c>
      <c r="G159" s="38"/>
      <c r="H159" s="38"/>
      <c r="I159" s="142"/>
      <c r="J159" s="38"/>
      <c r="K159" s="38"/>
      <c r="L159" s="42"/>
      <c r="M159" s="221"/>
      <c r="N159" s="78"/>
      <c r="O159" s="78"/>
      <c r="P159" s="78"/>
      <c r="Q159" s="78"/>
      <c r="R159" s="78"/>
      <c r="S159" s="78"/>
      <c r="T159" s="79"/>
      <c r="AT159" s="16" t="s">
        <v>136</v>
      </c>
      <c r="AU159" s="16" t="s">
        <v>141</v>
      </c>
    </row>
    <row r="160" spans="2:65" s="1" customFormat="1" ht="14.4" customHeight="1">
      <c r="B160" s="37"/>
      <c r="C160" s="207" t="s">
        <v>384</v>
      </c>
      <c r="D160" s="207" t="s">
        <v>129</v>
      </c>
      <c r="E160" s="208" t="s">
        <v>1016</v>
      </c>
      <c r="F160" s="209" t="s">
        <v>1017</v>
      </c>
      <c r="G160" s="210" t="s">
        <v>906</v>
      </c>
      <c r="H160" s="211">
        <v>11</v>
      </c>
      <c r="I160" s="212"/>
      <c r="J160" s="213">
        <f>ROUND(I160*H160,2)</f>
        <v>0</v>
      </c>
      <c r="K160" s="209" t="s">
        <v>1</v>
      </c>
      <c r="L160" s="42"/>
      <c r="M160" s="214" t="s">
        <v>1</v>
      </c>
      <c r="N160" s="215" t="s">
        <v>46</v>
      </c>
      <c r="O160" s="78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AR160" s="16" t="s">
        <v>525</v>
      </c>
      <c r="AT160" s="16" t="s">
        <v>129</v>
      </c>
      <c r="AU160" s="16" t="s">
        <v>141</v>
      </c>
      <c r="AY160" s="16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21</v>
      </c>
      <c r="BK160" s="218">
        <f>ROUND(I160*H160,2)</f>
        <v>0</v>
      </c>
      <c r="BL160" s="16" t="s">
        <v>525</v>
      </c>
      <c r="BM160" s="16" t="s">
        <v>1018</v>
      </c>
    </row>
    <row r="161" spans="2:47" s="1" customFormat="1" ht="12">
      <c r="B161" s="37"/>
      <c r="C161" s="38"/>
      <c r="D161" s="219" t="s">
        <v>136</v>
      </c>
      <c r="E161" s="38"/>
      <c r="F161" s="220" t="s">
        <v>1017</v>
      </c>
      <c r="G161" s="38"/>
      <c r="H161" s="38"/>
      <c r="I161" s="142"/>
      <c r="J161" s="38"/>
      <c r="K161" s="38"/>
      <c r="L161" s="42"/>
      <c r="M161" s="221"/>
      <c r="N161" s="78"/>
      <c r="O161" s="78"/>
      <c r="P161" s="78"/>
      <c r="Q161" s="78"/>
      <c r="R161" s="78"/>
      <c r="S161" s="78"/>
      <c r="T161" s="79"/>
      <c r="AT161" s="16" t="s">
        <v>136</v>
      </c>
      <c r="AU161" s="16" t="s">
        <v>141</v>
      </c>
    </row>
    <row r="162" spans="2:65" s="1" customFormat="1" ht="14.4" customHeight="1">
      <c r="B162" s="37"/>
      <c r="C162" s="207" t="s">
        <v>391</v>
      </c>
      <c r="D162" s="207" t="s">
        <v>129</v>
      </c>
      <c r="E162" s="208" t="s">
        <v>1019</v>
      </c>
      <c r="F162" s="209" t="s">
        <v>1020</v>
      </c>
      <c r="G162" s="210" t="s">
        <v>906</v>
      </c>
      <c r="H162" s="211">
        <v>83</v>
      </c>
      <c r="I162" s="212"/>
      <c r="J162" s="213">
        <f>ROUND(I162*H162,2)</f>
        <v>0</v>
      </c>
      <c r="K162" s="209" t="s">
        <v>1</v>
      </c>
      <c r="L162" s="42"/>
      <c r="M162" s="214" t="s">
        <v>1</v>
      </c>
      <c r="N162" s="215" t="s">
        <v>46</v>
      </c>
      <c r="O162" s="78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16" t="s">
        <v>525</v>
      </c>
      <c r="AT162" s="16" t="s">
        <v>129</v>
      </c>
      <c r="AU162" s="16" t="s">
        <v>141</v>
      </c>
      <c r="AY162" s="16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21</v>
      </c>
      <c r="BK162" s="218">
        <f>ROUND(I162*H162,2)</f>
        <v>0</v>
      </c>
      <c r="BL162" s="16" t="s">
        <v>525</v>
      </c>
      <c r="BM162" s="16" t="s">
        <v>1021</v>
      </c>
    </row>
    <row r="163" spans="2:47" s="1" customFormat="1" ht="12">
      <c r="B163" s="37"/>
      <c r="C163" s="38"/>
      <c r="D163" s="219" t="s">
        <v>136</v>
      </c>
      <c r="E163" s="38"/>
      <c r="F163" s="220" t="s">
        <v>1020</v>
      </c>
      <c r="G163" s="38"/>
      <c r="H163" s="38"/>
      <c r="I163" s="142"/>
      <c r="J163" s="38"/>
      <c r="K163" s="38"/>
      <c r="L163" s="42"/>
      <c r="M163" s="222"/>
      <c r="N163" s="223"/>
      <c r="O163" s="223"/>
      <c r="P163" s="223"/>
      <c r="Q163" s="223"/>
      <c r="R163" s="223"/>
      <c r="S163" s="223"/>
      <c r="T163" s="224"/>
      <c r="AT163" s="16" t="s">
        <v>136</v>
      </c>
      <c r="AU163" s="16" t="s">
        <v>141</v>
      </c>
    </row>
    <row r="164" spans="2:12" s="1" customFormat="1" ht="6.95" customHeight="1">
      <c r="B164" s="56"/>
      <c r="C164" s="57"/>
      <c r="D164" s="57"/>
      <c r="E164" s="57"/>
      <c r="F164" s="57"/>
      <c r="G164" s="57"/>
      <c r="H164" s="57"/>
      <c r="I164" s="166"/>
      <c r="J164" s="57"/>
      <c r="K164" s="57"/>
      <c r="L164" s="42"/>
    </row>
  </sheetData>
  <sheetProtection password="CC35" sheet="1" objects="1" scenarios="1" formatColumns="0" formatRows="0" autoFilter="0"/>
  <autoFilter ref="C83:K16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5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98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spans="2:46" ht="24.95" customHeight="1">
      <c r="B4" s="19"/>
      <c r="D4" s="139" t="s">
        <v>102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spans="2:12" ht="12" customHeight="1">
      <c r="B8" s="19"/>
      <c r="D8" s="140" t="s">
        <v>103</v>
      </c>
      <c r="L8" s="19"/>
    </row>
    <row r="9" spans="2:12" s="1" customFormat="1" ht="14.4" customHeight="1">
      <c r="B9" s="42"/>
      <c r="E9" s="141" t="s">
        <v>1022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1023</v>
      </c>
      <c r="I10" s="142"/>
      <c r="L10" s="42"/>
    </row>
    <row r="11" spans="2:12" s="1" customFormat="1" ht="36.95" customHeight="1">
      <c r="B11" s="42"/>
      <c r="E11" s="143" t="s">
        <v>1024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19</v>
      </c>
      <c r="F13" s="16" t="s">
        <v>1</v>
      </c>
      <c r="I13" s="144" t="s">
        <v>20</v>
      </c>
      <c r="J13" s="16" t="s">
        <v>1</v>
      </c>
      <c r="L13" s="42"/>
    </row>
    <row r="14" spans="2:12" s="1" customFormat="1" ht="12" customHeight="1">
      <c r="B14" s="42"/>
      <c r="D14" s="140" t="s">
        <v>22</v>
      </c>
      <c r="F14" s="16" t="s">
        <v>105</v>
      </c>
      <c r="I14" s="144" t="s">
        <v>24</v>
      </c>
      <c r="J14" s="145" t="str">
        <f>'Rekapitulace stavby'!AN8</f>
        <v>24. 5. 2018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28</v>
      </c>
      <c r="I16" s="144" t="s">
        <v>29</v>
      </c>
      <c r="J16" s="16" t="str">
        <f>IF('Rekapitulace stavby'!AN10="","",'Rekapitulace stavby'!AN10)</f>
        <v/>
      </c>
      <c r="L16" s="42"/>
    </row>
    <row r="17" spans="2:12" s="1" customFormat="1" ht="18" customHeight="1">
      <c r="B17" s="42"/>
      <c r="E17" s="16" t="str">
        <f>IF('Rekapitulace stavby'!E11="","",'Rekapitulace stavby'!E11)</f>
        <v>Muzeum Českého lesa</v>
      </c>
      <c r="I17" s="144" t="s">
        <v>31</v>
      </c>
      <c r="J17" s="16" t="str">
        <f>IF('Rekapitulace stavby'!AN11="","",'Rekapitulace stavby'!AN11)</f>
        <v/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32</v>
      </c>
      <c r="I19" s="144" t="s">
        <v>29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31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34</v>
      </c>
      <c r="I22" s="144" t="s">
        <v>29</v>
      </c>
      <c r="J22" s="16" t="str">
        <f>IF('Rekapitulace stavby'!AN16="","",'Rekapitulace stavby'!AN16)</f>
        <v/>
      </c>
      <c r="L22" s="42"/>
    </row>
    <row r="23" spans="2:12" s="1" customFormat="1" ht="18" customHeight="1">
      <c r="B23" s="42"/>
      <c r="E23" s="16" t="str">
        <f>IF('Rekapitulace stavby'!E17="","",'Rekapitulace stavby'!E17)</f>
        <v>Ateliér Soukup Opl Švehla s.r.o.</v>
      </c>
      <c r="I23" s="144" t="s">
        <v>31</v>
      </c>
      <c r="J23" s="16" t="str">
        <f>IF('Rekapitulace stavby'!AN17="","",'Rekapitulace stavby'!AN17)</f>
        <v/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37</v>
      </c>
      <c r="I25" s="144" t="s">
        <v>29</v>
      </c>
      <c r="J25" s="16" t="str">
        <f>IF('Rekapitulace stavby'!AN19="","",'Rekapitulace stavby'!AN19)</f>
        <v/>
      </c>
      <c r="L25" s="42"/>
    </row>
    <row r="26" spans="2:12" s="1" customFormat="1" ht="18" customHeight="1">
      <c r="B26" s="42"/>
      <c r="E26" s="16" t="str">
        <f>IF('Rekapitulace stavby'!E20="","",'Rekapitulace stavby'!E20)</f>
        <v>Tomáš Chlumecký</v>
      </c>
      <c r="I26" s="144" t="s">
        <v>31</v>
      </c>
      <c r="J26" s="16" t="str">
        <f>IF('Rekapitulace stavby'!AN20="","",'Rekapitulace stavby'!AN20)</f>
        <v/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39</v>
      </c>
      <c r="I28" s="142"/>
      <c r="L28" s="42"/>
    </row>
    <row r="29" spans="2:12" s="7" customFormat="1" ht="14.4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41</v>
      </c>
      <c r="I32" s="142"/>
      <c r="J32" s="151">
        <f>ROUND(J93,2)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43</v>
      </c>
      <c r="I34" s="153" t="s">
        <v>42</v>
      </c>
      <c r="J34" s="152" t="s">
        <v>44</v>
      </c>
      <c r="L34" s="42"/>
    </row>
    <row r="35" spans="2:12" s="1" customFormat="1" ht="14.4" customHeight="1">
      <c r="B35" s="42"/>
      <c r="D35" s="140" t="s">
        <v>45</v>
      </c>
      <c r="E35" s="140" t="s">
        <v>46</v>
      </c>
      <c r="F35" s="154">
        <f>ROUND((SUM(BE93:BE173)),2)</f>
        <v>0</v>
      </c>
      <c r="I35" s="155">
        <v>0.21</v>
      </c>
      <c r="J35" s="154">
        <f>ROUND(((SUM(BE93:BE173))*I35),2)</f>
        <v>0</v>
      </c>
      <c r="L35" s="42"/>
    </row>
    <row r="36" spans="2:12" s="1" customFormat="1" ht="14.4" customHeight="1">
      <c r="B36" s="42"/>
      <c r="E36" s="140" t="s">
        <v>47</v>
      </c>
      <c r="F36" s="154">
        <f>ROUND((SUM(BF93:BF173)),2)</f>
        <v>0</v>
      </c>
      <c r="I36" s="155">
        <v>0.15</v>
      </c>
      <c r="J36" s="154">
        <f>ROUND(((SUM(BF93:BF173))*I36),2)</f>
        <v>0</v>
      </c>
      <c r="L36" s="42"/>
    </row>
    <row r="37" spans="2:12" s="1" customFormat="1" ht="14.4" customHeight="1" hidden="1">
      <c r="B37" s="42"/>
      <c r="E37" s="140" t="s">
        <v>48</v>
      </c>
      <c r="F37" s="154">
        <f>ROUND((SUM(BG93:BG173)),2)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49</v>
      </c>
      <c r="F38" s="154">
        <f>ROUND((SUM(BH93:BH173)),2)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50</v>
      </c>
      <c r="F39" s="154">
        <f>ROUND((SUM(BI93:BI173)),2)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51</v>
      </c>
      <c r="E41" s="158"/>
      <c r="F41" s="158"/>
      <c r="G41" s="159" t="s">
        <v>52</v>
      </c>
      <c r="H41" s="160" t="s">
        <v>53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106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4.4" customHeight="1">
      <c r="B50" s="37"/>
      <c r="C50" s="38"/>
      <c r="D50" s="38"/>
      <c r="E50" s="170" t="str">
        <f>E7</f>
        <v xml:space="preserve">Stavební úpravy křížové chodby,  Muzeum Českého lesa, Tachov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103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4.4" customHeight="1">
      <c r="B52" s="37"/>
      <c r="C52" s="38"/>
      <c r="D52" s="38"/>
      <c r="E52" s="170" t="s">
        <v>1022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1023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4.4" customHeight="1">
      <c r="B54" s="37"/>
      <c r="C54" s="38"/>
      <c r="D54" s="38"/>
      <c r="E54" s="63" t="str">
        <f>E11</f>
        <v xml:space="preserve">04.1 - CCTV + Strukturovaná kabeláž 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22</v>
      </c>
      <c r="D56" s="38"/>
      <c r="E56" s="38"/>
      <c r="F56" s="26" t="str">
        <f>F14</f>
        <v xml:space="preserve"> </v>
      </c>
      <c r="G56" s="38"/>
      <c r="H56" s="38"/>
      <c r="I56" s="144" t="s">
        <v>24</v>
      </c>
      <c r="J56" s="66" t="str">
        <f>IF(J14="","",J14)</f>
        <v>24. 5. 2018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22.8" customHeight="1">
      <c r="B58" s="37"/>
      <c r="C58" s="31" t="s">
        <v>28</v>
      </c>
      <c r="D58" s="38"/>
      <c r="E58" s="38"/>
      <c r="F58" s="26" t="str">
        <f>E17</f>
        <v>Muzeum Českého lesa</v>
      </c>
      <c r="G58" s="38"/>
      <c r="H58" s="38"/>
      <c r="I58" s="144" t="s">
        <v>34</v>
      </c>
      <c r="J58" s="35" t="str">
        <f>E23</f>
        <v>Ateliér Soukup Opl Švehla s.r.o.</v>
      </c>
      <c r="K58" s="38"/>
      <c r="L58" s="42"/>
    </row>
    <row r="59" spans="2:12" s="1" customFormat="1" ht="12.6" customHeight="1">
      <c r="B59" s="37"/>
      <c r="C59" s="31" t="s">
        <v>32</v>
      </c>
      <c r="D59" s="38"/>
      <c r="E59" s="38"/>
      <c r="F59" s="26" t="str">
        <f>IF(E20="","",E20)</f>
        <v>Vyplň údaj</v>
      </c>
      <c r="G59" s="38"/>
      <c r="H59" s="38"/>
      <c r="I59" s="144" t="s">
        <v>37</v>
      </c>
      <c r="J59" s="35" t="str">
        <f>E26</f>
        <v>Tomáš Chlumecký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107</v>
      </c>
      <c r="D61" s="172"/>
      <c r="E61" s="172"/>
      <c r="F61" s="172"/>
      <c r="G61" s="172"/>
      <c r="H61" s="172"/>
      <c r="I61" s="173"/>
      <c r="J61" s="174" t="s">
        <v>108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109</v>
      </c>
      <c r="D63" s="38"/>
      <c r="E63" s="38"/>
      <c r="F63" s="38"/>
      <c r="G63" s="38"/>
      <c r="H63" s="38"/>
      <c r="I63" s="142"/>
      <c r="J63" s="97">
        <f>J93</f>
        <v>0</v>
      </c>
      <c r="K63" s="38"/>
      <c r="L63" s="42"/>
      <c r="AU63" s="16" t="s">
        <v>110</v>
      </c>
    </row>
    <row r="64" spans="2:12" s="8" customFormat="1" ht="24.95" customHeight="1">
      <c r="B64" s="176"/>
      <c r="C64" s="177"/>
      <c r="D64" s="178" t="s">
        <v>895</v>
      </c>
      <c r="E64" s="179"/>
      <c r="F64" s="179"/>
      <c r="G64" s="179"/>
      <c r="H64" s="179"/>
      <c r="I64" s="180"/>
      <c r="J64" s="181">
        <f>J94</f>
        <v>0</v>
      </c>
      <c r="K64" s="177"/>
      <c r="L64" s="182"/>
    </row>
    <row r="65" spans="2:12" s="11" customFormat="1" ht="19.9" customHeight="1">
      <c r="B65" s="225"/>
      <c r="C65" s="121"/>
      <c r="D65" s="226" t="s">
        <v>896</v>
      </c>
      <c r="E65" s="227"/>
      <c r="F65" s="227"/>
      <c r="G65" s="227"/>
      <c r="H65" s="227"/>
      <c r="I65" s="228"/>
      <c r="J65" s="229">
        <f>J95</f>
        <v>0</v>
      </c>
      <c r="K65" s="121"/>
      <c r="L65" s="230"/>
    </row>
    <row r="66" spans="2:12" s="11" customFormat="1" ht="14.85" customHeight="1">
      <c r="B66" s="225"/>
      <c r="C66" s="121"/>
      <c r="D66" s="226" t="s">
        <v>1025</v>
      </c>
      <c r="E66" s="227"/>
      <c r="F66" s="227"/>
      <c r="G66" s="227"/>
      <c r="H66" s="227"/>
      <c r="I66" s="228"/>
      <c r="J66" s="229">
        <f>J96</f>
        <v>0</v>
      </c>
      <c r="K66" s="121"/>
      <c r="L66" s="230"/>
    </row>
    <row r="67" spans="2:12" s="11" customFormat="1" ht="14.85" customHeight="1">
      <c r="B67" s="225"/>
      <c r="C67" s="121"/>
      <c r="D67" s="226" t="s">
        <v>1026</v>
      </c>
      <c r="E67" s="227"/>
      <c r="F67" s="227"/>
      <c r="G67" s="227"/>
      <c r="H67" s="227"/>
      <c r="I67" s="228"/>
      <c r="J67" s="229">
        <f>J115</f>
        <v>0</v>
      </c>
      <c r="K67" s="121"/>
      <c r="L67" s="230"/>
    </row>
    <row r="68" spans="2:12" s="11" customFormat="1" ht="14.85" customHeight="1">
      <c r="B68" s="225"/>
      <c r="C68" s="121"/>
      <c r="D68" s="226" t="s">
        <v>1027</v>
      </c>
      <c r="E68" s="227"/>
      <c r="F68" s="227"/>
      <c r="G68" s="227"/>
      <c r="H68" s="227"/>
      <c r="I68" s="228"/>
      <c r="J68" s="229">
        <f>J122</f>
        <v>0</v>
      </c>
      <c r="K68" s="121"/>
      <c r="L68" s="230"/>
    </row>
    <row r="69" spans="2:12" s="11" customFormat="1" ht="14.85" customHeight="1">
      <c r="B69" s="225"/>
      <c r="C69" s="121"/>
      <c r="D69" s="226" t="s">
        <v>1028</v>
      </c>
      <c r="E69" s="227"/>
      <c r="F69" s="227"/>
      <c r="G69" s="227"/>
      <c r="H69" s="227"/>
      <c r="I69" s="228"/>
      <c r="J69" s="229">
        <f>J127</f>
        <v>0</v>
      </c>
      <c r="K69" s="121"/>
      <c r="L69" s="230"/>
    </row>
    <row r="70" spans="2:12" s="11" customFormat="1" ht="14.85" customHeight="1">
      <c r="B70" s="225"/>
      <c r="C70" s="121"/>
      <c r="D70" s="226" t="s">
        <v>1029</v>
      </c>
      <c r="E70" s="227"/>
      <c r="F70" s="227"/>
      <c r="G70" s="227"/>
      <c r="H70" s="227"/>
      <c r="I70" s="228"/>
      <c r="J70" s="229">
        <f>J134</f>
        <v>0</v>
      </c>
      <c r="K70" s="121"/>
      <c r="L70" s="230"/>
    </row>
    <row r="71" spans="2:12" s="11" customFormat="1" ht="14.85" customHeight="1">
      <c r="B71" s="225"/>
      <c r="C71" s="121"/>
      <c r="D71" s="226" t="s">
        <v>1030</v>
      </c>
      <c r="E71" s="227"/>
      <c r="F71" s="227"/>
      <c r="G71" s="227"/>
      <c r="H71" s="227"/>
      <c r="I71" s="228"/>
      <c r="J71" s="229">
        <f>J153</f>
        <v>0</v>
      </c>
      <c r="K71" s="121"/>
      <c r="L71" s="230"/>
    </row>
    <row r="72" spans="2:12" s="1" customFormat="1" ht="21.8" customHeight="1">
      <c r="B72" s="37"/>
      <c r="C72" s="38"/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66"/>
      <c r="J73" s="57"/>
      <c r="K73" s="57"/>
      <c r="L73" s="42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69"/>
      <c r="J77" s="59"/>
      <c r="K77" s="59"/>
      <c r="L77" s="42"/>
    </row>
    <row r="78" spans="2:12" s="1" customFormat="1" ht="24.95" customHeight="1">
      <c r="B78" s="37"/>
      <c r="C78" s="22" t="s">
        <v>112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6.95" customHeight="1">
      <c r="B79" s="37"/>
      <c r="C79" s="38"/>
      <c r="D79" s="38"/>
      <c r="E79" s="38"/>
      <c r="F79" s="38"/>
      <c r="G79" s="38"/>
      <c r="H79" s="38"/>
      <c r="I79" s="142"/>
      <c r="J79" s="38"/>
      <c r="K79" s="38"/>
      <c r="L79" s="42"/>
    </row>
    <row r="80" spans="2:12" s="1" customFormat="1" ht="12" customHeight="1">
      <c r="B80" s="37"/>
      <c r="C80" s="31" t="s">
        <v>16</v>
      </c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4.4" customHeight="1">
      <c r="B81" s="37"/>
      <c r="C81" s="38"/>
      <c r="D81" s="38"/>
      <c r="E81" s="170" t="str">
        <f>E7</f>
        <v xml:space="preserve">Stavební úpravy křížové chodby,  Muzeum Českého lesa, Tachov</v>
      </c>
      <c r="F81" s="31"/>
      <c r="G81" s="31"/>
      <c r="H81" s="31"/>
      <c r="I81" s="142"/>
      <c r="J81" s="38"/>
      <c r="K81" s="38"/>
      <c r="L81" s="42"/>
    </row>
    <row r="82" spans="2:12" ht="12" customHeight="1">
      <c r="B82" s="20"/>
      <c r="C82" s="31" t="s">
        <v>103</v>
      </c>
      <c r="D82" s="21"/>
      <c r="E82" s="21"/>
      <c r="F82" s="21"/>
      <c r="G82" s="21"/>
      <c r="H82" s="21"/>
      <c r="I82" s="135"/>
      <c r="J82" s="21"/>
      <c r="K82" s="21"/>
      <c r="L82" s="19"/>
    </row>
    <row r="83" spans="2:12" s="1" customFormat="1" ht="14.4" customHeight="1">
      <c r="B83" s="37"/>
      <c r="C83" s="38"/>
      <c r="D83" s="38"/>
      <c r="E83" s="170" t="s">
        <v>1022</v>
      </c>
      <c r="F83" s="38"/>
      <c r="G83" s="38"/>
      <c r="H83" s="38"/>
      <c r="I83" s="142"/>
      <c r="J83" s="38"/>
      <c r="K83" s="38"/>
      <c r="L83" s="42"/>
    </row>
    <row r="84" spans="2:12" s="1" customFormat="1" ht="12" customHeight="1">
      <c r="B84" s="37"/>
      <c r="C84" s="31" t="s">
        <v>1023</v>
      </c>
      <c r="D84" s="38"/>
      <c r="E84" s="38"/>
      <c r="F84" s="38"/>
      <c r="G84" s="38"/>
      <c r="H84" s="38"/>
      <c r="I84" s="142"/>
      <c r="J84" s="38"/>
      <c r="K84" s="38"/>
      <c r="L84" s="42"/>
    </row>
    <row r="85" spans="2:12" s="1" customFormat="1" ht="14.4" customHeight="1">
      <c r="B85" s="37"/>
      <c r="C85" s="38"/>
      <c r="D85" s="38"/>
      <c r="E85" s="63" t="str">
        <f>E11</f>
        <v xml:space="preserve">04.1 - CCTV + Strukturovaná kabeláž </v>
      </c>
      <c r="F85" s="38"/>
      <c r="G85" s="38"/>
      <c r="H85" s="38"/>
      <c r="I85" s="142"/>
      <c r="J85" s="38"/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42"/>
      <c r="J86" s="38"/>
      <c r="K86" s="38"/>
      <c r="L86" s="42"/>
    </row>
    <row r="87" spans="2:12" s="1" customFormat="1" ht="12" customHeight="1">
      <c r="B87" s="37"/>
      <c r="C87" s="31" t="s">
        <v>22</v>
      </c>
      <c r="D87" s="38"/>
      <c r="E87" s="38"/>
      <c r="F87" s="26" t="str">
        <f>F14</f>
        <v xml:space="preserve"> </v>
      </c>
      <c r="G87" s="38"/>
      <c r="H87" s="38"/>
      <c r="I87" s="144" t="s">
        <v>24</v>
      </c>
      <c r="J87" s="66" t="str">
        <f>IF(J14="","",J14)</f>
        <v>24. 5. 2018</v>
      </c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42"/>
    </row>
    <row r="89" spans="2:12" s="1" customFormat="1" ht="22.8" customHeight="1">
      <c r="B89" s="37"/>
      <c r="C89" s="31" t="s">
        <v>28</v>
      </c>
      <c r="D89" s="38"/>
      <c r="E89" s="38"/>
      <c r="F89" s="26" t="str">
        <f>E17</f>
        <v>Muzeum Českého lesa</v>
      </c>
      <c r="G89" s="38"/>
      <c r="H89" s="38"/>
      <c r="I89" s="144" t="s">
        <v>34</v>
      </c>
      <c r="J89" s="35" t="str">
        <f>E23</f>
        <v>Ateliér Soukup Opl Švehla s.r.o.</v>
      </c>
      <c r="K89" s="38"/>
      <c r="L89" s="42"/>
    </row>
    <row r="90" spans="2:12" s="1" customFormat="1" ht="12.6" customHeight="1">
      <c r="B90" s="37"/>
      <c r="C90" s="31" t="s">
        <v>32</v>
      </c>
      <c r="D90" s="38"/>
      <c r="E90" s="38"/>
      <c r="F90" s="26" t="str">
        <f>IF(E20="","",E20)</f>
        <v>Vyplň údaj</v>
      </c>
      <c r="G90" s="38"/>
      <c r="H90" s="38"/>
      <c r="I90" s="144" t="s">
        <v>37</v>
      </c>
      <c r="J90" s="35" t="str">
        <f>E26</f>
        <v>Tomáš Chlumecký</v>
      </c>
      <c r="K90" s="38"/>
      <c r="L90" s="42"/>
    </row>
    <row r="91" spans="2:12" s="1" customFormat="1" ht="10.3" customHeight="1">
      <c r="B91" s="37"/>
      <c r="C91" s="38"/>
      <c r="D91" s="38"/>
      <c r="E91" s="38"/>
      <c r="F91" s="38"/>
      <c r="G91" s="38"/>
      <c r="H91" s="38"/>
      <c r="I91" s="142"/>
      <c r="J91" s="38"/>
      <c r="K91" s="38"/>
      <c r="L91" s="42"/>
    </row>
    <row r="92" spans="2:20" s="9" customFormat="1" ht="29.25" customHeight="1">
      <c r="B92" s="183"/>
      <c r="C92" s="184" t="s">
        <v>113</v>
      </c>
      <c r="D92" s="185" t="s">
        <v>60</v>
      </c>
      <c r="E92" s="185" t="s">
        <v>56</v>
      </c>
      <c r="F92" s="185" t="s">
        <v>57</v>
      </c>
      <c r="G92" s="185" t="s">
        <v>114</v>
      </c>
      <c r="H92" s="185" t="s">
        <v>115</v>
      </c>
      <c r="I92" s="186" t="s">
        <v>116</v>
      </c>
      <c r="J92" s="185" t="s">
        <v>108</v>
      </c>
      <c r="K92" s="187" t="s">
        <v>117</v>
      </c>
      <c r="L92" s="188"/>
      <c r="M92" s="87" t="s">
        <v>1</v>
      </c>
      <c r="N92" s="88" t="s">
        <v>45</v>
      </c>
      <c r="O92" s="88" t="s">
        <v>118</v>
      </c>
      <c r="P92" s="88" t="s">
        <v>119</v>
      </c>
      <c r="Q92" s="88" t="s">
        <v>120</v>
      </c>
      <c r="R92" s="88" t="s">
        <v>121</v>
      </c>
      <c r="S92" s="88" t="s">
        <v>122</v>
      </c>
      <c r="T92" s="89" t="s">
        <v>123</v>
      </c>
    </row>
    <row r="93" spans="2:63" s="1" customFormat="1" ht="22.8" customHeight="1">
      <c r="B93" s="37"/>
      <c r="C93" s="94" t="s">
        <v>124</v>
      </c>
      <c r="D93" s="38"/>
      <c r="E93" s="38"/>
      <c r="F93" s="38"/>
      <c r="G93" s="38"/>
      <c r="H93" s="38"/>
      <c r="I93" s="142"/>
      <c r="J93" s="189">
        <f>BK93</f>
        <v>0</v>
      </c>
      <c r="K93" s="38"/>
      <c r="L93" s="42"/>
      <c r="M93" s="90"/>
      <c r="N93" s="91"/>
      <c r="O93" s="91"/>
      <c r="P93" s="190">
        <f>P94</f>
        <v>0</v>
      </c>
      <c r="Q93" s="91"/>
      <c r="R93" s="190">
        <f>R94</f>
        <v>0</v>
      </c>
      <c r="S93" s="91"/>
      <c r="T93" s="191">
        <f>T94</f>
        <v>0</v>
      </c>
      <c r="AT93" s="16" t="s">
        <v>74</v>
      </c>
      <c r="AU93" s="16" t="s">
        <v>110</v>
      </c>
      <c r="BK93" s="192">
        <f>BK94</f>
        <v>0</v>
      </c>
    </row>
    <row r="94" spans="2:63" s="10" customFormat="1" ht="25.9" customHeight="1">
      <c r="B94" s="193"/>
      <c r="C94" s="194"/>
      <c r="D94" s="195" t="s">
        <v>74</v>
      </c>
      <c r="E94" s="196" t="s">
        <v>222</v>
      </c>
      <c r="F94" s="196" t="s">
        <v>900</v>
      </c>
      <c r="G94" s="194"/>
      <c r="H94" s="194"/>
      <c r="I94" s="197"/>
      <c r="J94" s="198">
        <f>BK94</f>
        <v>0</v>
      </c>
      <c r="K94" s="194"/>
      <c r="L94" s="199"/>
      <c r="M94" s="200"/>
      <c r="N94" s="201"/>
      <c r="O94" s="201"/>
      <c r="P94" s="202">
        <f>P95</f>
        <v>0</v>
      </c>
      <c r="Q94" s="201"/>
      <c r="R94" s="202">
        <f>R95</f>
        <v>0</v>
      </c>
      <c r="S94" s="201"/>
      <c r="T94" s="203">
        <f>T95</f>
        <v>0</v>
      </c>
      <c r="AR94" s="204" t="s">
        <v>141</v>
      </c>
      <c r="AT94" s="205" t="s">
        <v>74</v>
      </c>
      <c r="AU94" s="205" t="s">
        <v>75</v>
      </c>
      <c r="AY94" s="204" t="s">
        <v>128</v>
      </c>
      <c r="BK94" s="206">
        <f>BK95</f>
        <v>0</v>
      </c>
    </row>
    <row r="95" spans="2:63" s="10" customFormat="1" ht="22.8" customHeight="1">
      <c r="B95" s="193"/>
      <c r="C95" s="194"/>
      <c r="D95" s="195" t="s">
        <v>74</v>
      </c>
      <c r="E95" s="231" t="s">
        <v>901</v>
      </c>
      <c r="F95" s="231" t="s">
        <v>902</v>
      </c>
      <c r="G95" s="194"/>
      <c r="H95" s="194"/>
      <c r="I95" s="197"/>
      <c r="J95" s="232">
        <f>BK95</f>
        <v>0</v>
      </c>
      <c r="K95" s="194"/>
      <c r="L95" s="199"/>
      <c r="M95" s="200"/>
      <c r="N95" s="201"/>
      <c r="O95" s="201"/>
      <c r="P95" s="202">
        <f>P96+P115+P122+P127+P134+P153</f>
        <v>0</v>
      </c>
      <c r="Q95" s="201"/>
      <c r="R95" s="202">
        <f>R96+R115+R122+R127+R134+R153</f>
        <v>0</v>
      </c>
      <c r="S95" s="201"/>
      <c r="T95" s="203">
        <f>T96+T115+T122+T127+T134+T153</f>
        <v>0</v>
      </c>
      <c r="AR95" s="204" t="s">
        <v>141</v>
      </c>
      <c r="AT95" s="205" t="s">
        <v>74</v>
      </c>
      <c r="AU95" s="205" t="s">
        <v>21</v>
      </c>
      <c r="AY95" s="204" t="s">
        <v>128</v>
      </c>
      <c r="BK95" s="206">
        <f>BK96+BK115+BK122+BK127+BK134+BK153</f>
        <v>0</v>
      </c>
    </row>
    <row r="96" spans="2:63" s="10" customFormat="1" ht="20.85" customHeight="1">
      <c r="B96" s="193"/>
      <c r="C96" s="194"/>
      <c r="D96" s="195" t="s">
        <v>74</v>
      </c>
      <c r="E96" s="231" t="s">
        <v>1031</v>
      </c>
      <c r="F96" s="231" t="s">
        <v>1032</v>
      </c>
      <c r="G96" s="194"/>
      <c r="H96" s="194"/>
      <c r="I96" s="197"/>
      <c r="J96" s="232">
        <f>BK96</f>
        <v>0</v>
      </c>
      <c r="K96" s="194"/>
      <c r="L96" s="199"/>
      <c r="M96" s="200"/>
      <c r="N96" s="201"/>
      <c r="O96" s="201"/>
      <c r="P96" s="202">
        <f>SUM(P97:P114)</f>
        <v>0</v>
      </c>
      <c r="Q96" s="201"/>
      <c r="R96" s="202">
        <f>SUM(R97:R114)</f>
        <v>0</v>
      </c>
      <c r="S96" s="201"/>
      <c r="T96" s="203">
        <f>SUM(T97:T114)</f>
        <v>0</v>
      </c>
      <c r="AR96" s="204" t="s">
        <v>21</v>
      </c>
      <c r="AT96" s="205" t="s">
        <v>74</v>
      </c>
      <c r="AU96" s="205" t="s">
        <v>84</v>
      </c>
      <c r="AY96" s="204" t="s">
        <v>128</v>
      </c>
      <c r="BK96" s="206">
        <f>SUM(BK97:BK114)</f>
        <v>0</v>
      </c>
    </row>
    <row r="97" spans="2:65" s="1" customFormat="1" ht="14.4" customHeight="1">
      <c r="B97" s="37"/>
      <c r="C97" s="207" t="s">
        <v>21</v>
      </c>
      <c r="D97" s="207" t="s">
        <v>129</v>
      </c>
      <c r="E97" s="208" t="s">
        <v>1033</v>
      </c>
      <c r="F97" s="209" t="s">
        <v>1034</v>
      </c>
      <c r="G97" s="210" t="s">
        <v>906</v>
      </c>
      <c r="H97" s="211">
        <v>1</v>
      </c>
      <c r="I97" s="212"/>
      <c r="J97" s="213">
        <f>ROUND(I97*H97,2)</f>
        <v>0</v>
      </c>
      <c r="K97" s="209" t="s">
        <v>1</v>
      </c>
      <c r="L97" s="42"/>
      <c r="M97" s="214" t="s">
        <v>1</v>
      </c>
      <c r="N97" s="215" t="s">
        <v>46</v>
      </c>
      <c r="O97" s="78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AR97" s="16" t="s">
        <v>525</v>
      </c>
      <c r="AT97" s="16" t="s">
        <v>129</v>
      </c>
      <c r="AU97" s="16" t="s">
        <v>141</v>
      </c>
      <c r="AY97" s="16" t="s">
        <v>128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6" t="s">
        <v>21</v>
      </c>
      <c r="BK97" s="218">
        <f>ROUND(I97*H97,2)</f>
        <v>0</v>
      </c>
      <c r="BL97" s="16" t="s">
        <v>525</v>
      </c>
      <c r="BM97" s="16" t="s">
        <v>84</v>
      </c>
    </row>
    <row r="98" spans="2:47" s="1" customFormat="1" ht="12">
      <c r="B98" s="37"/>
      <c r="C98" s="38"/>
      <c r="D98" s="219" t="s">
        <v>136</v>
      </c>
      <c r="E98" s="38"/>
      <c r="F98" s="220" t="s">
        <v>1034</v>
      </c>
      <c r="G98" s="38"/>
      <c r="H98" s="38"/>
      <c r="I98" s="142"/>
      <c r="J98" s="38"/>
      <c r="K98" s="38"/>
      <c r="L98" s="42"/>
      <c r="M98" s="221"/>
      <c r="N98" s="78"/>
      <c r="O98" s="78"/>
      <c r="P98" s="78"/>
      <c r="Q98" s="78"/>
      <c r="R98" s="78"/>
      <c r="S98" s="78"/>
      <c r="T98" s="79"/>
      <c r="AT98" s="16" t="s">
        <v>136</v>
      </c>
      <c r="AU98" s="16" t="s">
        <v>141</v>
      </c>
    </row>
    <row r="99" spans="2:65" s="1" customFormat="1" ht="14.4" customHeight="1">
      <c r="B99" s="37"/>
      <c r="C99" s="207" t="s">
        <v>84</v>
      </c>
      <c r="D99" s="207" t="s">
        <v>129</v>
      </c>
      <c r="E99" s="208" t="s">
        <v>1035</v>
      </c>
      <c r="F99" s="209" t="s">
        <v>1036</v>
      </c>
      <c r="G99" s="210" t="s">
        <v>906</v>
      </c>
      <c r="H99" s="211">
        <v>2</v>
      </c>
      <c r="I99" s="212"/>
      <c r="J99" s="213">
        <f>ROUND(I99*H99,2)</f>
        <v>0</v>
      </c>
      <c r="K99" s="209" t="s">
        <v>1</v>
      </c>
      <c r="L99" s="42"/>
      <c r="M99" s="214" t="s">
        <v>1</v>
      </c>
      <c r="N99" s="215" t="s">
        <v>46</v>
      </c>
      <c r="O99" s="78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AR99" s="16" t="s">
        <v>525</v>
      </c>
      <c r="AT99" s="16" t="s">
        <v>129</v>
      </c>
      <c r="AU99" s="16" t="s">
        <v>141</v>
      </c>
      <c r="AY99" s="16" t="s">
        <v>128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6" t="s">
        <v>21</v>
      </c>
      <c r="BK99" s="218">
        <f>ROUND(I99*H99,2)</f>
        <v>0</v>
      </c>
      <c r="BL99" s="16" t="s">
        <v>525</v>
      </c>
      <c r="BM99" s="16" t="s">
        <v>145</v>
      </c>
    </row>
    <row r="100" spans="2:47" s="1" customFormat="1" ht="12">
      <c r="B100" s="37"/>
      <c r="C100" s="38"/>
      <c r="D100" s="219" t="s">
        <v>136</v>
      </c>
      <c r="E100" s="38"/>
      <c r="F100" s="220" t="s">
        <v>1036</v>
      </c>
      <c r="G100" s="38"/>
      <c r="H100" s="38"/>
      <c r="I100" s="142"/>
      <c r="J100" s="38"/>
      <c r="K100" s="38"/>
      <c r="L100" s="42"/>
      <c r="M100" s="221"/>
      <c r="N100" s="78"/>
      <c r="O100" s="78"/>
      <c r="P100" s="78"/>
      <c r="Q100" s="78"/>
      <c r="R100" s="78"/>
      <c r="S100" s="78"/>
      <c r="T100" s="79"/>
      <c r="AT100" s="16" t="s">
        <v>136</v>
      </c>
      <c r="AU100" s="16" t="s">
        <v>141</v>
      </c>
    </row>
    <row r="101" spans="2:65" s="1" customFormat="1" ht="14.4" customHeight="1">
      <c r="B101" s="37"/>
      <c r="C101" s="207" t="s">
        <v>141</v>
      </c>
      <c r="D101" s="207" t="s">
        <v>129</v>
      </c>
      <c r="E101" s="208" t="s">
        <v>1037</v>
      </c>
      <c r="F101" s="209" t="s">
        <v>1038</v>
      </c>
      <c r="G101" s="210" t="s">
        <v>906</v>
      </c>
      <c r="H101" s="211">
        <v>1</v>
      </c>
      <c r="I101" s="212"/>
      <c r="J101" s="213">
        <f>ROUND(I101*H101,2)</f>
        <v>0</v>
      </c>
      <c r="K101" s="209" t="s">
        <v>1</v>
      </c>
      <c r="L101" s="42"/>
      <c r="M101" s="214" t="s">
        <v>1</v>
      </c>
      <c r="N101" s="215" t="s">
        <v>46</v>
      </c>
      <c r="O101" s="78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AR101" s="16" t="s">
        <v>525</v>
      </c>
      <c r="AT101" s="16" t="s">
        <v>129</v>
      </c>
      <c r="AU101" s="16" t="s">
        <v>141</v>
      </c>
      <c r="AY101" s="16" t="s">
        <v>128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21</v>
      </c>
      <c r="BK101" s="218">
        <f>ROUND(I101*H101,2)</f>
        <v>0</v>
      </c>
      <c r="BL101" s="16" t="s">
        <v>525</v>
      </c>
      <c r="BM101" s="16" t="s">
        <v>152</v>
      </c>
    </row>
    <row r="102" spans="2:47" s="1" customFormat="1" ht="12">
      <c r="B102" s="37"/>
      <c r="C102" s="38"/>
      <c r="D102" s="219" t="s">
        <v>136</v>
      </c>
      <c r="E102" s="38"/>
      <c r="F102" s="220" t="s">
        <v>1038</v>
      </c>
      <c r="G102" s="38"/>
      <c r="H102" s="38"/>
      <c r="I102" s="142"/>
      <c r="J102" s="38"/>
      <c r="K102" s="38"/>
      <c r="L102" s="42"/>
      <c r="M102" s="221"/>
      <c r="N102" s="78"/>
      <c r="O102" s="78"/>
      <c r="P102" s="78"/>
      <c r="Q102" s="78"/>
      <c r="R102" s="78"/>
      <c r="S102" s="78"/>
      <c r="T102" s="79"/>
      <c r="AT102" s="16" t="s">
        <v>136</v>
      </c>
      <c r="AU102" s="16" t="s">
        <v>141</v>
      </c>
    </row>
    <row r="103" spans="2:65" s="1" customFormat="1" ht="14.4" customHeight="1">
      <c r="B103" s="37"/>
      <c r="C103" s="207" t="s">
        <v>145</v>
      </c>
      <c r="D103" s="207" t="s">
        <v>129</v>
      </c>
      <c r="E103" s="208" t="s">
        <v>1039</v>
      </c>
      <c r="F103" s="209" t="s">
        <v>1040</v>
      </c>
      <c r="G103" s="210" t="s">
        <v>906</v>
      </c>
      <c r="H103" s="211">
        <v>1</v>
      </c>
      <c r="I103" s="212"/>
      <c r="J103" s="213">
        <f>ROUND(I103*H103,2)</f>
        <v>0</v>
      </c>
      <c r="K103" s="209" t="s">
        <v>1</v>
      </c>
      <c r="L103" s="42"/>
      <c r="M103" s="214" t="s">
        <v>1</v>
      </c>
      <c r="N103" s="215" t="s">
        <v>46</v>
      </c>
      <c r="O103" s="78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AR103" s="16" t="s">
        <v>525</v>
      </c>
      <c r="AT103" s="16" t="s">
        <v>129</v>
      </c>
      <c r="AU103" s="16" t="s">
        <v>141</v>
      </c>
      <c r="AY103" s="16" t="s">
        <v>128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21</v>
      </c>
      <c r="BK103" s="218">
        <f>ROUND(I103*H103,2)</f>
        <v>0</v>
      </c>
      <c r="BL103" s="16" t="s">
        <v>525</v>
      </c>
      <c r="BM103" s="16" t="s">
        <v>161</v>
      </c>
    </row>
    <row r="104" spans="2:47" s="1" customFormat="1" ht="12">
      <c r="B104" s="37"/>
      <c r="C104" s="38"/>
      <c r="D104" s="219" t="s">
        <v>136</v>
      </c>
      <c r="E104" s="38"/>
      <c r="F104" s="220" t="s">
        <v>1040</v>
      </c>
      <c r="G104" s="38"/>
      <c r="H104" s="38"/>
      <c r="I104" s="142"/>
      <c r="J104" s="38"/>
      <c r="K104" s="38"/>
      <c r="L104" s="42"/>
      <c r="M104" s="221"/>
      <c r="N104" s="78"/>
      <c r="O104" s="78"/>
      <c r="P104" s="78"/>
      <c r="Q104" s="78"/>
      <c r="R104" s="78"/>
      <c r="S104" s="78"/>
      <c r="T104" s="79"/>
      <c r="AT104" s="16" t="s">
        <v>136</v>
      </c>
      <c r="AU104" s="16" t="s">
        <v>141</v>
      </c>
    </row>
    <row r="105" spans="2:65" s="1" customFormat="1" ht="14.4" customHeight="1">
      <c r="B105" s="37"/>
      <c r="C105" s="207" t="s">
        <v>127</v>
      </c>
      <c r="D105" s="207" t="s">
        <v>129</v>
      </c>
      <c r="E105" s="208" t="s">
        <v>1041</v>
      </c>
      <c r="F105" s="209" t="s">
        <v>1042</v>
      </c>
      <c r="G105" s="210" t="s">
        <v>906</v>
      </c>
      <c r="H105" s="211">
        <v>3</v>
      </c>
      <c r="I105" s="212"/>
      <c r="J105" s="213">
        <f>ROUND(I105*H105,2)</f>
        <v>0</v>
      </c>
      <c r="K105" s="209" t="s">
        <v>1</v>
      </c>
      <c r="L105" s="42"/>
      <c r="M105" s="214" t="s">
        <v>1</v>
      </c>
      <c r="N105" s="215" t="s">
        <v>46</v>
      </c>
      <c r="O105" s="78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AR105" s="16" t="s">
        <v>525</v>
      </c>
      <c r="AT105" s="16" t="s">
        <v>129</v>
      </c>
      <c r="AU105" s="16" t="s">
        <v>141</v>
      </c>
      <c r="AY105" s="16" t="s">
        <v>128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21</v>
      </c>
      <c r="BK105" s="218">
        <f>ROUND(I105*H105,2)</f>
        <v>0</v>
      </c>
      <c r="BL105" s="16" t="s">
        <v>525</v>
      </c>
      <c r="BM105" s="16" t="s">
        <v>26</v>
      </c>
    </row>
    <row r="106" spans="2:47" s="1" customFormat="1" ht="12">
      <c r="B106" s="37"/>
      <c r="C106" s="38"/>
      <c r="D106" s="219" t="s">
        <v>136</v>
      </c>
      <c r="E106" s="38"/>
      <c r="F106" s="220" t="s">
        <v>1042</v>
      </c>
      <c r="G106" s="38"/>
      <c r="H106" s="38"/>
      <c r="I106" s="142"/>
      <c r="J106" s="38"/>
      <c r="K106" s="38"/>
      <c r="L106" s="42"/>
      <c r="M106" s="221"/>
      <c r="N106" s="78"/>
      <c r="O106" s="78"/>
      <c r="P106" s="78"/>
      <c r="Q106" s="78"/>
      <c r="R106" s="78"/>
      <c r="S106" s="78"/>
      <c r="T106" s="79"/>
      <c r="AT106" s="16" t="s">
        <v>136</v>
      </c>
      <c r="AU106" s="16" t="s">
        <v>141</v>
      </c>
    </row>
    <row r="107" spans="2:65" s="1" customFormat="1" ht="14.4" customHeight="1">
      <c r="B107" s="37"/>
      <c r="C107" s="207" t="s">
        <v>152</v>
      </c>
      <c r="D107" s="207" t="s">
        <v>129</v>
      </c>
      <c r="E107" s="208" t="s">
        <v>1043</v>
      </c>
      <c r="F107" s="209" t="s">
        <v>1044</v>
      </c>
      <c r="G107" s="210" t="s">
        <v>906</v>
      </c>
      <c r="H107" s="211">
        <v>1</v>
      </c>
      <c r="I107" s="212"/>
      <c r="J107" s="213">
        <f>ROUND(I107*H107,2)</f>
        <v>0</v>
      </c>
      <c r="K107" s="209" t="s">
        <v>1</v>
      </c>
      <c r="L107" s="42"/>
      <c r="M107" s="214" t="s">
        <v>1</v>
      </c>
      <c r="N107" s="215" t="s">
        <v>46</v>
      </c>
      <c r="O107" s="78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AR107" s="16" t="s">
        <v>525</v>
      </c>
      <c r="AT107" s="16" t="s">
        <v>129</v>
      </c>
      <c r="AU107" s="16" t="s">
        <v>141</v>
      </c>
      <c r="AY107" s="16" t="s">
        <v>128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21</v>
      </c>
      <c r="BK107" s="218">
        <f>ROUND(I107*H107,2)</f>
        <v>0</v>
      </c>
      <c r="BL107" s="16" t="s">
        <v>525</v>
      </c>
      <c r="BM107" s="16" t="s">
        <v>252</v>
      </c>
    </row>
    <row r="108" spans="2:47" s="1" customFormat="1" ht="12">
      <c r="B108" s="37"/>
      <c r="C108" s="38"/>
      <c r="D108" s="219" t="s">
        <v>136</v>
      </c>
      <c r="E108" s="38"/>
      <c r="F108" s="220" t="s">
        <v>1044</v>
      </c>
      <c r="G108" s="38"/>
      <c r="H108" s="38"/>
      <c r="I108" s="142"/>
      <c r="J108" s="38"/>
      <c r="K108" s="38"/>
      <c r="L108" s="42"/>
      <c r="M108" s="221"/>
      <c r="N108" s="78"/>
      <c r="O108" s="78"/>
      <c r="P108" s="78"/>
      <c r="Q108" s="78"/>
      <c r="R108" s="78"/>
      <c r="S108" s="78"/>
      <c r="T108" s="79"/>
      <c r="AT108" s="16" t="s">
        <v>136</v>
      </c>
      <c r="AU108" s="16" t="s">
        <v>141</v>
      </c>
    </row>
    <row r="109" spans="2:65" s="1" customFormat="1" ht="14.4" customHeight="1">
      <c r="B109" s="37"/>
      <c r="C109" s="207" t="s">
        <v>157</v>
      </c>
      <c r="D109" s="207" t="s">
        <v>129</v>
      </c>
      <c r="E109" s="208" t="s">
        <v>1045</v>
      </c>
      <c r="F109" s="209" t="s">
        <v>1046</v>
      </c>
      <c r="G109" s="210" t="s">
        <v>906</v>
      </c>
      <c r="H109" s="211">
        <v>1</v>
      </c>
      <c r="I109" s="212"/>
      <c r="J109" s="213">
        <f>ROUND(I109*H109,2)</f>
        <v>0</v>
      </c>
      <c r="K109" s="209" t="s">
        <v>1</v>
      </c>
      <c r="L109" s="42"/>
      <c r="M109" s="214" t="s">
        <v>1</v>
      </c>
      <c r="N109" s="215" t="s">
        <v>46</v>
      </c>
      <c r="O109" s="78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AR109" s="16" t="s">
        <v>525</v>
      </c>
      <c r="AT109" s="16" t="s">
        <v>129</v>
      </c>
      <c r="AU109" s="16" t="s">
        <v>141</v>
      </c>
      <c r="AY109" s="16" t="s">
        <v>128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21</v>
      </c>
      <c r="BK109" s="218">
        <f>ROUND(I109*H109,2)</f>
        <v>0</v>
      </c>
      <c r="BL109" s="16" t="s">
        <v>525</v>
      </c>
      <c r="BM109" s="16" t="s">
        <v>263</v>
      </c>
    </row>
    <row r="110" spans="2:47" s="1" customFormat="1" ht="12">
      <c r="B110" s="37"/>
      <c r="C110" s="38"/>
      <c r="D110" s="219" t="s">
        <v>136</v>
      </c>
      <c r="E110" s="38"/>
      <c r="F110" s="220" t="s">
        <v>1046</v>
      </c>
      <c r="G110" s="38"/>
      <c r="H110" s="38"/>
      <c r="I110" s="142"/>
      <c r="J110" s="38"/>
      <c r="K110" s="38"/>
      <c r="L110" s="42"/>
      <c r="M110" s="221"/>
      <c r="N110" s="78"/>
      <c r="O110" s="78"/>
      <c r="P110" s="78"/>
      <c r="Q110" s="78"/>
      <c r="R110" s="78"/>
      <c r="S110" s="78"/>
      <c r="T110" s="79"/>
      <c r="AT110" s="16" t="s">
        <v>136</v>
      </c>
      <c r="AU110" s="16" t="s">
        <v>141</v>
      </c>
    </row>
    <row r="111" spans="2:65" s="1" customFormat="1" ht="30.6" customHeight="1">
      <c r="B111" s="37"/>
      <c r="C111" s="207" t="s">
        <v>161</v>
      </c>
      <c r="D111" s="207" t="s">
        <v>129</v>
      </c>
      <c r="E111" s="208" t="s">
        <v>1047</v>
      </c>
      <c r="F111" s="209" t="s">
        <v>1048</v>
      </c>
      <c r="G111" s="210" t="s">
        <v>906</v>
      </c>
      <c r="H111" s="211">
        <v>1</v>
      </c>
      <c r="I111" s="212"/>
      <c r="J111" s="213">
        <f>ROUND(I111*H111,2)</f>
        <v>0</v>
      </c>
      <c r="K111" s="209" t="s">
        <v>1</v>
      </c>
      <c r="L111" s="42"/>
      <c r="M111" s="214" t="s">
        <v>1</v>
      </c>
      <c r="N111" s="215" t="s">
        <v>46</v>
      </c>
      <c r="O111" s="78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16" t="s">
        <v>525</v>
      </c>
      <c r="AT111" s="16" t="s">
        <v>129</v>
      </c>
      <c r="AU111" s="16" t="s">
        <v>141</v>
      </c>
      <c r="AY111" s="16" t="s">
        <v>128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21</v>
      </c>
      <c r="BK111" s="218">
        <f>ROUND(I111*H111,2)</f>
        <v>0</v>
      </c>
      <c r="BL111" s="16" t="s">
        <v>525</v>
      </c>
      <c r="BM111" s="16" t="s">
        <v>274</v>
      </c>
    </row>
    <row r="112" spans="2:47" s="1" customFormat="1" ht="12">
      <c r="B112" s="37"/>
      <c r="C112" s="38"/>
      <c r="D112" s="219" t="s">
        <v>136</v>
      </c>
      <c r="E112" s="38"/>
      <c r="F112" s="220" t="s">
        <v>1049</v>
      </c>
      <c r="G112" s="38"/>
      <c r="H112" s="38"/>
      <c r="I112" s="142"/>
      <c r="J112" s="38"/>
      <c r="K112" s="38"/>
      <c r="L112" s="42"/>
      <c r="M112" s="221"/>
      <c r="N112" s="78"/>
      <c r="O112" s="78"/>
      <c r="P112" s="78"/>
      <c r="Q112" s="78"/>
      <c r="R112" s="78"/>
      <c r="S112" s="78"/>
      <c r="T112" s="79"/>
      <c r="AT112" s="16" t="s">
        <v>136</v>
      </c>
      <c r="AU112" s="16" t="s">
        <v>141</v>
      </c>
    </row>
    <row r="113" spans="2:65" s="1" customFormat="1" ht="14.4" customHeight="1">
      <c r="B113" s="37"/>
      <c r="C113" s="207" t="s">
        <v>389</v>
      </c>
      <c r="D113" s="207" t="s">
        <v>129</v>
      </c>
      <c r="E113" s="208" t="s">
        <v>1050</v>
      </c>
      <c r="F113" s="209" t="s">
        <v>1051</v>
      </c>
      <c r="G113" s="210" t="s">
        <v>906</v>
      </c>
      <c r="H113" s="211">
        <v>12</v>
      </c>
      <c r="I113" s="212"/>
      <c r="J113" s="213">
        <f>ROUND(I113*H113,2)</f>
        <v>0</v>
      </c>
      <c r="K113" s="209" t="s">
        <v>1</v>
      </c>
      <c r="L113" s="42"/>
      <c r="M113" s="214" t="s">
        <v>1</v>
      </c>
      <c r="N113" s="215" t="s">
        <v>46</v>
      </c>
      <c r="O113" s="78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AR113" s="16" t="s">
        <v>525</v>
      </c>
      <c r="AT113" s="16" t="s">
        <v>129</v>
      </c>
      <c r="AU113" s="16" t="s">
        <v>141</v>
      </c>
      <c r="AY113" s="16" t="s">
        <v>128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21</v>
      </c>
      <c r="BK113" s="218">
        <f>ROUND(I113*H113,2)</f>
        <v>0</v>
      </c>
      <c r="BL113" s="16" t="s">
        <v>525</v>
      </c>
      <c r="BM113" s="16" t="s">
        <v>286</v>
      </c>
    </row>
    <row r="114" spans="2:47" s="1" customFormat="1" ht="12">
      <c r="B114" s="37"/>
      <c r="C114" s="38"/>
      <c r="D114" s="219" t="s">
        <v>136</v>
      </c>
      <c r="E114" s="38"/>
      <c r="F114" s="220" t="s">
        <v>1051</v>
      </c>
      <c r="G114" s="38"/>
      <c r="H114" s="38"/>
      <c r="I114" s="142"/>
      <c r="J114" s="38"/>
      <c r="K114" s="38"/>
      <c r="L114" s="42"/>
      <c r="M114" s="221"/>
      <c r="N114" s="78"/>
      <c r="O114" s="78"/>
      <c r="P114" s="78"/>
      <c r="Q114" s="78"/>
      <c r="R114" s="78"/>
      <c r="S114" s="78"/>
      <c r="T114" s="79"/>
      <c r="AT114" s="16" t="s">
        <v>136</v>
      </c>
      <c r="AU114" s="16" t="s">
        <v>141</v>
      </c>
    </row>
    <row r="115" spans="2:63" s="10" customFormat="1" ht="20.85" customHeight="1">
      <c r="B115" s="193"/>
      <c r="C115" s="194"/>
      <c r="D115" s="195" t="s">
        <v>74</v>
      </c>
      <c r="E115" s="231" t="s">
        <v>1052</v>
      </c>
      <c r="F115" s="231" t="s">
        <v>1053</v>
      </c>
      <c r="G115" s="194"/>
      <c r="H115" s="194"/>
      <c r="I115" s="197"/>
      <c r="J115" s="232">
        <f>BK115</f>
        <v>0</v>
      </c>
      <c r="K115" s="194"/>
      <c r="L115" s="199"/>
      <c r="M115" s="200"/>
      <c r="N115" s="201"/>
      <c r="O115" s="201"/>
      <c r="P115" s="202">
        <f>SUM(P116:P121)</f>
        <v>0</v>
      </c>
      <c r="Q115" s="201"/>
      <c r="R115" s="202">
        <f>SUM(R116:R121)</f>
        <v>0</v>
      </c>
      <c r="S115" s="201"/>
      <c r="T115" s="203">
        <f>SUM(T116:T121)</f>
        <v>0</v>
      </c>
      <c r="AR115" s="204" t="s">
        <v>21</v>
      </c>
      <c r="AT115" s="205" t="s">
        <v>74</v>
      </c>
      <c r="AU115" s="205" t="s">
        <v>84</v>
      </c>
      <c r="AY115" s="204" t="s">
        <v>128</v>
      </c>
      <c r="BK115" s="206">
        <f>SUM(BK116:BK121)</f>
        <v>0</v>
      </c>
    </row>
    <row r="116" spans="2:65" s="1" customFormat="1" ht="30.6" customHeight="1">
      <c r="B116" s="37"/>
      <c r="C116" s="207" t="s">
        <v>26</v>
      </c>
      <c r="D116" s="207" t="s">
        <v>129</v>
      </c>
      <c r="E116" s="208" t="s">
        <v>1054</v>
      </c>
      <c r="F116" s="209" t="s">
        <v>1055</v>
      </c>
      <c r="G116" s="210" t="s">
        <v>1</v>
      </c>
      <c r="H116" s="211">
        <v>1</v>
      </c>
      <c r="I116" s="212"/>
      <c r="J116" s="213">
        <f>ROUND(I116*H116,2)</f>
        <v>0</v>
      </c>
      <c r="K116" s="209" t="s">
        <v>1</v>
      </c>
      <c r="L116" s="42"/>
      <c r="M116" s="214" t="s">
        <v>1</v>
      </c>
      <c r="N116" s="215" t="s">
        <v>46</v>
      </c>
      <c r="O116" s="78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AR116" s="16" t="s">
        <v>525</v>
      </c>
      <c r="AT116" s="16" t="s">
        <v>129</v>
      </c>
      <c r="AU116" s="16" t="s">
        <v>141</v>
      </c>
      <c r="AY116" s="16" t="s">
        <v>128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6" t="s">
        <v>21</v>
      </c>
      <c r="BK116" s="218">
        <f>ROUND(I116*H116,2)</f>
        <v>0</v>
      </c>
      <c r="BL116" s="16" t="s">
        <v>525</v>
      </c>
      <c r="BM116" s="16" t="s">
        <v>291</v>
      </c>
    </row>
    <row r="117" spans="2:47" s="1" customFormat="1" ht="12">
      <c r="B117" s="37"/>
      <c r="C117" s="38"/>
      <c r="D117" s="219" t="s">
        <v>136</v>
      </c>
      <c r="E117" s="38"/>
      <c r="F117" s="220" t="s">
        <v>1056</v>
      </c>
      <c r="G117" s="38"/>
      <c r="H117" s="38"/>
      <c r="I117" s="142"/>
      <c r="J117" s="38"/>
      <c r="K117" s="38"/>
      <c r="L117" s="42"/>
      <c r="M117" s="221"/>
      <c r="N117" s="78"/>
      <c r="O117" s="78"/>
      <c r="P117" s="78"/>
      <c r="Q117" s="78"/>
      <c r="R117" s="78"/>
      <c r="S117" s="78"/>
      <c r="T117" s="79"/>
      <c r="AT117" s="16" t="s">
        <v>136</v>
      </c>
      <c r="AU117" s="16" t="s">
        <v>141</v>
      </c>
    </row>
    <row r="118" spans="2:65" s="1" customFormat="1" ht="14.4" customHeight="1">
      <c r="B118" s="37"/>
      <c r="C118" s="207" t="s">
        <v>246</v>
      </c>
      <c r="D118" s="207" t="s">
        <v>129</v>
      </c>
      <c r="E118" s="208" t="s">
        <v>1057</v>
      </c>
      <c r="F118" s="209" t="s">
        <v>1058</v>
      </c>
      <c r="G118" s="210" t="s">
        <v>906</v>
      </c>
      <c r="H118" s="211">
        <v>2</v>
      </c>
      <c r="I118" s="212"/>
      <c r="J118" s="213">
        <f>ROUND(I118*H118,2)</f>
        <v>0</v>
      </c>
      <c r="K118" s="209" t="s">
        <v>1</v>
      </c>
      <c r="L118" s="42"/>
      <c r="M118" s="214" t="s">
        <v>1</v>
      </c>
      <c r="N118" s="215" t="s">
        <v>46</v>
      </c>
      <c r="O118" s="78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AR118" s="16" t="s">
        <v>525</v>
      </c>
      <c r="AT118" s="16" t="s">
        <v>129</v>
      </c>
      <c r="AU118" s="16" t="s">
        <v>141</v>
      </c>
      <c r="AY118" s="16" t="s">
        <v>128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6" t="s">
        <v>21</v>
      </c>
      <c r="BK118" s="218">
        <f>ROUND(I118*H118,2)</f>
        <v>0</v>
      </c>
      <c r="BL118" s="16" t="s">
        <v>525</v>
      </c>
      <c r="BM118" s="16" t="s">
        <v>304</v>
      </c>
    </row>
    <row r="119" spans="2:47" s="1" customFormat="1" ht="12">
      <c r="B119" s="37"/>
      <c r="C119" s="38"/>
      <c r="D119" s="219" t="s">
        <v>136</v>
      </c>
      <c r="E119" s="38"/>
      <c r="F119" s="220" t="s">
        <v>1058</v>
      </c>
      <c r="G119" s="38"/>
      <c r="H119" s="38"/>
      <c r="I119" s="142"/>
      <c r="J119" s="38"/>
      <c r="K119" s="38"/>
      <c r="L119" s="42"/>
      <c r="M119" s="221"/>
      <c r="N119" s="78"/>
      <c r="O119" s="78"/>
      <c r="P119" s="78"/>
      <c r="Q119" s="78"/>
      <c r="R119" s="78"/>
      <c r="S119" s="78"/>
      <c r="T119" s="79"/>
      <c r="AT119" s="16" t="s">
        <v>136</v>
      </c>
      <c r="AU119" s="16" t="s">
        <v>141</v>
      </c>
    </row>
    <row r="120" spans="2:65" s="1" customFormat="1" ht="14.4" customHeight="1">
      <c r="B120" s="37"/>
      <c r="C120" s="207" t="s">
        <v>252</v>
      </c>
      <c r="D120" s="207" t="s">
        <v>129</v>
      </c>
      <c r="E120" s="208" t="s">
        <v>1059</v>
      </c>
      <c r="F120" s="209" t="s">
        <v>1060</v>
      </c>
      <c r="G120" s="210" t="s">
        <v>906</v>
      </c>
      <c r="H120" s="211">
        <v>1</v>
      </c>
      <c r="I120" s="212"/>
      <c r="J120" s="213">
        <f>ROUND(I120*H120,2)</f>
        <v>0</v>
      </c>
      <c r="K120" s="209" t="s">
        <v>1</v>
      </c>
      <c r="L120" s="42"/>
      <c r="M120" s="214" t="s">
        <v>1</v>
      </c>
      <c r="N120" s="215" t="s">
        <v>46</v>
      </c>
      <c r="O120" s="78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AR120" s="16" t="s">
        <v>525</v>
      </c>
      <c r="AT120" s="16" t="s">
        <v>129</v>
      </c>
      <c r="AU120" s="16" t="s">
        <v>141</v>
      </c>
      <c r="AY120" s="16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21</v>
      </c>
      <c r="BK120" s="218">
        <f>ROUND(I120*H120,2)</f>
        <v>0</v>
      </c>
      <c r="BL120" s="16" t="s">
        <v>525</v>
      </c>
      <c r="BM120" s="16" t="s">
        <v>318</v>
      </c>
    </row>
    <row r="121" spans="2:47" s="1" customFormat="1" ht="12">
      <c r="B121" s="37"/>
      <c r="C121" s="38"/>
      <c r="D121" s="219" t="s">
        <v>136</v>
      </c>
      <c r="E121" s="38"/>
      <c r="F121" s="220" t="s">
        <v>1060</v>
      </c>
      <c r="G121" s="38"/>
      <c r="H121" s="38"/>
      <c r="I121" s="142"/>
      <c r="J121" s="38"/>
      <c r="K121" s="38"/>
      <c r="L121" s="42"/>
      <c r="M121" s="221"/>
      <c r="N121" s="78"/>
      <c r="O121" s="78"/>
      <c r="P121" s="78"/>
      <c r="Q121" s="78"/>
      <c r="R121" s="78"/>
      <c r="S121" s="78"/>
      <c r="T121" s="79"/>
      <c r="AT121" s="16" t="s">
        <v>136</v>
      </c>
      <c r="AU121" s="16" t="s">
        <v>141</v>
      </c>
    </row>
    <row r="122" spans="2:63" s="10" customFormat="1" ht="20.85" customHeight="1">
      <c r="B122" s="193"/>
      <c r="C122" s="194"/>
      <c r="D122" s="195" t="s">
        <v>74</v>
      </c>
      <c r="E122" s="231" t="s">
        <v>1061</v>
      </c>
      <c r="F122" s="231" t="s">
        <v>1062</v>
      </c>
      <c r="G122" s="194"/>
      <c r="H122" s="194"/>
      <c r="I122" s="197"/>
      <c r="J122" s="232">
        <f>BK122</f>
        <v>0</v>
      </c>
      <c r="K122" s="194"/>
      <c r="L122" s="199"/>
      <c r="M122" s="200"/>
      <c r="N122" s="201"/>
      <c r="O122" s="201"/>
      <c r="P122" s="202">
        <f>SUM(P123:P126)</f>
        <v>0</v>
      </c>
      <c r="Q122" s="201"/>
      <c r="R122" s="202">
        <f>SUM(R123:R126)</f>
        <v>0</v>
      </c>
      <c r="S122" s="201"/>
      <c r="T122" s="203">
        <f>SUM(T123:T126)</f>
        <v>0</v>
      </c>
      <c r="AR122" s="204" t="s">
        <v>21</v>
      </c>
      <c r="AT122" s="205" t="s">
        <v>74</v>
      </c>
      <c r="AU122" s="205" t="s">
        <v>84</v>
      </c>
      <c r="AY122" s="204" t="s">
        <v>128</v>
      </c>
      <c r="BK122" s="206">
        <f>SUM(BK123:BK126)</f>
        <v>0</v>
      </c>
    </row>
    <row r="123" spans="2:65" s="1" customFormat="1" ht="14.4" customHeight="1">
      <c r="B123" s="37"/>
      <c r="C123" s="207" t="s">
        <v>258</v>
      </c>
      <c r="D123" s="207" t="s">
        <v>129</v>
      </c>
      <c r="E123" s="208" t="s">
        <v>1063</v>
      </c>
      <c r="F123" s="209" t="s">
        <v>1064</v>
      </c>
      <c r="G123" s="210" t="s">
        <v>906</v>
      </c>
      <c r="H123" s="211">
        <v>1</v>
      </c>
      <c r="I123" s="212"/>
      <c r="J123" s="213">
        <f>ROUND(I123*H123,2)</f>
        <v>0</v>
      </c>
      <c r="K123" s="209" t="s">
        <v>1</v>
      </c>
      <c r="L123" s="42"/>
      <c r="M123" s="214" t="s">
        <v>1</v>
      </c>
      <c r="N123" s="215" t="s">
        <v>46</v>
      </c>
      <c r="O123" s="78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AR123" s="16" t="s">
        <v>525</v>
      </c>
      <c r="AT123" s="16" t="s">
        <v>129</v>
      </c>
      <c r="AU123" s="16" t="s">
        <v>141</v>
      </c>
      <c r="AY123" s="16" t="s">
        <v>128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6" t="s">
        <v>21</v>
      </c>
      <c r="BK123" s="218">
        <f>ROUND(I123*H123,2)</f>
        <v>0</v>
      </c>
      <c r="BL123" s="16" t="s">
        <v>525</v>
      </c>
      <c r="BM123" s="16" t="s">
        <v>328</v>
      </c>
    </row>
    <row r="124" spans="2:47" s="1" customFormat="1" ht="12">
      <c r="B124" s="37"/>
      <c r="C124" s="38"/>
      <c r="D124" s="219" t="s">
        <v>136</v>
      </c>
      <c r="E124" s="38"/>
      <c r="F124" s="220" t="s">
        <v>1064</v>
      </c>
      <c r="G124" s="38"/>
      <c r="H124" s="38"/>
      <c r="I124" s="142"/>
      <c r="J124" s="38"/>
      <c r="K124" s="38"/>
      <c r="L124" s="42"/>
      <c r="M124" s="221"/>
      <c r="N124" s="78"/>
      <c r="O124" s="78"/>
      <c r="P124" s="78"/>
      <c r="Q124" s="78"/>
      <c r="R124" s="78"/>
      <c r="S124" s="78"/>
      <c r="T124" s="79"/>
      <c r="AT124" s="16" t="s">
        <v>136</v>
      </c>
      <c r="AU124" s="16" t="s">
        <v>141</v>
      </c>
    </row>
    <row r="125" spans="2:65" s="1" customFormat="1" ht="14.4" customHeight="1">
      <c r="B125" s="37"/>
      <c r="C125" s="207" t="s">
        <v>263</v>
      </c>
      <c r="D125" s="207" t="s">
        <v>129</v>
      </c>
      <c r="E125" s="208" t="s">
        <v>1065</v>
      </c>
      <c r="F125" s="209" t="s">
        <v>1066</v>
      </c>
      <c r="G125" s="210" t="s">
        <v>906</v>
      </c>
      <c r="H125" s="211">
        <v>10</v>
      </c>
      <c r="I125" s="212"/>
      <c r="J125" s="213">
        <f>ROUND(I125*H125,2)</f>
        <v>0</v>
      </c>
      <c r="K125" s="209" t="s">
        <v>1</v>
      </c>
      <c r="L125" s="42"/>
      <c r="M125" s="214" t="s">
        <v>1</v>
      </c>
      <c r="N125" s="215" t="s">
        <v>46</v>
      </c>
      <c r="O125" s="7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AR125" s="16" t="s">
        <v>525</v>
      </c>
      <c r="AT125" s="16" t="s">
        <v>129</v>
      </c>
      <c r="AU125" s="16" t="s">
        <v>141</v>
      </c>
      <c r="AY125" s="16" t="s">
        <v>128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6" t="s">
        <v>21</v>
      </c>
      <c r="BK125" s="218">
        <f>ROUND(I125*H125,2)</f>
        <v>0</v>
      </c>
      <c r="BL125" s="16" t="s">
        <v>525</v>
      </c>
      <c r="BM125" s="16" t="s">
        <v>344</v>
      </c>
    </row>
    <row r="126" spans="2:47" s="1" customFormat="1" ht="12">
      <c r="B126" s="37"/>
      <c r="C126" s="38"/>
      <c r="D126" s="219" t="s">
        <v>136</v>
      </c>
      <c r="E126" s="38"/>
      <c r="F126" s="220" t="s">
        <v>1066</v>
      </c>
      <c r="G126" s="38"/>
      <c r="H126" s="38"/>
      <c r="I126" s="142"/>
      <c r="J126" s="38"/>
      <c r="K126" s="38"/>
      <c r="L126" s="42"/>
      <c r="M126" s="221"/>
      <c r="N126" s="78"/>
      <c r="O126" s="78"/>
      <c r="P126" s="78"/>
      <c r="Q126" s="78"/>
      <c r="R126" s="78"/>
      <c r="S126" s="78"/>
      <c r="T126" s="79"/>
      <c r="AT126" s="16" t="s">
        <v>136</v>
      </c>
      <c r="AU126" s="16" t="s">
        <v>141</v>
      </c>
    </row>
    <row r="127" spans="2:63" s="10" customFormat="1" ht="20.85" customHeight="1">
      <c r="B127" s="193"/>
      <c r="C127" s="194"/>
      <c r="D127" s="195" t="s">
        <v>74</v>
      </c>
      <c r="E127" s="231" t="s">
        <v>1067</v>
      </c>
      <c r="F127" s="231" t="s">
        <v>1068</v>
      </c>
      <c r="G127" s="194"/>
      <c r="H127" s="194"/>
      <c r="I127" s="197"/>
      <c r="J127" s="232">
        <f>BK127</f>
        <v>0</v>
      </c>
      <c r="K127" s="194"/>
      <c r="L127" s="199"/>
      <c r="M127" s="200"/>
      <c r="N127" s="201"/>
      <c r="O127" s="201"/>
      <c r="P127" s="202">
        <f>SUM(P128:P133)</f>
        <v>0</v>
      </c>
      <c r="Q127" s="201"/>
      <c r="R127" s="202">
        <f>SUM(R128:R133)</f>
        <v>0</v>
      </c>
      <c r="S127" s="201"/>
      <c r="T127" s="203">
        <f>SUM(T128:T133)</f>
        <v>0</v>
      </c>
      <c r="AR127" s="204" t="s">
        <v>21</v>
      </c>
      <c r="AT127" s="205" t="s">
        <v>74</v>
      </c>
      <c r="AU127" s="205" t="s">
        <v>84</v>
      </c>
      <c r="AY127" s="204" t="s">
        <v>128</v>
      </c>
      <c r="BK127" s="206">
        <f>SUM(BK128:BK133)</f>
        <v>0</v>
      </c>
    </row>
    <row r="128" spans="2:65" s="1" customFormat="1" ht="14.4" customHeight="1">
      <c r="B128" s="37"/>
      <c r="C128" s="207" t="s">
        <v>8</v>
      </c>
      <c r="D128" s="207" t="s">
        <v>129</v>
      </c>
      <c r="E128" s="208" t="s">
        <v>1069</v>
      </c>
      <c r="F128" s="209" t="s">
        <v>1070</v>
      </c>
      <c r="G128" s="210" t="s">
        <v>439</v>
      </c>
      <c r="H128" s="211">
        <v>650</v>
      </c>
      <c r="I128" s="212"/>
      <c r="J128" s="213">
        <f>ROUND(I128*H128,2)</f>
        <v>0</v>
      </c>
      <c r="K128" s="209" t="s">
        <v>1</v>
      </c>
      <c r="L128" s="42"/>
      <c r="M128" s="214" t="s">
        <v>1</v>
      </c>
      <c r="N128" s="215" t="s">
        <v>46</v>
      </c>
      <c r="O128" s="7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AR128" s="16" t="s">
        <v>525</v>
      </c>
      <c r="AT128" s="16" t="s">
        <v>129</v>
      </c>
      <c r="AU128" s="16" t="s">
        <v>141</v>
      </c>
      <c r="AY128" s="16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21</v>
      </c>
      <c r="BK128" s="218">
        <f>ROUND(I128*H128,2)</f>
        <v>0</v>
      </c>
      <c r="BL128" s="16" t="s">
        <v>525</v>
      </c>
      <c r="BM128" s="16" t="s">
        <v>354</v>
      </c>
    </row>
    <row r="129" spans="2:47" s="1" customFormat="1" ht="12">
      <c r="B129" s="37"/>
      <c r="C129" s="38"/>
      <c r="D129" s="219" t="s">
        <v>136</v>
      </c>
      <c r="E129" s="38"/>
      <c r="F129" s="220" t="s">
        <v>1070</v>
      </c>
      <c r="G129" s="38"/>
      <c r="H129" s="38"/>
      <c r="I129" s="142"/>
      <c r="J129" s="38"/>
      <c r="K129" s="38"/>
      <c r="L129" s="42"/>
      <c r="M129" s="221"/>
      <c r="N129" s="78"/>
      <c r="O129" s="78"/>
      <c r="P129" s="78"/>
      <c r="Q129" s="78"/>
      <c r="R129" s="78"/>
      <c r="S129" s="78"/>
      <c r="T129" s="79"/>
      <c r="AT129" s="16" t="s">
        <v>136</v>
      </c>
      <c r="AU129" s="16" t="s">
        <v>141</v>
      </c>
    </row>
    <row r="130" spans="2:65" s="1" customFormat="1" ht="14.4" customHeight="1">
      <c r="B130" s="37"/>
      <c r="C130" s="207" t="s">
        <v>274</v>
      </c>
      <c r="D130" s="207" t="s">
        <v>129</v>
      </c>
      <c r="E130" s="208" t="s">
        <v>1071</v>
      </c>
      <c r="F130" s="209" t="s">
        <v>1072</v>
      </c>
      <c r="G130" s="210" t="s">
        <v>906</v>
      </c>
      <c r="H130" s="211">
        <v>24</v>
      </c>
      <c r="I130" s="212"/>
      <c r="J130" s="213">
        <f>ROUND(I130*H130,2)</f>
        <v>0</v>
      </c>
      <c r="K130" s="209" t="s">
        <v>1</v>
      </c>
      <c r="L130" s="42"/>
      <c r="M130" s="214" t="s">
        <v>1</v>
      </c>
      <c r="N130" s="215" t="s">
        <v>46</v>
      </c>
      <c r="O130" s="7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AR130" s="16" t="s">
        <v>525</v>
      </c>
      <c r="AT130" s="16" t="s">
        <v>129</v>
      </c>
      <c r="AU130" s="16" t="s">
        <v>141</v>
      </c>
      <c r="AY130" s="16" t="s">
        <v>128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6" t="s">
        <v>21</v>
      </c>
      <c r="BK130" s="218">
        <f>ROUND(I130*H130,2)</f>
        <v>0</v>
      </c>
      <c r="BL130" s="16" t="s">
        <v>525</v>
      </c>
      <c r="BM130" s="16" t="s">
        <v>366</v>
      </c>
    </row>
    <row r="131" spans="2:47" s="1" customFormat="1" ht="12">
      <c r="B131" s="37"/>
      <c r="C131" s="38"/>
      <c r="D131" s="219" t="s">
        <v>136</v>
      </c>
      <c r="E131" s="38"/>
      <c r="F131" s="220" t="s">
        <v>1072</v>
      </c>
      <c r="G131" s="38"/>
      <c r="H131" s="38"/>
      <c r="I131" s="142"/>
      <c r="J131" s="38"/>
      <c r="K131" s="38"/>
      <c r="L131" s="42"/>
      <c r="M131" s="221"/>
      <c r="N131" s="78"/>
      <c r="O131" s="78"/>
      <c r="P131" s="78"/>
      <c r="Q131" s="78"/>
      <c r="R131" s="78"/>
      <c r="S131" s="78"/>
      <c r="T131" s="79"/>
      <c r="AT131" s="16" t="s">
        <v>136</v>
      </c>
      <c r="AU131" s="16" t="s">
        <v>141</v>
      </c>
    </row>
    <row r="132" spans="2:65" s="1" customFormat="1" ht="14.4" customHeight="1">
      <c r="B132" s="37"/>
      <c r="C132" s="207" t="s">
        <v>280</v>
      </c>
      <c r="D132" s="207" t="s">
        <v>129</v>
      </c>
      <c r="E132" s="208" t="s">
        <v>1073</v>
      </c>
      <c r="F132" s="209" t="s">
        <v>1074</v>
      </c>
      <c r="G132" s="210" t="s">
        <v>906</v>
      </c>
      <c r="H132" s="211">
        <v>12</v>
      </c>
      <c r="I132" s="212"/>
      <c r="J132" s="213">
        <f>ROUND(I132*H132,2)</f>
        <v>0</v>
      </c>
      <c r="K132" s="209" t="s">
        <v>1</v>
      </c>
      <c r="L132" s="42"/>
      <c r="M132" s="214" t="s">
        <v>1</v>
      </c>
      <c r="N132" s="215" t="s">
        <v>46</v>
      </c>
      <c r="O132" s="78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AR132" s="16" t="s">
        <v>525</v>
      </c>
      <c r="AT132" s="16" t="s">
        <v>129</v>
      </c>
      <c r="AU132" s="16" t="s">
        <v>141</v>
      </c>
      <c r="AY132" s="16" t="s">
        <v>128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21</v>
      </c>
      <c r="BK132" s="218">
        <f>ROUND(I132*H132,2)</f>
        <v>0</v>
      </c>
      <c r="BL132" s="16" t="s">
        <v>525</v>
      </c>
      <c r="BM132" s="16" t="s">
        <v>373</v>
      </c>
    </row>
    <row r="133" spans="2:47" s="1" customFormat="1" ht="12">
      <c r="B133" s="37"/>
      <c r="C133" s="38"/>
      <c r="D133" s="219" t="s">
        <v>136</v>
      </c>
      <c r="E133" s="38"/>
      <c r="F133" s="220" t="s">
        <v>1074</v>
      </c>
      <c r="G133" s="38"/>
      <c r="H133" s="38"/>
      <c r="I133" s="142"/>
      <c r="J133" s="38"/>
      <c r="K133" s="38"/>
      <c r="L133" s="42"/>
      <c r="M133" s="221"/>
      <c r="N133" s="78"/>
      <c r="O133" s="78"/>
      <c r="P133" s="78"/>
      <c r="Q133" s="78"/>
      <c r="R133" s="78"/>
      <c r="S133" s="78"/>
      <c r="T133" s="79"/>
      <c r="AT133" s="16" t="s">
        <v>136</v>
      </c>
      <c r="AU133" s="16" t="s">
        <v>141</v>
      </c>
    </row>
    <row r="134" spans="2:63" s="10" customFormat="1" ht="20.85" customHeight="1">
      <c r="B134" s="193"/>
      <c r="C134" s="194"/>
      <c r="D134" s="195" t="s">
        <v>74</v>
      </c>
      <c r="E134" s="231" t="s">
        <v>1075</v>
      </c>
      <c r="F134" s="231" t="s">
        <v>1076</v>
      </c>
      <c r="G134" s="194"/>
      <c r="H134" s="194"/>
      <c r="I134" s="197"/>
      <c r="J134" s="232">
        <f>BK134</f>
        <v>0</v>
      </c>
      <c r="K134" s="194"/>
      <c r="L134" s="199"/>
      <c r="M134" s="200"/>
      <c r="N134" s="201"/>
      <c r="O134" s="201"/>
      <c r="P134" s="202">
        <f>SUM(P135:P152)</f>
        <v>0</v>
      </c>
      <c r="Q134" s="201"/>
      <c r="R134" s="202">
        <f>SUM(R135:R152)</f>
        <v>0</v>
      </c>
      <c r="S134" s="201"/>
      <c r="T134" s="203">
        <f>SUM(T135:T152)</f>
        <v>0</v>
      </c>
      <c r="AR134" s="204" t="s">
        <v>21</v>
      </c>
      <c r="AT134" s="205" t="s">
        <v>74</v>
      </c>
      <c r="AU134" s="205" t="s">
        <v>84</v>
      </c>
      <c r="AY134" s="204" t="s">
        <v>128</v>
      </c>
      <c r="BK134" s="206">
        <f>SUM(BK135:BK152)</f>
        <v>0</v>
      </c>
    </row>
    <row r="135" spans="2:65" s="1" customFormat="1" ht="14.4" customHeight="1">
      <c r="B135" s="37"/>
      <c r="C135" s="207" t="s">
        <v>286</v>
      </c>
      <c r="D135" s="207" t="s">
        <v>129</v>
      </c>
      <c r="E135" s="208" t="s">
        <v>1077</v>
      </c>
      <c r="F135" s="209" t="s">
        <v>1078</v>
      </c>
      <c r="G135" s="210" t="s">
        <v>439</v>
      </c>
      <c r="H135" s="211">
        <v>150</v>
      </c>
      <c r="I135" s="212"/>
      <c r="J135" s="213">
        <f>ROUND(I135*H135,2)</f>
        <v>0</v>
      </c>
      <c r="K135" s="209" t="s">
        <v>1</v>
      </c>
      <c r="L135" s="42"/>
      <c r="M135" s="214" t="s">
        <v>1</v>
      </c>
      <c r="N135" s="215" t="s">
        <v>46</v>
      </c>
      <c r="O135" s="78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AR135" s="16" t="s">
        <v>525</v>
      </c>
      <c r="AT135" s="16" t="s">
        <v>129</v>
      </c>
      <c r="AU135" s="16" t="s">
        <v>141</v>
      </c>
      <c r="AY135" s="16" t="s">
        <v>128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6" t="s">
        <v>21</v>
      </c>
      <c r="BK135" s="218">
        <f>ROUND(I135*H135,2)</f>
        <v>0</v>
      </c>
      <c r="BL135" s="16" t="s">
        <v>525</v>
      </c>
      <c r="BM135" s="16" t="s">
        <v>384</v>
      </c>
    </row>
    <row r="136" spans="2:47" s="1" customFormat="1" ht="12">
      <c r="B136" s="37"/>
      <c r="C136" s="38"/>
      <c r="D136" s="219" t="s">
        <v>136</v>
      </c>
      <c r="E136" s="38"/>
      <c r="F136" s="220" t="s">
        <v>1078</v>
      </c>
      <c r="G136" s="38"/>
      <c r="H136" s="38"/>
      <c r="I136" s="142"/>
      <c r="J136" s="38"/>
      <c r="K136" s="38"/>
      <c r="L136" s="42"/>
      <c r="M136" s="221"/>
      <c r="N136" s="78"/>
      <c r="O136" s="78"/>
      <c r="P136" s="78"/>
      <c r="Q136" s="78"/>
      <c r="R136" s="78"/>
      <c r="S136" s="78"/>
      <c r="T136" s="79"/>
      <c r="AT136" s="16" t="s">
        <v>136</v>
      </c>
      <c r="AU136" s="16" t="s">
        <v>141</v>
      </c>
    </row>
    <row r="137" spans="2:65" s="1" customFormat="1" ht="14.4" customHeight="1">
      <c r="B137" s="37"/>
      <c r="C137" s="207" t="s">
        <v>292</v>
      </c>
      <c r="D137" s="207" t="s">
        <v>129</v>
      </c>
      <c r="E137" s="208" t="s">
        <v>1079</v>
      </c>
      <c r="F137" s="209" t="s">
        <v>1080</v>
      </c>
      <c r="G137" s="210" t="s">
        <v>439</v>
      </c>
      <c r="H137" s="211">
        <v>50</v>
      </c>
      <c r="I137" s="212"/>
      <c r="J137" s="213">
        <f>ROUND(I137*H137,2)</f>
        <v>0</v>
      </c>
      <c r="K137" s="209" t="s">
        <v>1</v>
      </c>
      <c r="L137" s="42"/>
      <c r="M137" s="214" t="s">
        <v>1</v>
      </c>
      <c r="N137" s="215" t="s">
        <v>46</v>
      </c>
      <c r="O137" s="78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AR137" s="16" t="s">
        <v>525</v>
      </c>
      <c r="AT137" s="16" t="s">
        <v>129</v>
      </c>
      <c r="AU137" s="16" t="s">
        <v>141</v>
      </c>
      <c r="AY137" s="16" t="s">
        <v>128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6" t="s">
        <v>21</v>
      </c>
      <c r="BK137" s="218">
        <f>ROUND(I137*H137,2)</f>
        <v>0</v>
      </c>
      <c r="BL137" s="16" t="s">
        <v>525</v>
      </c>
      <c r="BM137" s="16" t="s">
        <v>396</v>
      </c>
    </row>
    <row r="138" spans="2:47" s="1" customFormat="1" ht="12">
      <c r="B138" s="37"/>
      <c r="C138" s="38"/>
      <c r="D138" s="219" t="s">
        <v>136</v>
      </c>
      <c r="E138" s="38"/>
      <c r="F138" s="220" t="s">
        <v>1080</v>
      </c>
      <c r="G138" s="38"/>
      <c r="H138" s="38"/>
      <c r="I138" s="142"/>
      <c r="J138" s="38"/>
      <c r="K138" s="38"/>
      <c r="L138" s="42"/>
      <c r="M138" s="221"/>
      <c r="N138" s="78"/>
      <c r="O138" s="78"/>
      <c r="P138" s="78"/>
      <c r="Q138" s="78"/>
      <c r="R138" s="78"/>
      <c r="S138" s="78"/>
      <c r="T138" s="79"/>
      <c r="AT138" s="16" t="s">
        <v>136</v>
      </c>
      <c r="AU138" s="16" t="s">
        <v>141</v>
      </c>
    </row>
    <row r="139" spans="2:65" s="1" customFormat="1" ht="14.4" customHeight="1">
      <c r="B139" s="37"/>
      <c r="C139" s="207" t="s">
        <v>291</v>
      </c>
      <c r="D139" s="207" t="s">
        <v>129</v>
      </c>
      <c r="E139" s="208" t="s">
        <v>1081</v>
      </c>
      <c r="F139" s="209" t="s">
        <v>1082</v>
      </c>
      <c r="G139" s="210" t="s">
        <v>439</v>
      </c>
      <c r="H139" s="211">
        <v>150</v>
      </c>
      <c r="I139" s="212"/>
      <c r="J139" s="213">
        <f>ROUND(I139*H139,2)</f>
        <v>0</v>
      </c>
      <c r="K139" s="209" t="s">
        <v>1</v>
      </c>
      <c r="L139" s="42"/>
      <c r="M139" s="214" t="s">
        <v>1</v>
      </c>
      <c r="N139" s="215" t="s">
        <v>46</v>
      </c>
      <c r="O139" s="78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16" t="s">
        <v>525</v>
      </c>
      <c r="AT139" s="16" t="s">
        <v>129</v>
      </c>
      <c r="AU139" s="16" t="s">
        <v>141</v>
      </c>
      <c r="AY139" s="16" t="s">
        <v>128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6" t="s">
        <v>21</v>
      </c>
      <c r="BK139" s="218">
        <f>ROUND(I139*H139,2)</f>
        <v>0</v>
      </c>
      <c r="BL139" s="16" t="s">
        <v>525</v>
      </c>
      <c r="BM139" s="16" t="s">
        <v>405</v>
      </c>
    </row>
    <row r="140" spans="2:47" s="1" customFormat="1" ht="12">
      <c r="B140" s="37"/>
      <c r="C140" s="38"/>
      <c r="D140" s="219" t="s">
        <v>136</v>
      </c>
      <c r="E140" s="38"/>
      <c r="F140" s="220" t="s">
        <v>1082</v>
      </c>
      <c r="G140" s="38"/>
      <c r="H140" s="38"/>
      <c r="I140" s="142"/>
      <c r="J140" s="38"/>
      <c r="K140" s="38"/>
      <c r="L140" s="42"/>
      <c r="M140" s="221"/>
      <c r="N140" s="78"/>
      <c r="O140" s="78"/>
      <c r="P140" s="78"/>
      <c r="Q140" s="78"/>
      <c r="R140" s="78"/>
      <c r="S140" s="78"/>
      <c r="T140" s="79"/>
      <c r="AT140" s="16" t="s">
        <v>136</v>
      </c>
      <c r="AU140" s="16" t="s">
        <v>141</v>
      </c>
    </row>
    <row r="141" spans="2:65" s="1" customFormat="1" ht="14.4" customHeight="1">
      <c r="B141" s="37"/>
      <c r="C141" s="207" t="s">
        <v>7</v>
      </c>
      <c r="D141" s="207" t="s">
        <v>129</v>
      </c>
      <c r="E141" s="208" t="s">
        <v>1083</v>
      </c>
      <c r="F141" s="209" t="s">
        <v>1084</v>
      </c>
      <c r="G141" s="210" t="s">
        <v>906</v>
      </c>
      <c r="H141" s="211">
        <v>2</v>
      </c>
      <c r="I141" s="212"/>
      <c r="J141" s="213">
        <f>ROUND(I141*H141,2)</f>
        <v>0</v>
      </c>
      <c r="K141" s="209" t="s">
        <v>1</v>
      </c>
      <c r="L141" s="42"/>
      <c r="M141" s="214" t="s">
        <v>1</v>
      </c>
      <c r="N141" s="215" t="s">
        <v>46</v>
      </c>
      <c r="O141" s="78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AR141" s="16" t="s">
        <v>525</v>
      </c>
      <c r="AT141" s="16" t="s">
        <v>129</v>
      </c>
      <c r="AU141" s="16" t="s">
        <v>141</v>
      </c>
      <c r="AY141" s="16" t="s">
        <v>128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6" t="s">
        <v>21</v>
      </c>
      <c r="BK141" s="218">
        <f>ROUND(I141*H141,2)</f>
        <v>0</v>
      </c>
      <c r="BL141" s="16" t="s">
        <v>525</v>
      </c>
      <c r="BM141" s="16" t="s">
        <v>415</v>
      </c>
    </row>
    <row r="142" spans="2:47" s="1" customFormat="1" ht="12">
      <c r="B142" s="37"/>
      <c r="C142" s="38"/>
      <c r="D142" s="219" t="s">
        <v>136</v>
      </c>
      <c r="E142" s="38"/>
      <c r="F142" s="220" t="s">
        <v>1084</v>
      </c>
      <c r="G142" s="38"/>
      <c r="H142" s="38"/>
      <c r="I142" s="142"/>
      <c r="J142" s="38"/>
      <c r="K142" s="38"/>
      <c r="L142" s="42"/>
      <c r="M142" s="221"/>
      <c r="N142" s="78"/>
      <c r="O142" s="78"/>
      <c r="P142" s="78"/>
      <c r="Q142" s="78"/>
      <c r="R142" s="78"/>
      <c r="S142" s="78"/>
      <c r="T142" s="79"/>
      <c r="AT142" s="16" t="s">
        <v>136</v>
      </c>
      <c r="AU142" s="16" t="s">
        <v>141</v>
      </c>
    </row>
    <row r="143" spans="2:65" s="1" customFormat="1" ht="14.4" customHeight="1">
      <c r="B143" s="37"/>
      <c r="C143" s="207" t="s">
        <v>304</v>
      </c>
      <c r="D143" s="207" t="s">
        <v>129</v>
      </c>
      <c r="E143" s="208" t="s">
        <v>1085</v>
      </c>
      <c r="F143" s="209" t="s">
        <v>1086</v>
      </c>
      <c r="G143" s="210" t="s">
        <v>906</v>
      </c>
      <c r="H143" s="211">
        <v>21</v>
      </c>
      <c r="I143" s="212"/>
      <c r="J143" s="213">
        <f>ROUND(I143*H143,2)</f>
        <v>0</v>
      </c>
      <c r="K143" s="209" t="s">
        <v>1</v>
      </c>
      <c r="L143" s="42"/>
      <c r="M143" s="214" t="s">
        <v>1</v>
      </c>
      <c r="N143" s="215" t="s">
        <v>46</v>
      </c>
      <c r="O143" s="7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AR143" s="16" t="s">
        <v>525</v>
      </c>
      <c r="AT143" s="16" t="s">
        <v>129</v>
      </c>
      <c r="AU143" s="16" t="s">
        <v>141</v>
      </c>
      <c r="AY143" s="16" t="s">
        <v>128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6" t="s">
        <v>21</v>
      </c>
      <c r="BK143" s="218">
        <f>ROUND(I143*H143,2)</f>
        <v>0</v>
      </c>
      <c r="BL143" s="16" t="s">
        <v>525</v>
      </c>
      <c r="BM143" s="16" t="s">
        <v>424</v>
      </c>
    </row>
    <row r="144" spans="2:47" s="1" customFormat="1" ht="12">
      <c r="B144" s="37"/>
      <c r="C144" s="38"/>
      <c r="D144" s="219" t="s">
        <v>136</v>
      </c>
      <c r="E144" s="38"/>
      <c r="F144" s="220" t="s">
        <v>1086</v>
      </c>
      <c r="G144" s="38"/>
      <c r="H144" s="38"/>
      <c r="I144" s="142"/>
      <c r="J144" s="38"/>
      <c r="K144" s="38"/>
      <c r="L144" s="42"/>
      <c r="M144" s="221"/>
      <c r="N144" s="78"/>
      <c r="O144" s="78"/>
      <c r="P144" s="78"/>
      <c r="Q144" s="78"/>
      <c r="R144" s="78"/>
      <c r="S144" s="78"/>
      <c r="T144" s="79"/>
      <c r="AT144" s="16" t="s">
        <v>136</v>
      </c>
      <c r="AU144" s="16" t="s">
        <v>141</v>
      </c>
    </row>
    <row r="145" spans="2:65" s="1" customFormat="1" ht="14.4" customHeight="1">
      <c r="B145" s="37"/>
      <c r="C145" s="207" t="s">
        <v>313</v>
      </c>
      <c r="D145" s="207" t="s">
        <v>129</v>
      </c>
      <c r="E145" s="208" t="s">
        <v>1087</v>
      </c>
      <c r="F145" s="209" t="s">
        <v>1088</v>
      </c>
      <c r="G145" s="210" t="s">
        <v>906</v>
      </c>
      <c r="H145" s="211">
        <v>12</v>
      </c>
      <c r="I145" s="212"/>
      <c r="J145" s="213">
        <f>ROUND(I145*H145,2)</f>
        <v>0</v>
      </c>
      <c r="K145" s="209" t="s">
        <v>1</v>
      </c>
      <c r="L145" s="42"/>
      <c r="M145" s="214" t="s">
        <v>1</v>
      </c>
      <c r="N145" s="215" t="s">
        <v>46</v>
      </c>
      <c r="O145" s="78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16" t="s">
        <v>525</v>
      </c>
      <c r="AT145" s="16" t="s">
        <v>129</v>
      </c>
      <c r="AU145" s="16" t="s">
        <v>141</v>
      </c>
      <c r="AY145" s="16" t="s">
        <v>128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6" t="s">
        <v>21</v>
      </c>
      <c r="BK145" s="218">
        <f>ROUND(I145*H145,2)</f>
        <v>0</v>
      </c>
      <c r="BL145" s="16" t="s">
        <v>525</v>
      </c>
      <c r="BM145" s="16" t="s">
        <v>1089</v>
      </c>
    </row>
    <row r="146" spans="2:47" s="1" customFormat="1" ht="12">
      <c r="B146" s="37"/>
      <c r="C146" s="38"/>
      <c r="D146" s="219" t="s">
        <v>136</v>
      </c>
      <c r="E146" s="38"/>
      <c r="F146" s="220" t="s">
        <v>1088</v>
      </c>
      <c r="G146" s="38"/>
      <c r="H146" s="38"/>
      <c r="I146" s="142"/>
      <c r="J146" s="38"/>
      <c r="K146" s="38"/>
      <c r="L146" s="42"/>
      <c r="M146" s="221"/>
      <c r="N146" s="78"/>
      <c r="O146" s="78"/>
      <c r="P146" s="78"/>
      <c r="Q146" s="78"/>
      <c r="R146" s="78"/>
      <c r="S146" s="78"/>
      <c r="T146" s="79"/>
      <c r="AT146" s="16" t="s">
        <v>136</v>
      </c>
      <c r="AU146" s="16" t="s">
        <v>141</v>
      </c>
    </row>
    <row r="147" spans="2:65" s="1" customFormat="1" ht="14.4" customHeight="1">
      <c r="B147" s="37"/>
      <c r="C147" s="207" t="s">
        <v>318</v>
      </c>
      <c r="D147" s="207" t="s">
        <v>129</v>
      </c>
      <c r="E147" s="208" t="s">
        <v>1090</v>
      </c>
      <c r="F147" s="209" t="s">
        <v>1091</v>
      </c>
      <c r="G147" s="210" t="s">
        <v>906</v>
      </c>
      <c r="H147" s="211">
        <v>20</v>
      </c>
      <c r="I147" s="212"/>
      <c r="J147" s="213">
        <f>ROUND(I147*H147,2)</f>
        <v>0</v>
      </c>
      <c r="K147" s="209" t="s">
        <v>1</v>
      </c>
      <c r="L147" s="42"/>
      <c r="M147" s="214" t="s">
        <v>1</v>
      </c>
      <c r="N147" s="215" t="s">
        <v>46</v>
      </c>
      <c r="O147" s="78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AR147" s="16" t="s">
        <v>525</v>
      </c>
      <c r="AT147" s="16" t="s">
        <v>129</v>
      </c>
      <c r="AU147" s="16" t="s">
        <v>141</v>
      </c>
      <c r="AY147" s="16" t="s">
        <v>128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6" t="s">
        <v>21</v>
      </c>
      <c r="BK147" s="218">
        <f>ROUND(I147*H147,2)</f>
        <v>0</v>
      </c>
      <c r="BL147" s="16" t="s">
        <v>525</v>
      </c>
      <c r="BM147" s="16" t="s">
        <v>445</v>
      </c>
    </row>
    <row r="148" spans="2:47" s="1" customFormat="1" ht="12">
      <c r="B148" s="37"/>
      <c r="C148" s="38"/>
      <c r="D148" s="219" t="s">
        <v>136</v>
      </c>
      <c r="E148" s="38"/>
      <c r="F148" s="220" t="s">
        <v>1091</v>
      </c>
      <c r="G148" s="38"/>
      <c r="H148" s="38"/>
      <c r="I148" s="142"/>
      <c r="J148" s="38"/>
      <c r="K148" s="38"/>
      <c r="L148" s="42"/>
      <c r="M148" s="221"/>
      <c r="N148" s="78"/>
      <c r="O148" s="78"/>
      <c r="P148" s="78"/>
      <c r="Q148" s="78"/>
      <c r="R148" s="78"/>
      <c r="S148" s="78"/>
      <c r="T148" s="79"/>
      <c r="AT148" s="16" t="s">
        <v>136</v>
      </c>
      <c r="AU148" s="16" t="s">
        <v>141</v>
      </c>
    </row>
    <row r="149" spans="2:65" s="1" customFormat="1" ht="14.4" customHeight="1">
      <c r="B149" s="37"/>
      <c r="C149" s="207" t="s">
        <v>323</v>
      </c>
      <c r="D149" s="207" t="s">
        <v>129</v>
      </c>
      <c r="E149" s="208" t="s">
        <v>1092</v>
      </c>
      <c r="F149" s="209" t="s">
        <v>1093</v>
      </c>
      <c r="G149" s="210" t="s">
        <v>906</v>
      </c>
      <c r="H149" s="211">
        <v>11</v>
      </c>
      <c r="I149" s="212"/>
      <c r="J149" s="213">
        <f>ROUND(I149*H149,2)</f>
        <v>0</v>
      </c>
      <c r="K149" s="209" t="s">
        <v>1</v>
      </c>
      <c r="L149" s="42"/>
      <c r="M149" s="214" t="s">
        <v>1</v>
      </c>
      <c r="N149" s="215" t="s">
        <v>46</v>
      </c>
      <c r="O149" s="7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AR149" s="16" t="s">
        <v>525</v>
      </c>
      <c r="AT149" s="16" t="s">
        <v>129</v>
      </c>
      <c r="AU149" s="16" t="s">
        <v>141</v>
      </c>
      <c r="AY149" s="16" t="s">
        <v>128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6" t="s">
        <v>21</v>
      </c>
      <c r="BK149" s="218">
        <f>ROUND(I149*H149,2)</f>
        <v>0</v>
      </c>
      <c r="BL149" s="16" t="s">
        <v>525</v>
      </c>
      <c r="BM149" s="16" t="s">
        <v>458</v>
      </c>
    </row>
    <row r="150" spans="2:47" s="1" customFormat="1" ht="12">
      <c r="B150" s="37"/>
      <c r="C150" s="38"/>
      <c r="D150" s="219" t="s">
        <v>136</v>
      </c>
      <c r="E150" s="38"/>
      <c r="F150" s="220" t="s">
        <v>1093</v>
      </c>
      <c r="G150" s="38"/>
      <c r="H150" s="38"/>
      <c r="I150" s="142"/>
      <c r="J150" s="38"/>
      <c r="K150" s="38"/>
      <c r="L150" s="42"/>
      <c r="M150" s="221"/>
      <c r="N150" s="78"/>
      <c r="O150" s="78"/>
      <c r="P150" s="78"/>
      <c r="Q150" s="78"/>
      <c r="R150" s="78"/>
      <c r="S150" s="78"/>
      <c r="T150" s="79"/>
      <c r="AT150" s="16" t="s">
        <v>136</v>
      </c>
      <c r="AU150" s="16" t="s">
        <v>141</v>
      </c>
    </row>
    <row r="151" spans="2:65" s="1" customFormat="1" ht="14.4" customHeight="1">
      <c r="B151" s="37"/>
      <c r="C151" s="207" t="s">
        <v>328</v>
      </c>
      <c r="D151" s="207" t="s">
        <v>129</v>
      </c>
      <c r="E151" s="208" t="s">
        <v>1094</v>
      </c>
      <c r="F151" s="209" t="s">
        <v>1095</v>
      </c>
      <c r="G151" s="210" t="s">
        <v>439</v>
      </c>
      <c r="H151" s="211">
        <v>15</v>
      </c>
      <c r="I151" s="212"/>
      <c r="J151" s="213">
        <f>ROUND(I151*H151,2)</f>
        <v>0</v>
      </c>
      <c r="K151" s="209" t="s">
        <v>1</v>
      </c>
      <c r="L151" s="42"/>
      <c r="M151" s="214" t="s">
        <v>1</v>
      </c>
      <c r="N151" s="215" t="s">
        <v>46</v>
      </c>
      <c r="O151" s="78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AR151" s="16" t="s">
        <v>525</v>
      </c>
      <c r="AT151" s="16" t="s">
        <v>129</v>
      </c>
      <c r="AU151" s="16" t="s">
        <v>141</v>
      </c>
      <c r="AY151" s="16" t="s">
        <v>128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6" t="s">
        <v>21</v>
      </c>
      <c r="BK151" s="218">
        <f>ROUND(I151*H151,2)</f>
        <v>0</v>
      </c>
      <c r="BL151" s="16" t="s">
        <v>525</v>
      </c>
      <c r="BM151" s="16" t="s">
        <v>467</v>
      </c>
    </row>
    <row r="152" spans="2:47" s="1" customFormat="1" ht="12">
      <c r="B152" s="37"/>
      <c r="C152" s="38"/>
      <c r="D152" s="219" t="s">
        <v>136</v>
      </c>
      <c r="E152" s="38"/>
      <c r="F152" s="220" t="s">
        <v>1095</v>
      </c>
      <c r="G152" s="38"/>
      <c r="H152" s="38"/>
      <c r="I152" s="142"/>
      <c r="J152" s="38"/>
      <c r="K152" s="38"/>
      <c r="L152" s="42"/>
      <c r="M152" s="221"/>
      <c r="N152" s="78"/>
      <c r="O152" s="78"/>
      <c r="P152" s="78"/>
      <c r="Q152" s="78"/>
      <c r="R152" s="78"/>
      <c r="S152" s="78"/>
      <c r="T152" s="79"/>
      <c r="AT152" s="16" t="s">
        <v>136</v>
      </c>
      <c r="AU152" s="16" t="s">
        <v>141</v>
      </c>
    </row>
    <row r="153" spans="2:63" s="10" customFormat="1" ht="20.85" customHeight="1">
      <c r="B153" s="193"/>
      <c r="C153" s="194"/>
      <c r="D153" s="195" t="s">
        <v>74</v>
      </c>
      <c r="E153" s="231" t="s">
        <v>1096</v>
      </c>
      <c r="F153" s="231" t="s">
        <v>948</v>
      </c>
      <c r="G153" s="194"/>
      <c r="H153" s="194"/>
      <c r="I153" s="197"/>
      <c r="J153" s="232">
        <f>BK153</f>
        <v>0</v>
      </c>
      <c r="K153" s="194"/>
      <c r="L153" s="199"/>
      <c r="M153" s="200"/>
      <c r="N153" s="201"/>
      <c r="O153" s="201"/>
      <c r="P153" s="202">
        <f>SUM(P154:P173)</f>
        <v>0</v>
      </c>
      <c r="Q153" s="201"/>
      <c r="R153" s="202">
        <f>SUM(R154:R173)</f>
        <v>0</v>
      </c>
      <c r="S153" s="201"/>
      <c r="T153" s="203">
        <f>SUM(T154:T173)</f>
        <v>0</v>
      </c>
      <c r="AR153" s="204" t="s">
        <v>21</v>
      </c>
      <c r="AT153" s="205" t="s">
        <v>74</v>
      </c>
      <c r="AU153" s="205" t="s">
        <v>84</v>
      </c>
      <c r="AY153" s="204" t="s">
        <v>128</v>
      </c>
      <c r="BK153" s="206">
        <f>SUM(BK154:BK173)</f>
        <v>0</v>
      </c>
    </row>
    <row r="154" spans="2:65" s="1" customFormat="1" ht="14.4" customHeight="1">
      <c r="B154" s="37"/>
      <c r="C154" s="207" t="s">
        <v>335</v>
      </c>
      <c r="D154" s="207" t="s">
        <v>129</v>
      </c>
      <c r="E154" s="208" t="s">
        <v>1097</v>
      </c>
      <c r="F154" s="209" t="s">
        <v>1098</v>
      </c>
      <c r="G154" s="210" t="s">
        <v>1099</v>
      </c>
      <c r="H154" s="211">
        <v>250</v>
      </c>
      <c r="I154" s="212"/>
      <c r="J154" s="213">
        <f>ROUND(I154*H154,2)</f>
        <v>0</v>
      </c>
      <c r="K154" s="209" t="s">
        <v>1</v>
      </c>
      <c r="L154" s="42"/>
      <c r="M154" s="214" t="s">
        <v>1</v>
      </c>
      <c r="N154" s="215" t="s">
        <v>46</v>
      </c>
      <c r="O154" s="7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AR154" s="16" t="s">
        <v>525</v>
      </c>
      <c r="AT154" s="16" t="s">
        <v>129</v>
      </c>
      <c r="AU154" s="16" t="s">
        <v>141</v>
      </c>
      <c r="AY154" s="16" t="s">
        <v>128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21</v>
      </c>
      <c r="BK154" s="218">
        <f>ROUND(I154*H154,2)</f>
        <v>0</v>
      </c>
      <c r="BL154" s="16" t="s">
        <v>525</v>
      </c>
      <c r="BM154" s="16" t="s">
        <v>478</v>
      </c>
    </row>
    <row r="155" spans="2:47" s="1" customFormat="1" ht="12">
      <c r="B155" s="37"/>
      <c r="C155" s="38"/>
      <c r="D155" s="219" t="s">
        <v>136</v>
      </c>
      <c r="E155" s="38"/>
      <c r="F155" s="220" t="s">
        <v>1098</v>
      </c>
      <c r="G155" s="38"/>
      <c r="H155" s="38"/>
      <c r="I155" s="142"/>
      <c r="J155" s="38"/>
      <c r="K155" s="38"/>
      <c r="L155" s="42"/>
      <c r="M155" s="221"/>
      <c r="N155" s="78"/>
      <c r="O155" s="78"/>
      <c r="P155" s="78"/>
      <c r="Q155" s="78"/>
      <c r="R155" s="78"/>
      <c r="S155" s="78"/>
      <c r="T155" s="79"/>
      <c r="AT155" s="16" t="s">
        <v>136</v>
      </c>
      <c r="AU155" s="16" t="s">
        <v>141</v>
      </c>
    </row>
    <row r="156" spans="2:65" s="1" customFormat="1" ht="14.4" customHeight="1">
      <c r="B156" s="37"/>
      <c r="C156" s="207" t="s">
        <v>344</v>
      </c>
      <c r="D156" s="207" t="s">
        <v>129</v>
      </c>
      <c r="E156" s="208" t="s">
        <v>1100</v>
      </c>
      <c r="F156" s="209" t="s">
        <v>1101</v>
      </c>
      <c r="G156" s="210" t="s">
        <v>906</v>
      </c>
      <c r="H156" s="211">
        <v>5</v>
      </c>
      <c r="I156" s="212"/>
      <c r="J156" s="213">
        <f>ROUND(I156*H156,2)</f>
        <v>0</v>
      </c>
      <c r="K156" s="209" t="s">
        <v>1</v>
      </c>
      <c r="L156" s="42"/>
      <c r="M156" s="214" t="s">
        <v>1</v>
      </c>
      <c r="N156" s="215" t="s">
        <v>46</v>
      </c>
      <c r="O156" s="7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AR156" s="16" t="s">
        <v>525</v>
      </c>
      <c r="AT156" s="16" t="s">
        <v>129</v>
      </c>
      <c r="AU156" s="16" t="s">
        <v>141</v>
      </c>
      <c r="AY156" s="16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21</v>
      </c>
      <c r="BK156" s="218">
        <f>ROUND(I156*H156,2)</f>
        <v>0</v>
      </c>
      <c r="BL156" s="16" t="s">
        <v>525</v>
      </c>
      <c r="BM156" s="16" t="s">
        <v>489</v>
      </c>
    </row>
    <row r="157" spans="2:47" s="1" customFormat="1" ht="12">
      <c r="B157" s="37"/>
      <c r="C157" s="38"/>
      <c r="D157" s="219" t="s">
        <v>136</v>
      </c>
      <c r="E157" s="38"/>
      <c r="F157" s="220" t="s">
        <v>1101</v>
      </c>
      <c r="G157" s="38"/>
      <c r="H157" s="38"/>
      <c r="I157" s="142"/>
      <c r="J157" s="38"/>
      <c r="K157" s="38"/>
      <c r="L157" s="42"/>
      <c r="M157" s="221"/>
      <c r="N157" s="78"/>
      <c r="O157" s="78"/>
      <c r="P157" s="78"/>
      <c r="Q157" s="78"/>
      <c r="R157" s="78"/>
      <c r="S157" s="78"/>
      <c r="T157" s="79"/>
      <c r="AT157" s="16" t="s">
        <v>136</v>
      </c>
      <c r="AU157" s="16" t="s">
        <v>141</v>
      </c>
    </row>
    <row r="158" spans="2:65" s="1" customFormat="1" ht="14.4" customHeight="1">
      <c r="B158" s="37"/>
      <c r="C158" s="207" t="s">
        <v>349</v>
      </c>
      <c r="D158" s="207" t="s">
        <v>129</v>
      </c>
      <c r="E158" s="208" t="s">
        <v>1102</v>
      </c>
      <c r="F158" s="209" t="s">
        <v>1103</v>
      </c>
      <c r="G158" s="210" t="s">
        <v>906</v>
      </c>
      <c r="H158" s="211">
        <v>10</v>
      </c>
      <c r="I158" s="212"/>
      <c r="J158" s="213">
        <f>ROUND(I158*H158,2)</f>
        <v>0</v>
      </c>
      <c r="K158" s="209" t="s">
        <v>1</v>
      </c>
      <c r="L158" s="42"/>
      <c r="M158" s="214" t="s">
        <v>1</v>
      </c>
      <c r="N158" s="215" t="s">
        <v>46</v>
      </c>
      <c r="O158" s="7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16" t="s">
        <v>525</v>
      </c>
      <c r="AT158" s="16" t="s">
        <v>129</v>
      </c>
      <c r="AU158" s="16" t="s">
        <v>141</v>
      </c>
      <c r="AY158" s="16" t="s">
        <v>128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21</v>
      </c>
      <c r="BK158" s="218">
        <f>ROUND(I158*H158,2)</f>
        <v>0</v>
      </c>
      <c r="BL158" s="16" t="s">
        <v>525</v>
      </c>
      <c r="BM158" s="16" t="s">
        <v>499</v>
      </c>
    </row>
    <row r="159" spans="2:47" s="1" customFormat="1" ht="12">
      <c r="B159" s="37"/>
      <c r="C159" s="38"/>
      <c r="D159" s="219" t="s">
        <v>136</v>
      </c>
      <c r="E159" s="38"/>
      <c r="F159" s="220" t="s">
        <v>1103</v>
      </c>
      <c r="G159" s="38"/>
      <c r="H159" s="38"/>
      <c r="I159" s="142"/>
      <c r="J159" s="38"/>
      <c r="K159" s="38"/>
      <c r="L159" s="42"/>
      <c r="M159" s="221"/>
      <c r="N159" s="78"/>
      <c r="O159" s="78"/>
      <c r="P159" s="78"/>
      <c r="Q159" s="78"/>
      <c r="R159" s="78"/>
      <c r="S159" s="78"/>
      <c r="T159" s="79"/>
      <c r="AT159" s="16" t="s">
        <v>136</v>
      </c>
      <c r="AU159" s="16" t="s">
        <v>141</v>
      </c>
    </row>
    <row r="160" spans="2:65" s="1" customFormat="1" ht="14.4" customHeight="1">
      <c r="B160" s="37"/>
      <c r="C160" s="207" t="s">
        <v>354</v>
      </c>
      <c r="D160" s="207" t="s">
        <v>129</v>
      </c>
      <c r="E160" s="208" t="s">
        <v>1104</v>
      </c>
      <c r="F160" s="209" t="s">
        <v>1105</v>
      </c>
      <c r="G160" s="210" t="s">
        <v>906</v>
      </c>
      <c r="H160" s="211">
        <v>5</v>
      </c>
      <c r="I160" s="212"/>
      <c r="J160" s="213">
        <f>ROUND(I160*H160,2)</f>
        <v>0</v>
      </c>
      <c r="K160" s="209" t="s">
        <v>1</v>
      </c>
      <c r="L160" s="42"/>
      <c r="M160" s="214" t="s">
        <v>1</v>
      </c>
      <c r="N160" s="215" t="s">
        <v>46</v>
      </c>
      <c r="O160" s="78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AR160" s="16" t="s">
        <v>525</v>
      </c>
      <c r="AT160" s="16" t="s">
        <v>129</v>
      </c>
      <c r="AU160" s="16" t="s">
        <v>141</v>
      </c>
      <c r="AY160" s="16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21</v>
      </c>
      <c r="BK160" s="218">
        <f>ROUND(I160*H160,2)</f>
        <v>0</v>
      </c>
      <c r="BL160" s="16" t="s">
        <v>525</v>
      </c>
      <c r="BM160" s="16" t="s">
        <v>504</v>
      </c>
    </row>
    <row r="161" spans="2:47" s="1" customFormat="1" ht="12">
      <c r="B161" s="37"/>
      <c r="C161" s="38"/>
      <c r="D161" s="219" t="s">
        <v>136</v>
      </c>
      <c r="E161" s="38"/>
      <c r="F161" s="220" t="s">
        <v>1105</v>
      </c>
      <c r="G161" s="38"/>
      <c r="H161" s="38"/>
      <c r="I161" s="142"/>
      <c r="J161" s="38"/>
      <c r="K161" s="38"/>
      <c r="L161" s="42"/>
      <c r="M161" s="221"/>
      <c r="N161" s="78"/>
      <c r="O161" s="78"/>
      <c r="P161" s="78"/>
      <c r="Q161" s="78"/>
      <c r="R161" s="78"/>
      <c r="S161" s="78"/>
      <c r="T161" s="79"/>
      <c r="AT161" s="16" t="s">
        <v>136</v>
      </c>
      <c r="AU161" s="16" t="s">
        <v>141</v>
      </c>
    </row>
    <row r="162" spans="2:65" s="1" customFormat="1" ht="14.4" customHeight="1">
      <c r="B162" s="37"/>
      <c r="C162" s="207" t="s">
        <v>361</v>
      </c>
      <c r="D162" s="207" t="s">
        <v>129</v>
      </c>
      <c r="E162" s="208" t="s">
        <v>1106</v>
      </c>
      <c r="F162" s="209" t="s">
        <v>1107</v>
      </c>
      <c r="G162" s="210" t="s">
        <v>1108</v>
      </c>
      <c r="H162" s="211">
        <v>1</v>
      </c>
      <c r="I162" s="212"/>
      <c r="J162" s="213">
        <f>ROUND(I162*H162,2)</f>
        <v>0</v>
      </c>
      <c r="K162" s="209" t="s">
        <v>1</v>
      </c>
      <c r="L162" s="42"/>
      <c r="M162" s="214" t="s">
        <v>1</v>
      </c>
      <c r="N162" s="215" t="s">
        <v>46</v>
      </c>
      <c r="O162" s="78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16" t="s">
        <v>525</v>
      </c>
      <c r="AT162" s="16" t="s">
        <v>129</v>
      </c>
      <c r="AU162" s="16" t="s">
        <v>141</v>
      </c>
      <c r="AY162" s="16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21</v>
      </c>
      <c r="BK162" s="218">
        <f>ROUND(I162*H162,2)</f>
        <v>0</v>
      </c>
      <c r="BL162" s="16" t="s">
        <v>525</v>
      </c>
      <c r="BM162" s="16" t="s">
        <v>311</v>
      </c>
    </row>
    <row r="163" spans="2:47" s="1" customFormat="1" ht="12">
      <c r="B163" s="37"/>
      <c r="C163" s="38"/>
      <c r="D163" s="219" t="s">
        <v>136</v>
      </c>
      <c r="E163" s="38"/>
      <c r="F163" s="220" t="s">
        <v>1107</v>
      </c>
      <c r="G163" s="38"/>
      <c r="H163" s="38"/>
      <c r="I163" s="142"/>
      <c r="J163" s="38"/>
      <c r="K163" s="38"/>
      <c r="L163" s="42"/>
      <c r="M163" s="221"/>
      <c r="N163" s="78"/>
      <c r="O163" s="78"/>
      <c r="P163" s="78"/>
      <c r="Q163" s="78"/>
      <c r="R163" s="78"/>
      <c r="S163" s="78"/>
      <c r="T163" s="79"/>
      <c r="AT163" s="16" t="s">
        <v>136</v>
      </c>
      <c r="AU163" s="16" t="s">
        <v>141</v>
      </c>
    </row>
    <row r="164" spans="2:65" s="1" customFormat="1" ht="14.4" customHeight="1">
      <c r="B164" s="37"/>
      <c r="C164" s="207" t="s">
        <v>366</v>
      </c>
      <c r="D164" s="207" t="s">
        <v>129</v>
      </c>
      <c r="E164" s="208" t="s">
        <v>1109</v>
      </c>
      <c r="F164" s="209" t="s">
        <v>1110</v>
      </c>
      <c r="G164" s="210" t="s">
        <v>1111</v>
      </c>
      <c r="H164" s="211">
        <v>1</v>
      </c>
      <c r="I164" s="212"/>
      <c r="J164" s="213">
        <f>ROUND(I164*H164,2)</f>
        <v>0</v>
      </c>
      <c r="K164" s="209" t="s">
        <v>1</v>
      </c>
      <c r="L164" s="42"/>
      <c r="M164" s="214" t="s">
        <v>1</v>
      </c>
      <c r="N164" s="215" t="s">
        <v>46</v>
      </c>
      <c r="O164" s="78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AR164" s="16" t="s">
        <v>525</v>
      </c>
      <c r="AT164" s="16" t="s">
        <v>129</v>
      </c>
      <c r="AU164" s="16" t="s">
        <v>141</v>
      </c>
      <c r="AY164" s="16" t="s">
        <v>128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6" t="s">
        <v>21</v>
      </c>
      <c r="BK164" s="218">
        <f>ROUND(I164*H164,2)</f>
        <v>0</v>
      </c>
      <c r="BL164" s="16" t="s">
        <v>525</v>
      </c>
      <c r="BM164" s="16" t="s">
        <v>525</v>
      </c>
    </row>
    <row r="165" spans="2:47" s="1" customFormat="1" ht="12">
      <c r="B165" s="37"/>
      <c r="C165" s="38"/>
      <c r="D165" s="219" t="s">
        <v>136</v>
      </c>
      <c r="E165" s="38"/>
      <c r="F165" s="220" t="s">
        <v>1110</v>
      </c>
      <c r="G165" s="38"/>
      <c r="H165" s="38"/>
      <c r="I165" s="142"/>
      <c r="J165" s="38"/>
      <c r="K165" s="38"/>
      <c r="L165" s="42"/>
      <c r="M165" s="221"/>
      <c r="N165" s="78"/>
      <c r="O165" s="78"/>
      <c r="P165" s="78"/>
      <c r="Q165" s="78"/>
      <c r="R165" s="78"/>
      <c r="S165" s="78"/>
      <c r="T165" s="79"/>
      <c r="AT165" s="16" t="s">
        <v>136</v>
      </c>
      <c r="AU165" s="16" t="s">
        <v>141</v>
      </c>
    </row>
    <row r="166" spans="2:65" s="1" customFormat="1" ht="14.4" customHeight="1">
      <c r="B166" s="37"/>
      <c r="C166" s="207" t="s">
        <v>1006</v>
      </c>
      <c r="D166" s="207" t="s">
        <v>129</v>
      </c>
      <c r="E166" s="208" t="s">
        <v>1112</v>
      </c>
      <c r="F166" s="209" t="s">
        <v>1113</v>
      </c>
      <c r="G166" s="210" t="s">
        <v>906</v>
      </c>
      <c r="H166" s="211">
        <v>1</v>
      </c>
      <c r="I166" s="212"/>
      <c r="J166" s="213">
        <f>ROUND(I166*H166,2)</f>
        <v>0</v>
      </c>
      <c r="K166" s="209" t="s">
        <v>1</v>
      </c>
      <c r="L166" s="42"/>
      <c r="M166" s="214" t="s">
        <v>1</v>
      </c>
      <c r="N166" s="215" t="s">
        <v>46</v>
      </c>
      <c r="O166" s="78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AR166" s="16" t="s">
        <v>525</v>
      </c>
      <c r="AT166" s="16" t="s">
        <v>129</v>
      </c>
      <c r="AU166" s="16" t="s">
        <v>141</v>
      </c>
      <c r="AY166" s="16" t="s">
        <v>128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6" t="s">
        <v>21</v>
      </c>
      <c r="BK166" s="218">
        <f>ROUND(I166*H166,2)</f>
        <v>0</v>
      </c>
      <c r="BL166" s="16" t="s">
        <v>525</v>
      </c>
      <c r="BM166" s="16" t="s">
        <v>550</v>
      </c>
    </row>
    <row r="167" spans="2:47" s="1" customFormat="1" ht="12">
      <c r="B167" s="37"/>
      <c r="C167" s="38"/>
      <c r="D167" s="219" t="s">
        <v>136</v>
      </c>
      <c r="E167" s="38"/>
      <c r="F167" s="220" t="s">
        <v>1113</v>
      </c>
      <c r="G167" s="38"/>
      <c r="H167" s="38"/>
      <c r="I167" s="142"/>
      <c r="J167" s="38"/>
      <c r="K167" s="38"/>
      <c r="L167" s="42"/>
      <c r="M167" s="221"/>
      <c r="N167" s="78"/>
      <c r="O167" s="78"/>
      <c r="P167" s="78"/>
      <c r="Q167" s="78"/>
      <c r="R167" s="78"/>
      <c r="S167" s="78"/>
      <c r="T167" s="79"/>
      <c r="AT167" s="16" t="s">
        <v>136</v>
      </c>
      <c r="AU167" s="16" t="s">
        <v>141</v>
      </c>
    </row>
    <row r="168" spans="2:65" s="1" customFormat="1" ht="14.4" customHeight="1">
      <c r="B168" s="37"/>
      <c r="C168" s="207" t="s">
        <v>373</v>
      </c>
      <c r="D168" s="207" t="s">
        <v>129</v>
      </c>
      <c r="E168" s="208" t="s">
        <v>1114</v>
      </c>
      <c r="F168" s="209" t="s">
        <v>1115</v>
      </c>
      <c r="G168" s="210" t="s">
        <v>906</v>
      </c>
      <c r="H168" s="211">
        <v>1</v>
      </c>
      <c r="I168" s="212"/>
      <c r="J168" s="213">
        <f>ROUND(I168*H168,2)</f>
        <v>0</v>
      </c>
      <c r="K168" s="209" t="s">
        <v>1</v>
      </c>
      <c r="L168" s="42"/>
      <c r="M168" s="214" t="s">
        <v>1</v>
      </c>
      <c r="N168" s="215" t="s">
        <v>46</v>
      </c>
      <c r="O168" s="78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AR168" s="16" t="s">
        <v>525</v>
      </c>
      <c r="AT168" s="16" t="s">
        <v>129</v>
      </c>
      <c r="AU168" s="16" t="s">
        <v>141</v>
      </c>
      <c r="AY168" s="16" t="s">
        <v>128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6" t="s">
        <v>21</v>
      </c>
      <c r="BK168" s="218">
        <f>ROUND(I168*H168,2)</f>
        <v>0</v>
      </c>
      <c r="BL168" s="16" t="s">
        <v>525</v>
      </c>
      <c r="BM168" s="16" t="s">
        <v>563</v>
      </c>
    </row>
    <row r="169" spans="2:47" s="1" customFormat="1" ht="12">
      <c r="B169" s="37"/>
      <c r="C169" s="38"/>
      <c r="D169" s="219" t="s">
        <v>136</v>
      </c>
      <c r="E169" s="38"/>
      <c r="F169" s="220" t="s">
        <v>1115</v>
      </c>
      <c r="G169" s="38"/>
      <c r="H169" s="38"/>
      <c r="I169" s="142"/>
      <c r="J169" s="38"/>
      <c r="K169" s="38"/>
      <c r="L169" s="42"/>
      <c r="M169" s="221"/>
      <c r="N169" s="78"/>
      <c r="O169" s="78"/>
      <c r="P169" s="78"/>
      <c r="Q169" s="78"/>
      <c r="R169" s="78"/>
      <c r="S169" s="78"/>
      <c r="T169" s="79"/>
      <c r="AT169" s="16" t="s">
        <v>136</v>
      </c>
      <c r="AU169" s="16" t="s">
        <v>141</v>
      </c>
    </row>
    <row r="170" spans="2:65" s="1" customFormat="1" ht="14.4" customHeight="1">
      <c r="B170" s="37"/>
      <c r="C170" s="207" t="s">
        <v>379</v>
      </c>
      <c r="D170" s="207" t="s">
        <v>129</v>
      </c>
      <c r="E170" s="208" t="s">
        <v>1116</v>
      </c>
      <c r="F170" s="209" t="s">
        <v>1117</v>
      </c>
      <c r="G170" s="210" t="s">
        <v>906</v>
      </c>
      <c r="H170" s="211">
        <v>1</v>
      </c>
      <c r="I170" s="212"/>
      <c r="J170" s="213">
        <f>ROUND(I170*H170,2)</f>
        <v>0</v>
      </c>
      <c r="K170" s="209" t="s">
        <v>1</v>
      </c>
      <c r="L170" s="42"/>
      <c r="M170" s="214" t="s">
        <v>1</v>
      </c>
      <c r="N170" s="215" t="s">
        <v>46</v>
      </c>
      <c r="O170" s="78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AR170" s="16" t="s">
        <v>525</v>
      </c>
      <c r="AT170" s="16" t="s">
        <v>129</v>
      </c>
      <c r="AU170" s="16" t="s">
        <v>141</v>
      </c>
      <c r="AY170" s="16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6" t="s">
        <v>21</v>
      </c>
      <c r="BK170" s="218">
        <f>ROUND(I170*H170,2)</f>
        <v>0</v>
      </c>
      <c r="BL170" s="16" t="s">
        <v>525</v>
      </c>
      <c r="BM170" s="16" t="s">
        <v>574</v>
      </c>
    </row>
    <row r="171" spans="2:47" s="1" customFormat="1" ht="12">
      <c r="B171" s="37"/>
      <c r="C171" s="38"/>
      <c r="D171" s="219" t="s">
        <v>136</v>
      </c>
      <c r="E171" s="38"/>
      <c r="F171" s="220" t="s">
        <v>1117</v>
      </c>
      <c r="G171" s="38"/>
      <c r="H171" s="38"/>
      <c r="I171" s="142"/>
      <c r="J171" s="38"/>
      <c r="K171" s="38"/>
      <c r="L171" s="42"/>
      <c r="M171" s="221"/>
      <c r="N171" s="78"/>
      <c r="O171" s="78"/>
      <c r="P171" s="78"/>
      <c r="Q171" s="78"/>
      <c r="R171" s="78"/>
      <c r="S171" s="78"/>
      <c r="T171" s="79"/>
      <c r="AT171" s="16" t="s">
        <v>136</v>
      </c>
      <c r="AU171" s="16" t="s">
        <v>141</v>
      </c>
    </row>
    <row r="172" spans="2:65" s="1" customFormat="1" ht="14.4" customHeight="1">
      <c r="B172" s="37"/>
      <c r="C172" s="207" t="s">
        <v>384</v>
      </c>
      <c r="D172" s="207" t="s">
        <v>129</v>
      </c>
      <c r="E172" s="208" t="s">
        <v>1118</v>
      </c>
      <c r="F172" s="209" t="s">
        <v>1119</v>
      </c>
      <c r="G172" s="210" t="s">
        <v>906</v>
      </c>
      <c r="H172" s="211">
        <v>1</v>
      </c>
      <c r="I172" s="212"/>
      <c r="J172" s="213">
        <f>ROUND(I172*H172,2)</f>
        <v>0</v>
      </c>
      <c r="K172" s="209" t="s">
        <v>1</v>
      </c>
      <c r="L172" s="42"/>
      <c r="M172" s="214" t="s">
        <v>1</v>
      </c>
      <c r="N172" s="215" t="s">
        <v>46</v>
      </c>
      <c r="O172" s="78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AR172" s="16" t="s">
        <v>525</v>
      </c>
      <c r="AT172" s="16" t="s">
        <v>129</v>
      </c>
      <c r="AU172" s="16" t="s">
        <v>141</v>
      </c>
      <c r="AY172" s="16" t="s">
        <v>128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6" t="s">
        <v>21</v>
      </c>
      <c r="BK172" s="218">
        <f>ROUND(I172*H172,2)</f>
        <v>0</v>
      </c>
      <c r="BL172" s="16" t="s">
        <v>525</v>
      </c>
      <c r="BM172" s="16" t="s">
        <v>584</v>
      </c>
    </row>
    <row r="173" spans="2:47" s="1" customFormat="1" ht="12">
      <c r="B173" s="37"/>
      <c r="C173" s="38"/>
      <c r="D173" s="219" t="s">
        <v>136</v>
      </c>
      <c r="E173" s="38"/>
      <c r="F173" s="220" t="s">
        <v>1119</v>
      </c>
      <c r="G173" s="38"/>
      <c r="H173" s="38"/>
      <c r="I173" s="142"/>
      <c r="J173" s="38"/>
      <c r="K173" s="38"/>
      <c r="L173" s="42"/>
      <c r="M173" s="222"/>
      <c r="N173" s="223"/>
      <c r="O173" s="223"/>
      <c r="P173" s="223"/>
      <c r="Q173" s="223"/>
      <c r="R173" s="223"/>
      <c r="S173" s="223"/>
      <c r="T173" s="224"/>
      <c r="AT173" s="16" t="s">
        <v>136</v>
      </c>
      <c r="AU173" s="16" t="s">
        <v>141</v>
      </c>
    </row>
    <row r="174" spans="2:12" s="1" customFormat="1" ht="6.95" customHeight="1">
      <c r="B174" s="56"/>
      <c r="C174" s="57"/>
      <c r="D174" s="57"/>
      <c r="E174" s="57"/>
      <c r="F174" s="57"/>
      <c r="G174" s="57"/>
      <c r="H174" s="57"/>
      <c r="I174" s="166"/>
      <c r="J174" s="57"/>
      <c r="K174" s="57"/>
      <c r="L174" s="42"/>
    </row>
  </sheetData>
  <sheetProtection password="CC35" sheet="1" objects="1" scenarios="1" formatColumns="0" formatRows="0" autoFilter="0"/>
  <autoFilter ref="C92:K17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5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101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spans="2:46" ht="24.95" customHeight="1">
      <c r="B4" s="19"/>
      <c r="D4" s="139" t="s">
        <v>102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spans="2:12" ht="12" customHeight="1">
      <c r="B8" s="19"/>
      <c r="D8" s="140" t="s">
        <v>103</v>
      </c>
      <c r="L8" s="19"/>
    </row>
    <row r="9" spans="2:12" s="1" customFormat="1" ht="14.4" customHeight="1">
      <c r="B9" s="42"/>
      <c r="E9" s="141" t="s">
        <v>1022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1023</v>
      </c>
      <c r="I10" s="142"/>
      <c r="L10" s="42"/>
    </row>
    <row r="11" spans="2:12" s="1" customFormat="1" ht="36.95" customHeight="1">
      <c r="B11" s="42"/>
      <c r="E11" s="143" t="s">
        <v>1120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19</v>
      </c>
      <c r="F13" s="16" t="s">
        <v>1</v>
      </c>
      <c r="I13" s="144" t="s">
        <v>20</v>
      </c>
      <c r="J13" s="16" t="s">
        <v>1</v>
      </c>
      <c r="L13" s="42"/>
    </row>
    <row r="14" spans="2:12" s="1" customFormat="1" ht="12" customHeight="1">
      <c r="B14" s="42"/>
      <c r="D14" s="140" t="s">
        <v>22</v>
      </c>
      <c r="F14" s="16" t="s">
        <v>105</v>
      </c>
      <c r="I14" s="144" t="s">
        <v>24</v>
      </c>
      <c r="J14" s="145" t="str">
        <f>'Rekapitulace stavby'!AN8</f>
        <v>24. 5. 2018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28</v>
      </c>
      <c r="I16" s="144" t="s">
        <v>29</v>
      </c>
      <c r="J16" s="16" t="str">
        <f>IF('Rekapitulace stavby'!AN10="","",'Rekapitulace stavby'!AN10)</f>
        <v/>
      </c>
      <c r="L16" s="42"/>
    </row>
    <row r="17" spans="2:12" s="1" customFormat="1" ht="18" customHeight="1">
      <c r="B17" s="42"/>
      <c r="E17" s="16" t="str">
        <f>IF('Rekapitulace stavby'!E11="","",'Rekapitulace stavby'!E11)</f>
        <v>Muzeum Českého lesa</v>
      </c>
      <c r="I17" s="144" t="s">
        <v>31</v>
      </c>
      <c r="J17" s="16" t="str">
        <f>IF('Rekapitulace stavby'!AN11="","",'Rekapitulace stavby'!AN11)</f>
        <v/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32</v>
      </c>
      <c r="I19" s="144" t="s">
        <v>29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31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34</v>
      </c>
      <c r="I22" s="144" t="s">
        <v>29</v>
      </c>
      <c r="J22" s="16" t="str">
        <f>IF('Rekapitulace stavby'!AN16="","",'Rekapitulace stavby'!AN16)</f>
        <v/>
      </c>
      <c r="L22" s="42"/>
    </row>
    <row r="23" spans="2:12" s="1" customFormat="1" ht="18" customHeight="1">
      <c r="B23" s="42"/>
      <c r="E23" s="16" t="str">
        <f>IF('Rekapitulace stavby'!E17="","",'Rekapitulace stavby'!E17)</f>
        <v>Ateliér Soukup Opl Švehla s.r.o.</v>
      </c>
      <c r="I23" s="144" t="s">
        <v>31</v>
      </c>
      <c r="J23" s="16" t="str">
        <f>IF('Rekapitulace stavby'!AN17="","",'Rekapitulace stavby'!AN17)</f>
        <v/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37</v>
      </c>
      <c r="I25" s="144" t="s">
        <v>29</v>
      </c>
      <c r="J25" s="16" t="str">
        <f>IF('Rekapitulace stavby'!AN19="","",'Rekapitulace stavby'!AN19)</f>
        <v/>
      </c>
      <c r="L25" s="42"/>
    </row>
    <row r="26" spans="2:12" s="1" customFormat="1" ht="18" customHeight="1">
      <c r="B26" s="42"/>
      <c r="E26" s="16" t="str">
        <f>IF('Rekapitulace stavby'!E20="","",'Rekapitulace stavby'!E20)</f>
        <v>Tomáš Chlumecký</v>
      </c>
      <c r="I26" s="144" t="s">
        <v>31</v>
      </c>
      <c r="J26" s="16" t="str">
        <f>IF('Rekapitulace stavby'!AN20="","",'Rekapitulace stavby'!AN20)</f>
        <v/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39</v>
      </c>
      <c r="I28" s="142"/>
      <c r="L28" s="42"/>
    </row>
    <row r="29" spans="2:12" s="7" customFormat="1" ht="14.4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41</v>
      </c>
      <c r="I32" s="142"/>
      <c r="J32" s="151">
        <f>ROUND(J92,2)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43</v>
      </c>
      <c r="I34" s="153" t="s">
        <v>42</v>
      </c>
      <c r="J34" s="152" t="s">
        <v>44</v>
      </c>
      <c r="L34" s="42"/>
    </row>
    <row r="35" spans="2:12" s="1" customFormat="1" ht="14.4" customHeight="1">
      <c r="B35" s="42"/>
      <c r="D35" s="140" t="s">
        <v>45</v>
      </c>
      <c r="E35" s="140" t="s">
        <v>46</v>
      </c>
      <c r="F35" s="154">
        <f>ROUND((SUM(BE92:BE163)),2)</f>
        <v>0</v>
      </c>
      <c r="I35" s="155">
        <v>0.21</v>
      </c>
      <c r="J35" s="154">
        <f>ROUND(((SUM(BE92:BE163))*I35),2)</f>
        <v>0</v>
      </c>
      <c r="L35" s="42"/>
    </row>
    <row r="36" spans="2:12" s="1" customFormat="1" ht="14.4" customHeight="1">
      <c r="B36" s="42"/>
      <c r="E36" s="140" t="s">
        <v>47</v>
      </c>
      <c r="F36" s="154">
        <f>ROUND((SUM(BF92:BF163)),2)</f>
        <v>0</v>
      </c>
      <c r="I36" s="155">
        <v>0.15</v>
      </c>
      <c r="J36" s="154">
        <f>ROUND(((SUM(BF92:BF163))*I36),2)</f>
        <v>0</v>
      </c>
      <c r="L36" s="42"/>
    </row>
    <row r="37" spans="2:12" s="1" customFormat="1" ht="14.4" customHeight="1" hidden="1">
      <c r="B37" s="42"/>
      <c r="E37" s="140" t="s">
        <v>48</v>
      </c>
      <c r="F37" s="154">
        <f>ROUND((SUM(BG92:BG163)),2)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49</v>
      </c>
      <c r="F38" s="154">
        <f>ROUND((SUM(BH92:BH163)),2)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50</v>
      </c>
      <c r="F39" s="154">
        <f>ROUND((SUM(BI92:BI163)),2)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51</v>
      </c>
      <c r="E41" s="158"/>
      <c r="F41" s="158"/>
      <c r="G41" s="159" t="s">
        <v>52</v>
      </c>
      <c r="H41" s="160" t="s">
        <v>53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106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4.4" customHeight="1">
      <c r="B50" s="37"/>
      <c r="C50" s="38"/>
      <c r="D50" s="38"/>
      <c r="E50" s="170" t="str">
        <f>E7</f>
        <v xml:space="preserve">Stavební úpravy křížové chodby,  Muzeum Českého lesa, Tachov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103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4.4" customHeight="1">
      <c r="B52" s="37"/>
      <c r="C52" s="38"/>
      <c r="D52" s="38"/>
      <c r="E52" s="170" t="s">
        <v>1022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1023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4.4" customHeight="1">
      <c r="B54" s="37"/>
      <c r="C54" s="38"/>
      <c r="D54" s="38"/>
      <c r="E54" s="63" t="str">
        <f>E11</f>
        <v>04.2 - Poplachový zabezpečovací systém (PZS)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22</v>
      </c>
      <c r="D56" s="38"/>
      <c r="E56" s="38"/>
      <c r="F56" s="26" t="str">
        <f>F14</f>
        <v xml:space="preserve"> </v>
      </c>
      <c r="G56" s="38"/>
      <c r="H56" s="38"/>
      <c r="I56" s="144" t="s">
        <v>24</v>
      </c>
      <c r="J56" s="66" t="str">
        <f>IF(J14="","",J14)</f>
        <v>24. 5. 2018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22.8" customHeight="1">
      <c r="B58" s="37"/>
      <c r="C58" s="31" t="s">
        <v>28</v>
      </c>
      <c r="D58" s="38"/>
      <c r="E58" s="38"/>
      <c r="F58" s="26" t="str">
        <f>E17</f>
        <v>Muzeum Českého lesa</v>
      </c>
      <c r="G58" s="38"/>
      <c r="H58" s="38"/>
      <c r="I58" s="144" t="s">
        <v>34</v>
      </c>
      <c r="J58" s="35" t="str">
        <f>E23</f>
        <v>Ateliér Soukup Opl Švehla s.r.o.</v>
      </c>
      <c r="K58" s="38"/>
      <c r="L58" s="42"/>
    </row>
    <row r="59" spans="2:12" s="1" customFormat="1" ht="12.6" customHeight="1">
      <c r="B59" s="37"/>
      <c r="C59" s="31" t="s">
        <v>32</v>
      </c>
      <c r="D59" s="38"/>
      <c r="E59" s="38"/>
      <c r="F59" s="26" t="str">
        <f>IF(E20="","",E20)</f>
        <v>Vyplň údaj</v>
      </c>
      <c r="G59" s="38"/>
      <c r="H59" s="38"/>
      <c r="I59" s="144" t="s">
        <v>37</v>
      </c>
      <c r="J59" s="35" t="str">
        <f>E26</f>
        <v>Tomáš Chlumecký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107</v>
      </c>
      <c r="D61" s="172"/>
      <c r="E61" s="172"/>
      <c r="F61" s="172"/>
      <c r="G61" s="172"/>
      <c r="H61" s="172"/>
      <c r="I61" s="173"/>
      <c r="J61" s="174" t="s">
        <v>108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109</v>
      </c>
      <c r="D63" s="38"/>
      <c r="E63" s="38"/>
      <c r="F63" s="38"/>
      <c r="G63" s="38"/>
      <c r="H63" s="38"/>
      <c r="I63" s="142"/>
      <c r="J63" s="97">
        <f>J92</f>
        <v>0</v>
      </c>
      <c r="K63" s="38"/>
      <c r="L63" s="42"/>
      <c r="AU63" s="16" t="s">
        <v>110</v>
      </c>
    </row>
    <row r="64" spans="2:12" s="8" customFormat="1" ht="24.95" customHeight="1">
      <c r="B64" s="176"/>
      <c r="C64" s="177"/>
      <c r="D64" s="178" t="s">
        <v>895</v>
      </c>
      <c r="E64" s="179"/>
      <c r="F64" s="179"/>
      <c r="G64" s="179"/>
      <c r="H64" s="179"/>
      <c r="I64" s="180"/>
      <c r="J64" s="181">
        <f>J93</f>
        <v>0</v>
      </c>
      <c r="K64" s="177"/>
      <c r="L64" s="182"/>
    </row>
    <row r="65" spans="2:12" s="11" customFormat="1" ht="19.9" customHeight="1">
      <c r="B65" s="225"/>
      <c r="C65" s="121"/>
      <c r="D65" s="226" t="s">
        <v>896</v>
      </c>
      <c r="E65" s="227"/>
      <c r="F65" s="227"/>
      <c r="G65" s="227"/>
      <c r="H65" s="227"/>
      <c r="I65" s="228"/>
      <c r="J65" s="229">
        <f>J94</f>
        <v>0</v>
      </c>
      <c r="K65" s="121"/>
      <c r="L65" s="230"/>
    </row>
    <row r="66" spans="2:12" s="11" customFormat="1" ht="14.85" customHeight="1">
      <c r="B66" s="225"/>
      <c r="C66" s="121"/>
      <c r="D66" s="226" t="s">
        <v>1121</v>
      </c>
      <c r="E66" s="227"/>
      <c r="F66" s="227"/>
      <c r="G66" s="227"/>
      <c r="H66" s="227"/>
      <c r="I66" s="228"/>
      <c r="J66" s="229">
        <f>J95</f>
        <v>0</v>
      </c>
      <c r="K66" s="121"/>
      <c r="L66" s="230"/>
    </row>
    <row r="67" spans="2:12" s="11" customFormat="1" ht="14.85" customHeight="1">
      <c r="B67" s="225"/>
      <c r="C67" s="121"/>
      <c r="D67" s="226" t="s">
        <v>1122</v>
      </c>
      <c r="E67" s="227"/>
      <c r="F67" s="227"/>
      <c r="G67" s="227"/>
      <c r="H67" s="227"/>
      <c r="I67" s="228"/>
      <c r="J67" s="229">
        <f>J122</f>
        <v>0</v>
      </c>
      <c r="K67" s="121"/>
      <c r="L67" s="230"/>
    </row>
    <row r="68" spans="2:12" s="11" customFormat="1" ht="14.85" customHeight="1">
      <c r="B68" s="225"/>
      <c r="C68" s="121"/>
      <c r="D68" s="226" t="s">
        <v>1123</v>
      </c>
      <c r="E68" s="227"/>
      <c r="F68" s="227"/>
      <c r="G68" s="227"/>
      <c r="H68" s="227"/>
      <c r="I68" s="228"/>
      <c r="J68" s="229">
        <f>J131</f>
        <v>0</v>
      </c>
      <c r="K68" s="121"/>
      <c r="L68" s="230"/>
    </row>
    <row r="69" spans="2:12" s="11" customFormat="1" ht="14.85" customHeight="1">
      <c r="B69" s="225"/>
      <c r="C69" s="121"/>
      <c r="D69" s="226" t="s">
        <v>1124</v>
      </c>
      <c r="E69" s="227"/>
      <c r="F69" s="227"/>
      <c r="G69" s="227"/>
      <c r="H69" s="227"/>
      <c r="I69" s="228"/>
      <c r="J69" s="229">
        <f>J138</f>
        <v>0</v>
      </c>
      <c r="K69" s="121"/>
      <c r="L69" s="230"/>
    </row>
    <row r="70" spans="2:12" s="11" customFormat="1" ht="14.85" customHeight="1">
      <c r="B70" s="225"/>
      <c r="C70" s="121"/>
      <c r="D70" s="226" t="s">
        <v>1125</v>
      </c>
      <c r="E70" s="227"/>
      <c r="F70" s="227"/>
      <c r="G70" s="227"/>
      <c r="H70" s="227"/>
      <c r="I70" s="228"/>
      <c r="J70" s="229">
        <f>J143</f>
        <v>0</v>
      </c>
      <c r="K70" s="121"/>
      <c r="L70" s="230"/>
    </row>
    <row r="71" spans="2:12" s="1" customFormat="1" ht="21.8" customHeight="1">
      <c r="B71" s="37"/>
      <c r="C71" s="38"/>
      <c r="D71" s="38"/>
      <c r="E71" s="38"/>
      <c r="F71" s="38"/>
      <c r="G71" s="38"/>
      <c r="H71" s="38"/>
      <c r="I71" s="142"/>
      <c r="J71" s="38"/>
      <c r="K71" s="38"/>
      <c r="L71" s="42"/>
    </row>
    <row r="72" spans="2:12" s="1" customFormat="1" ht="6.95" customHeight="1">
      <c r="B72" s="56"/>
      <c r="C72" s="57"/>
      <c r="D72" s="57"/>
      <c r="E72" s="57"/>
      <c r="F72" s="57"/>
      <c r="G72" s="57"/>
      <c r="H72" s="57"/>
      <c r="I72" s="166"/>
      <c r="J72" s="57"/>
      <c r="K72" s="57"/>
      <c r="L72" s="42"/>
    </row>
    <row r="76" spans="2:12" s="1" customFormat="1" ht="6.95" customHeight="1">
      <c r="B76" s="58"/>
      <c r="C76" s="59"/>
      <c r="D76" s="59"/>
      <c r="E76" s="59"/>
      <c r="F76" s="59"/>
      <c r="G76" s="59"/>
      <c r="H76" s="59"/>
      <c r="I76" s="169"/>
      <c r="J76" s="59"/>
      <c r="K76" s="59"/>
      <c r="L76" s="42"/>
    </row>
    <row r="77" spans="2:12" s="1" customFormat="1" ht="24.95" customHeight="1">
      <c r="B77" s="37"/>
      <c r="C77" s="22" t="s">
        <v>112</v>
      </c>
      <c r="D77" s="38"/>
      <c r="E77" s="38"/>
      <c r="F77" s="38"/>
      <c r="G77" s="38"/>
      <c r="H77" s="38"/>
      <c r="I77" s="142"/>
      <c r="J77" s="38"/>
      <c r="K77" s="38"/>
      <c r="L77" s="42"/>
    </row>
    <row r="78" spans="2:12" s="1" customFormat="1" ht="6.95" customHeight="1">
      <c r="B78" s="37"/>
      <c r="C78" s="38"/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2" customHeight="1">
      <c r="B79" s="37"/>
      <c r="C79" s="31" t="s">
        <v>16</v>
      </c>
      <c r="D79" s="38"/>
      <c r="E79" s="38"/>
      <c r="F79" s="38"/>
      <c r="G79" s="38"/>
      <c r="H79" s="38"/>
      <c r="I79" s="142"/>
      <c r="J79" s="38"/>
      <c r="K79" s="38"/>
      <c r="L79" s="42"/>
    </row>
    <row r="80" spans="2:12" s="1" customFormat="1" ht="14.4" customHeight="1">
      <c r="B80" s="37"/>
      <c r="C80" s="38"/>
      <c r="D80" s="38"/>
      <c r="E80" s="170" t="str">
        <f>E7</f>
        <v xml:space="preserve">Stavební úpravy křížové chodby,  Muzeum Českého lesa, Tachov</v>
      </c>
      <c r="F80" s="31"/>
      <c r="G80" s="31"/>
      <c r="H80" s="31"/>
      <c r="I80" s="142"/>
      <c r="J80" s="38"/>
      <c r="K80" s="38"/>
      <c r="L80" s="42"/>
    </row>
    <row r="81" spans="2:12" ht="12" customHeight="1">
      <c r="B81" s="20"/>
      <c r="C81" s="31" t="s">
        <v>103</v>
      </c>
      <c r="D81" s="21"/>
      <c r="E81" s="21"/>
      <c r="F81" s="21"/>
      <c r="G81" s="21"/>
      <c r="H81" s="21"/>
      <c r="I81" s="135"/>
      <c r="J81" s="21"/>
      <c r="K81" s="21"/>
      <c r="L81" s="19"/>
    </row>
    <row r="82" spans="2:12" s="1" customFormat="1" ht="14.4" customHeight="1">
      <c r="B82" s="37"/>
      <c r="C82" s="38"/>
      <c r="D82" s="38"/>
      <c r="E82" s="170" t="s">
        <v>1022</v>
      </c>
      <c r="F82" s="38"/>
      <c r="G82" s="38"/>
      <c r="H82" s="38"/>
      <c r="I82" s="142"/>
      <c r="J82" s="38"/>
      <c r="K82" s="38"/>
      <c r="L82" s="42"/>
    </row>
    <row r="83" spans="2:12" s="1" customFormat="1" ht="12" customHeight="1">
      <c r="B83" s="37"/>
      <c r="C83" s="31" t="s">
        <v>1023</v>
      </c>
      <c r="D83" s="38"/>
      <c r="E83" s="38"/>
      <c r="F83" s="38"/>
      <c r="G83" s="38"/>
      <c r="H83" s="38"/>
      <c r="I83" s="142"/>
      <c r="J83" s="38"/>
      <c r="K83" s="38"/>
      <c r="L83" s="42"/>
    </row>
    <row r="84" spans="2:12" s="1" customFormat="1" ht="14.4" customHeight="1">
      <c r="B84" s="37"/>
      <c r="C84" s="38"/>
      <c r="D84" s="38"/>
      <c r="E84" s="63" t="str">
        <f>E11</f>
        <v>04.2 - Poplachový zabezpečovací systém (PZS)</v>
      </c>
      <c r="F84" s="38"/>
      <c r="G84" s="38"/>
      <c r="H84" s="38"/>
      <c r="I84" s="142"/>
      <c r="J84" s="38"/>
      <c r="K84" s="38"/>
      <c r="L84" s="42"/>
    </row>
    <row r="85" spans="2:12" s="1" customFormat="1" ht="6.95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pans="2:12" s="1" customFormat="1" ht="12" customHeight="1">
      <c r="B86" s="37"/>
      <c r="C86" s="31" t="s">
        <v>22</v>
      </c>
      <c r="D86" s="38"/>
      <c r="E86" s="38"/>
      <c r="F86" s="26" t="str">
        <f>F14</f>
        <v xml:space="preserve"> </v>
      </c>
      <c r="G86" s="38"/>
      <c r="H86" s="38"/>
      <c r="I86" s="144" t="s">
        <v>24</v>
      </c>
      <c r="J86" s="66" t="str">
        <f>IF(J14="","",J14)</f>
        <v>24. 5. 2018</v>
      </c>
      <c r="K86" s="38"/>
      <c r="L86" s="42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142"/>
      <c r="J87" s="38"/>
      <c r="K87" s="38"/>
      <c r="L87" s="42"/>
    </row>
    <row r="88" spans="2:12" s="1" customFormat="1" ht="22.8" customHeight="1">
      <c r="B88" s="37"/>
      <c r="C88" s="31" t="s">
        <v>28</v>
      </c>
      <c r="D88" s="38"/>
      <c r="E88" s="38"/>
      <c r="F88" s="26" t="str">
        <f>E17</f>
        <v>Muzeum Českého lesa</v>
      </c>
      <c r="G88" s="38"/>
      <c r="H88" s="38"/>
      <c r="I88" s="144" t="s">
        <v>34</v>
      </c>
      <c r="J88" s="35" t="str">
        <f>E23</f>
        <v>Ateliér Soukup Opl Švehla s.r.o.</v>
      </c>
      <c r="K88" s="38"/>
      <c r="L88" s="42"/>
    </row>
    <row r="89" spans="2:12" s="1" customFormat="1" ht="12.6" customHeight="1">
      <c r="B89" s="37"/>
      <c r="C89" s="31" t="s">
        <v>32</v>
      </c>
      <c r="D89" s="38"/>
      <c r="E89" s="38"/>
      <c r="F89" s="26" t="str">
        <f>IF(E20="","",E20)</f>
        <v>Vyplň údaj</v>
      </c>
      <c r="G89" s="38"/>
      <c r="H89" s="38"/>
      <c r="I89" s="144" t="s">
        <v>37</v>
      </c>
      <c r="J89" s="35" t="str">
        <f>E26</f>
        <v>Tomáš Chlumecký</v>
      </c>
      <c r="K89" s="38"/>
      <c r="L89" s="42"/>
    </row>
    <row r="90" spans="2:12" s="1" customFormat="1" ht="10.3" customHeight="1"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42"/>
    </row>
    <row r="91" spans="2:20" s="9" customFormat="1" ht="29.25" customHeight="1">
      <c r="B91" s="183"/>
      <c r="C91" s="184" t="s">
        <v>113</v>
      </c>
      <c r="D91" s="185" t="s">
        <v>60</v>
      </c>
      <c r="E91" s="185" t="s">
        <v>56</v>
      </c>
      <c r="F91" s="185" t="s">
        <v>57</v>
      </c>
      <c r="G91" s="185" t="s">
        <v>114</v>
      </c>
      <c r="H91" s="185" t="s">
        <v>115</v>
      </c>
      <c r="I91" s="186" t="s">
        <v>116</v>
      </c>
      <c r="J91" s="185" t="s">
        <v>108</v>
      </c>
      <c r="K91" s="187" t="s">
        <v>117</v>
      </c>
      <c r="L91" s="188"/>
      <c r="M91" s="87" t="s">
        <v>1</v>
      </c>
      <c r="N91" s="88" t="s">
        <v>45</v>
      </c>
      <c r="O91" s="88" t="s">
        <v>118</v>
      </c>
      <c r="P91" s="88" t="s">
        <v>119</v>
      </c>
      <c r="Q91" s="88" t="s">
        <v>120</v>
      </c>
      <c r="R91" s="88" t="s">
        <v>121</v>
      </c>
      <c r="S91" s="88" t="s">
        <v>122</v>
      </c>
      <c r="T91" s="89" t="s">
        <v>123</v>
      </c>
    </row>
    <row r="92" spans="2:63" s="1" customFormat="1" ht="22.8" customHeight="1">
      <c r="B92" s="37"/>
      <c r="C92" s="94" t="s">
        <v>124</v>
      </c>
      <c r="D92" s="38"/>
      <c r="E92" s="38"/>
      <c r="F92" s="38"/>
      <c r="G92" s="38"/>
      <c r="H92" s="38"/>
      <c r="I92" s="142"/>
      <c r="J92" s="189">
        <f>BK92</f>
        <v>0</v>
      </c>
      <c r="K92" s="38"/>
      <c r="L92" s="42"/>
      <c r="M92" s="90"/>
      <c r="N92" s="91"/>
      <c r="O92" s="91"/>
      <c r="P92" s="190">
        <f>P93</f>
        <v>0</v>
      </c>
      <c r="Q92" s="91"/>
      <c r="R92" s="190">
        <f>R93</f>
        <v>0</v>
      </c>
      <c r="S92" s="91"/>
      <c r="T92" s="191">
        <f>T93</f>
        <v>0</v>
      </c>
      <c r="AT92" s="16" t="s">
        <v>74</v>
      </c>
      <c r="AU92" s="16" t="s">
        <v>110</v>
      </c>
      <c r="BK92" s="192">
        <f>BK93</f>
        <v>0</v>
      </c>
    </row>
    <row r="93" spans="2:63" s="10" customFormat="1" ht="25.9" customHeight="1">
      <c r="B93" s="193"/>
      <c r="C93" s="194"/>
      <c r="D93" s="195" t="s">
        <v>74</v>
      </c>
      <c r="E93" s="196" t="s">
        <v>222</v>
      </c>
      <c r="F93" s="196" t="s">
        <v>900</v>
      </c>
      <c r="G93" s="194"/>
      <c r="H93" s="194"/>
      <c r="I93" s="197"/>
      <c r="J93" s="198">
        <f>BK93</f>
        <v>0</v>
      </c>
      <c r="K93" s="194"/>
      <c r="L93" s="199"/>
      <c r="M93" s="200"/>
      <c r="N93" s="201"/>
      <c r="O93" s="201"/>
      <c r="P93" s="202">
        <f>P94</f>
        <v>0</v>
      </c>
      <c r="Q93" s="201"/>
      <c r="R93" s="202">
        <f>R94</f>
        <v>0</v>
      </c>
      <c r="S93" s="201"/>
      <c r="T93" s="203">
        <f>T94</f>
        <v>0</v>
      </c>
      <c r="AR93" s="204" t="s">
        <v>141</v>
      </c>
      <c r="AT93" s="205" t="s">
        <v>74</v>
      </c>
      <c r="AU93" s="205" t="s">
        <v>75</v>
      </c>
      <c r="AY93" s="204" t="s">
        <v>128</v>
      </c>
      <c r="BK93" s="206">
        <f>BK94</f>
        <v>0</v>
      </c>
    </row>
    <row r="94" spans="2:63" s="10" customFormat="1" ht="22.8" customHeight="1">
      <c r="B94" s="193"/>
      <c r="C94" s="194"/>
      <c r="D94" s="195" t="s">
        <v>74</v>
      </c>
      <c r="E94" s="231" t="s">
        <v>901</v>
      </c>
      <c r="F94" s="231" t="s">
        <v>902</v>
      </c>
      <c r="G94" s="194"/>
      <c r="H94" s="194"/>
      <c r="I94" s="197"/>
      <c r="J94" s="232">
        <f>BK94</f>
        <v>0</v>
      </c>
      <c r="K94" s="194"/>
      <c r="L94" s="199"/>
      <c r="M94" s="200"/>
      <c r="N94" s="201"/>
      <c r="O94" s="201"/>
      <c r="P94" s="202">
        <f>P95+P122+P131+P138+P143</f>
        <v>0</v>
      </c>
      <c r="Q94" s="201"/>
      <c r="R94" s="202">
        <f>R95+R122+R131+R138+R143</f>
        <v>0</v>
      </c>
      <c r="S94" s="201"/>
      <c r="T94" s="203">
        <f>T95+T122+T131+T138+T143</f>
        <v>0</v>
      </c>
      <c r="AR94" s="204" t="s">
        <v>141</v>
      </c>
      <c r="AT94" s="205" t="s">
        <v>74</v>
      </c>
      <c r="AU94" s="205" t="s">
        <v>21</v>
      </c>
      <c r="AY94" s="204" t="s">
        <v>128</v>
      </c>
      <c r="BK94" s="206">
        <f>BK95+BK122+BK131+BK138+BK143</f>
        <v>0</v>
      </c>
    </row>
    <row r="95" spans="2:63" s="10" customFormat="1" ht="20.85" customHeight="1">
      <c r="B95" s="193"/>
      <c r="C95" s="194"/>
      <c r="D95" s="195" t="s">
        <v>74</v>
      </c>
      <c r="E95" s="231" t="s">
        <v>1031</v>
      </c>
      <c r="F95" s="231" t="s">
        <v>1126</v>
      </c>
      <c r="G95" s="194"/>
      <c r="H95" s="194"/>
      <c r="I95" s="197"/>
      <c r="J95" s="232">
        <f>BK95</f>
        <v>0</v>
      </c>
      <c r="K95" s="194"/>
      <c r="L95" s="199"/>
      <c r="M95" s="200"/>
      <c r="N95" s="201"/>
      <c r="O95" s="201"/>
      <c r="P95" s="202">
        <f>SUM(P96:P121)</f>
        <v>0</v>
      </c>
      <c r="Q95" s="201"/>
      <c r="R95" s="202">
        <f>SUM(R96:R121)</f>
        <v>0</v>
      </c>
      <c r="S95" s="201"/>
      <c r="T95" s="203">
        <f>SUM(T96:T121)</f>
        <v>0</v>
      </c>
      <c r="AR95" s="204" t="s">
        <v>21</v>
      </c>
      <c r="AT95" s="205" t="s">
        <v>74</v>
      </c>
      <c r="AU95" s="205" t="s">
        <v>84</v>
      </c>
      <c r="AY95" s="204" t="s">
        <v>128</v>
      </c>
      <c r="BK95" s="206">
        <f>SUM(BK96:BK121)</f>
        <v>0</v>
      </c>
    </row>
    <row r="96" spans="2:65" s="1" customFormat="1" ht="20.4" customHeight="1">
      <c r="B96" s="37"/>
      <c r="C96" s="207" t="s">
        <v>21</v>
      </c>
      <c r="D96" s="207" t="s">
        <v>129</v>
      </c>
      <c r="E96" s="208" t="s">
        <v>1127</v>
      </c>
      <c r="F96" s="209" t="s">
        <v>1128</v>
      </c>
      <c r="G96" s="210" t="s">
        <v>906</v>
      </c>
      <c r="H96" s="211">
        <v>1</v>
      </c>
      <c r="I96" s="212"/>
      <c r="J96" s="213">
        <f>ROUND(I96*H96,2)</f>
        <v>0</v>
      </c>
      <c r="K96" s="209" t="s">
        <v>1</v>
      </c>
      <c r="L96" s="42"/>
      <c r="M96" s="214" t="s">
        <v>1</v>
      </c>
      <c r="N96" s="215" t="s">
        <v>46</v>
      </c>
      <c r="O96" s="78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AR96" s="16" t="s">
        <v>525</v>
      </c>
      <c r="AT96" s="16" t="s">
        <v>129</v>
      </c>
      <c r="AU96" s="16" t="s">
        <v>141</v>
      </c>
      <c r="AY96" s="16" t="s">
        <v>128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21</v>
      </c>
      <c r="BK96" s="218">
        <f>ROUND(I96*H96,2)</f>
        <v>0</v>
      </c>
      <c r="BL96" s="16" t="s">
        <v>525</v>
      </c>
      <c r="BM96" s="16" t="s">
        <v>84</v>
      </c>
    </row>
    <row r="97" spans="2:47" s="1" customFormat="1" ht="12">
      <c r="B97" s="37"/>
      <c r="C97" s="38"/>
      <c r="D97" s="219" t="s">
        <v>136</v>
      </c>
      <c r="E97" s="38"/>
      <c r="F97" s="220" t="s">
        <v>1128</v>
      </c>
      <c r="G97" s="38"/>
      <c r="H97" s="38"/>
      <c r="I97" s="142"/>
      <c r="J97" s="38"/>
      <c r="K97" s="38"/>
      <c r="L97" s="42"/>
      <c r="M97" s="221"/>
      <c r="N97" s="78"/>
      <c r="O97" s="78"/>
      <c r="P97" s="78"/>
      <c r="Q97" s="78"/>
      <c r="R97" s="78"/>
      <c r="S97" s="78"/>
      <c r="T97" s="79"/>
      <c r="AT97" s="16" t="s">
        <v>136</v>
      </c>
      <c r="AU97" s="16" t="s">
        <v>141</v>
      </c>
    </row>
    <row r="98" spans="2:65" s="1" customFormat="1" ht="14.4" customHeight="1">
      <c r="B98" s="37"/>
      <c r="C98" s="207" t="s">
        <v>84</v>
      </c>
      <c r="D98" s="207" t="s">
        <v>129</v>
      </c>
      <c r="E98" s="208" t="s">
        <v>1129</v>
      </c>
      <c r="F98" s="209" t="s">
        <v>1130</v>
      </c>
      <c r="G98" s="210" t="s">
        <v>906</v>
      </c>
      <c r="H98" s="211">
        <v>1</v>
      </c>
      <c r="I98" s="212"/>
      <c r="J98" s="213">
        <f>ROUND(I98*H98,2)</f>
        <v>0</v>
      </c>
      <c r="K98" s="209" t="s">
        <v>1</v>
      </c>
      <c r="L98" s="42"/>
      <c r="M98" s="214" t="s">
        <v>1</v>
      </c>
      <c r="N98" s="215" t="s">
        <v>46</v>
      </c>
      <c r="O98" s="78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AR98" s="16" t="s">
        <v>525</v>
      </c>
      <c r="AT98" s="16" t="s">
        <v>129</v>
      </c>
      <c r="AU98" s="16" t="s">
        <v>141</v>
      </c>
      <c r="AY98" s="16" t="s">
        <v>128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6" t="s">
        <v>21</v>
      </c>
      <c r="BK98" s="218">
        <f>ROUND(I98*H98,2)</f>
        <v>0</v>
      </c>
      <c r="BL98" s="16" t="s">
        <v>525</v>
      </c>
      <c r="BM98" s="16" t="s">
        <v>145</v>
      </c>
    </row>
    <row r="99" spans="2:47" s="1" customFormat="1" ht="12">
      <c r="B99" s="37"/>
      <c r="C99" s="38"/>
      <c r="D99" s="219" t="s">
        <v>136</v>
      </c>
      <c r="E99" s="38"/>
      <c r="F99" s="220" t="s">
        <v>1130</v>
      </c>
      <c r="G99" s="38"/>
      <c r="H99" s="38"/>
      <c r="I99" s="142"/>
      <c r="J99" s="38"/>
      <c r="K99" s="38"/>
      <c r="L99" s="42"/>
      <c r="M99" s="221"/>
      <c r="N99" s="78"/>
      <c r="O99" s="78"/>
      <c r="P99" s="78"/>
      <c r="Q99" s="78"/>
      <c r="R99" s="78"/>
      <c r="S99" s="78"/>
      <c r="T99" s="79"/>
      <c r="AT99" s="16" t="s">
        <v>136</v>
      </c>
      <c r="AU99" s="16" t="s">
        <v>141</v>
      </c>
    </row>
    <row r="100" spans="2:65" s="1" customFormat="1" ht="20.4" customHeight="1">
      <c r="B100" s="37"/>
      <c r="C100" s="207" t="s">
        <v>141</v>
      </c>
      <c r="D100" s="207" t="s">
        <v>129</v>
      </c>
      <c r="E100" s="208" t="s">
        <v>1131</v>
      </c>
      <c r="F100" s="209" t="s">
        <v>1132</v>
      </c>
      <c r="G100" s="210" t="s">
        <v>906</v>
      </c>
      <c r="H100" s="211">
        <v>1</v>
      </c>
      <c r="I100" s="212"/>
      <c r="J100" s="213">
        <f>ROUND(I100*H100,2)</f>
        <v>0</v>
      </c>
      <c r="K100" s="209" t="s">
        <v>1</v>
      </c>
      <c r="L100" s="42"/>
      <c r="M100" s="214" t="s">
        <v>1</v>
      </c>
      <c r="N100" s="215" t="s">
        <v>46</v>
      </c>
      <c r="O100" s="78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AR100" s="16" t="s">
        <v>525</v>
      </c>
      <c r="AT100" s="16" t="s">
        <v>129</v>
      </c>
      <c r="AU100" s="16" t="s">
        <v>141</v>
      </c>
      <c r="AY100" s="16" t="s">
        <v>128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6" t="s">
        <v>21</v>
      </c>
      <c r="BK100" s="218">
        <f>ROUND(I100*H100,2)</f>
        <v>0</v>
      </c>
      <c r="BL100" s="16" t="s">
        <v>525</v>
      </c>
      <c r="BM100" s="16" t="s">
        <v>152</v>
      </c>
    </row>
    <row r="101" spans="2:47" s="1" customFormat="1" ht="12">
      <c r="B101" s="37"/>
      <c r="C101" s="38"/>
      <c r="D101" s="219" t="s">
        <v>136</v>
      </c>
      <c r="E101" s="38"/>
      <c r="F101" s="220" t="s">
        <v>1132</v>
      </c>
      <c r="G101" s="38"/>
      <c r="H101" s="38"/>
      <c r="I101" s="142"/>
      <c r="J101" s="38"/>
      <c r="K101" s="38"/>
      <c r="L101" s="42"/>
      <c r="M101" s="221"/>
      <c r="N101" s="78"/>
      <c r="O101" s="78"/>
      <c r="P101" s="78"/>
      <c r="Q101" s="78"/>
      <c r="R101" s="78"/>
      <c r="S101" s="78"/>
      <c r="T101" s="79"/>
      <c r="AT101" s="16" t="s">
        <v>136</v>
      </c>
      <c r="AU101" s="16" t="s">
        <v>141</v>
      </c>
    </row>
    <row r="102" spans="2:65" s="1" customFormat="1" ht="20.4" customHeight="1">
      <c r="B102" s="37"/>
      <c r="C102" s="207" t="s">
        <v>145</v>
      </c>
      <c r="D102" s="207" t="s">
        <v>129</v>
      </c>
      <c r="E102" s="208" t="s">
        <v>1133</v>
      </c>
      <c r="F102" s="209" t="s">
        <v>1134</v>
      </c>
      <c r="G102" s="210" t="s">
        <v>906</v>
      </c>
      <c r="H102" s="211">
        <v>1</v>
      </c>
      <c r="I102" s="212"/>
      <c r="J102" s="213">
        <f>ROUND(I102*H102,2)</f>
        <v>0</v>
      </c>
      <c r="K102" s="209" t="s">
        <v>1</v>
      </c>
      <c r="L102" s="42"/>
      <c r="M102" s="214" t="s">
        <v>1</v>
      </c>
      <c r="N102" s="215" t="s">
        <v>46</v>
      </c>
      <c r="O102" s="78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AR102" s="16" t="s">
        <v>525</v>
      </c>
      <c r="AT102" s="16" t="s">
        <v>129</v>
      </c>
      <c r="AU102" s="16" t="s">
        <v>141</v>
      </c>
      <c r="AY102" s="16" t="s">
        <v>128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6" t="s">
        <v>21</v>
      </c>
      <c r="BK102" s="218">
        <f>ROUND(I102*H102,2)</f>
        <v>0</v>
      </c>
      <c r="BL102" s="16" t="s">
        <v>525</v>
      </c>
      <c r="BM102" s="16" t="s">
        <v>161</v>
      </c>
    </row>
    <row r="103" spans="2:47" s="1" customFormat="1" ht="12">
      <c r="B103" s="37"/>
      <c r="C103" s="38"/>
      <c r="D103" s="219" t="s">
        <v>136</v>
      </c>
      <c r="E103" s="38"/>
      <c r="F103" s="220" t="s">
        <v>1134</v>
      </c>
      <c r="G103" s="38"/>
      <c r="H103" s="38"/>
      <c r="I103" s="142"/>
      <c r="J103" s="38"/>
      <c r="K103" s="38"/>
      <c r="L103" s="42"/>
      <c r="M103" s="221"/>
      <c r="N103" s="78"/>
      <c r="O103" s="78"/>
      <c r="P103" s="78"/>
      <c r="Q103" s="78"/>
      <c r="R103" s="78"/>
      <c r="S103" s="78"/>
      <c r="T103" s="79"/>
      <c r="AT103" s="16" t="s">
        <v>136</v>
      </c>
      <c r="AU103" s="16" t="s">
        <v>141</v>
      </c>
    </row>
    <row r="104" spans="2:65" s="1" customFormat="1" ht="14.4" customHeight="1">
      <c r="B104" s="37"/>
      <c r="C104" s="207" t="s">
        <v>127</v>
      </c>
      <c r="D104" s="207" t="s">
        <v>129</v>
      </c>
      <c r="E104" s="208" t="s">
        <v>1135</v>
      </c>
      <c r="F104" s="209" t="s">
        <v>1136</v>
      </c>
      <c r="G104" s="210" t="s">
        <v>906</v>
      </c>
      <c r="H104" s="211">
        <v>2</v>
      </c>
      <c r="I104" s="212"/>
      <c r="J104" s="213">
        <f>ROUND(I104*H104,2)</f>
        <v>0</v>
      </c>
      <c r="K104" s="209" t="s">
        <v>1</v>
      </c>
      <c r="L104" s="42"/>
      <c r="M104" s="214" t="s">
        <v>1</v>
      </c>
      <c r="N104" s="215" t="s">
        <v>46</v>
      </c>
      <c r="O104" s="78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AR104" s="16" t="s">
        <v>525</v>
      </c>
      <c r="AT104" s="16" t="s">
        <v>129</v>
      </c>
      <c r="AU104" s="16" t="s">
        <v>141</v>
      </c>
      <c r="AY104" s="16" t="s">
        <v>128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6" t="s">
        <v>21</v>
      </c>
      <c r="BK104" s="218">
        <f>ROUND(I104*H104,2)</f>
        <v>0</v>
      </c>
      <c r="BL104" s="16" t="s">
        <v>525</v>
      </c>
      <c r="BM104" s="16" t="s">
        <v>26</v>
      </c>
    </row>
    <row r="105" spans="2:47" s="1" customFormat="1" ht="12">
      <c r="B105" s="37"/>
      <c r="C105" s="38"/>
      <c r="D105" s="219" t="s">
        <v>136</v>
      </c>
      <c r="E105" s="38"/>
      <c r="F105" s="220" t="s">
        <v>1136</v>
      </c>
      <c r="G105" s="38"/>
      <c r="H105" s="38"/>
      <c r="I105" s="142"/>
      <c r="J105" s="38"/>
      <c r="K105" s="38"/>
      <c r="L105" s="42"/>
      <c r="M105" s="221"/>
      <c r="N105" s="78"/>
      <c r="O105" s="78"/>
      <c r="P105" s="78"/>
      <c r="Q105" s="78"/>
      <c r="R105" s="78"/>
      <c r="S105" s="78"/>
      <c r="T105" s="79"/>
      <c r="AT105" s="16" t="s">
        <v>136</v>
      </c>
      <c r="AU105" s="16" t="s">
        <v>141</v>
      </c>
    </row>
    <row r="106" spans="2:65" s="1" customFormat="1" ht="20.4" customHeight="1">
      <c r="B106" s="37"/>
      <c r="C106" s="207" t="s">
        <v>152</v>
      </c>
      <c r="D106" s="207" t="s">
        <v>129</v>
      </c>
      <c r="E106" s="208" t="s">
        <v>1137</v>
      </c>
      <c r="F106" s="209" t="s">
        <v>1138</v>
      </c>
      <c r="G106" s="210" t="s">
        <v>906</v>
      </c>
      <c r="H106" s="211">
        <v>2</v>
      </c>
      <c r="I106" s="212"/>
      <c r="J106" s="213">
        <f>ROUND(I106*H106,2)</f>
        <v>0</v>
      </c>
      <c r="K106" s="209" t="s">
        <v>1</v>
      </c>
      <c r="L106" s="42"/>
      <c r="M106" s="214" t="s">
        <v>1</v>
      </c>
      <c r="N106" s="215" t="s">
        <v>46</v>
      </c>
      <c r="O106" s="78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AR106" s="16" t="s">
        <v>525</v>
      </c>
      <c r="AT106" s="16" t="s">
        <v>129</v>
      </c>
      <c r="AU106" s="16" t="s">
        <v>141</v>
      </c>
      <c r="AY106" s="16" t="s">
        <v>128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6" t="s">
        <v>21</v>
      </c>
      <c r="BK106" s="218">
        <f>ROUND(I106*H106,2)</f>
        <v>0</v>
      </c>
      <c r="BL106" s="16" t="s">
        <v>525</v>
      </c>
      <c r="BM106" s="16" t="s">
        <v>252</v>
      </c>
    </row>
    <row r="107" spans="2:47" s="1" customFormat="1" ht="12">
      <c r="B107" s="37"/>
      <c r="C107" s="38"/>
      <c r="D107" s="219" t="s">
        <v>136</v>
      </c>
      <c r="E107" s="38"/>
      <c r="F107" s="220" t="s">
        <v>1138</v>
      </c>
      <c r="G107" s="38"/>
      <c r="H107" s="38"/>
      <c r="I107" s="142"/>
      <c r="J107" s="38"/>
      <c r="K107" s="38"/>
      <c r="L107" s="42"/>
      <c r="M107" s="221"/>
      <c r="N107" s="78"/>
      <c r="O107" s="78"/>
      <c r="P107" s="78"/>
      <c r="Q107" s="78"/>
      <c r="R107" s="78"/>
      <c r="S107" s="78"/>
      <c r="T107" s="79"/>
      <c r="AT107" s="16" t="s">
        <v>136</v>
      </c>
      <c r="AU107" s="16" t="s">
        <v>141</v>
      </c>
    </row>
    <row r="108" spans="2:65" s="1" customFormat="1" ht="14.4" customHeight="1">
      <c r="B108" s="37"/>
      <c r="C108" s="207" t="s">
        <v>157</v>
      </c>
      <c r="D108" s="207" t="s">
        <v>129</v>
      </c>
      <c r="E108" s="208" t="s">
        <v>1139</v>
      </c>
      <c r="F108" s="209" t="s">
        <v>1140</v>
      </c>
      <c r="G108" s="210" t="s">
        <v>906</v>
      </c>
      <c r="H108" s="211">
        <v>1</v>
      </c>
      <c r="I108" s="212"/>
      <c r="J108" s="213">
        <f>ROUND(I108*H108,2)</f>
        <v>0</v>
      </c>
      <c r="K108" s="209" t="s">
        <v>1</v>
      </c>
      <c r="L108" s="42"/>
      <c r="M108" s="214" t="s">
        <v>1</v>
      </c>
      <c r="N108" s="215" t="s">
        <v>46</v>
      </c>
      <c r="O108" s="78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AR108" s="16" t="s">
        <v>525</v>
      </c>
      <c r="AT108" s="16" t="s">
        <v>129</v>
      </c>
      <c r="AU108" s="16" t="s">
        <v>141</v>
      </c>
      <c r="AY108" s="16" t="s">
        <v>128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6" t="s">
        <v>21</v>
      </c>
      <c r="BK108" s="218">
        <f>ROUND(I108*H108,2)</f>
        <v>0</v>
      </c>
      <c r="BL108" s="16" t="s">
        <v>525</v>
      </c>
      <c r="BM108" s="16" t="s">
        <v>263</v>
      </c>
    </row>
    <row r="109" spans="2:47" s="1" customFormat="1" ht="12">
      <c r="B109" s="37"/>
      <c r="C109" s="38"/>
      <c r="D109" s="219" t="s">
        <v>136</v>
      </c>
      <c r="E109" s="38"/>
      <c r="F109" s="220" t="s">
        <v>1140</v>
      </c>
      <c r="G109" s="38"/>
      <c r="H109" s="38"/>
      <c r="I109" s="142"/>
      <c r="J109" s="38"/>
      <c r="K109" s="38"/>
      <c r="L109" s="42"/>
      <c r="M109" s="221"/>
      <c r="N109" s="78"/>
      <c r="O109" s="78"/>
      <c r="P109" s="78"/>
      <c r="Q109" s="78"/>
      <c r="R109" s="78"/>
      <c r="S109" s="78"/>
      <c r="T109" s="79"/>
      <c r="AT109" s="16" t="s">
        <v>136</v>
      </c>
      <c r="AU109" s="16" t="s">
        <v>141</v>
      </c>
    </row>
    <row r="110" spans="2:65" s="1" customFormat="1" ht="20.4" customHeight="1">
      <c r="B110" s="37"/>
      <c r="C110" s="207" t="s">
        <v>161</v>
      </c>
      <c r="D110" s="207" t="s">
        <v>129</v>
      </c>
      <c r="E110" s="208" t="s">
        <v>1141</v>
      </c>
      <c r="F110" s="209" t="s">
        <v>1142</v>
      </c>
      <c r="G110" s="210" t="s">
        <v>906</v>
      </c>
      <c r="H110" s="211">
        <v>1</v>
      </c>
      <c r="I110" s="212"/>
      <c r="J110" s="213">
        <f>ROUND(I110*H110,2)</f>
        <v>0</v>
      </c>
      <c r="K110" s="209" t="s">
        <v>1</v>
      </c>
      <c r="L110" s="42"/>
      <c r="M110" s="214" t="s">
        <v>1</v>
      </c>
      <c r="N110" s="215" t="s">
        <v>46</v>
      </c>
      <c r="O110" s="78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AR110" s="16" t="s">
        <v>525</v>
      </c>
      <c r="AT110" s="16" t="s">
        <v>129</v>
      </c>
      <c r="AU110" s="16" t="s">
        <v>141</v>
      </c>
      <c r="AY110" s="16" t="s">
        <v>128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6" t="s">
        <v>21</v>
      </c>
      <c r="BK110" s="218">
        <f>ROUND(I110*H110,2)</f>
        <v>0</v>
      </c>
      <c r="BL110" s="16" t="s">
        <v>525</v>
      </c>
      <c r="BM110" s="16" t="s">
        <v>274</v>
      </c>
    </row>
    <row r="111" spans="2:47" s="1" customFormat="1" ht="12">
      <c r="B111" s="37"/>
      <c r="C111" s="38"/>
      <c r="D111" s="219" t="s">
        <v>136</v>
      </c>
      <c r="E111" s="38"/>
      <c r="F111" s="220" t="s">
        <v>1142</v>
      </c>
      <c r="G111" s="38"/>
      <c r="H111" s="38"/>
      <c r="I111" s="142"/>
      <c r="J111" s="38"/>
      <c r="K111" s="38"/>
      <c r="L111" s="42"/>
      <c r="M111" s="221"/>
      <c r="N111" s="78"/>
      <c r="O111" s="78"/>
      <c r="P111" s="78"/>
      <c r="Q111" s="78"/>
      <c r="R111" s="78"/>
      <c r="S111" s="78"/>
      <c r="T111" s="79"/>
      <c r="AT111" s="16" t="s">
        <v>136</v>
      </c>
      <c r="AU111" s="16" t="s">
        <v>141</v>
      </c>
    </row>
    <row r="112" spans="2:65" s="1" customFormat="1" ht="20.4" customHeight="1">
      <c r="B112" s="37"/>
      <c r="C112" s="207" t="s">
        <v>389</v>
      </c>
      <c r="D112" s="207" t="s">
        <v>129</v>
      </c>
      <c r="E112" s="208" t="s">
        <v>1143</v>
      </c>
      <c r="F112" s="209" t="s">
        <v>1144</v>
      </c>
      <c r="G112" s="210" t="s">
        <v>906</v>
      </c>
      <c r="H112" s="211">
        <v>1</v>
      </c>
      <c r="I112" s="212"/>
      <c r="J112" s="213">
        <f>ROUND(I112*H112,2)</f>
        <v>0</v>
      </c>
      <c r="K112" s="209" t="s">
        <v>1</v>
      </c>
      <c r="L112" s="42"/>
      <c r="M112" s="214" t="s">
        <v>1</v>
      </c>
      <c r="N112" s="215" t="s">
        <v>46</v>
      </c>
      <c r="O112" s="78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AR112" s="16" t="s">
        <v>525</v>
      </c>
      <c r="AT112" s="16" t="s">
        <v>129</v>
      </c>
      <c r="AU112" s="16" t="s">
        <v>141</v>
      </c>
      <c r="AY112" s="16" t="s">
        <v>128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6" t="s">
        <v>21</v>
      </c>
      <c r="BK112" s="218">
        <f>ROUND(I112*H112,2)</f>
        <v>0</v>
      </c>
      <c r="BL112" s="16" t="s">
        <v>525</v>
      </c>
      <c r="BM112" s="16" t="s">
        <v>286</v>
      </c>
    </row>
    <row r="113" spans="2:47" s="1" customFormat="1" ht="12">
      <c r="B113" s="37"/>
      <c r="C113" s="38"/>
      <c r="D113" s="219" t="s">
        <v>136</v>
      </c>
      <c r="E113" s="38"/>
      <c r="F113" s="220" t="s">
        <v>1144</v>
      </c>
      <c r="G113" s="38"/>
      <c r="H113" s="38"/>
      <c r="I113" s="142"/>
      <c r="J113" s="38"/>
      <c r="K113" s="38"/>
      <c r="L113" s="42"/>
      <c r="M113" s="221"/>
      <c r="N113" s="78"/>
      <c r="O113" s="78"/>
      <c r="P113" s="78"/>
      <c r="Q113" s="78"/>
      <c r="R113" s="78"/>
      <c r="S113" s="78"/>
      <c r="T113" s="79"/>
      <c r="AT113" s="16" t="s">
        <v>136</v>
      </c>
      <c r="AU113" s="16" t="s">
        <v>141</v>
      </c>
    </row>
    <row r="114" spans="2:65" s="1" customFormat="1" ht="14.4" customHeight="1">
      <c r="B114" s="37"/>
      <c r="C114" s="207" t="s">
        <v>26</v>
      </c>
      <c r="D114" s="207" t="s">
        <v>129</v>
      </c>
      <c r="E114" s="208" t="s">
        <v>1145</v>
      </c>
      <c r="F114" s="209" t="s">
        <v>1146</v>
      </c>
      <c r="G114" s="210" t="s">
        <v>906</v>
      </c>
      <c r="H114" s="211">
        <v>1</v>
      </c>
      <c r="I114" s="212"/>
      <c r="J114" s="213">
        <f>ROUND(I114*H114,2)</f>
        <v>0</v>
      </c>
      <c r="K114" s="209" t="s">
        <v>1</v>
      </c>
      <c r="L114" s="42"/>
      <c r="M114" s="214" t="s">
        <v>1</v>
      </c>
      <c r="N114" s="215" t="s">
        <v>46</v>
      </c>
      <c r="O114" s="78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AR114" s="16" t="s">
        <v>525</v>
      </c>
      <c r="AT114" s="16" t="s">
        <v>129</v>
      </c>
      <c r="AU114" s="16" t="s">
        <v>141</v>
      </c>
      <c r="AY114" s="16" t="s">
        <v>128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6" t="s">
        <v>21</v>
      </c>
      <c r="BK114" s="218">
        <f>ROUND(I114*H114,2)</f>
        <v>0</v>
      </c>
      <c r="BL114" s="16" t="s">
        <v>525</v>
      </c>
      <c r="BM114" s="16" t="s">
        <v>291</v>
      </c>
    </row>
    <row r="115" spans="2:47" s="1" customFormat="1" ht="12">
      <c r="B115" s="37"/>
      <c r="C115" s="38"/>
      <c r="D115" s="219" t="s">
        <v>136</v>
      </c>
      <c r="E115" s="38"/>
      <c r="F115" s="220" t="s">
        <v>1146</v>
      </c>
      <c r="G115" s="38"/>
      <c r="H115" s="38"/>
      <c r="I115" s="142"/>
      <c r="J115" s="38"/>
      <c r="K115" s="38"/>
      <c r="L115" s="42"/>
      <c r="M115" s="221"/>
      <c r="N115" s="78"/>
      <c r="O115" s="78"/>
      <c r="P115" s="78"/>
      <c r="Q115" s="78"/>
      <c r="R115" s="78"/>
      <c r="S115" s="78"/>
      <c r="T115" s="79"/>
      <c r="AT115" s="16" t="s">
        <v>136</v>
      </c>
      <c r="AU115" s="16" t="s">
        <v>141</v>
      </c>
    </row>
    <row r="116" spans="2:65" s="1" customFormat="1" ht="14.4" customHeight="1">
      <c r="B116" s="37"/>
      <c r="C116" s="207" t="s">
        <v>246</v>
      </c>
      <c r="D116" s="207" t="s">
        <v>129</v>
      </c>
      <c r="E116" s="208" t="s">
        <v>1147</v>
      </c>
      <c r="F116" s="209" t="s">
        <v>1148</v>
      </c>
      <c r="G116" s="210" t="s">
        <v>906</v>
      </c>
      <c r="H116" s="211">
        <v>2</v>
      </c>
      <c r="I116" s="212"/>
      <c r="J116" s="213">
        <f>ROUND(I116*H116,2)</f>
        <v>0</v>
      </c>
      <c r="K116" s="209" t="s">
        <v>1</v>
      </c>
      <c r="L116" s="42"/>
      <c r="M116" s="214" t="s">
        <v>1</v>
      </c>
      <c r="N116" s="215" t="s">
        <v>46</v>
      </c>
      <c r="O116" s="78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AR116" s="16" t="s">
        <v>525</v>
      </c>
      <c r="AT116" s="16" t="s">
        <v>129</v>
      </c>
      <c r="AU116" s="16" t="s">
        <v>141</v>
      </c>
      <c r="AY116" s="16" t="s">
        <v>128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6" t="s">
        <v>21</v>
      </c>
      <c r="BK116" s="218">
        <f>ROUND(I116*H116,2)</f>
        <v>0</v>
      </c>
      <c r="BL116" s="16" t="s">
        <v>525</v>
      </c>
      <c r="BM116" s="16" t="s">
        <v>304</v>
      </c>
    </row>
    <row r="117" spans="2:47" s="1" customFormat="1" ht="12">
      <c r="B117" s="37"/>
      <c r="C117" s="38"/>
      <c r="D117" s="219" t="s">
        <v>136</v>
      </c>
      <c r="E117" s="38"/>
      <c r="F117" s="220" t="s">
        <v>1148</v>
      </c>
      <c r="G117" s="38"/>
      <c r="H117" s="38"/>
      <c r="I117" s="142"/>
      <c r="J117" s="38"/>
      <c r="K117" s="38"/>
      <c r="L117" s="42"/>
      <c r="M117" s="221"/>
      <c r="N117" s="78"/>
      <c r="O117" s="78"/>
      <c r="P117" s="78"/>
      <c r="Q117" s="78"/>
      <c r="R117" s="78"/>
      <c r="S117" s="78"/>
      <c r="T117" s="79"/>
      <c r="AT117" s="16" t="s">
        <v>136</v>
      </c>
      <c r="AU117" s="16" t="s">
        <v>141</v>
      </c>
    </row>
    <row r="118" spans="2:65" s="1" customFormat="1" ht="20.4" customHeight="1">
      <c r="B118" s="37"/>
      <c r="C118" s="207" t="s">
        <v>252</v>
      </c>
      <c r="D118" s="207" t="s">
        <v>129</v>
      </c>
      <c r="E118" s="208" t="s">
        <v>1149</v>
      </c>
      <c r="F118" s="209" t="s">
        <v>1150</v>
      </c>
      <c r="G118" s="210" t="s">
        <v>906</v>
      </c>
      <c r="H118" s="211">
        <v>1</v>
      </c>
      <c r="I118" s="212"/>
      <c r="J118" s="213">
        <f>ROUND(I118*H118,2)</f>
        <v>0</v>
      </c>
      <c r="K118" s="209" t="s">
        <v>1</v>
      </c>
      <c r="L118" s="42"/>
      <c r="M118" s="214" t="s">
        <v>1</v>
      </c>
      <c r="N118" s="215" t="s">
        <v>46</v>
      </c>
      <c r="O118" s="78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AR118" s="16" t="s">
        <v>525</v>
      </c>
      <c r="AT118" s="16" t="s">
        <v>129</v>
      </c>
      <c r="AU118" s="16" t="s">
        <v>141</v>
      </c>
      <c r="AY118" s="16" t="s">
        <v>128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6" t="s">
        <v>21</v>
      </c>
      <c r="BK118" s="218">
        <f>ROUND(I118*H118,2)</f>
        <v>0</v>
      </c>
      <c r="BL118" s="16" t="s">
        <v>525</v>
      </c>
      <c r="BM118" s="16" t="s">
        <v>318</v>
      </c>
    </row>
    <row r="119" spans="2:47" s="1" customFormat="1" ht="12">
      <c r="B119" s="37"/>
      <c r="C119" s="38"/>
      <c r="D119" s="219" t="s">
        <v>136</v>
      </c>
      <c r="E119" s="38"/>
      <c r="F119" s="220" t="s">
        <v>1150</v>
      </c>
      <c r="G119" s="38"/>
      <c r="H119" s="38"/>
      <c r="I119" s="142"/>
      <c r="J119" s="38"/>
      <c r="K119" s="38"/>
      <c r="L119" s="42"/>
      <c r="M119" s="221"/>
      <c r="N119" s="78"/>
      <c r="O119" s="78"/>
      <c r="P119" s="78"/>
      <c r="Q119" s="78"/>
      <c r="R119" s="78"/>
      <c r="S119" s="78"/>
      <c r="T119" s="79"/>
      <c r="AT119" s="16" t="s">
        <v>136</v>
      </c>
      <c r="AU119" s="16" t="s">
        <v>141</v>
      </c>
    </row>
    <row r="120" spans="2:65" s="1" customFormat="1" ht="14.4" customHeight="1">
      <c r="B120" s="37"/>
      <c r="C120" s="207" t="s">
        <v>258</v>
      </c>
      <c r="D120" s="207" t="s">
        <v>129</v>
      </c>
      <c r="E120" s="208" t="s">
        <v>1151</v>
      </c>
      <c r="F120" s="209" t="s">
        <v>1152</v>
      </c>
      <c r="G120" s="210" t="s">
        <v>906</v>
      </c>
      <c r="H120" s="211">
        <v>1</v>
      </c>
      <c r="I120" s="212"/>
      <c r="J120" s="213">
        <f>ROUND(I120*H120,2)</f>
        <v>0</v>
      </c>
      <c r="K120" s="209" t="s">
        <v>1</v>
      </c>
      <c r="L120" s="42"/>
      <c r="M120" s="214" t="s">
        <v>1</v>
      </c>
      <c r="N120" s="215" t="s">
        <v>46</v>
      </c>
      <c r="O120" s="78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AR120" s="16" t="s">
        <v>525</v>
      </c>
      <c r="AT120" s="16" t="s">
        <v>129</v>
      </c>
      <c r="AU120" s="16" t="s">
        <v>141</v>
      </c>
      <c r="AY120" s="16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21</v>
      </c>
      <c r="BK120" s="218">
        <f>ROUND(I120*H120,2)</f>
        <v>0</v>
      </c>
      <c r="BL120" s="16" t="s">
        <v>525</v>
      </c>
      <c r="BM120" s="16" t="s">
        <v>328</v>
      </c>
    </row>
    <row r="121" spans="2:47" s="1" customFormat="1" ht="12">
      <c r="B121" s="37"/>
      <c r="C121" s="38"/>
      <c r="D121" s="219" t="s">
        <v>136</v>
      </c>
      <c r="E121" s="38"/>
      <c r="F121" s="220" t="s">
        <v>1152</v>
      </c>
      <c r="G121" s="38"/>
      <c r="H121" s="38"/>
      <c r="I121" s="142"/>
      <c r="J121" s="38"/>
      <c r="K121" s="38"/>
      <c r="L121" s="42"/>
      <c r="M121" s="221"/>
      <c r="N121" s="78"/>
      <c r="O121" s="78"/>
      <c r="P121" s="78"/>
      <c r="Q121" s="78"/>
      <c r="R121" s="78"/>
      <c r="S121" s="78"/>
      <c r="T121" s="79"/>
      <c r="AT121" s="16" t="s">
        <v>136</v>
      </c>
      <c r="AU121" s="16" t="s">
        <v>141</v>
      </c>
    </row>
    <row r="122" spans="2:63" s="10" customFormat="1" ht="20.85" customHeight="1">
      <c r="B122" s="193"/>
      <c r="C122" s="194"/>
      <c r="D122" s="195" t="s">
        <v>74</v>
      </c>
      <c r="E122" s="231" t="s">
        <v>1052</v>
      </c>
      <c r="F122" s="231" t="s">
        <v>1153</v>
      </c>
      <c r="G122" s="194"/>
      <c r="H122" s="194"/>
      <c r="I122" s="197"/>
      <c r="J122" s="232">
        <f>BK122</f>
        <v>0</v>
      </c>
      <c r="K122" s="194"/>
      <c r="L122" s="199"/>
      <c r="M122" s="200"/>
      <c r="N122" s="201"/>
      <c r="O122" s="201"/>
      <c r="P122" s="202">
        <f>SUM(P123:P130)</f>
        <v>0</v>
      </c>
      <c r="Q122" s="201"/>
      <c r="R122" s="202">
        <f>SUM(R123:R130)</f>
        <v>0</v>
      </c>
      <c r="S122" s="201"/>
      <c r="T122" s="203">
        <f>SUM(T123:T130)</f>
        <v>0</v>
      </c>
      <c r="AR122" s="204" t="s">
        <v>21</v>
      </c>
      <c r="AT122" s="205" t="s">
        <v>74</v>
      </c>
      <c r="AU122" s="205" t="s">
        <v>84</v>
      </c>
      <c r="AY122" s="204" t="s">
        <v>128</v>
      </c>
      <c r="BK122" s="206">
        <f>SUM(BK123:BK130)</f>
        <v>0</v>
      </c>
    </row>
    <row r="123" spans="2:65" s="1" customFormat="1" ht="14.4" customHeight="1">
      <c r="B123" s="37"/>
      <c r="C123" s="207" t="s">
        <v>263</v>
      </c>
      <c r="D123" s="207" t="s">
        <v>129</v>
      </c>
      <c r="E123" s="208" t="s">
        <v>1154</v>
      </c>
      <c r="F123" s="209" t="s">
        <v>1155</v>
      </c>
      <c r="G123" s="210" t="s">
        <v>906</v>
      </c>
      <c r="H123" s="211">
        <v>9</v>
      </c>
      <c r="I123" s="212"/>
      <c r="J123" s="213">
        <f>ROUND(I123*H123,2)</f>
        <v>0</v>
      </c>
      <c r="K123" s="209" t="s">
        <v>1</v>
      </c>
      <c r="L123" s="42"/>
      <c r="M123" s="214" t="s">
        <v>1</v>
      </c>
      <c r="N123" s="215" t="s">
        <v>46</v>
      </c>
      <c r="O123" s="78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AR123" s="16" t="s">
        <v>525</v>
      </c>
      <c r="AT123" s="16" t="s">
        <v>129</v>
      </c>
      <c r="AU123" s="16" t="s">
        <v>141</v>
      </c>
      <c r="AY123" s="16" t="s">
        <v>128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6" t="s">
        <v>21</v>
      </c>
      <c r="BK123" s="218">
        <f>ROUND(I123*H123,2)</f>
        <v>0</v>
      </c>
      <c r="BL123" s="16" t="s">
        <v>525</v>
      </c>
      <c r="BM123" s="16" t="s">
        <v>344</v>
      </c>
    </row>
    <row r="124" spans="2:47" s="1" customFormat="1" ht="12">
      <c r="B124" s="37"/>
      <c r="C124" s="38"/>
      <c r="D124" s="219" t="s">
        <v>136</v>
      </c>
      <c r="E124" s="38"/>
      <c r="F124" s="220" t="s">
        <v>1155</v>
      </c>
      <c r="G124" s="38"/>
      <c r="H124" s="38"/>
      <c r="I124" s="142"/>
      <c r="J124" s="38"/>
      <c r="K124" s="38"/>
      <c r="L124" s="42"/>
      <c r="M124" s="221"/>
      <c r="N124" s="78"/>
      <c r="O124" s="78"/>
      <c r="P124" s="78"/>
      <c r="Q124" s="78"/>
      <c r="R124" s="78"/>
      <c r="S124" s="78"/>
      <c r="T124" s="79"/>
      <c r="AT124" s="16" t="s">
        <v>136</v>
      </c>
      <c r="AU124" s="16" t="s">
        <v>141</v>
      </c>
    </row>
    <row r="125" spans="2:65" s="1" customFormat="1" ht="14.4" customHeight="1">
      <c r="B125" s="37"/>
      <c r="C125" s="207" t="s">
        <v>8</v>
      </c>
      <c r="D125" s="207" t="s">
        <v>129</v>
      </c>
      <c r="E125" s="208" t="s">
        <v>1156</v>
      </c>
      <c r="F125" s="209" t="s">
        <v>1157</v>
      </c>
      <c r="G125" s="210" t="s">
        <v>906</v>
      </c>
      <c r="H125" s="211">
        <v>1</v>
      </c>
      <c r="I125" s="212"/>
      <c r="J125" s="213">
        <f>ROUND(I125*H125,2)</f>
        <v>0</v>
      </c>
      <c r="K125" s="209" t="s">
        <v>1</v>
      </c>
      <c r="L125" s="42"/>
      <c r="M125" s="214" t="s">
        <v>1</v>
      </c>
      <c r="N125" s="215" t="s">
        <v>46</v>
      </c>
      <c r="O125" s="7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AR125" s="16" t="s">
        <v>525</v>
      </c>
      <c r="AT125" s="16" t="s">
        <v>129</v>
      </c>
      <c r="AU125" s="16" t="s">
        <v>141</v>
      </c>
      <c r="AY125" s="16" t="s">
        <v>128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6" t="s">
        <v>21</v>
      </c>
      <c r="BK125" s="218">
        <f>ROUND(I125*H125,2)</f>
        <v>0</v>
      </c>
      <c r="BL125" s="16" t="s">
        <v>525</v>
      </c>
      <c r="BM125" s="16" t="s">
        <v>354</v>
      </c>
    </row>
    <row r="126" spans="2:47" s="1" customFormat="1" ht="12">
      <c r="B126" s="37"/>
      <c r="C126" s="38"/>
      <c r="D126" s="219" t="s">
        <v>136</v>
      </c>
      <c r="E126" s="38"/>
      <c r="F126" s="220" t="s">
        <v>1157</v>
      </c>
      <c r="G126" s="38"/>
      <c r="H126" s="38"/>
      <c r="I126" s="142"/>
      <c r="J126" s="38"/>
      <c r="K126" s="38"/>
      <c r="L126" s="42"/>
      <c r="M126" s="221"/>
      <c r="N126" s="78"/>
      <c r="O126" s="78"/>
      <c r="P126" s="78"/>
      <c r="Q126" s="78"/>
      <c r="R126" s="78"/>
      <c r="S126" s="78"/>
      <c r="T126" s="79"/>
      <c r="AT126" s="16" t="s">
        <v>136</v>
      </c>
      <c r="AU126" s="16" t="s">
        <v>141</v>
      </c>
    </row>
    <row r="127" spans="2:65" s="1" customFormat="1" ht="14.4" customHeight="1">
      <c r="B127" s="37"/>
      <c r="C127" s="207" t="s">
        <v>274</v>
      </c>
      <c r="D127" s="207" t="s">
        <v>129</v>
      </c>
      <c r="E127" s="208" t="s">
        <v>1158</v>
      </c>
      <c r="F127" s="209" t="s">
        <v>1159</v>
      </c>
      <c r="G127" s="210" t="s">
        <v>906</v>
      </c>
      <c r="H127" s="211">
        <v>1</v>
      </c>
      <c r="I127" s="212"/>
      <c r="J127" s="213">
        <f>ROUND(I127*H127,2)</f>
        <v>0</v>
      </c>
      <c r="K127" s="209" t="s">
        <v>1</v>
      </c>
      <c r="L127" s="42"/>
      <c r="M127" s="214" t="s">
        <v>1</v>
      </c>
      <c r="N127" s="215" t="s">
        <v>46</v>
      </c>
      <c r="O127" s="78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AR127" s="16" t="s">
        <v>525</v>
      </c>
      <c r="AT127" s="16" t="s">
        <v>129</v>
      </c>
      <c r="AU127" s="16" t="s">
        <v>141</v>
      </c>
      <c r="AY127" s="16" t="s">
        <v>128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6" t="s">
        <v>21</v>
      </c>
      <c r="BK127" s="218">
        <f>ROUND(I127*H127,2)</f>
        <v>0</v>
      </c>
      <c r="BL127" s="16" t="s">
        <v>525</v>
      </c>
      <c r="BM127" s="16" t="s">
        <v>366</v>
      </c>
    </row>
    <row r="128" spans="2:47" s="1" customFormat="1" ht="12">
      <c r="B128" s="37"/>
      <c r="C128" s="38"/>
      <c r="D128" s="219" t="s">
        <v>136</v>
      </c>
      <c r="E128" s="38"/>
      <c r="F128" s="220" t="s">
        <v>1159</v>
      </c>
      <c r="G128" s="38"/>
      <c r="H128" s="38"/>
      <c r="I128" s="142"/>
      <c r="J128" s="38"/>
      <c r="K128" s="38"/>
      <c r="L128" s="42"/>
      <c r="M128" s="221"/>
      <c r="N128" s="78"/>
      <c r="O128" s="78"/>
      <c r="P128" s="78"/>
      <c r="Q128" s="78"/>
      <c r="R128" s="78"/>
      <c r="S128" s="78"/>
      <c r="T128" s="79"/>
      <c r="AT128" s="16" t="s">
        <v>136</v>
      </c>
      <c r="AU128" s="16" t="s">
        <v>141</v>
      </c>
    </row>
    <row r="129" spans="2:65" s="1" customFormat="1" ht="14.4" customHeight="1">
      <c r="B129" s="37"/>
      <c r="C129" s="207" t="s">
        <v>280</v>
      </c>
      <c r="D129" s="207" t="s">
        <v>129</v>
      </c>
      <c r="E129" s="208" t="s">
        <v>1160</v>
      </c>
      <c r="F129" s="209" t="s">
        <v>1161</v>
      </c>
      <c r="G129" s="210" t="s">
        <v>906</v>
      </c>
      <c r="H129" s="211">
        <v>1</v>
      </c>
      <c r="I129" s="212"/>
      <c r="J129" s="213">
        <f>ROUND(I129*H129,2)</f>
        <v>0</v>
      </c>
      <c r="K129" s="209" t="s">
        <v>1</v>
      </c>
      <c r="L129" s="42"/>
      <c r="M129" s="214" t="s">
        <v>1</v>
      </c>
      <c r="N129" s="215" t="s">
        <v>46</v>
      </c>
      <c r="O129" s="78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AR129" s="16" t="s">
        <v>525</v>
      </c>
      <c r="AT129" s="16" t="s">
        <v>129</v>
      </c>
      <c r="AU129" s="16" t="s">
        <v>141</v>
      </c>
      <c r="AY129" s="16" t="s">
        <v>128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6" t="s">
        <v>21</v>
      </c>
      <c r="BK129" s="218">
        <f>ROUND(I129*H129,2)</f>
        <v>0</v>
      </c>
      <c r="BL129" s="16" t="s">
        <v>525</v>
      </c>
      <c r="BM129" s="16" t="s">
        <v>373</v>
      </c>
    </row>
    <row r="130" spans="2:47" s="1" customFormat="1" ht="12">
      <c r="B130" s="37"/>
      <c r="C130" s="38"/>
      <c r="D130" s="219" t="s">
        <v>136</v>
      </c>
      <c r="E130" s="38"/>
      <c r="F130" s="220" t="s">
        <v>1161</v>
      </c>
      <c r="G130" s="38"/>
      <c r="H130" s="38"/>
      <c r="I130" s="142"/>
      <c r="J130" s="38"/>
      <c r="K130" s="38"/>
      <c r="L130" s="42"/>
      <c r="M130" s="221"/>
      <c r="N130" s="78"/>
      <c r="O130" s="78"/>
      <c r="P130" s="78"/>
      <c r="Q130" s="78"/>
      <c r="R130" s="78"/>
      <c r="S130" s="78"/>
      <c r="T130" s="79"/>
      <c r="AT130" s="16" t="s">
        <v>136</v>
      </c>
      <c r="AU130" s="16" t="s">
        <v>141</v>
      </c>
    </row>
    <row r="131" spans="2:63" s="10" customFormat="1" ht="20.85" customHeight="1">
      <c r="B131" s="193"/>
      <c r="C131" s="194"/>
      <c r="D131" s="195" t="s">
        <v>74</v>
      </c>
      <c r="E131" s="231" t="s">
        <v>1061</v>
      </c>
      <c r="F131" s="231" t="s">
        <v>1162</v>
      </c>
      <c r="G131" s="194"/>
      <c r="H131" s="194"/>
      <c r="I131" s="197"/>
      <c r="J131" s="232">
        <f>BK131</f>
        <v>0</v>
      </c>
      <c r="K131" s="194"/>
      <c r="L131" s="199"/>
      <c r="M131" s="200"/>
      <c r="N131" s="201"/>
      <c r="O131" s="201"/>
      <c r="P131" s="202">
        <f>SUM(P132:P137)</f>
        <v>0</v>
      </c>
      <c r="Q131" s="201"/>
      <c r="R131" s="202">
        <f>SUM(R132:R137)</f>
        <v>0</v>
      </c>
      <c r="S131" s="201"/>
      <c r="T131" s="203">
        <f>SUM(T132:T137)</f>
        <v>0</v>
      </c>
      <c r="AR131" s="204" t="s">
        <v>21</v>
      </c>
      <c r="AT131" s="205" t="s">
        <v>74</v>
      </c>
      <c r="AU131" s="205" t="s">
        <v>84</v>
      </c>
      <c r="AY131" s="204" t="s">
        <v>128</v>
      </c>
      <c r="BK131" s="206">
        <f>SUM(BK132:BK137)</f>
        <v>0</v>
      </c>
    </row>
    <row r="132" spans="2:65" s="1" customFormat="1" ht="20.4" customHeight="1">
      <c r="B132" s="37"/>
      <c r="C132" s="207" t="s">
        <v>286</v>
      </c>
      <c r="D132" s="207" t="s">
        <v>129</v>
      </c>
      <c r="E132" s="208" t="s">
        <v>1163</v>
      </c>
      <c r="F132" s="209" t="s">
        <v>1164</v>
      </c>
      <c r="G132" s="210" t="s">
        <v>439</v>
      </c>
      <c r="H132" s="211">
        <v>150</v>
      </c>
      <c r="I132" s="212"/>
      <c r="J132" s="213">
        <f>ROUND(I132*H132,2)</f>
        <v>0</v>
      </c>
      <c r="K132" s="209" t="s">
        <v>1</v>
      </c>
      <c r="L132" s="42"/>
      <c r="M132" s="214" t="s">
        <v>1</v>
      </c>
      <c r="N132" s="215" t="s">
        <v>46</v>
      </c>
      <c r="O132" s="78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AR132" s="16" t="s">
        <v>525</v>
      </c>
      <c r="AT132" s="16" t="s">
        <v>129</v>
      </c>
      <c r="AU132" s="16" t="s">
        <v>141</v>
      </c>
      <c r="AY132" s="16" t="s">
        <v>128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21</v>
      </c>
      <c r="BK132" s="218">
        <f>ROUND(I132*H132,2)</f>
        <v>0</v>
      </c>
      <c r="BL132" s="16" t="s">
        <v>525</v>
      </c>
      <c r="BM132" s="16" t="s">
        <v>384</v>
      </c>
    </row>
    <row r="133" spans="2:47" s="1" customFormat="1" ht="12">
      <c r="B133" s="37"/>
      <c r="C133" s="38"/>
      <c r="D133" s="219" t="s">
        <v>136</v>
      </c>
      <c r="E133" s="38"/>
      <c r="F133" s="220" t="s">
        <v>1164</v>
      </c>
      <c r="G133" s="38"/>
      <c r="H133" s="38"/>
      <c r="I133" s="142"/>
      <c r="J133" s="38"/>
      <c r="K133" s="38"/>
      <c r="L133" s="42"/>
      <c r="M133" s="221"/>
      <c r="N133" s="78"/>
      <c r="O133" s="78"/>
      <c r="P133" s="78"/>
      <c r="Q133" s="78"/>
      <c r="R133" s="78"/>
      <c r="S133" s="78"/>
      <c r="T133" s="79"/>
      <c r="AT133" s="16" t="s">
        <v>136</v>
      </c>
      <c r="AU133" s="16" t="s">
        <v>141</v>
      </c>
    </row>
    <row r="134" spans="2:65" s="1" customFormat="1" ht="14.4" customHeight="1">
      <c r="B134" s="37"/>
      <c r="C134" s="207" t="s">
        <v>292</v>
      </c>
      <c r="D134" s="207" t="s">
        <v>129</v>
      </c>
      <c r="E134" s="208" t="s">
        <v>1165</v>
      </c>
      <c r="F134" s="209" t="s">
        <v>1166</v>
      </c>
      <c r="G134" s="210" t="s">
        <v>439</v>
      </c>
      <c r="H134" s="211">
        <v>120</v>
      </c>
      <c r="I134" s="212"/>
      <c r="J134" s="213">
        <f>ROUND(I134*H134,2)</f>
        <v>0</v>
      </c>
      <c r="K134" s="209" t="s">
        <v>1</v>
      </c>
      <c r="L134" s="42"/>
      <c r="M134" s="214" t="s">
        <v>1</v>
      </c>
      <c r="N134" s="215" t="s">
        <v>46</v>
      </c>
      <c r="O134" s="78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AR134" s="16" t="s">
        <v>525</v>
      </c>
      <c r="AT134" s="16" t="s">
        <v>129</v>
      </c>
      <c r="AU134" s="16" t="s">
        <v>141</v>
      </c>
      <c r="AY134" s="16" t="s">
        <v>128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6" t="s">
        <v>21</v>
      </c>
      <c r="BK134" s="218">
        <f>ROUND(I134*H134,2)</f>
        <v>0</v>
      </c>
      <c r="BL134" s="16" t="s">
        <v>525</v>
      </c>
      <c r="BM134" s="16" t="s">
        <v>396</v>
      </c>
    </row>
    <row r="135" spans="2:47" s="1" customFormat="1" ht="12">
      <c r="B135" s="37"/>
      <c r="C135" s="38"/>
      <c r="D135" s="219" t="s">
        <v>136</v>
      </c>
      <c r="E135" s="38"/>
      <c r="F135" s="220" t="s">
        <v>1166</v>
      </c>
      <c r="G135" s="38"/>
      <c r="H135" s="38"/>
      <c r="I135" s="142"/>
      <c r="J135" s="38"/>
      <c r="K135" s="38"/>
      <c r="L135" s="42"/>
      <c r="M135" s="221"/>
      <c r="N135" s="78"/>
      <c r="O135" s="78"/>
      <c r="P135" s="78"/>
      <c r="Q135" s="78"/>
      <c r="R135" s="78"/>
      <c r="S135" s="78"/>
      <c r="T135" s="79"/>
      <c r="AT135" s="16" t="s">
        <v>136</v>
      </c>
      <c r="AU135" s="16" t="s">
        <v>141</v>
      </c>
    </row>
    <row r="136" spans="2:65" s="1" customFormat="1" ht="14.4" customHeight="1">
      <c r="B136" s="37"/>
      <c r="C136" s="207" t="s">
        <v>291</v>
      </c>
      <c r="D136" s="207" t="s">
        <v>129</v>
      </c>
      <c r="E136" s="208" t="s">
        <v>1167</v>
      </c>
      <c r="F136" s="209" t="s">
        <v>1168</v>
      </c>
      <c r="G136" s="210" t="s">
        <v>439</v>
      </c>
      <c r="H136" s="211">
        <v>100</v>
      </c>
      <c r="I136" s="212"/>
      <c r="J136" s="213">
        <f>ROUND(I136*H136,2)</f>
        <v>0</v>
      </c>
      <c r="K136" s="209" t="s">
        <v>1</v>
      </c>
      <c r="L136" s="42"/>
      <c r="M136" s="214" t="s">
        <v>1</v>
      </c>
      <c r="N136" s="215" t="s">
        <v>46</v>
      </c>
      <c r="O136" s="7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AR136" s="16" t="s">
        <v>525</v>
      </c>
      <c r="AT136" s="16" t="s">
        <v>129</v>
      </c>
      <c r="AU136" s="16" t="s">
        <v>141</v>
      </c>
      <c r="AY136" s="16" t="s">
        <v>128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21</v>
      </c>
      <c r="BK136" s="218">
        <f>ROUND(I136*H136,2)</f>
        <v>0</v>
      </c>
      <c r="BL136" s="16" t="s">
        <v>525</v>
      </c>
      <c r="BM136" s="16" t="s">
        <v>405</v>
      </c>
    </row>
    <row r="137" spans="2:47" s="1" customFormat="1" ht="12">
      <c r="B137" s="37"/>
      <c r="C137" s="38"/>
      <c r="D137" s="219" t="s">
        <v>136</v>
      </c>
      <c r="E137" s="38"/>
      <c r="F137" s="220" t="s">
        <v>1168</v>
      </c>
      <c r="G137" s="38"/>
      <c r="H137" s="38"/>
      <c r="I137" s="142"/>
      <c r="J137" s="38"/>
      <c r="K137" s="38"/>
      <c r="L137" s="42"/>
      <c r="M137" s="221"/>
      <c r="N137" s="78"/>
      <c r="O137" s="78"/>
      <c r="P137" s="78"/>
      <c r="Q137" s="78"/>
      <c r="R137" s="78"/>
      <c r="S137" s="78"/>
      <c r="T137" s="79"/>
      <c r="AT137" s="16" t="s">
        <v>136</v>
      </c>
      <c r="AU137" s="16" t="s">
        <v>141</v>
      </c>
    </row>
    <row r="138" spans="2:63" s="10" customFormat="1" ht="20.85" customHeight="1">
      <c r="B138" s="193"/>
      <c r="C138" s="194"/>
      <c r="D138" s="195" t="s">
        <v>74</v>
      </c>
      <c r="E138" s="231" t="s">
        <v>1067</v>
      </c>
      <c r="F138" s="231" t="s">
        <v>1076</v>
      </c>
      <c r="G138" s="194"/>
      <c r="H138" s="194"/>
      <c r="I138" s="197"/>
      <c r="J138" s="232">
        <f>BK138</f>
        <v>0</v>
      </c>
      <c r="K138" s="194"/>
      <c r="L138" s="199"/>
      <c r="M138" s="200"/>
      <c r="N138" s="201"/>
      <c r="O138" s="201"/>
      <c r="P138" s="202">
        <f>SUM(P139:P142)</f>
        <v>0</v>
      </c>
      <c r="Q138" s="201"/>
      <c r="R138" s="202">
        <f>SUM(R139:R142)</f>
        <v>0</v>
      </c>
      <c r="S138" s="201"/>
      <c r="T138" s="203">
        <f>SUM(T139:T142)</f>
        <v>0</v>
      </c>
      <c r="AR138" s="204" t="s">
        <v>21</v>
      </c>
      <c r="AT138" s="205" t="s">
        <v>74</v>
      </c>
      <c r="AU138" s="205" t="s">
        <v>84</v>
      </c>
      <c r="AY138" s="204" t="s">
        <v>128</v>
      </c>
      <c r="BK138" s="206">
        <f>SUM(BK139:BK142)</f>
        <v>0</v>
      </c>
    </row>
    <row r="139" spans="2:65" s="1" customFormat="1" ht="14.4" customHeight="1">
      <c r="B139" s="37"/>
      <c r="C139" s="207" t="s">
        <v>7</v>
      </c>
      <c r="D139" s="207" t="s">
        <v>129</v>
      </c>
      <c r="E139" s="208" t="s">
        <v>1169</v>
      </c>
      <c r="F139" s="209" t="s">
        <v>1170</v>
      </c>
      <c r="G139" s="210" t="s">
        <v>439</v>
      </c>
      <c r="H139" s="211">
        <v>100</v>
      </c>
      <c r="I139" s="212"/>
      <c r="J139" s="213">
        <f>ROUND(I139*H139,2)</f>
        <v>0</v>
      </c>
      <c r="K139" s="209" t="s">
        <v>1</v>
      </c>
      <c r="L139" s="42"/>
      <c r="M139" s="214" t="s">
        <v>1</v>
      </c>
      <c r="N139" s="215" t="s">
        <v>46</v>
      </c>
      <c r="O139" s="78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16" t="s">
        <v>525</v>
      </c>
      <c r="AT139" s="16" t="s">
        <v>129</v>
      </c>
      <c r="AU139" s="16" t="s">
        <v>141</v>
      </c>
      <c r="AY139" s="16" t="s">
        <v>128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6" t="s">
        <v>21</v>
      </c>
      <c r="BK139" s="218">
        <f>ROUND(I139*H139,2)</f>
        <v>0</v>
      </c>
      <c r="BL139" s="16" t="s">
        <v>525</v>
      </c>
      <c r="BM139" s="16" t="s">
        <v>415</v>
      </c>
    </row>
    <row r="140" spans="2:47" s="1" customFormat="1" ht="12">
      <c r="B140" s="37"/>
      <c r="C140" s="38"/>
      <c r="D140" s="219" t="s">
        <v>136</v>
      </c>
      <c r="E140" s="38"/>
      <c r="F140" s="220" t="s">
        <v>1170</v>
      </c>
      <c r="G140" s="38"/>
      <c r="H140" s="38"/>
      <c r="I140" s="142"/>
      <c r="J140" s="38"/>
      <c r="K140" s="38"/>
      <c r="L140" s="42"/>
      <c r="M140" s="221"/>
      <c r="N140" s="78"/>
      <c r="O140" s="78"/>
      <c r="P140" s="78"/>
      <c r="Q140" s="78"/>
      <c r="R140" s="78"/>
      <c r="S140" s="78"/>
      <c r="T140" s="79"/>
      <c r="AT140" s="16" t="s">
        <v>136</v>
      </c>
      <c r="AU140" s="16" t="s">
        <v>141</v>
      </c>
    </row>
    <row r="141" spans="2:65" s="1" customFormat="1" ht="14.4" customHeight="1">
      <c r="B141" s="37"/>
      <c r="C141" s="207" t="s">
        <v>304</v>
      </c>
      <c r="D141" s="207" t="s">
        <v>129</v>
      </c>
      <c r="E141" s="208" t="s">
        <v>1171</v>
      </c>
      <c r="F141" s="209" t="s">
        <v>1080</v>
      </c>
      <c r="G141" s="210" t="s">
        <v>439</v>
      </c>
      <c r="H141" s="211">
        <v>50</v>
      </c>
      <c r="I141" s="212"/>
      <c r="J141" s="213">
        <f>ROUND(I141*H141,2)</f>
        <v>0</v>
      </c>
      <c r="K141" s="209" t="s">
        <v>1</v>
      </c>
      <c r="L141" s="42"/>
      <c r="M141" s="214" t="s">
        <v>1</v>
      </c>
      <c r="N141" s="215" t="s">
        <v>46</v>
      </c>
      <c r="O141" s="78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AR141" s="16" t="s">
        <v>525</v>
      </c>
      <c r="AT141" s="16" t="s">
        <v>129</v>
      </c>
      <c r="AU141" s="16" t="s">
        <v>141</v>
      </c>
      <c r="AY141" s="16" t="s">
        <v>128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6" t="s">
        <v>21</v>
      </c>
      <c r="BK141" s="218">
        <f>ROUND(I141*H141,2)</f>
        <v>0</v>
      </c>
      <c r="BL141" s="16" t="s">
        <v>525</v>
      </c>
      <c r="BM141" s="16" t="s">
        <v>424</v>
      </c>
    </row>
    <row r="142" spans="2:47" s="1" customFormat="1" ht="12">
      <c r="B142" s="37"/>
      <c r="C142" s="38"/>
      <c r="D142" s="219" t="s">
        <v>136</v>
      </c>
      <c r="E142" s="38"/>
      <c r="F142" s="220" t="s">
        <v>1080</v>
      </c>
      <c r="G142" s="38"/>
      <c r="H142" s="38"/>
      <c r="I142" s="142"/>
      <c r="J142" s="38"/>
      <c r="K142" s="38"/>
      <c r="L142" s="42"/>
      <c r="M142" s="221"/>
      <c r="N142" s="78"/>
      <c r="O142" s="78"/>
      <c r="P142" s="78"/>
      <c r="Q142" s="78"/>
      <c r="R142" s="78"/>
      <c r="S142" s="78"/>
      <c r="T142" s="79"/>
      <c r="AT142" s="16" t="s">
        <v>136</v>
      </c>
      <c r="AU142" s="16" t="s">
        <v>141</v>
      </c>
    </row>
    <row r="143" spans="2:63" s="10" customFormat="1" ht="20.85" customHeight="1">
      <c r="B143" s="193"/>
      <c r="C143" s="194"/>
      <c r="D143" s="195" t="s">
        <v>74</v>
      </c>
      <c r="E143" s="231" t="s">
        <v>1075</v>
      </c>
      <c r="F143" s="231" t="s">
        <v>948</v>
      </c>
      <c r="G143" s="194"/>
      <c r="H143" s="194"/>
      <c r="I143" s="197"/>
      <c r="J143" s="232">
        <f>BK143</f>
        <v>0</v>
      </c>
      <c r="K143" s="194"/>
      <c r="L143" s="199"/>
      <c r="M143" s="200"/>
      <c r="N143" s="201"/>
      <c r="O143" s="201"/>
      <c r="P143" s="202">
        <f>SUM(P144:P163)</f>
        <v>0</v>
      </c>
      <c r="Q143" s="201"/>
      <c r="R143" s="202">
        <f>SUM(R144:R163)</f>
        <v>0</v>
      </c>
      <c r="S143" s="201"/>
      <c r="T143" s="203">
        <f>SUM(T144:T163)</f>
        <v>0</v>
      </c>
      <c r="AR143" s="204" t="s">
        <v>21</v>
      </c>
      <c r="AT143" s="205" t="s">
        <v>74</v>
      </c>
      <c r="AU143" s="205" t="s">
        <v>84</v>
      </c>
      <c r="AY143" s="204" t="s">
        <v>128</v>
      </c>
      <c r="BK143" s="206">
        <f>SUM(BK144:BK163)</f>
        <v>0</v>
      </c>
    </row>
    <row r="144" spans="2:65" s="1" customFormat="1" ht="14.4" customHeight="1">
      <c r="B144" s="37"/>
      <c r="C144" s="207" t="s">
        <v>313</v>
      </c>
      <c r="D144" s="207" t="s">
        <v>129</v>
      </c>
      <c r="E144" s="208" t="s">
        <v>1172</v>
      </c>
      <c r="F144" s="209" t="s">
        <v>1098</v>
      </c>
      <c r="G144" s="210" t="s">
        <v>1099</v>
      </c>
      <c r="H144" s="211">
        <v>100</v>
      </c>
      <c r="I144" s="212"/>
      <c r="J144" s="213">
        <f>ROUND(I144*H144,2)</f>
        <v>0</v>
      </c>
      <c r="K144" s="209" t="s">
        <v>1</v>
      </c>
      <c r="L144" s="42"/>
      <c r="M144" s="214" t="s">
        <v>1</v>
      </c>
      <c r="N144" s="215" t="s">
        <v>46</v>
      </c>
      <c r="O144" s="78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AR144" s="16" t="s">
        <v>525</v>
      </c>
      <c r="AT144" s="16" t="s">
        <v>129</v>
      </c>
      <c r="AU144" s="16" t="s">
        <v>141</v>
      </c>
      <c r="AY144" s="16" t="s">
        <v>128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21</v>
      </c>
      <c r="BK144" s="218">
        <f>ROUND(I144*H144,2)</f>
        <v>0</v>
      </c>
      <c r="BL144" s="16" t="s">
        <v>525</v>
      </c>
      <c r="BM144" s="16" t="s">
        <v>1089</v>
      </c>
    </row>
    <row r="145" spans="2:47" s="1" customFormat="1" ht="12">
      <c r="B145" s="37"/>
      <c r="C145" s="38"/>
      <c r="D145" s="219" t="s">
        <v>136</v>
      </c>
      <c r="E145" s="38"/>
      <c r="F145" s="220" t="s">
        <v>1098</v>
      </c>
      <c r="G145" s="38"/>
      <c r="H145" s="38"/>
      <c r="I145" s="142"/>
      <c r="J145" s="38"/>
      <c r="K145" s="38"/>
      <c r="L145" s="42"/>
      <c r="M145" s="221"/>
      <c r="N145" s="78"/>
      <c r="O145" s="78"/>
      <c r="P145" s="78"/>
      <c r="Q145" s="78"/>
      <c r="R145" s="78"/>
      <c r="S145" s="78"/>
      <c r="T145" s="79"/>
      <c r="AT145" s="16" t="s">
        <v>136</v>
      </c>
      <c r="AU145" s="16" t="s">
        <v>141</v>
      </c>
    </row>
    <row r="146" spans="2:65" s="1" customFormat="1" ht="14.4" customHeight="1">
      <c r="B146" s="37"/>
      <c r="C146" s="207" t="s">
        <v>318</v>
      </c>
      <c r="D146" s="207" t="s">
        <v>129</v>
      </c>
      <c r="E146" s="208" t="s">
        <v>1100</v>
      </c>
      <c r="F146" s="209" t="s">
        <v>1101</v>
      </c>
      <c r="G146" s="210" t="s">
        <v>906</v>
      </c>
      <c r="H146" s="211">
        <v>5</v>
      </c>
      <c r="I146" s="212"/>
      <c r="J146" s="213">
        <f>ROUND(I146*H146,2)</f>
        <v>0</v>
      </c>
      <c r="K146" s="209" t="s">
        <v>1</v>
      </c>
      <c r="L146" s="42"/>
      <c r="M146" s="214" t="s">
        <v>1</v>
      </c>
      <c r="N146" s="215" t="s">
        <v>46</v>
      </c>
      <c r="O146" s="78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AR146" s="16" t="s">
        <v>525</v>
      </c>
      <c r="AT146" s="16" t="s">
        <v>129</v>
      </c>
      <c r="AU146" s="16" t="s">
        <v>141</v>
      </c>
      <c r="AY146" s="16" t="s">
        <v>128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6" t="s">
        <v>21</v>
      </c>
      <c r="BK146" s="218">
        <f>ROUND(I146*H146,2)</f>
        <v>0</v>
      </c>
      <c r="BL146" s="16" t="s">
        <v>525</v>
      </c>
      <c r="BM146" s="16" t="s">
        <v>445</v>
      </c>
    </row>
    <row r="147" spans="2:47" s="1" customFormat="1" ht="12">
      <c r="B147" s="37"/>
      <c r="C147" s="38"/>
      <c r="D147" s="219" t="s">
        <v>136</v>
      </c>
      <c r="E147" s="38"/>
      <c r="F147" s="220" t="s">
        <v>1101</v>
      </c>
      <c r="G147" s="38"/>
      <c r="H147" s="38"/>
      <c r="I147" s="142"/>
      <c r="J147" s="38"/>
      <c r="K147" s="38"/>
      <c r="L147" s="42"/>
      <c r="M147" s="221"/>
      <c r="N147" s="78"/>
      <c r="O147" s="78"/>
      <c r="P147" s="78"/>
      <c r="Q147" s="78"/>
      <c r="R147" s="78"/>
      <c r="S147" s="78"/>
      <c r="T147" s="79"/>
      <c r="AT147" s="16" t="s">
        <v>136</v>
      </c>
      <c r="AU147" s="16" t="s">
        <v>141</v>
      </c>
    </row>
    <row r="148" spans="2:65" s="1" customFormat="1" ht="14.4" customHeight="1">
      <c r="B148" s="37"/>
      <c r="C148" s="207" t="s">
        <v>323</v>
      </c>
      <c r="D148" s="207" t="s">
        <v>129</v>
      </c>
      <c r="E148" s="208" t="s">
        <v>1102</v>
      </c>
      <c r="F148" s="209" t="s">
        <v>1103</v>
      </c>
      <c r="G148" s="210" t="s">
        <v>906</v>
      </c>
      <c r="H148" s="211">
        <v>10</v>
      </c>
      <c r="I148" s="212"/>
      <c r="J148" s="213">
        <f>ROUND(I148*H148,2)</f>
        <v>0</v>
      </c>
      <c r="K148" s="209" t="s">
        <v>1</v>
      </c>
      <c r="L148" s="42"/>
      <c r="M148" s="214" t="s">
        <v>1</v>
      </c>
      <c r="N148" s="215" t="s">
        <v>46</v>
      </c>
      <c r="O148" s="78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AR148" s="16" t="s">
        <v>525</v>
      </c>
      <c r="AT148" s="16" t="s">
        <v>129</v>
      </c>
      <c r="AU148" s="16" t="s">
        <v>141</v>
      </c>
      <c r="AY148" s="16" t="s">
        <v>128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6" t="s">
        <v>21</v>
      </c>
      <c r="BK148" s="218">
        <f>ROUND(I148*H148,2)</f>
        <v>0</v>
      </c>
      <c r="BL148" s="16" t="s">
        <v>525</v>
      </c>
      <c r="BM148" s="16" t="s">
        <v>458</v>
      </c>
    </row>
    <row r="149" spans="2:47" s="1" customFormat="1" ht="12">
      <c r="B149" s="37"/>
      <c r="C149" s="38"/>
      <c r="D149" s="219" t="s">
        <v>136</v>
      </c>
      <c r="E149" s="38"/>
      <c r="F149" s="220" t="s">
        <v>1103</v>
      </c>
      <c r="G149" s="38"/>
      <c r="H149" s="38"/>
      <c r="I149" s="142"/>
      <c r="J149" s="38"/>
      <c r="K149" s="38"/>
      <c r="L149" s="42"/>
      <c r="M149" s="221"/>
      <c r="N149" s="78"/>
      <c r="O149" s="78"/>
      <c r="P149" s="78"/>
      <c r="Q149" s="78"/>
      <c r="R149" s="78"/>
      <c r="S149" s="78"/>
      <c r="T149" s="79"/>
      <c r="AT149" s="16" t="s">
        <v>136</v>
      </c>
      <c r="AU149" s="16" t="s">
        <v>141</v>
      </c>
    </row>
    <row r="150" spans="2:65" s="1" customFormat="1" ht="14.4" customHeight="1">
      <c r="B150" s="37"/>
      <c r="C150" s="207" t="s">
        <v>328</v>
      </c>
      <c r="D150" s="207" t="s">
        <v>129</v>
      </c>
      <c r="E150" s="208" t="s">
        <v>1104</v>
      </c>
      <c r="F150" s="209" t="s">
        <v>1105</v>
      </c>
      <c r="G150" s="210" t="s">
        <v>906</v>
      </c>
      <c r="H150" s="211">
        <v>20</v>
      </c>
      <c r="I150" s="212"/>
      <c r="J150" s="213">
        <f>ROUND(I150*H150,2)</f>
        <v>0</v>
      </c>
      <c r="K150" s="209" t="s">
        <v>1</v>
      </c>
      <c r="L150" s="42"/>
      <c r="M150" s="214" t="s">
        <v>1</v>
      </c>
      <c r="N150" s="215" t="s">
        <v>46</v>
      </c>
      <c r="O150" s="78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AR150" s="16" t="s">
        <v>525</v>
      </c>
      <c r="AT150" s="16" t="s">
        <v>129</v>
      </c>
      <c r="AU150" s="16" t="s">
        <v>141</v>
      </c>
      <c r="AY150" s="16" t="s">
        <v>128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21</v>
      </c>
      <c r="BK150" s="218">
        <f>ROUND(I150*H150,2)</f>
        <v>0</v>
      </c>
      <c r="BL150" s="16" t="s">
        <v>525</v>
      </c>
      <c r="BM150" s="16" t="s">
        <v>467</v>
      </c>
    </row>
    <row r="151" spans="2:47" s="1" customFormat="1" ht="12">
      <c r="B151" s="37"/>
      <c r="C151" s="38"/>
      <c r="D151" s="219" t="s">
        <v>136</v>
      </c>
      <c r="E151" s="38"/>
      <c r="F151" s="220" t="s">
        <v>1105</v>
      </c>
      <c r="G151" s="38"/>
      <c r="H151" s="38"/>
      <c r="I151" s="142"/>
      <c r="J151" s="38"/>
      <c r="K151" s="38"/>
      <c r="L151" s="42"/>
      <c r="M151" s="221"/>
      <c r="N151" s="78"/>
      <c r="O151" s="78"/>
      <c r="P151" s="78"/>
      <c r="Q151" s="78"/>
      <c r="R151" s="78"/>
      <c r="S151" s="78"/>
      <c r="T151" s="79"/>
      <c r="AT151" s="16" t="s">
        <v>136</v>
      </c>
      <c r="AU151" s="16" t="s">
        <v>141</v>
      </c>
    </row>
    <row r="152" spans="2:65" s="1" customFormat="1" ht="14.4" customHeight="1">
      <c r="B152" s="37"/>
      <c r="C152" s="207" t="s">
        <v>335</v>
      </c>
      <c r="D152" s="207" t="s">
        <v>129</v>
      </c>
      <c r="E152" s="208" t="s">
        <v>1173</v>
      </c>
      <c r="F152" s="209" t="s">
        <v>1107</v>
      </c>
      <c r="G152" s="210" t="s">
        <v>1108</v>
      </c>
      <c r="H152" s="211">
        <v>1</v>
      </c>
      <c r="I152" s="212"/>
      <c r="J152" s="213">
        <f>ROUND(I152*H152,2)</f>
        <v>0</v>
      </c>
      <c r="K152" s="209" t="s">
        <v>1</v>
      </c>
      <c r="L152" s="42"/>
      <c r="M152" s="214" t="s">
        <v>1</v>
      </c>
      <c r="N152" s="215" t="s">
        <v>46</v>
      </c>
      <c r="O152" s="78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AR152" s="16" t="s">
        <v>525</v>
      </c>
      <c r="AT152" s="16" t="s">
        <v>129</v>
      </c>
      <c r="AU152" s="16" t="s">
        <v>141</v>
      </c>
      <c r="AY152" s="16" t="s">
        <v>128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21</v>
      </c>
      <c r="BK152" s="218">
        <f>ROUND(I152*H152,2)</f>
        <v>0</v>
      </c>
      <c r="BL152" s="16" t="s">
        <v>525</v>
      </c>
      <c r="BM152" s="16" t="s">
        <v>478</v>
      </c>
    </row>
    <row r="153" spans="2:47" s="1" customFormat="1" ht="12">
      <c r="B153" s="37"/>
      <c r="C153" s="38"/>
      <c r="D153" s="219" t="s">
        <v>136</v>
      </c>
      <c r="E153" s="38"/>
      <c r="F153" s="220" t="s">
        <v>1107</v>
      </c>
      <c r="G153" s="38"/>
      <c r="H153" s="38"/>
      <c r="I153" s="142"/>
      <c r="J153" s="38"/>
      <c r="K153" s="38"/>
      <c r="L153" s="42"/>
      <c r="M153" s="221"/>
      <c r="N153" s="78"/>
      <c r="O153" s="78"/>
      <c r="P153" s="78"/>
      <c r="Q153" s="78"/>
      <c r="R153" s="78"/>
      <c r="S153" s="78"/>
      <c r="T153" s="79"/>
      <c r="AT153" s="16" t="s">
        <v>136</v>
      </c>
      <c r="AU153" s="16" t="s">
        <v>141</v>
      </c>
    </row>
    <row r="154" spans="2:65" s="1" customFormat="1" ht="14.4" customHeight="1">
      <c r="B154" s="37"/>
      <c r="C154" s="207" t="s">
        <v>344</v>
      </c>
      <c r="D154" s="207" t="s">
        <v>129</v>
      </c>
      <c r="E154" s="208" t="s">
        <v>1174</v>
      </c>
      <c r="F154" s="209" t="s">
        <v>1110</v>
      </c>
      <c r="G154" s="210" t="s">
        <v>1111</v>
      </c>
      <c r="H154" s="211">
        <v>1</v>
      </c>
      <c r="I154" s="212"/>
      <c r="J154" s="213">
        <f>ROUND(I154*H154,2)</f>
        <v>0</v>
      </c>
      <c r="K154" s="209" t="s">
        <v>1</v>
      </c>
      <c r="L154" s="42"/>
      <c r="M154" s="214" t="s">
        <v>1</v>
      </c>
      <c r="N154" s="215" t="s">
        <v>46</v>
      </c>
      <c r="O154" s="7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AR154" s="16" t="s">
        <v>525</v>
      </c>
      <c r="AT154" s="16" t="s">
        <v>129</v>
      </c>
      <c r="AU154" s="16" t="s">
        <v>141</v>
      </c>
      <c r="AY154" s="16" t="s">
        <v>128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21</v>
      </c>
      <c r="BK154" s="218">
        <f>ROUND(I154*H154,2)</f>
        <v>0</v>
      </c>
      <c r="BL154" s="16" t="s">
        <v>525</v>
      </c>
      <c r="BM154" s="16" t="s">
        <v>489</v>
      </c>
    </row>
    <row r="155" spans="2:47" s="1" customFormat="1" ht="12">
      <c r="B155" s="37"/>
      <c r="C155" s="38"/>
      <c r="D155" s="219" t="s">
        <v>136</v>
      </c>
      <c r="E155" s="38"/>
      <c r="F155" s="220" t="s">
        <v>1110</v>
      </c>
      <c r="G155" s="38"/>
      <c r="H155" s="38"/>
      <c r="I155" s="142"/>
      <c r="J155" s="38"/>
      <c r="K155" s="38"/>
      <c r="L155" s="42"/>
      <c r="M155" s="221"/>
      <c r="N155" s="78"/>
      <c r="O155" s="78"/>
      <c r="P155" s="78"/>
      <c r="Q155" s="78"/>
      <c r="R155" s="78"/>
      <c r="S155" s="78"/>
      <c r="T155" s="79"/>
      <c r="AT155" s="16" t="s">
        <v>136</v>
      </c>
      <c r="AU155" s="16" t="s">
        <v>141</v>
      </c>
    </row>
    <row r="156" spans="2:65" s="1" customFormat="1" ht="14.4" customHeight="1">
      <c r="B156" s="37"/>
      <c r="C156" s="207" t="s">
        <v>349</v>
      </c>
      <c r="D156" s="207" t="s">
        <v>129</v>
      </c>
      <c r="E156" s="208" t="s">
        <v>1175</v>
      </c>
      <c r="F156" s="209" t="s">
        <v>1113</v>
      </c>
      <c r="G156" s="210" t="s">
        <v>906</v>
      </c>
      <c r="H156" s="211">
        <v>1</v>
      </c>
      <c r="I156" s="212"/>
      <c r="J156" s="213">
        <f>ROUND(I156*H156,2)</f>
        <v>0</v>
      </c>
      <c r="K156" s="209" t="s">
        <v>1</v>
      </c>
      <c r="L156" s="42"/>
      <c r="M156" s="214" t="s">
        <v>1</v>
      </c>
      <c r="N156" s="215" t="s">
        <v>46</v>
      </c>
      <c r="O156" s="7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AR156" s="16" t="s">
        <v>525</v>
      </c>
      <c r="AT156" s="16" t="s">
        <v>129</v>
      </c>
      <c r="AU156" s="16" t="s">
        <v>141</v>
      </c>
      <c r="AY156" s="16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21</v>
      </c>
      <c r="BK156" s="218">
        <f>ROUND(I156*H156,2)</f>
        <v>0</v>
      </c>
      <c r="BL156" s="16" t="s">
        <v>525</v>
      </c>
      <c r="BM156" s="16" t="s">
        <v>499</v>
      </c>
    </row>
    <row r="157" spans="2:47" s="1" customFormat="1" ht="12">
      <c r="B157" s="37"/>
      <c r="C157" s="38"/>
      <c r="D157" s="219" t="s">
        <v>136</v>
      </c>
      <c r="E157" s="38"/>
      <c r="F157" s="220" t="s">
        <v>1113</v>
      </c>
      <c r="G157" s="38"/>
      <c r="H157" s="38"/>
      <c r="I157" s="142"/>
      <c r="J157" s="38"/>
      <c r="K157" s="38"/>
      <c r="L157" s="42"/>
      <c r="M157" s="221"/>
      <c r="N157" s="78"/>
      <c r="O157" s="78"/>
      <c r="P157" s="78"/>
      <c r="Q157" s="78"/>
      <c r="R157" s="78"/>
      <c r="S157" s="78"/>
      <c r="T157" s="79"/>
      <c r="AT157" s="16" t="s">
        <v>136</v>
      </c>
      <c r="AU157" s="16" t="s">
        <v>141</v>
      </c>
    </row>
    <row r="158" spans="2:65" s="1" customFormat="1" ht="14.4" customHeight="1">
      <c r="B158" s="37"/>
      <c r="C158" s="207" t="s">
        <v>354</v>
      </c>
      <c r="D158" s="207" t="s">
        <v>129</v>
      </c>
      <c r="E158" s="208" t="s">
        <v>1176</v>
      </c>
      <c r="F158" s="209" t="s">
        <v>1115</v>
      </c>
      <c r="G158" s="210" t="s">
        <v>906</v>
      </c>
      <c r="H158" s="211">
        <v>1</v>
      </c>
      <c r="I158" s="212"/>
      <c r="J158" s="213">
        <f>ROUND(I158*H158,2)</f>
        <v>0</v>
      </c>
      <c r="K158" s="209" t="s">
        <v>1</v>
      </c>
      <c r="L158" s="42"/>
      <c r="M158" s="214" t="s">
        <v>1</v>
      </c>
      <c r="N158" s="215" t="s">
        <v>46</v>
      </c>
      <c r="O158" s="7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16" t="s">
        <v>525</v>
      </c>
      <c r="AT158" s="16" t="s">
        <v>129</v>
      </c>
      <c r="AU158" s="16" t="s">
        <v>141</v>
      </c>
      <c r="AY158" s="16" t="s">
        <v>128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21</v>
      </c>
      <c r="BK158" s="218">
        <f>ROUND(I158*H158,2)</f>
        <v>0</v>
      </c>
      <c r="BL158" s="16" t="s">
        <v>525</v>
      </c>
      <c r="BM158" s="16" t="s">
        <v>504</v>
      </c>
    </row>
    <row r="159" spans="2:47" s="1" customFormat="1" ht="12">
      <c r="B159" s="37"/>
      <c r="C159" s="38"/>
      <c r="D159" s="219" t="s">
        <v>136</v>
      </c>
      <c r="E159" s="38"/>
      <c r="F159" s="220" t="s">
        <v>1115</v>
      </c>
      <c r="G159" s="38"/>
      <c r="H159" s="38"/>
      <c r="I159" s="142"/>
      <c r="J159" s="38"/>
      <c r="K159" s="38"/>
      <c r="L159" s="42"/>
      <c r="M159" s="221"/>
      <c r="N159" s="78"/>
      <c r="O159" s="78"/>
      <c r="P159" s="78"/>
      <c r="Q159" s="78"/>
      <c r="R159" s="78"/>
      <c r="S159" s="78"/>
      <c r="T159" s="79"/>
      <c r="AT159" s="16" t="s">
        <v>136</v>
      </c>
      <c r="AU159" s="16" t="s">
        <v>141</v>
      </c>
    </row>
    <row r="160" spans="2:65" s="1" customFormat="1" ht="14.4" customHeight="1">
      <c r="B160" s="37"/>
      <c r="C160" s="207" t="s">
        <v>361</v>
      </c>
      <c r="D160" s="207" t="s">
        <v>129</v>
      </c>
      <c r="E160" s="208" t="s">
        <v>1177</v>
      </c>
      <c r="F160" s="209" t="s">
        <v>1117</v>
      </c>
      <c r="G160" s="210" t="s">
        <v>906</v>
      </c>
      <c r="H160" s="211">
        <v>1</v>
      </c>
      <c r="I160" s="212"/>
      <c r="J160" s="213">
        <f>ROUND(I160*H160,2)</f>
        <v>0</v>
      </c>
      <c r="K160" s="209" t="s">
        <v>1</v>
      </c>
      <c r="L160" s="42"/>
      <c r="M160" s="214" t="s">
        <v>1</v>
      </c>
      <c r="N160" s="215" t="s">
        <v>46</v>
      </c>
      <c r="O160" s="78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AR160" s="16" t="s">
        <v>525</v>
      </c>
      <c r="AT160" s="16" t="s">
        <v>129</v>
      </c>
      <c r="AU160" s="16" t="s">
        <v>141</v>
      </c>
      <c r="AY160" s="16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21</v>
      </c>
      <c r="BK160" s="218">
        <f>ROUND(I160*H160,2)</f>
        <v>0</v>
      </c>
      <c r="BL160" s="16" t="s">
        <v>525</v>
      </c>
      <c r="BM160" s="16" t="s">
        <v>311</v>
      </c>
    </row>
    <row r="161" spans="2:47" s="1" customFormat="1" ht="12">
      <c r="B161" s="37"/>
      <c r="C161" s="38"/>
      <c r="D161" s="219" t="s">
        <v>136</v>
      </c>
      <c r="E161" s="38"/>
      <c r="F161" s="220" t="s">
        <v>1117</v>
      </c>
      <c r="G161" s="38"/>
      <c r="H161" s="38"/>
      <c r="I161" s="142"/>
      <c r="J161" s="38"/>
      <c r="K161" s="38"/>
      <c r="L161" s="42"/>
      <c r="M161" s="221"/>
      <c r="N161" s="78"/>
      <c r="O161" s="78"/>
      <c r="P161" s="78"/>
      <c r="Q161" s="78"/>
      <c r="R161" s="78"/>
      <c r="S161" s="78"/>
      <c r="T161" s="79"/>
      <c r="AT161" s="16" t="s">
        <v>136</v>
      </c>
      <c r="AU161" s="16" t="s">
        <v>141</v>
      </c>
    </row>
    <row r="162" spans="2:65" s="1" customFormat="1" ht="14.4" customHeight="1">
      <c r="B162" s="37"/>
      <c r="C162" s="207" t="s">
        <v>366</v>
      </c>
      <c r="D162" s="207" t="s">
        <v>129</v>
      </c>
      <c r="E162" s="208" t="s">
        <v>1178</v>
      </c>
      <c r="F162" s="209" t="s">
        <v>1119</v>
      </c>
      <c r="G162" s="210" t="s">
        <v>906</v>
      </c>
      <c r="H162" s="211">
        <v>1</v>
      </c>
      <c r="I162" s="212"/>
      <c r="J162" s="213">
        <f>ROUND(I162*H162,2)</f>
        <v>0</v>
      </c>
      <c r="K162" s="209" t="s">
        <v>1</v>
      </c>
      <c r="L162" s="42"/>
      <c r="M162" s="214" t="s">
        <v>1</v>
      </c>
      <c r="N162" s="215" t="s">
        <v>46</v>
      </c>
      <c r="O162" s="78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16" t="s">
        <v>525</v>
      </c>
      <c r="AT162" s="16" t="s">
        <v>129</v>
      </c>
      <c r="AU162" s="16" t="s">
        <v>141</v>
      </c>
      <c r="AY162" s="16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21</v>
      </c>
      <c r="BK162" s="218">
        <f>ROUND(I162*H162,2)</f>
        <v>0</v>
      </c>
      <c r="BL162" s="16" t="s">
        <v>525</v>
      </c>
      <c r="BM162" s="16" t="s">
        <v>525</v>
      </c>
    </row>
    <row r="163" spans="2:47" s="1" customFormat="1" ht="12">
      <c r="B163" s="37"/>
      <c r="C163" s="38"/>
      <c r="D163" s="219" t="s">
        <v>136</v>
      </c>
      <c r="E163" s="38"/>
      <c r="F163" s="220" t="s">
        <v>1119</v>
      </c>
      <c r="G163" s="38"/>
      <c r="H163" s="38"/>
      <c r="I163" s="142"/>
      <c r="J163" s="38"/>
      <c r="K163" s="38"/>
      <c r="L163" s="42"/>
      <c r="M163" s="222"/>
      <c r="N163" s="223"/>
      <c r="O163" s="223"/>
      <c r="P163" s="223"/>
      <c r="Q163" s="223"/>
      <c r="R163" s="223"/>
      <c r="S163" s="223"/>
      <c r="T163" s="224"/>
      <c r="AT163" s="16" t="s">
        <v>136</v>
      </c>
      <c r="AU163" s="16" t="s">
        <v>141</v>
      </c>
    </row>
    <row r="164" spans="2:12" s="1" customFormat="1" ht="6.95" customHeight="1">
      <c r="B164" s="56"/>
      <c r="C164" s="57"/>
      <c r="D164" s="57"/>
      <c r="E164" s="57"/>
      <c r="F164" s="57"/>
      <c r="G164" s="57"/>
      <c r="H164" s="57"/>
      <c r="I164" s="166"/>
      <c r="J164" s="57"/>
      <c r="K164" s="57"/>
      <c r="L164" s="42"/>
    </row>
  </sheetData>
  <sheetProtection password="CC35" sheet="1" objects="1" scenarios="1" formatColumns="0" formatRows="0" autoFilter="0"/>
  <autoFilter ref="C91:K16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Chlumecky</dc:creator>
  <cp:keywords/>
  <dc:description/>
  <cp:lastModifiedBy>Tomáš Chlumecky</cp:lastModifiedBy>
  <dcterms:created xsi:type="dcterms:W3CDTF">2019-04-17T10:31:07Z</dcterms:created>
  <dcterms:modified xsi:type="dcterms:W3CDTF">2019-04-17T10:31:13Z</dcterms:modified>
  <cp:category/>
  <cp:version/>
  <cp:contentType/>
  <cp:contentStatus/>
</cp:coreProperties>
</file>