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objekt  - s..." sheetId="2" r:id="rId2"/>
    <sheet name="02 - Vedlejší a ostatní n..."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'01 - Stavební objekt  - s...'!$C$91:$K$206</definedName>
    <definedName name="_xlnm.Print_Area" localSheetId="1">'01 - Stavební objekt  - s...'!$C$4:$J$39,'01 - Stavební objekt  - s...'!$C$45:$J$73,'01 - Stavební objekt  - s...'!$C$79:$K$206</definedName>
    <definedName name="_xlnm.Print_Titles" localSheetId="1">'01 - Stavební objekt  - s...'!$91:$91</definedName>
    <definedName name="_xlnm._FilterDatabase" localSheetId="2" hidden="1">'02 - Vedlejší a ostatní n...'!$C$79:$K$85</definedName>
    <definedName name="_xlnm.Print_Area" localSheetId="2">'02 - Vedlejší a ostatní n...'!$C$4:$J$39,'02 - Vedlejší a ostatní n...'!$C$45:$J$61,'02 - Vedlejší a ostatní n...'!$C$67:$K$85</definedName>
    <definedName name="_xlnm.Print_Titles" localSheetId="2">'02 - Vedlejší a ostatní n...'!$79:$79</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r="J37"/>
  <c r="J36"/>
  <c i="1" r="AY56"/>
  <c i="3" r="J35"/>
  <c i="1" r="AX56"/>
  <c i="3" r="BI85"/>
  <c r="BH85"/>
  <c r="BG85"/>
  <c r="BF85"/>
  <c r="T85"/>
  <c r="R85"/>
  <c r="P85"/>
  <c r="BK85"/>
  <c r="J85"/>
  <c r="BE85"/>
  <c r="BI84"/>
  <c r="BH84"/>
  <c r="BG84"/>
  <c r="BF84"/>
  <c r="T84"/>
  <c r="R84"/>
  <c r="P84"/>
  <c r="BK84"/>
  <c r="J84"/>
  <c r="BE84"/>
  <c r="BI83"/>
  <c r="BH83"/>
  <c r="BG83"/>
  <c r="BF83"/>
  <c r="T83"/>
  <c r="R83"/>
  <c r="P83"/>
  <c r="BK83"/>
  <c r="J83"/>
  <c r="BE83"/>
  <c r="BI82"/>
  <c r="F37"/>
  <c i="1" r="BD56"/>
  <c i="3" r="BH82"/>
  <c r="F36"/>
  <c i="1" r="BC56"/>
  <c i="3" r="BG82"/>
  <c r="F35"/>
  <c i="1" r="BB56"/>
  <c i="3" r="BF82"/>
  <c r="J34"/>
  <c i="1" r="AW56"/>
  <c i="3" r="F34"/>
  <c i="1" r="BA56"/>
  <c i="3" r="T82"/>
  <c r="T81"/>
  <c r="T80"/>
  <c r="R82"/>
  <c r="R81"/>
  <c r="R80"/>
  <c r="P82"/>
  <c r="P81"/>
  <c r="P80"/>
  <c i="1" r="AU56"/>
  <c i="3" r="BK82"/>
  <c r="BK81"/>
  <c r="J81"/>
  <c r="BK80"/>
  <c r="J80"/>
  <c r="J59"/>
  <c r="J30"/>
  <c i="1" r="AG56"/>
  <c i="3" r="J82"/>
  <c r="BE82"/>
  <c r="J33"/>
  <c i="1" r="AV56"/>
  <c i="3" r="F33"/>
  <c i="1" r="AZ56"/>
  <c i="3" r="J60"/>
  <c r="J77"/>
  <c r="J76"/>
  <c r="F76"/>
  <c r="F74"/>
  <c r="E72"/>
  <c r="J55"/>
  <c r="J54"/>
  <c r="F54"/>
  <c r="F52"/>
  <c r="E50"/>
  <c r="J39"/>
  <c r="J18"/>
  <c r="E18"/>
  <c r="F77"/>
  <c r="F55"/>
  <c r="J17"/>
  <c r="J12"/>
  <c r="J74"/>
  <c r="J52"/>
  <c r="E7"/>
  <c r="E70"/>
  <c r="E48"/>
  <c i="2" r="J37"/>
  <c r="J36"/>
  <c i="1" r="AY55"/>
  <c i="2" r="J35"/>
  <c i="1" r="AX55"/>
  <c i="2" r="BI206"/>
  <c r="BH206"/>
  <c r="BG206"/>
  <c r="BF206"/>
  <c r="T206"/>
  <c r="T205"/>
  <c r="R206"/>
  <c r="R205"/>
  <c r="P206"/>
  <c r="P205"/>
  <c r="BK206"/>
  <c r="BK205"/>
  <c r="J205"/>
  <c r="J206"/>
  <c r="BE206"/>
  <c r="J72"/>
  <c r="BI204"/>
  <c r="BH204"/>
  <c r="BG204"/>
  <c r="BF204"/>
  <c r="T204"/>
  <c r="R204"/>
  <c r="P204"/>
  <c r="BK204"/>
  <c r="J204"/>
  <c r="BE204"/>
  <c r="BI203"/>
  <c r="BH203"/>
  <c r="BG203"/>
  <c r="BF203"/>
  <c r="T203"/>
  <c r="R203"/>
  <c r="P203"/>
  <c r="BK203"/>
  <c r="J203"/>
  <c r="BE203"/>
  <c r="BI202"/>
  <c r="BH202"/>
  <c r="BG202"/>
  <c r="BF202"/>
  <c r="T202"/>
  <c r="R202"/>
  <c r="P202"/>
  <c r="BK202"/>
  <c r="J202"/>
  <c r="BE202"/>
  <c r="BI200"/>
  <c r="BH200"/>
  <c r="BG200"/>
  <c r="BF200"/>
  <c r="T200"/>
  <c r="R200"/>
  <c r="P200"/>
  <c r="BK200"/>
  <c r="J200"/>
  <c r="BE200"/>
  <c r="BI199"/>
  <c r="BH199"/>
  <c r="BG199"/>
  <c r="BF199"/>
  <c r="T199"/>
  <c r="T198"/>
  <c r="R199"/>
  <c r="R198"/>
  <c r="P199"/>
  <c r="P198"/>
  <c r="BK199"/>
  <c r="BK198"/>
  <c r="J198"/>
  <c r="J199"/>
  <c r="BE199"/>
  <c r="J71"/>
  <c r="BI196"/>
  <c r="BH196"/>
  <c r="BG196"/>
  <c r="BF196"/>
  <c r="T196"/>
  <c r="R196"/>
  <c r="P196"/>
  <c r="BK196"/>
  <c r="J196"/>
  <c r="BE196"/>
  <c r="BI195"/>
  <c r="BH195"/>
  <c r="BG195"/>
  <c r="BF195"/>
  <c r="T195"/>
  <c r="R195"/>
  <c r="P195"/>
  <c r="BK195"/>
  <c r="J195"/>
  <c r="BE195"/>
  <c r="BI193"/>
  <c r="BH193"/>
  <c r="BG193"/>
  <c r="BF193"/>
  <c r="T193"/>
  <c r="R193"/>
  <c r="P193"/>
  <c r="BK193"/>
  <c r="J193"/>
  <c r="BE193"/>
  <c r="BI191"/>
  <c r="BH191"/>
  <c r="BG191"/>
  <c r="BF191"/>
  <c r="T191"/>
  <c r="R191"/>
  <c r="P191"/>
  <c r="BK191"/>
  <c r="J191"/>
  <c r="BE191"/>
  <c r="BI187"/>
  <c r="BH187"/>
  <c r="BG187"/>
  <c r="BF187"/>
  <c r="T187"/>
  <c r="R187"/>
  <c r="P187"/>
  <c r="BK187"/>
  <c r="J187"/>
  <c r="BE187"/>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T176"/>
  <c r="R177"/>
  <c r="R176"/>
  <c r="P177"/>
  <c r="P176"/>
  <c r="BK177"/>
  <c r="BK176"/>
  <c r="J176"/>
  <c r="J177"/>
  <c r="BE177"/>
  <c r="J70"/>
  <c r="BI174"/>
  <c r="BH174"/>
  <c r="BG174"/>
  <c r="BF174"/>
  <c r="T174"/>
  <c r="R174"/>
  <c r="P174"/>
  <c r="BK174"/>
  <c r="J174"/>
  <c r="BE174"/>
  <c r="BI173"/>
  <c r="BH173"/>
  <c r="BG173"/>
  <c r="BF173"/>
  <c r="T173"/>
  <c r="R173"/>
  <c r="P173"/>
  <c r="BK173"/>
  <c r="J173"/>
  <c r="BE173"/>
  <c r="BI169"/>
  <c r="BH169"/>
  <c r="BG169"/>
  <c r="BF169"/>
  <c r="T169"/>
  <c r="R169"/>
  <c r="P169"/>
  <c r="BK169"/>
  <c r="J169"/>
  <c r="BE169"/>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T161"/>
  <c r="T160"/>
  <c r="R162"/>
  <c r="R161"/>
  <c r="R160"/>
  <c r="P162"/>
  <c r="P161"/>
  <c r="P160"/>
  <c r="BK162"/>
  <c r="BK161"/>
  <c r="J161"/>
  <c r="BK160"/>
  <c r="J160"/>
  <c r="J162"/>
  <c r="BE162"/>
  <c r="J69"/>
  <c r="J68"/>
  <c r="BI158"/>
  <c r="BH158"/>
  <c r="BG158"/>
  <c r="BF158"/>
  <c r="T158"/>
  <c r="T157"/>
  <c r="R158"/>
  <c r="R157"/>
  <c r="P158"/>
  <c r="P157"/>
  <c r="BK158"/>
  <c r="BK157"/>
  <c r="J157"/>
  <c r="J158"/>
  <c r="BE158"/>
  <c r="J67"/>
  <c r="BI155"/>
  <c r="BH155"/>
  <c r="BG155"/>
  <c r="BF155"/>
  <c r="T155"/>
  <c r="R155"/>
  <c r="P155"/>
  <c r="BK155"/>
  <c r="J155"/>
  <c r="BE155"/>
  <c r="BI152"/>
  <c r="BH152"/>
  <c r="BG152"/>
  <c r="BF152"/>
  <c r="T152"/>
  <c r="R152"/>
  <c r="P152"/>
  <c r="BK152"/>
  <c r="J152"/>
  <c r="BE152"/>
  <c r="BI150"/>
  <c r="BH150"/>
  <c r="BG150"/>
  <c r="BF150"/>
  <c r="T150"/>
  <c r="R150"/>
  <c r="P150"/>
  <c r="BK150"/>
  <c r="J150"/>
  <c r="BE150"/>
  <c r="BI148"/>
  <c r="BH148"/>
  <c r="BG148"/>
  <c r="BF148"/>
  <c r="T148"/>
  <c r="T147"/>
  <c r="R148"/>
  <c r="R147"/>
  <c r="P148"/>
  <c r="P147"/>
  <c r="BK148"/>
  <c r="BK147"/>
  <c r="J147"/>
  <c r="J148"/>
  <c r="BE148"/>
  <c r="J66"/>
  <c r="BI145"/>
  <c r="BH145"/>
  <c r="BG145"/>
  <c r="BF145"/>
  <c r="T145"/>
  <c r="R145"/>
  <c r="P145"/>
  <c r="BK145"/>
  <c r="J145"/>
  <c r="BE145"/>
  <c r="BI142"/>
  <c r="BH142"/>
  <c r="BG142"/>
  <c r="BF142"/>
  <c r="T142"/>
  <c r="R142"/>
  <c r="P142"/>
  <c r="BK142"/>
  <c r="J142"/>
  <c r="BE142"/>
  <c r="BI140"/>
  <c r="BH140"/>
  <c r="BG140"/>
  <c r="BF140"/>
  <c r="T140"/>
  <c r="R140"/>
  <c r="P140"/>
  <c r="BK140"/>
  <c r="J140"/>
  <c r="BE140"/>
  <c r="BI139"/>
  <c r="BH139"/>
  <c r="BG139"/>
  <c r="BF139"/>
  <c r="T139"/>
  <c r="R139"/>
  <c r="P139"/>
  <c r="BK139"/>
  <c r="J139"/>
  <c r="BE139"/>
  <c r="BI138"/>
  <c r="BH138"/>
  <c r="BG138"/>
  <c r="BF138"/>
  <c r="T138"/>
  <c r="R138"/>
  <c r="P138"/>
  <c r="BK138"/>
  <c r="J138"/>
  <c r="BE138"/>
  <c r="BI136"/>
  <c r="BH136"/>
  <c r="BG136"/>
  <c r="BF136"/>
  <c r="T136"/>
  <c r="R136"/>
  <c r="P136"/>
  <c r="BK136"/>
  <c r="J136"/>
  <c r="BE136"/>
  <c r="BI133"/>
  <c r="BH133"/>
  <c r="BG133"/>
  <c r="BF133"/>
  <c r="T133"/>
  <c r="R133"/>
  <c r="P133"/>
  <c r="BK133"/>
  <c r="J133"/>
  <c r="BE133"/>
  <c r="BI131"/>
  <c r="BH131"/>
  <c r="BG131"/>
  <c r="BF131"/>
  <c r="T131"/>
  <c r="T130"/>
  <c r="R131"/>
  <c r="R130"/>
  <c r="P131"/>
  <c r="P130"/>
  <c r="BK131"/>
  <c r="BK130"/>
  <c r="J130"/>
  <c r="J131"/>
  <c r="BE131"/>
  <c r="J65"/>
  <c r="BI128"/>
  <c r="BH128"/>
  <c r="BG128"/>
  <c r="BF128"/>
  <c r="T128"/>
  <c r="R128"/>
  <c r="P128"/>
  <c r="BK128"/>
  <c r="J128"/>
  <c r="BE128"/>
  <c r="BI127"/>
  <c r="BH127"/>
  <c r="BG127"/>
  <c r="BF127"/>
  <c r="T127"/>
  <c r="R127"/>
  <c r="P127"/>
  <c r="BK127"/>
  <c r="J127"/>
  <c r="BE127"/>
  <c r="BI125"/>
  <c r="BH125"/>
  <c r="BG125"/>
  <c r="BF125"/>
  <c r="T125"/>
  <c r="T124"/>
  <c r="R125"/>
  <c r="R124"/>
  <c r="P125"/>
  <c r="P124"/>
  <c r="BK125"/>
  <c r="BK124"/>
  <c r="J124"/>
  <c r="J125"/>
  <c r="BE125"/>
  <c r="J64"/>
  <c r="BI122"/>
  <c r="BH122"/>
  <c r="BG122"/>
  <c r="BF122"/>
  <c r="T122"/>
  <c r="T121"/>
  <c r="R122"/>
  <c r="R121"/>
  <c r="P122"/>
  <c r="P121"/>
  <c r="BK122"/>
  <c r="BK121"/>
  <c r="J121"/>
  <c r="J122"/>
  <c r="BE122"/>
  <c r="J63"/>
  <c r="BI119"/>
  <c r="BH119"/>
  <c r="BG119"/>
  <c r="BF119"/>
  <c r="T119"/>
  <c r="R119"/>
  <c r="P119"/>
  <c r="BK119"/>
  <c r="J119"/>
  <c r="BE119"/>
  <c r="BI117"/>
  <c r="BH117"/>
  <c r="BG117"/>
  <c r="BF117"/>
  <c r="T117"/>
  <c r="R117"/>
  <c r="P117"/>
  <c r="BK117"/>
  <c r="J117"/>
  <c r="BE117"/>
  <c r="BI114"/>
  <c r="BH114"/>
  <c r="BG114"/>
  <c r="BF114"/>
  <c r="T114"/>
  <c r="T113"/>
  <c r="R114"/>
  <c r="R113"/>
  <c r="P114"/>
  <c r="P113"/>
  <c r="BK114"/>
  <c r="BK113"/>
  <c r="J113"/>
  <c r="J114"/>
  <c r="BE114"/>
  <c r="J62"/>
  <c r="BI111"/>
  <c r="BH111"/>
  <c r="BG111"/>
  <c r="BF111"/>
  <c r="T111"/>
  <c r="R111"/>
  <c r="P111"/>
  <c r="BK111"/>
  <c r="J111"/>
  <c r="BE111"/>
  <c r="BI107"/>
  <c r="BH107"/>
  <c r="BG107"/>
  <c r="BF107"/>
  <c r="T107"/>
  <c r="R107"/>
  <c r="P107"/>
  <c r="BK107"/>
  <c r="J107"/>
  <c r="BE107"/>
  <c r="BI104"/>
  <c r="BH104"/>
  <c r="BG104"/>
  <c r="BF104"/>
  <c r="T104"/>
  <c r="R104"/>
  <c r="P104"/>
  <c r="BK104"/>
  <c r="J104"/>
  <c r="BE104"/>
  <c r="BI99"/>
  <c r="BH99"/>
  <c r="BG99"/>
  <c r="BF99"/>
  <c r="T99"/>
  <c r="R99"/>
  <c r="P99"/>
  <c r="BK99"/>
  <c r="J99"/>
  <c r="BE99"/>
  <c r="BI98"/>
  <c r="BH98"/>
  <c r="BG98"/>
  <c r="BF98"/>
  <c r="T98"/>
  <c r="R98"/>
  <c r="P98"/>
  <c r="BK98"/>
  <c r="J98"/>
  <c r="BE98"/>
  <c r="BI96"/>
  <c r="BH96"/>
  <c r="BG96"/>
  <c r="BF96"/>
  <c r="T96"/>
  <c r="R96"/>
  <c r="P96"/>
  <c r="BK96"/>
  <c r="J96"/>
  <c r="BE96"/>
  <c r="BI95"/>
  <c r="F37"/>
  <c i="1" r="BD55"/>
  <c i="2" r="BH95"/>
  <c r="F36"/>
  <c i="1" r="BC55"/>
  <c i="2" r="BG95"/>
  <c r="F35"/>
  <c i="1" r="BB55"/>
  <c i="2" r="BF95"/>
  <c r="J34"/>
  <c i="1" r="AW55"/>
  <c i="2" r="F34"/>
  <c i="1" r="BA55"/>
  <c i="2" r="T95"/>
  <c r="T94"/>
  <c r="T93"/>
  <c r="T92"/>
  <c r="R95"/>
  <c r="R94"/>
  <c r="R93"/>
  <c r="R92"/>
  <c r="P95"/>
  <c r="P94"/>
  <c r="P93"/>
  <c r="P92"/>
  <c i="1" r="AU55"/>
  <c i="2" r="BK95"/>
  <c r="BK94"/>
  <c r="J94"/>
  <c r="BK93"/>
  <c r="J93"/>
  <c r="BK92"/>
  <c r="J92"/>
  <c r="J59"/>
  <c r="J30"/>
  <c i="1" r="AG55"/>
  <c i="2" r="J95"/>
  <c r="BE95"/>
  <c r="J33"/>
  <c i="1" r="AV55"/>
  <c i="2" r="F33"/>
  <c i="1" r="AZ55"/>
  <c i="2" r="J61"/>
  <c r="J60"/>
  <c r="J89"/>
  <c r="J88"/>
  <c r="F88"/>
  <c r="F86"/>
  <c r="E84"/>
  <c r="J55"/>
  <c r="J54"/>
  <c r="F54"/>
  <c r="F52"/>
  <c r="E50"/>
  <c r="J39"/>
  <c r="J18"/>
  <c r="E18"/>
  <c r="F89"/>
  <c r="F55"/>
  <c r="J17"/>
  <c r="J12"/>
  <c r="J86"/>
  <c r="J52"/>
  <c r="E7"/>
  <c r="E82"/>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<sst xmlns="http://schemas.openxmlformats.org/spreadsheetml/2006/main">
  <si>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</si>
  <si>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</si>
  <si>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</si>
  <si>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</si>
  <si>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</si>
  <si>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{82fdaadd-4449-467e-8393-c9c615f5421d}</t>
  </si>
  <si>
    <t>0,01</t>
  </si>
  <si>
    <t>21</t>
  </si>
  <si>
    <t>15</t>
  </si>
  <si>
    <t>REKAPITULACE STAVBY</t>
  </si>
  <si>
    <t xml:space="preserve">v ---  níže se nacházejí doplnkové a pomocné údaje k sestavám  --- v</t>
  </si>
  <si>
    <t>Návod na vyplnění</t>
  </si>
  <si>
    <t>0,001</t>
  </si>
  <si>
    <t>Kód:</t>
  </si>
  <si>
    <t>Be0020022019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</si>
  <si>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</si>
  <si>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</si>
  <si>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SOUE Plzeň - rekonstrukce - spojovací krček do pavilonu B - 2.etapa</t>
  </si>
  <si>
    <t>KSO:</t>
  </si>
  <si>
    <t/>
  </si>
  <si>
    <t>CC-CZ:</t>
  </si>
  <si>
    <t>Místo:</t>
  </si>
  <si>
    <t>pavilon č.13,č.p. 678/č,o,40,Vejprnická</t>
  </si>
  <si>
    <t>Datum:</t>
  </si>
  <si>
    <t>21. 2. 2019</t>
  </si>
  <si>
    <t>Zadavatel:</t>
  </si>
  <si>
    <t>IČ:</t>
  </si>
  <si>
    <t>69456330</t>
  </si>
  <si>
    <t>SOUE Plzeň,Vejprnická 56,318 02 Plzeň</t>
  </si>
  <si>
    <t>DIČ:</t>
  </si>
  <si>
    <t>Uchazeč:</t>
  </si>
  <si>
    <t>Vyplň údaj</t>
  </si>
  <si>
    <t>Projektant:</t>
  </si>
  <si>
    <t>13882589</t>
  </si>
  <si>
    <t>L.Beneda,Čižická 279, 332 09 Štěnovice</t>
  </si>
  <si>
    <t>CZ807 271 008</t>
  </si>
  <si>
    <t>True</t>
  </si>
  <si>
    <t>Zpracovatel:</t>
  </si>
  <si>
    <t>46799419</t>
  </si>
  <si>
    <t>Martina Havířová, Vranovská 1348, 349 01 Stříbro</t>
  </si>
  <si>
    <t>CZ69456330</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</si>
  <si>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</si>
  <si>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</si>
  <si>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</si>
  <si>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</si>
  <si>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</si>
  <si>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</si>
  <si>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</si>
  <si>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</si>
  <si>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</si>
  <si>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</si>
  <si>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</si>
  <si>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</si>
  <si>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</si>
  <si>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</si>
  <si>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</si>
  <si>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</si>
  <si>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</si>
  <si>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</si>
  <si>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</si>
  <si>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</si>
  <si>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</si>
  <si>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</si>
  <si>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</si>
  <si>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</si>
  <si>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</si>
  <si>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</si>
  <si>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</si>
  <si>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</si>
  <si>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</si>
  <si>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</si>
  <si>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</si>
  <si>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</si>
  <si>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</si>
  <si>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</si>
  <si>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</si>
  <si>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</si>
  <si>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</si>
  <si>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</si>
  <si>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</si>
  <si>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</si>
  <si>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</si>
  <si>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</si>
  <si>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 xml:space="preserve">Stavební objekt  - spojovací krček do pavilonu ,B´ </t>
  </si>
  <si>
    <t>STA</t>
  </si>
  <si>
    <t>1</t>
  </si>
  <si>
    <t>{433184a6-2d3a-417a-a20e-a78d0247938a}</t>
  </si>
  <si>
    <t>2</t>
  </si>
  <si>
    <t>02</t>
  </si>
  <si>
    <t>Vedlejší a ostatní náklady</t>
  </si>
  <si>
    <t>VON</t>
  </si>
  <si>
    <t>{63581d91-f442-43a8-907e-d814b7495067}</t>
  </si>
  <si>
    <t>KRYCÍ LIST SOUPISU PRACÍ</t>
  </si>
  <si>
    <t>Objekt:</t>
  </si>
  <si>
    <t xml:space="preserve">01 - Stavební objekt  - spojovací krček do pavilonu ,B´ </t>
  </si>
  <si>
    <t xml:space="preserve">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t>
  </si>
  <si>
    <t>REKAPITULACE ČLENĚNÍ SOUPISU PRACÍ</t>
  </si>
  <si>
    <t>Kód dílu - Popis</t>
  </si>
  <si>
    <t>Cena celkem [CZK]</t>
  </si>
  <si>
    <t>-1</t>
  </si>
  <si>
    <t>HSV - Práce a dodávky HSV</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</si>
  <si>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</si>
  <si>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</si>
  <si>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</si>
  <si>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</si>
  <si>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</si>
  <si>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</si>
  <si>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</si>
  <si>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</si>
  <si>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767 - Konstrukce zámečnické</t>
  </si>
  <si>
    <t xml:space="preserve">    771 - Podlahy z dlaždic</t>
  </si>
  <si>
    <t xml:space="preserve">    784 - Dokončovací práce - malby a tapety</t>
  </si>
  <si>
    <t xml:space="preserve">    M21 - Elektroinstalace silnoproud - viz. samostatný výpis prací a materiálu</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</si>
  <si>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</si>
  <si>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</si>
  <si>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</si>
  <si>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</si>
  <si>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</si>
  <si>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</si>
  <si>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</si>
  <si>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</si>
  <si>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</si>
  <si>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</si>
  <si>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</si>
  <si>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</si>
  <si>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</si>
  <si>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</si>
  <si>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</si>
  <si>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</si>
  <si>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61</t>
  </si>
  <si>
    <t>Úprava povrchů vnitřních</t>
  </si>
  <si>
    <t>K</t>
  </si>
  <si>
    <t>612131121</t>
  </si>
  <si>
    <t>Podkladní a spojovací vrstva vnitřních omítaných ploch penetrace akrylát-silikonová nanášená ručně stěn</t>
  </si>
  <si>
    <t>m2</t>
  </si>
  <si>
    <t>CS ÚRS 2019 01</t>
  </si>
  <si>
    <t>4</t>
  </si>
  <si>
    <t>-1573381806</t>
  </si>
  <si>
    <t>612142001</t>
  </si>
  <si>
    <t>Potažení vnitřních ploch pletivem v ploše nebo pruzích, na plném podkladu sklovláknitým vtlačením do tmelu stěn</t>
  </si>
  <si>
    <t>-1383036882</t>
  </si>
  <si>
    <t>PSC</t>
  </si>
  <si>
    <t xml:space="preserve">Poznámka k souboru cen:_x000d_
1. V cenách -2001 jsou započteny i náklady na tmel._x000d_
</t>
  </si>
  <si>
    <t>3</t>
  </si>
  <si>
    <t>612311131</t>
  </si>
  <si>
    <t>Potažení vnitřních ploch štukem tloušťky do 3 mm svislých konstrukcí stěn</t>
  </si>
  <si>
    <t>-868484684</t>
  </si>
  <si>
    <t>612325413</t>
  </si>
  <si>
    <t>Oprava vápenocementové omítky vnitřních ploch hladké, tloušťky do 20 mm stěn, v rozsahu opravované plochy přes 30 do 50%</t>
  </si>
  <si>
    <t>1416264389</t>
  </si>
  <si>
    <t xml:space="preserve">Poznámka k souboru cen:_x000d_
1. Pro ocenění opravy omítek plochy do 1 m2 se použijí ceny souboru cen 61. 32-52.. Vápenocementová omítka jednotlivých malých ploch._x000d_
</t>
  </si>
  <si>
    <t>VV</t>
  </si>
  <si>
    <t>2,3*(21,175*2+1,75)-(2,35*1,45*8+0,9*2,0+1,65*2,25)</t>
  </si>
  <si>
    <t>0,1*(2,35*8+1,45*16)</t>
  </si>
  <si>
    <t>0,25*(1,65+2,25*2+1,1+2,1*2)</t>
  </si>
  <si>
    <t>5</t>
  </si>
  <si>
    <t>619991011</t>
  </si>
  <si>
    <t>Zakrytí vnitřních ploch před znečištěním včetně pozdějšího odkrytí konstrukcí a prvků obalením fólií a přelepením páskou</t>
  </si>
  <si>
    <t>-576294750</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</si>
  <si>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</si>
  <si>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2,35*1,45*8+0,9*2,0+1,65*2,25</t>
  </si>
  <si>
    <t>6</t>
  </si>
  <si>
    <t>622143003</t>
  </si>
  <si>
    <t>Montáž omítkových profilů plastových nebo pozinkovaných, upevněných vtlačením do podkladní vrstvy nebo přibitím rohových s tkaninou</t>
  </si>
  <si>
    <t>m</t>
  </si>
  <si>
    <t>26708418</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</si>
  <si>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</si>
  <si>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kolem oken a dveří</t>
  </si>
  <si>
    <t>(2,35*8+1,45*16+1,65+2,25*2+1,1+2,1*2)</t>
  </si>
  <si>
    <t>7</t>
  </si>
  <si>
    <t>M</t>
  </si>
  <si>
    <t>59051486</t>
  </si>
  <si>
    <t>lišta rohová PVC 10/15cm s tkaninou</t>
  </si>
  <si>
    <t>8</t>
  </si>
  <si>
    <t>-1957730275</t>
  </si>
  <si>
    <t>53,45*1,05 'Přepočtené koeficientem množství</t>
  </si>
  <si>
    <t>63</t>
  </si>
  <si>
    <t>Podlahy a podlahové konstrukce</t>
  </si>
  <si>
    <t>631311114</t>
  </si>
  <si>
    <t>Mazanina z betonu prostého bez zvýšených nároků na prostředí tl. přes 50 do 80 mm tř. C 16/20</t>
  </si>
  <si>
    <t>m3</t>
  </si>
  <si>
    <t>1057377583</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</si>
  <si>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</si>
  <si>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37,7*0,05</t>
  </si>
  <si>
    <t>9</t>
  </si>
  <si>
    <t>631319171</t>
  </si>
  <si>
    <t>Příplatek k cenám mazanin za stržení povrchu spodní vrstvy mazaniny latí před vložením výztuže nebo pletiva pro tl. obou vrstev mazaniny přes 50 do 80 mm</t>
  </si>
  <si>
    <t>1902616070</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</si>
  <si>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</si>
  <si>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10</t>
  </si>
  <si>
    <t>631362021</t>
  </si>
  <si>
    <t>Výztuž mazanin ze svařovaných sítí z drátů typu KARI</t>
  </si>
  <si>
    <t>t</t>
  </si>
  <si>
    <t>1258404011</t>
  </si>
  <si>
    <t>37,7*1,35/1000*1,25*1,1</t>
  </si>
  <si>
    <t>94</t>
  </si>
  <si>
    <t>Lešení a stavební výtahy</t>
  </si>
  <si>
    <t>48</t>
  </si>
  <si>
    <t>949101111</t>
  </si>
  <si>
    <t>Lešení pomocné pracovní pro objekty pozemních staveb pro zatížení do 150 kg/m2, o výšce lešeňové podlahy do 1,9 m</t>
  </si>
  <si>
    <t>-48689687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</si>
  <si>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</si>
  <si>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95</t>
  </si>
  <si>
    <t>Různé dokončovací konstrukce a práce pozemních staveb</t>
  </si>
  <si>
    <t>11</t>
  </si>
  <si>
    <t>899102112</t>
  </si>
  <si>
    <t>Osazení poklopů litinových a ocelových včetně rámů pro třídu zatížení A15, A50</t>
  </si>
  <si>
    <t>kus</t>
  </si>
  <si>
    <t>-343862796</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</si>
  <si>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</si>
  <si>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12</t>
  </si>
  <si>
    <t>286001 ozn. PSV 14</t>
  </si>
  <si>
    <t xml:space="preserve">Poklop hliníkový vč.instalačního Al rámu a těsnění 600x900 mm včetně betonové výplně určený k předláždění nově novou nášlapnou vrstvou - ker. dlažbou </t>
  </si>
  <si>
    <t>vlastní</t>
  </si>
  <si>
    <t>777767063</t>
  </si>
  <si>
    <t>13</t>
  </si>
  <si>
    <t>952901111</t>
  </si>
  <si>
    <t>Vyčištění budov nebo objektů před předáním do užívání budov bytové nebo občanské výstavby, světlé výšky podlaží do 4 m</t>
  </si>
  <si>
    <t>1828427249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</si>
  <si>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</si>
  <si>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t>
  </si>
  <si>
    <t>Bourání konstrukcí</t>
  </si>
  <si>
    <t>14</t>
  </si>
  <si>
    <t>771471810</t>
  </si>
  <si>
    <t>Demontáž soklíků z dlaždic keramických kladených do malty rovných</t>
  </si>
  <si>
    <t>-1421780021</t>
  </si>
  <si>
    <t>1,75+21,175*2</t>
  </si>
  <si>
    <t>771571810</t>
  </si>
  <si>
    <t>Demontáž podlah z dlaždic keramických kladených do malty</t>
  </si>
  <si>
    <t>-1436818208</t>
  </si>
  <si>
    <t>21,175*1,75</t>
  </si>
  <si>
    <t>0,3*1,1</t>
  </si>
  <si>
    <t>16</t>
  </si>
  <si>
    <t>965042141</t>
  </si>
  <si>
    <t>Bourání mazanin betonových nebo z litého asfaltu tl. do 100 mm, plochy přes 4 m2</t>
  </si>
  <si>
    <t>966572248</t>
  </si>
  <si>
    <t>37,386*0,055</t>
  </si>
  <si>
    <t>17</t>
  </si>
  <si>
    <t>965049111</t>
  </si>
  <si>
    <t>Bourání mazanin Příplatek k cenám za bourání mazanin betonových se svařovanou sítí, tl. do 100 mm</t>
  </si>
  <si>
    <t>-1105868647</t>
  </si>
  <si>
    <t>18</t>
  </si>
  <si>
    <t>899101211</t>
  </si>
  <si>
    <t>Demontáž poklopů litinových a ocelových včetně rámů, hmotnosti jednotlivě do 50 kg</t>
  </si>
  <si>
    <t>-2071039821</t>
  </si>
  <si>
    <t>19</t>
  </si>
  <si>
    <t>767661811</t>
  </si>
  <si>
    <t>Demontáž mříží pevných nebo otevíravých</t>
  </si>
  <si>
    <t>-1824729954</t>
  </si>
  <si>
    <t>1,75*2,3</t>
  </si>
  <si>
    <t>20</t>
  </si>
  <si>
    <t>968072456</t>
  </si>
  <si>
    <t>Vybourání kovových rámů oken s křídly, dveřních zárubní, vrat, stěn, ostění nebo obkladů dveřních zárubní, plochy přes 2 m2</t>
  </si>
  <si>
    <t>-1490337650</t>
  </si>
  <si>
    <t xml:space="preserve">Poznámka k souboru cen:_x000d_
1. V cenách -2244 až -2559 jsou započteny i náklady na vyvěšení křídel._x000d_
2. Cenou -2641 se oceňuje i vybourání nosné ocelové konstrukce pro sádrokartonové příčky._x000d_
</t>
  </si>
  <si>
    <t>1,65*2,25</t>
  </si>
  <si>
    <t>978013161</t>
  </si>
  <si>
    <t>Otlučení vápenných nebo vápenocementových omítek vnitřních ploch stěn s vyškrabáním spar, s očištěním zdiva, v rozsahu přes 30 do 50 %</t>
  </si>
  <si>
    <t>-207309833</t>
  </si>
  <si>
    <t xml:space="preserve">Poznámka k souboru cen:_x000d_
1. Položky lze použít i pro ocenění otlučení sádrových, hliněných apod. vnitřních omítek._x000d_
</t>
  </si>
  <si>
    <t>997</t>
  </si>
  <si>
    <t>Přesun sutě</t>
  </si>
  <si>
    <t>22</t>
  </si>
  <si>
    <t>997013111</t>
  </si>
  <si>
    <t>Vnitrostaveništní doprava suti a vybouraných hmot vodorovně do 50 m svisle s použitím mechanizace pro budovy a haly výšky do 6 m</t>
  </si>
  <si>
    <t>1311805961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</si>
  <si>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</si>
  <si>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23</t>
  </si>
  <si>
    <t>997013501</t>
  </si>
  <si>
    <t>Odvoz suti a vybouraných hmot na skládku nebo meziskládku se složením, na vzdálenost do 1 km</t>
  </si>
  <si>
    <t>538856374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</si>
  <si>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</si>
  <si>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24</t>
  </si>
  <si>
    <t>997013509</t>
  </si>
  <si>
    <t>Odvoz suti a vybouraných hmot na skládku nebo meziskládku se složením, na vzdálenost Příplatek k ceně za každý další i započatý 1 km přes 1 km</t>
  </si>
  <si>
    <t>-2123959183</t>
  </si>
  <si>
    <t>10,143*14 'Přepočtené koeficientem množství</t>
  </si>
  <si>
    <t>25</t>
  </si>
  <si>
    <t>997013831</t>
  </si>
  <si>
    <t>Poplatek za uložení stavebního odpadu na skládce (skládkovné) směsného stavebního a demoličního zatříděného do Katalogu odpadů pod kódem 170 904</t>
  </si>
  <si>
    <t>-1455715882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</si>
  <si>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</si>
  <si>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</si>
  <si>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</si>
  <si>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26</t>
  </si>
  <si>
    <t>998011001</t>
  </si>
  <si>
    <t>Přesun hmot pro budovy občanské výstavby, bydlení, výrobu a služby s nosnou svislou konstrukcí zděnou z cihel, tvárnic nebo kamene vodorovná dopravní vzdálenost do 100 m pro budovy výšky do 6 m</t>
  </si>
  <si>
    <t>-1318742194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</si>
  <si>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</si>
  <si>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</si>
  <si>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</si>
  <si>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767</t>
  </si>
  <si>
    <t>Konstrukce zámečnické</t>
  </si>
  <si>
    <t>27</t>
  </si>
  <si>
    <t>767584502</t>
  </si>
  <si>
    <t>Montáž kovových podhledů kazetových, na nosný rošt na ocelovou konstrukci, z kazet vel. 600 x 600 mm</t>
  </si>
  <si>
    <t>534965778</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</si>
  <si>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</si>
  <si>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28</t>
  </si>
  <si>
    <t>59030570</t>
  </si>
  <si>
    <t>podhled kazetový bez děrování viditelný rastr tl 10mm 600x600mm</t>
  </si>
  <si>
    <t>32</t>
  </si>
  <si>
    <t>2115988047</t>
  </si>
  <si>
    <t>37,7*1,05 'Přepočtené koeficientem množství</t>
  </si>
  <si>
    <t>29</t>
  </si>
  <si>
    <t>767640221</t>
  </si>
  <si>
    <t>Montáž dveří ocelových vchodových dvoukřídlové bez nadsvětlíku</t>
  </si>
  <si>
    <t>-515657576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</si>
  <si>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</si>
  <si>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30</t>
  </si>
  <si>
    <t>0060002r</t>
  </si>
  <si>
    <t>Hliníkové vstupní dveře 2kř 1650x2250 mm - PSV ozn. 6</t>
  </si>
  <si>
    <t>1607451987</t>
  </si>
  <si>
    <t>31</t>
  </si>
  <si>
    <t>767662120</t>
  </si>
  <si>
    <t>Montáž mříží pevných, připevněných svařováním</t>
  </si>
  <si>
    <t>-1237367997</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</si>
  <si>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</si>
  <si>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vnitřní mříž u chodby spojovacího krčku ozn. 32</t>
  </si>
  <si>
    <t>0320002r</t>
  </si>
  <si>
    <t>Vnitřní mříž u chodby spojovacího krčku 1750x2300 mm _x000d_
viz.popis v PSV ozn. 32</t>
  </si>
  <si>
    <t>-1894919564</t>
  </si>
  <si>
    <t>33</t>
  </si>
  <si>
    <t>998767101</t>
  </si>
  <si>
    <t>Přesun hmot pro zámečnické konstrukce stanovený z hmotnosti přesunovaného materiálu vodorovná dopravní vzdálenost do 50 m v objektech výšky do 6 m</t>
  </si>
  <si>
    <t>-1928366205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</si>
  <si>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</si>
  <si>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</si>
  <si>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</si>
  <si>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34</t>
  </si>
  <si>
    <t>771151012</t>
  </si>
  <si>
    <t>Příprava podkladu před provedením dlažby samonivelační stěrka min.pevnosti 20 MPa, tloušťky přes 3 do 5 mm</t>
  </si>
  <si>
    <t>1686505008</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</si>
  <si>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</si>
  <si>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35</t>
  </si>
  <si>
    <t>771474112</t>
  </si>
  <si>
    <t>Montáž soklů z dlaždic keramických lepených flexibilním lepidlem rovných, výšky přes 65 do 90 mm</t>
  </si>
  <si>
    <t>21329339</t>
  </si>
  <si>
    <t>36</t>
  </si>
  <si>
    <t>771574115</t>
  </si>
  <si>
    <t>Montáž podlah z dlaždic keramických lepených flexibilním lepidlem maloformátových hladkých přes 22 do 25 ks/m2</t>
  </si>
  <si>
    <t>-1049547715</t>
  </si>
  <si>
    <t xml:space="preserve">Poznámka k souboru cen:_x000d_
1. Položky jsou učeny pro všechy druhy povrchových úprav._x000d_
</t>
  </si>
  <si>
    <t>37</t>
  </si>
  <si>
    <t>59761003</t>
  </si>
  <si>
    <t>dlažba keramická hutná hladká do interiéru přes 9 do 12 ks/m2</t>
  </si>
  <si>
    <t>-30610983</t>
  </si>
  <si>
    <t>37,7</t>
  </si>
  <si>
    <t>44,1*0,08</t>
  </si>
  <si>
    <t>41,228*1,1 'Přepočtené koeficientem množství</t>
  </si>
  <si>
    <t>38</t>
  </si>
  <si>
    <t>771591111</t>
  </si>
  <si>
    <t>Příprava podkladu před provedením dlažby nátěr penetrační na podlahu</t>
  </si>
  <si>
    <t>308188680</t>
  </si>
  <si>
    <t>39</t>
  </si>
  <si>
    <t>771591115</t>
  </si>
  <si>
    <t>Podlahy - dokončovací práce spárování silikonem</t>
  </si>
  <si>
    <t>525902049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</si>
  <si>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</si>
  <si>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40</t>
  </si>
  <si>
    <t>771591185</t>
  </si>
  <si>
    <t>Podlahy - dokončovací práce pracnější řezání dlaždic keramických rovné</t>
  </si>
  <si>
    <t>545513522</t>
  </si>
  <si>
    <t>41</t>
  </si>
  <si>
    <t>R771-001</t>
  </si>
  <si>
    <t>Příplatek za odlišení prvního a posledního stupně barevným odstínem v jeho podstupnici a stupnici</t>
  </si>
  <si>
    <t>kpl</t>
  </si>
  <si>
    <t>-1153357317</t>
  </si>
  <si>
    <t>42</t>
  </si>
  <si>
    <t>998771101</t>
  </si>
  <si>
    <t>Přesun hmot pro podlahy z dlaždic stanovený z hmotnosti přesunovaného materiálu vodorovná dopravní vzdálenost do 50 m v objektech výšky do 6 m</t>
  </si>
  <si>
    <t>872489619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</si>
  <si>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</si>
  <si>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784</t>
  </si>
  <si>
    <t>Dokončovací práce - malby a tapety</t>
  </si>
  <si>
    <t>43</t>
  </si>
  <si>
    <t>784111001</t>
  </si>
  <si>
    <t>Oprášení (ometení) podkladu v místnostech výšky do 3,80 m</t>
  </si>
  <si>
    <t>2079248162</t>
  </si>
  <si>
    <t>44</t>
  </si>
  <si>
    <t>784121001</t>
  </si>
  <si>
    <t>Oškrabání malby v místnostech výšky do 3,80 m</t>
  </si>
  <si>
    <t>-623128970</t>
  </si>
  <si>
    <t xml:space="preserve">Poznámka k souboru cen:_x000d_
1. Cenami souboru cen se oceňuje jakýkoli počet současně škrabaných vrstev barvy._x000d_
</t>
  </si>
  <si>
    <t>45</t>
  </si>
  <si>
    <t>784121011</t>
  </si>
  <si>
    <t>Rozmývání podkladu po oškrabání malby v místnostech výšky do 3,80 m</t>
  </si>
  <si>
    <t>2126688088</t>
  </si>
  <si>
    <t>46</t>
  </si>
  <si>
    <t>784181121</t>
  </si>
  <si>
    <t>Penetrace podkladu jednonásobná hloubková v místnostech výšky do 3,80 m</t>
  </si>
  <si>
    <t>2040521679</t>
  </si>
  <si>
    <t>47</t>
  </si>
  <si>
    <t>784211121</t>
  </si>
  <si>
    <t>Malby z malířských směsí otěruvzdorných za mokra dvojnásobné, bílé za mokra otěruvzdorné středně v místnostech výšky do 3,80 m</t>
  </si>
  <si>
    <t>1343314343</t>
  </si>
  <si>
    <t>M21</t>
  </si>
  <si>
    <t>Elektroinstalace silnoproud - viz. samostatný výpis prací a materiálu</t>
  </si>
  <si>
    <t>49</t>
  </si>
  <si>
    <t>M21-001</t>
  </si>
  <si>
    <t>Elektroinstalace - viz-samostatný soupis prací a materiálu</t>
  </si>
  <si>
    <t>64</t>
  </si>
  <si>
    <t>-234592914</t>
  </si>
  <si>
    <t>02 - Vedlejší a ostatní náklady</t>
  </si>
  <si>
    <t>VRN - Vedlejší rozpočtové náklady</t>
  </si>
  <si>
    <t>VRN</t>
  </si>
  <si>
    <t>Vedlejší rozpočtové náklady</t>
  </si>
  <si>
    <t>011002000</t>
  </si>
  <si>
    <t xml:space="preserve">Průzkumné práce, revize nutné k předání stavby_x000d_
</t>
  </si>
  <si>
    <t>Kč</t>
  </si>
  <si>
    <t>1574349155</t>
  </si>
  <si>
    <t>030001000</t>
  </si>
  <si>
    <t>Zařízení staveniště ,vč.provozních vlivů související s etapizací stavby a provozu objektu</t>
  </si>
  <si>
    <t>1845546522</t>
  </si>
  <si>
    <t>042503000</t>
  </si>
  <si>
    <t>Inženýrská činnost posudky plán BOZP na staveništi_x000d_
- zřízení cedulí BOZP - dle požadavků koordinátora stavby</t>
  </si>
  <si>
    <t>-1016378032</t>
  </si>
  <si>
    <t>045002000</t>
  </si>
  <si>
    <t>Hlavní tituly průvodních činností a nákladů inženýrská činnost kompletační a koordinační činnost</t>
  </si>
  <si>
    <t>937568594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</si>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</sst>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4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19</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31</v>
      </c>
      <c r="AO13" s="21"/>
      <c r="AP13" s="21"/>
      <c r="AQ13" s="21"/>
      <c r="AR13" s="19"/>
      <c r="BE13" s="30"/>
      <c r="BS13" s="16" t="s">
        <v>6</v>
      </c>
    </row>
    <row r="14">
      <c r="B14" s="20"/>
      <c r="C14" s="21"/>
      <c r="D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31</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33</v>
      </c>
      <c r="AO16" s="21"/>
      <c r="AP16" s="21"/>
      <c r="AQ16" s="21"/>
      <c r="AR16" s="19"/>
      <c r="BE16" s="30"/>
      <c r="BS16" s="16" t="s">
        <v>4</v>
      </c>
    </row>
    <row r="17" ht="18.48" customHeight="1">
      <c r="B17" s="20"/>
      <c r="C17" s="21"/>
      <c r="D17" s="21"/>
      <c r="E17" s="26" t="s">
        <v>34</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35</v>
      </c>
      <c r="AO17" s="21"/>
      <c r="AP17" s="21"/>
      <c r="AQ17" s="21"/>
      <c r="AR17" s="19"/>
      <c r="BE17" s="30"/>
      <c r="BS17" s="16" t="s">
        <v>36</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38</v>
      </c>
      <c r="AO19" s="21"/>
      <c r="AP19" s="21"/>
      <c r="AQ19" s="21"/>
      <c r="AR19" s="19"/>
      <c r="BE19" s="30"/>
      <c r="BS19" s="16" t="s">
        <v>6</v>
      </c>
    </row>
    <row r="20" ht="18.48"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40</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41</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51" customHeight="1">
      <c r="B23" s="20"/>
      <c r="C23" s="21"/>
      <c r="D23" s="21"/>
      <c r="E23" s="35" t="s">
        <v>42</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44</v>
      </c>
      <c r="M28" s="43"/>
      <c r="N28" s="43"/>
      <c r="O28" s="43"/>
      <c r="P28" s="43"/>
      <c r="Q28" s="38"/>
      <c r="R28" s="38"/>
      <c r="S28" s="38"/>
      <c r="T28" s="38"/>
      <c r="U28" s="38"/>
      <c r="V28" s="38"/>
      <c r="W28" s="43" t="s">
        <v>45</v>
      </c>
      <c r="X28" s="43"/>
      <c r="Y28" s="43"/>
      <c r="Z28" s="43"/>
      <c r="AA28" s="43"/>
      <c r="AB28" s="43"/>
      <c r="AC28" s="43"/>
      <c r="AD28" s="43"/>
      <c r="AE28" s="43"/>
      <c r="AF28" s="38"/>
      <c r="AG28" s="38"/>
      <c r="AH28" s="38"/>
      <c r="AI28" s="38"/>
      <c r="AJ28" s="38"/>
      <c r="AK28" s="43" t="s">
        <v>46</v>
      </c>
      <c r="AL28" s="43"/>
      <c r="AM28" s="43"/>
      <c r="AN28" s="43"/>
      <c r="AO28" s="43"/>
      <c r="AP28" s="38"/>
      <c r="AQ28" s="38"/>
      <c r="AR28" s="42"/>
      <c r="BE28" s="30"/>
    </row>
    <row r="29" s="2" customFormat="1" ht="14.4" customHeight="1">
      <c r="B29" s="44"/>
      <c r="C29" s="45"/>
      <c r="D29" s="31" t="s">
        <v>47</v>
      </c>
      <c r="E29" s="45"/>
      <c r="F29" s="31" t="s">
        <v>48</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2" customFormat="1" ht="14.4" customHeight="1">
      <c r="B30" s="44"/>
      <c r="C30" s="45"/>
      <c r="D30" s="45"/>
      <c r="E30" s="45"/>
      <c r="F30" s="31" t="s">
        <v>49</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2" customFormat="1" ht="14.4" customHeight="1">
      <c r="B31" s="44"/>
      <c r="C31" s="45"/>
      <c r="D31" s="45"/>
      <c r="E31" s="45"/>
      <c r="F31" s="31" t="s">
        <v>50</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2" customFormat="1" ht="14.4" customHeight="1">
      <c r="B32" s="44"/>
      <c r="C32" s="45"/>
      <c r="D32" s="45"/>
      <c r="E32" s="45"/>
      <c r="F32" s="31" t="s">
        <v>51</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2" customFormat="1" ht="14.4" customHeight="1">
      <c r="B33" s="44"/>
      <c r="C33" s="45"/>
      <c r="D33" s="45"/>
      <c r="E33" s="45"/>
      <c r="F33" s="31" t="s">
        <v>52</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50"/>
      <c r="D35" s="51" t="s">
        <v>53</v>
      </c>
      <c r="E35" s="52"/>
      <c r="F35" s="52"/>
      <c r="G35" s="52"/>
      <c r="H35" s="52"/>
      <c r="I35" s="52"/>
      <c r="J35" s="52"/>
      <c r="K35" s="52"/>
      <c r="L35" s="52"/>
      <c r="M35" s="52"/>
      <c r="N35" s="52"/>
      <c r="O35" s="52"/>
      <c r="P35" s="52"/>
      <c r="Q35" s="52"/>
      <c r="R35" s="52"/>
      <c r="S35" s="52"/>
      <c r="T35" s="53" t="s">
        <v>54</v>
      </c>
      <c r="U35" s="52"/>
      <c r="V35" s="52"/>
      <c r="W35" s="52"/>
      <c r="X35" s="54" t="s">
        <v>55</v>
      </c>
      <c r="Y35" s="52"/>
      <c r="Z35" s="52"/>
      <c r="AA35" s="52"/>
      <c r="AB35" s="52"/>
      <c r="AC35" s="52"/>
      <c r="AD35" s="52"/>
      <c r="AE35" s="52"/>
      <c r="AF35" s="52"/>
      <c r="AG35" s="52"/>
      <c r="AH35" s="52"/>
      <c r="AI35" s="52"/>
      <c r="AJ35" s="52"/>
      <c r="AK35" s="55">
        <f>SUM(AK26:AK33)</f>
        <v>0</v>
      </c>
      <c r="AL35" s="52"/>
      <c r="AM35" s="52"/>
      <c r="AN35" s="52"/>
      <c r="AO35" s="56"/>
      <c r="AP35" s="50"/>
      <c r="AQ35" s="50"/>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row>
    <row r="42" s="1" customFormat="1" ht="24.96" customHeight="1">
      <c r="B42" s="37"/>
      <c r="C42" s="22" t="s">
        <v>56</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3" customFormat="1" ht="12" customHeight="1">
      <c r="B44" s="61"/>
      <c r="C44" s="31" t="s">
        <v>13</v>
      </c>
      <c r="D44" s="62"/>
      <c r="E44" s="62"/>
      <c r="F44" s="62"/>
      <c r="G44" s="62"/>
      <c r="H44" s="62"/>
      <c r="I44" s="62"/>
      <c r="J44" s="62"/>
      <c r="K44" s="62"/>
      <c r="L44" s="62" t="str">
        <f>K5</f>
        <v>Be0020022019</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row>
    <row r="45" s="4" customFormat="1" ht="36.96" customHeight="1">
      <c r="B45" s="64"/>
      <c r="C45" s="65" t="s">
        <v>16</v>
      </c>
      <c r="D45" s="66"/>
      <c r="E45" s="66"/>
      <c r="F45" s="66"/>
      <c r="G45" s="66"/>
      <c r="H45" s="66"/>
      <c r="I45" s="66"/>
      <c r="J45" s="66"/>
      <c r="K45" s="66"/>
      <c r="L45" s="67" t="str">
        <f>K6</f>
        <v>SOUE Plzeň - rekonstrukce - spojovací krček do pavilonu B - 2.etapa</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21</v>
      </c>
      <c r="D47" s="38"/>
      <c r="E47" s="38"/>
      <c r="F47" s="38"/>
      <c r="G47" s="38"/>
      <c r="H47" s="38"/>
      <c r="I47" s="38"/>
      <c r="J47" s="38"/>
      <c r="K47" s="38"/>
      <c r="L47" s="69" t="str">
        <f>IF(K8="","",K8)</f>
        <v>pavilon č.13,č.p. 678/č,o,40,Vejprnická</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70" t="str">
        <f>IF(AN8= "","",AN8)</f>
        <v>21. 2. 2019</v>
      </c>
      <c r="AN47" s="70"/>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27.9" customHeight="1">
      <c r="B49" s="37"/>
      <c r="C49" s="31" t="s">
        <v>25</v>
      </c>
      <c r="D49" s="38"/>
      <c r="E49" s="38"/>
      <c r="F49" s="38"/>
      <c r="G49" s="38"/>
      <c r="H49" s="38"/>
      <c r="I49" s="38"/>
      <c r="J49" s="38"/>
      <c r="K49" s="38"/>
      <c r="L49" s="62" t="str">
        <f>IF(E11= "","",E11)</f>
        <v>SOUE Plzeň,Vejprnická 56,318 02 Plzeň</v>
      </c>
      <c r="M49" s="38"/>
      <c r="N49" s="38"/>
      <c r="O49" s="38"/>
      <c r="P49" s="38"/>
      <c r="Q49" s="38"/>
      <c r="R49" s="38"/>
      <c r="S49" s="38"/>
      <c r="T49" s="38"/>
      <c r="U49" s="38"/>
      <c r="V49" s="38"/>
      <c r="W49" s="38"/>
      <c r="X49" s="38"/>
      <c r="Y49" s="38"/>
      <c r="Z49" s="38"/>
      <c r="AA49" s="38"/>
      <c r="AB49" s="38"/>
      <c r="AC49" s="38"/>
      <c r="AD49" s="38"/>
      <c r="AE49" s="38"/>
      <c r="AF49" s="38"/>
      <c r="AG49" s="38"/>
      <c r="AH49" s="38"/>
      <c r="AI49" s="31" t="s">
        <v>32</v>
      </c>
      <c r="AJ49" s="38"/>
      <c r="AK49" s="38"/>
      <c r="AL49" s="38"/>
      <c r="AM49" s="71" t="str">
        <f>IF(E17="","",E17)</f>
        <v>L.Beneda,Čižická 279, 332 09 Štěnovice</v>
      </c>
      <c r="AN49" s="62"/>
      <c r="AO49" s="62"/>
      <c r="AP49" s="62"/>
      <c r="AQ49" s="38"/>
      <c r="AR49" s="42"/>
      <c r="AS49" s="72" t="s">
        <v>57</v>
      </c>
      <c r="AT49" s="73"/>
      <c r="AU49" s="74"/>
      <c r="AV49" s="74"/>
      <c r="AW49" s="74"/>
      <c r="AX49" s="74"/>
      <c r="AY49" s="74"/>
      <c r="AZ49" s="74"/>
      <c r="BA49" s="74"/>
      <c r="BB49" s="74"/>
      <c r="BC49" s="74"/>
      <c r="BD49" s="75"/>
    </row>
    <row r="50" s="1" customFormat="1" ht="27.9" customHeight="1">
      <c r="B50" s="37"/>
      <c r="C50" s="31" t="s">
        <v>30</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37</v>
      </c>
      <c r="AJ50" s="38"/>
      <c r="AK50" s="38"/>
      <c r="AL50" s="38"/>
      <c r="AM50" s="71" t="str">
        <f>IF(E20="","",E20)</f>
        <v>Martina Havířová, Vranovská 1348, 349 01 Stříbro</v>
      </c>
      <c r="AN50" s="62"/>
      <c r="AO50" s="62"/>
      <c r="AP50" s="62"/>
      <c r="AQ50" s="38"/>
      <c r="AR50" s="42"/>
      <c r="AS50" s="76"/>
      <c r="AT50" s="77"/>
      <c r="AU50" s="78"/>
      <c r="AV50" s="78"/>
      <c r="AW50" s="78"/>
      <c r="AX50" s="78"/>
      <c r="AY50" s="78"/>
      <c r="AZ50" s="78"/>
      <c r="BA50" s="78"/>
      <c r="BB50" s="78"/>
      <c r="BC50" s="78"/>
      <c r="BD50" s="79"/>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row>
    <row r="52" s="1" customFormat="1" ht="29.28" customHeight="1">
      <c r="B52" s="37"/>
      <c r="C52" s="84" t="s">
        <v>58</v>
      </c>
      <c r="D52" s="85"/>
      <c r="E52" s="85"/>
      <c r="F52" s="85"/>
      <c r="G52" s="85"/>
      <c r="H52" s="86"/>
      <c r="I52" s="87" t="s">
        <v>59</v>
      </c>
      <c r="J52" s="85"/>
      <c r="K52" s="85"/>
      <c r="L52" s="85"/>
      <c r="M52" s="85"/>
      <c r="N52" s="85"/>
      <c r="O52" s="85"/>
      <c r="P52" s="85"/>
      <c r="Q52" s="85"/>
      <c r="R52" s="85"/>
      <c r="S52" s="85"/>
      <c r="T52" s="85"/>
      <c r="U52" s="85"/>
      <c r="V52" s="85"/>
      <c r="W52" s="85"/>
      <c r="X52" s="85"/>
      <c r="Y52" s="85"/>
      <c r="Z52" s="85"/>
      <c r="AA52" s="85"/>
      <c r="AB52" s="85"/>
      <c r="AC52" s="85"/>
      <c r="AD52" s="85"/>
      <c r="AE52" s="85"/>
      <c r="AF52" s="85"/>
      <c r="AG52" s="88" t="s">
        <v>60</v>
      </c>
      <c r="AH52" s="85"/>
      <c r="AI52" s="85"/>
      <c r="AJ52" s="85"/>
      <c r="AK52" s="85"/>
      <c r="AL52" s="85"/>
      <c r="AM52" s="85"/>
      <c r="AN52" s="87" t="s">
        <v>61</v>
      </c>
      <c r="AO52" s="85"/>
      <c r="AP52" s="85"/>
      <c r="AQ52" s="89" t="s">
        <v>62</v>
      </c>
      <c r="AR52" s="42"/>
      <c r="AS52" s="90" t="s">
        <v>63</v>
      </c>
      <c r="AT52" s="91" t="s">
        <v>64</v>
      </c>
      <c r="AU52" s="91" t="s">
        <v>65</v>
      </c>
      <c r="AV52" s="91" t="s">
        <v>66</v>
      </c>
      <c r="AW52" s="91" t="s">
        <v>67</v>
      </c>
      <c r="AX52" s="91" t="s">
        <v>68</v>
      </c>
      <c r="AY52" s="91" t="s">
        <v>69</v>
      </c>
      <c r="AZ52" s="91" t="s">
        <v>70</v>
      </c>
      <c r="BA52" s="91" t="s">
        <v>71</v>
      </c>
      <c r="BB52" s="91" t="s">
        <v>72</v>
      </c>
      <c r="BC52" s="91" t="s">
        <v>73</v>
      </c>
      <c r="BD52" s="92" t="s">
        <v>74</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row>
    <row r="54" s="5" customFormat="1" ht="32.4" customHeight="1">
      <c r="B54" s="96"/>
      <c r="C54" s="97" t="s">
        <v>75</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ROUND(SUM(AG55:AG56),2)</f>
        <v>0</v>
      </c>
      <c r="AH54" s="99"/>
      <c r="AI54" s="99"/>
      <c r="AJ54" s="99"/>
      <c r="AK54" s="99"/>
      <c r="AL54" s="99"/>
      <c r="AM54" s="99"/>
      <c r="AN54" s="100">
        <f>SUM(AG54,AT54)</f>
        <v>0</v>
      </c>
      <c r="AO54" s="100"/>
      <c r="AP54" s="100"/>
      <c r="AQ54" s="101" t="s">
        <v>19</v>
      </c>
      <c r="AR54" s="102"/>
      <c r="AS54" s="103">
        <f>ROUND(SUM(AS55:AS56),2)</f>
        <v>0</v>
      </c>
      <c r="AT54" s="104">
        <f>ROUND(SUM(AV54:AW54),2)</f>
        <v>0</v>
      </c>
      <c r="AU54" s="105">
        <f>ROUND(SUM(AU55:AU56),5)</f>
        <v>0</v>
      </c>
      <c r="AV54" s="104">
        <f>ROUND(AZ54*L29,2)</f>
        <v>0</v>
      </c>
      <c r="AW54" s="104">
        <f>ROUND(BA54*L30,2)</f>
        <v>0</v>
      </c>
      <c r="AX54" s="104">
        <f>ROUND(BB54*L29,2)</f>
        <v>0</v>
      </c>
      <c r="AY54" s="104">
        <f>ROUND(BC54*L30,2)</f>
        <v>0</v>
      </c>
      <c r="AZ54" s="104">
        <f>ROUND(SUM(AZ55:AZ56),2)</f>
        <v>0</v>
      </c>
      <c r="BA54" s="104">
        <f>ROUND(SUM(BA55:BA56),2)</f>
        <v>0</v>
      </c>
      <c r="BB54" s="104">
        <f>ROUND(SUM(BB55:BB56),2)</f>
        <v>0</v>
      </c>
      <c r="BC54" s="104">
        <f>ROUND(SUM(BC55:BC56),2)</f>
        <v>0</v>
      </c>
      <c r="BD54" s="106">
        <f>ROUND(SUM(BD55:BD56),2)</f>
        <v>0</v>
      </c>
      <c r="BS54" s="107" t="s">
        <v>76</v>
      </c>
      <c r="BT54" s="107" t="s">
        <v>77</v>
      </c>
      <c r="BU54" s="108" t="s">
        <v>78</v>
      </c>
      <c r="BV54" s="107" t="s">
        <v>79</v>
      </c>
      <c r="BW54" s="107" t="s">
        <v>5</v>
      </c>
      <c r="BX54" s="107" t="s">
        <v>80</v>
      </c>
      <c r="CL54" s="107" t="s">
        <v>19</v>
      </c>
    </row>
    <row r="55" s="6" customFormat="1" ht="27" customHeight="1">
      <c r="A55" s="109" t="s">
        <v>81</v>
      </c>
      <c r="B55" s="110"/>
      <c r="C55" s="111"/>
      <c r="D55" s="112" t="s">
        <v>82</v>
      </c>
      <c r="E55" s="112"/>
      <c r="F55" s="112"/>
      <c r="G55" s="112"/>
      <c r="H55" s="112"/>
      <c r="I55" s="113"/>
      <c r="J55" s="112" t="s">
        <v>83</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'01 - Stavební objekt  - s...'!J30</f>
        <v>0</v>
      </c>
      <c r="AH55" s="113"/>
      <c r="AI55" s="113"/>
      <c r="AJ55" s="113"/>
      <c r="AK55" s="113"/>
      <c r="AL55" s="113"/>
      <c r="AM55" s="113"/>
      <c r="AN55" s="114">
        <f>SUM(AG55,AT55)</f>
        <v>0</v>
      </c>
      <c r="AO55" s="113"/>
      <c r="AP55" s="113"/>
      <c r="AQ55" s="115" t="s">
        <v>84</v>
      </c>
      <c r="AR55" s="116"/>
      <c r="AS55" s="117">
        <v>0</v>
      </c>
      <c r="AT55" s="118">
        <f>ROUND(SUM(AV55:AW55),2)</f>
        <v>0</v>
      </c>
      <c r="AU55" s="119">
        <f>'01 - Stavební objekt  - s...'!P92</f>
        <v>0</v>
      </c>
      <c r="AV55" s="118">
        <f>'01 - Stavební objekt  - s...'!J33</f>
        <v>0</v>
      </c>
      <c r="AW55" s="118">
        <f>'01 - Stavební objekt  - s...'!J34</f>
        <v>0</v>
      </c>
      <c r="AX55" s="118">
        <f>'01 - Stavební objekt  - s...'!J35</f>
        <v>0</v>
      </c>
      <c r="AY55" s="118">
        <f>'01 - Stavební objekt  - s...'!J36</f>
        <v>0</v>
      </c>
      <c r="AZ55" s="118">
        <f>'01 - Stavební objekt  - s...'!F33</f>
        <v>0</v>
      </c>
      <c r="BA55" s="118">
        <f>'01 - Stavební objekt  - s...'!F34</f>
        <v>0</v>
      </c>
      <c r="BB55" s="118">
        <f>'01 - Stavební objekt  - s...'!F35</f>
        <v>0</v>
      </c>
      <c r="BC55" s="118">
        <f>'01 - Stavební objekt  - s...'!F36</f>
        <v>0</v>
      </c>
      <c r="BD55" s="120">
        <f>'01 - Stavební objekt  - s...'!F37</f>
        <v>0</v>
      </c>
      <c r="BT55" s="121" t="s">
        <v>85</v>
      </c>
      <c r="BV55" s="121" t="s">
        <v>79</v>
      </c>
      <c r="BW55" s="121" t="s">
        <v>86</v>
      </c>
      <c r="BX55" s="121" t="s">
        <v>5</v>
      </c>
      <c r="CL55" s="121" t="s">
        <v>19</v>
      </c>
      <c r="CM55" s="121" t="s">
        <v>87</v>
      </c>
    </row>
    <row r="56" s="6" customFormat="1" ht="16.5" customHeight="1">
      <c r="A56" s="109" t="s">
        <v>81</v>
      </c>
      <c r="B56" s="110"/>
      <c r="C56" s="111"/>
      <c r="D56" s="112" t="s">
        <v>88</v>
      </c>
      <c r="E56" s="112"/>
      <c r="F56" s="112"/>
      <c r="G56" s="112"/>
      <c r="H56" s="112"/>
      <c r="I56" s="113"/>
      <c r="J56" s="112" t="s">
        <v>89</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'02 - Vedlejší a ostatní n...'!J30</f>
        <v>0</v>
      </c>
      <c r="AH56" s="113"/>
      <c r="AI56" s="113"/>
      <c r="AJ56" s="113"/>
      <c r="AK56" s="113"/>
      <c r="AL56" s="113"/>
      <c r="AM56" s="113"/>
      <c r="AN56" s="114">
        <f>SUM(AG56,AT56)</f>
        <v>0</v>
      </c>
      <c r="AO56" s="113"/>
      <c r="AP56" s="113"/>
      <c r="AQ56" s="115" t="s">
        <v>90</v>
      </c>
      <c r="AR56" s="116"/>
      <c r="AS56" s="122">
        <v>0</v>
      </c>
      <c r="AT56" s="123">
        <f>ROUND(SUM(AV56:AW56),2)</f>
        <v>0</v>
      </c>
      <c r="AU56" s="124">
        <f>'02 - Vedlejší a ostatní n...'!P80</f>
        <v>0</v>
      </c>
      <c r="AV56" s="123">
        <f>'02 - Vedlejší a ostatní n...'!J33</f>
        <v>0</v>
      </c>
      <c r="AW56" s="123">
        <f>'02 - Vedlejší a ostatní n...'!J34</f>
        <v>0</v>
      </c>
      <c r="AX56" s="123">
        <f>'02 - Vedlejší a ostatní n...'!J35</f>
        <v>0</v>
      </c>
      <c r="AY56" s="123">
        <f>'02 - Vedlejší a ostatní n...'!J36</f>
        <v>0</v>
      </c>
      <c r="AZ56" s="123">
        <f>'02 - Vedlejší a ostatní n...'!F33</f>
        <v>0</v>
      </c>
      <c r="BA56" s="123">
        <f>'02 - Vedlejší a ostatní n...'!F34</f>
        <v>0</v>
      </c>
      <c r="BB56" s="123">
        <f>'02 - Vedlejší a ostatní n...'!F35</f>
        <v>0</v>
      </c>
      <c r="BC56" s="123">
        <f>'02 - Vedlejší a ostatní n...'!F36</f>
        <v>0</v>
      </c>
      <c r="BD56" s="125">
        <f>'02 - Vedlejší a ostatní n...'!F37</f>
        <v>0</v>
      </c>
      <c r="BT56" s="121" t="s">
        <v>85</v>
      </c>
      <c r="BV56" s="121" t="s">
        <v>79</v>
      </c>
      <c r="BW56" s="121" t="s">
        <v>91</v>
      </c>
      <c r="BX56" s="121" t="s">
        <v>5</v>
      </c>
      <c r="CL56" s="121" t="s">
        <v>19</v>
      </c>
      <c r="CM56" s="121" t="s">
        <v>87</v>
      </c>
    </row>
    <row r="57" s="1" customFormat="1" ht="30" customHeight="1">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2"/>
    </row>
    <row r="58" s="1" customFormat="1" ht="6.96" customHeight="1">
      <c r="B58" s="57"/>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42"/>
    </row>
  </sheetData>
  <sheetProtection sheet="1" formatColumns="0" formatRows="0" objects="1" scenarios="1" spinCount="100000" saltValue="IdrP8KuyRVa0joLS/6+brwsSzPLEvp5jW2gledEUcwe+XJ4fmKZvwB47MQi301xnPLX4Ql7fz7fMSBLMtF+NBw==" hashValue="Laa8sIgrpHXEJe0Ou2y7PkYP5/aRAIC8BuwR0M+DVL2Z2htyw2XnLi46TOCYZigZDPPy4V+yiLfQRQPPLoGa9A=="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01 - Stavební objekt  - s...'!C2" display="/"/>
    <hyperlink ref="A56" location="'02 - Vedlejší a ostatn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86</v>
      </c>
    </row>
    <row r="3" ht="6.96" customHeight="1">
      <c r="B3" s="127"/>
      <c r="C3" s="128"/>
      <c r="D3" s="128"/>
      <c r="E3" s="128"/>
      <c r="F3" s="128"/>
      <c r="G3" s="128"/>
      <c r="H3" s="128"/>
      <c r="I3" s="129"/>
      <c r="J3" s="128"/>
      <c r="K3" s="128"/>
      <c r="L3" s="19"/>
      <c r="AT3" s="16" t="s">
        <v>87</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SOUE Plzeň - rekonstrukce - spojovací krček do pavilonu B - 2.etapa</v>
      </c>
      <c r="F7" s="132"/>
      <c r="G7" s="132"/>
      <c r="H7" s="132"/>
      <c r="L7" s="19"/>
    </row>
    <row r="8" s="1" customFormat="1" ht="12" customHeight="1">
      <c r="B8" s="42"/>
      <c r="D8" s="132" t="s">
        <v>93</v>
      </c>
      <c r="I8" s="134"/>
      <c r="L8" s="42"/>
    </row>
    <row r="9" s="1" customFormat="1" ht="36.96" customHeight="1">
      <c r="B9" s="42"/>
      <c r="E9" s="135" t="s">
        <v>94</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21. 2. 2019</v>
      </c>
      <c r="L12" s="42"/>
    </row>
    <row r="13" s="1" customFormat="1" ht="10.8" customHeight="1">
      <c r="B13" s="42"/>
      <c r="I13" s="134"/>
      <c r="L13" s="42"/>
    </row>
    <row r="14" s="1" customFormat="1" ht="12" customHeight="1">
      <c r="B14" s="42"/>
      <c r="D14" s="132" t="s">
        <v>25</v>
      </c>
      <c r="I14" s="137" t="s">
        <v>26</v>
      </c>
      <c r="J14" s="136" t="s">
        <v>27</v>
      </c>
      <c r="L14" s="42"/>
    </row>
    <row r="15" s="1" customFormat="1" ht="18" customHeight="1">
      <c r="B15" s="42"/>
      <c r="E15" s="136" t="s">
        <v>28</v>
      </c>
      <c r="I15" s="137" t="s">
        <v>29</v>
      </c>
      <c r="J15" s="136" t="s">
        <v>19</v>
      </c>
      <c r="L15" s="42"/>
    </row>
    <row r="16" s="1" customFormat="1" ht="6.96" customHeight="1">
      <c r="B16" s="42"/>
      <c r="I16" s="134"/>
      <c r="L16" s="42"/>
    </row>
    <row r="17" s="1" customFormat="1" ht="12" customHeight="1">
      <c r="B17" s="42"/>
      <c r="D17" s="132" t="s">
        <v>30</v>
      </c>
      <c r="I17" s="137" t="s">
        <v>26</v>
      </c>
      <c r="J17" s="32" t="str">
        <f>'Rekapitulace stavby'!AN13</f>
        <v>Vyplň údaj</v>
      </c>
      <c r="L17" s="42"/>
    </row>
    <row r="18" s="1" customFormat="1" ht="18" customHeight="1">
      <c r="B18" s="42"/>
      <c r="E18" s="32" t="str">
        <f>'Rekapitulace stavby'!E14</f>
        <v>Vyplň údaj</v>
      </c>
      <c r="F18" s="136"/>
      <c r="G18" s="136"/>
      <c r="H18" s="136"/>
      <c r="I18" s="137" t="s">
        <v>29</v>
      </c>
      <c r="J18" s="32" t="str">
        <f>'Rekapitulace stavby'!AN14</f>
        <v>Vyplň údaj</v>
      </c>
      <c r="L18" s="42"/>
    </row>
    <row r="19" s="1" customFormat="1" ht="6.96" customHeight="1">
      <c r="B19" s="42"/>
      <c r="I19" s="134"/>
      <c r="L19" s="42"/>
    </row>
    <row r="20" s="1" customFormat="1" ht="12" customHeight="1">
      <c r="B20" s="42"/>
      <c r="D20" s="132" t="s">
        <v>32</v>
      </c>
      <c r="I20" s="137" t="s">
        <v>26</v>
      </c>
      <c r="J20" s="136" t="s">
        <v>33</v>
      </c>
      <c r="L20" s="42"/>
    </row>
    <row r="21" s="1" customFormat="1" ht="18" customHeight="1">
      <c r="B21" s="42"/>
      <c r="E21" s="136" t="s">
        <v>34</v>
      </c>
      <c r="I21" s="137" t="s">
        <v>29</v>
      </c>
      <c r="J21" s="136" t="s">
        <v>35</v>
      </c>
      <c r="L21" s="42"/>
    </row>
    <row r="22" s="1" customFormat="1" ht="6.96" customHeight="1">
      <c r="B22" s="42"/>
      <c r="I22" s="134"/>
      <c r="L22" s="42"/>
    </row>
    <row r="23" s="1" customFormat="1" ht="12" customHeight="1">
      <c r="B23" s="42"/>
      <c r="D23" s="132" t="s">
        <v>37</v>
      </c>
      <c r="I23" s="137" t="s">
        <v>26</v>
      </c>
      <c r="J23" s="136" t="s">
        <v>38</v>
      </c>
      <c r="L23" s="42"/>
    </row>
    <row r="24" s="1" customFormat="1" ht="18" customHeight="1">
      <c r="B24" s="42"/>
      <c r="E24" s="136" t="s">
        <v>39</v>
      </c>
      <c r="I24" s="137" t="s">
        <v>29</v>
      </c>
      <c r="J24" s="136" t="s">
        <v>40</v>
      </c>
      <c r="L24" s="42"/>
    </row>
    <row r="25" s="1" customFormat="1" ht="6.96" customHeight="1">
      <c r="B25" s="42"/>
      <c r="I25" s="134"/>
      <c r="L25" s="42"/>
    </row>
    <row r="26" s="1" customFormat="1" ht="12" customHeight="1">
      <c r="B26" s="42"/>
      <c r="D26" s="132" t="s">
        <v>41</v>
      </c>
      <c r="I26" s="134"/>
      <c r="L26" s="42"/>
    </row>
    <row r="27" s="7" customFormat="1" ht="51" customHeight="1">
      <c r="B27" s="139"/>
      <c r="E27" s="140" t="s">
        <v>95</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43</v>
      </c>
      <c r="I30" s="134"/>
      <c r="J30" s="144">
        <f>ROUND(J92, 2)</f>
        <v>0</v>
      </c>
      <c r="L30" s="42"/>
    </row>
    <row r="31" s="1" customFormat="1" ht="6.96" customHeight="1">
      <c r="B31" s="42"/>
      <c r="D31" s="74"/>
      <c r="E31" s="74"/>
      <c r="F31" s="74"/>
      <c r="G31" s="74"/>
      <c r="H31" s="74"/>
      <c r="I31" s="142"/>
      <c r="J31" s="74"/>
      <c r="K31" s="74"/>
      <c r="L31" s="42"/>
    </row>
    <row r="32" s="1" customFormat="1" ht="14.4" customHeight="1">
      <c r="B32" s="42"/>
      <c r="F32" s="145" t="s">
        <v>45</v>
      </c>
      <c r="I32" s="146" t="s">
        <v>44</v>
      </c>
      <c r="J32" s="145" t="s">
        <v>46</v>
      </c>
      <c r="L32" s="42"/>
    </row>
    <row r="33" s="1" customFormat="1" ht="14.4" customHeight="1">
      <c r="B33" s="42"/>
      <c r="D33" s="147" t="s">
        <v>47</v>
      </c>
      <c r="E33" s="132" t="s">
        <v>48</v>
      </c>
      <c r="F33" s="148">
        <f>ROUND((SUM(BE92:BE206)),  2)</f>
        <v>0</v>
      </c>
      <c r="I33" s="149">
        <v>0.20999999999999999</v>
      </c>
      <c r="J33" s="148">
        <f>ROUND(((SUM(BE92:BE206))*I33),  2)</f>
        <v>0</v>
      </c>
      <c r="L33" s="42"/>
    </row>
    <row r="34" s="1" customFormat="1" ht="14.4" customHeight="1">
      <c r="B34" s="42"/>
      <c r="E34" s="132" t="s">
        <v>49</v>
      </c>
      <c r="F34" s="148">
        <f>ROUND((SUM(BF92:BF206)),  2)</f>
        <v>0</v>
      </c>
      <c r="I34" s="149">
        <v>0.14999999999999999</v>
      </c>
      <c r="J34" s="148">
        <f>ROUND(((SUM(BF92:BF206))*I34),  2)</f>
        <v>0</v>
      </c>
      <c r="L34" s="42"/>
    </row>
    <row r="35" hidden="1" s="1" customFormat="1" ht="14.4" customHeight="1">
      <c r="B35" s="42"/>
      <c r="E35" s="132" t="s">
        <v>50</v>
      </c>
      <c r="F35" s="148">
        <f>ROUND((SUM(BG92:BG206)),  2)</f>
        <v>0</v>
      </c>
      <c r="I35" s="149">
        <v>0.20999999999999999</v>
      </c>
      <c r="J35" s="148">
        <f>0</f>
        <v>0</v>
      </c>
      <c r="L35" s="42"/>
    </row>
    <row r="36" hidden="1" s="1" customFormat="1" ht="14.4" customHeight="1">
      <c r="B36" s="42"/>
      <c r="E36" s="132" t="s">
        <v>51</v>
      </c>
      <c r="F36" s="148">
        <f>ROUND((SUM(BH92:BH206)),  2)</f>
        <v>0</v>
      </c>
      <c r="I36" s="149">
        <v>0.14999999999999999</v>
      </c>
      <c r="J36" s="148">
        <f>0</f>
        <v>0</v>
      </c>
      <c r="L36" s="42"/>
    </row>
    <row r="37" hidden="1" s="1" customFormat="1" ht="14.4" customHeight="1">
      <c r="B37" s="42"/>
      <c r="E37" s="132" t="s">
        <v>52</v>
      </c>
      <c r="F37" s="148">
        <f>ROUND((SUM(BI92:BI206)),  2)</f>
        <v>0</v>
      </c>
      <c r="I37" s="149">
        <v>0</v>
      </c>
      <c r="J37" s="148">
        <f>0</f>
        <v>0</v>
      </c>
      <c r="L37" s="42"/>
    </row>
    <row r="38" s="1" customFormat="1" ht="6.96" customHeight="1">
      <c r="B38" s="42"/>
      <c r="I38" s="134"/>
      <c r="L38" s="42"/>
    </row>
    <row r="39" s="1" customFormat="1" ht="25.44" customHeight="1">
      <c r="B39" s="42"/>
      <c r="C39" s="150"/>
      <c r="D39" s="151" t="s">
        <v>53</v>
      </c>
      <c r="E39" s="152"/>
      <c r="F39" s="152"/>
      <c r="G39" s="153" t="s">
        <v>54</v>
      </c>
      <c r="H39" s="154" t="s">
        <v>55</v>
      </c>
      <c r="I39" s="155"/>
      <c r="J39" s="156">
        <f>SUM(J30:J37)</f>
        <v>0</v>
      </c>
      <c r="K39" s="157"/>
      <c r="L39" s="42"/>
    </row>
    <row r="40" s="1" customFormat="1" ht="14.4" customHeight="1">
      <c r="B40" s="158"/>
      <c r="C40" s="159"/>
      <c r="D40" s="159"/>
      <c r="E40" s="159"/>
      <c r="F40" s="159"/>
      <c r="G40" s="159"/>
      <c r="H40" s="159"/>
      <c r="I40" s="160"/>
      <c r="J40" s="159"/>
      <c r="K40" s="159"/>
      <c r="L40" s="42"/>
    </row>
    <row r="44" s="1" customFormat="1" ht="6.96" customHeight="1">
      <c r="B44" s="161"/>
      <c r="C44" s="162"/>
      <c r="D44" s="162"/>
      <c r="E44" s="162"/>
      <c r="F44" s="162"/>
      <c r="G44" s="162"/>
      <c r="H44" s="162"/>
      <c r="I44" s="163"/>
      <c r="J44" s="162"/>
      <c r="K44" s="162"/>
      <c r="L44" s="42"/>
    </row>
    <row r="45" s="1" customFormat="1" ht="24.96" customHeight="1">
      <c r="B45" s="37"/>
      <c r="C45" s="22" t="s">
        <v>96</v>
      </c>
      <c r="D45" s="38"/>
      <c r="E45" s="38"/>
      <c r="F45" s="38"/>
      <c r="G45" s="38"/>
      <c r="H45" s="38"/>
      <c r="I45" s="134"/>
      <c r="J45" s="38"/>
      <c r="K45" s="38"/>
      <c r="L45" s="42"/>
    </row>
    <row r="46" s="1" customFormat="1" ht="6.96" customHeight="1">
      <c r="B46" s="37"/>
      <c r="C46" s="38"/>
      <c r="D46" s="38"/>
      <c r="E46" s="38"/>
      <c r="F46" s="38"/>
      <c r="G46" s="38"/>
      <c r="H46" s="38"/>
      <c r="I46" s="134"/>
      <c r="J46" s="38"/>
      <c r="K46" s="38"/>
      <c r="L46" s="42"/>
    </row>
    <row r="47" s="1" customFormat="1" ht="12" customHeight="1">
      <c r="B47" s="37"/>
      <c r="C47" s="31" t="s">
        <v>16</v>
      </c>
      <c r="D47" s="38"/>
      <c r="E47" s="38"/>
      <c r="F47" s="38"/>
      <c r="G47" s="38"/>
      <c r="H47" s="38"/>
      <c r="I47" s="134"/>
      <c r="J47" s="38"/>
      <c r="K47" s="38"/>
      <c r="L47" s="42"/>
    </row>
    <row r="48" s="1" customFormat="1" ht="16.5" customHeight="1">
      <c r="B48" s="37"/>
      <c r="C48" s="38"/>
      <c r="D48" s="38"/>
      <c r="E48" s="164" t="str">
        <f>E7</f>
        <v>SOUE Plzeň - rekonstrukce - spojovací krček do pavilonu B - 2.etapa</v>
      </c>
      <c r="F48" s="31"/>
      <c r="G48" s="31"/>
      <c r="H48" s="31"/>
      <c r="I48" s="134"/>
      <c r="J48" s="38"/>
      <c r="K48" s="38"/>
      <c r="L48" s="42"/>
    </row>
    <row r="49" s="1" customFormat="1" ht="12" customHeight="1">
      <c r="B49" s="37"/>
      <c r="C49" s="31" t="s">
        <v>93</v>
      </c>
      <c r="D49" s="38"/>
      <c r="E49" s="38"/>
      <c r="F49" s="38"/>
      <c r="G49" s="38"/>
      <c r="H49" s="38"/>
      <c r="I49" s="134"/>
      <c r="J49" s="38"/>
      <c r="K49" s="38"/>
      <c r="L49" s="42"/>
    </row>
    <row r="50" s="1" customFormat="1" ht="16.5" customHeight="1">
      <c r="B50" s="37"/>
      <c r="C50" s="38"/>
      <c r="D50" s="38"/>
      <c r="E50" s="67" t="str">
        <f>E9</f>
        <v xml:space="preserve">01 - Stavební objekt  - spojovací krček do pavilonu ,B´ </v>
      </c>
      <c r="F50" s="38"/>
      <c r="G50" s="38"/>
      <c r="H50" s="38"/>
      <c r="I50" s="134"/>
      <c r="J50" s="38"/>
      <c r="K50" s="38"/>
      <c r="L50" s="42"/>
    </row>
    <row r="51" s="1" customFormat="1" ht="6.96" customHeight="1">
      <c r="B51" s="37"/>
      <c r="C51" s="38"/>
      <c r="D51" s="38"/>
      <c r="E51" s="38"/>
      <c r="F51" s="38"/>
      <c r="G51" s="38"/>
      <c r="H51" s="38"/>
      <c r="I51" s="134"/>
      <c r="J51" s="38"/>
      <c r="K51" s="38"/>
      <c r="L51" s="42"/>
    </row>
    <row r="52" s="1" customFormat="1" ht="12" customHeight="1">
      <c r="B52" s="37"/>
      <c r="C52" s="31" t="s">
        <v>21</v>
      </c>
      <c r="D52" s="38"/>
      <c r="E52" s="38"/>
      <c r="F52" s="26" t="str">
        <f>F12</f>
        <v>pavilon č.13,č.p. 678/č,o,40,Vejprnická</v>
      </c>
      <c r="G52" s="38"/>
      <c r="H52" s="38"/>
      <c r="I52" s="137" t="s">
        <v>23</v>
      </c>
      <c r="J52" s="70" t="str">
        <f>IF(J12="","",J12)</f>
        <v>21. 2. 2019</v>
      </c>
      <c r="K52" s="38"/>
      <c r="L52" s="42"/>
    </row>
    <row r="53" s="1" customFormat="1" ht="6.96" customHeight="1">
      <c r="B53" s="37"/>
      <c r="C53" s="38"/>
      <c r="D53" s="38"/>
      <c r="E53" s="38"/>
      <c r="F53" s="38"/>
      <c r="G53" s="38"/>
      <c r="H53" s="38"/>
      <c r="I53" s="134"/>
      <c r="J53" s="38"/>
      <c r="K53" s="38"/>
      <c r="L53" s="42"/>
    </row>
    <row r="54" s="1" customFormat="1" ht="43.05" customHeight="1">
      <c r="B54" s="37"/>
      <c r="C54" s="31" t="s">
        <v>25</v>
      </c>
      <c r="D54" s="38"/>
      <c r="E54" s="38"/>
      <c r="F54" s="26" t="str">
        <f>E15</f>
        <v>SOUE Plzeň,Vejprnická 56,318 02 Plzeň</v>
      </c>
      <c r="G54" s="38"/>
      <c r="H54" s="38"/>
      <c r="I54" s="137" t="s">
        <v>32</v>
      </c>
      <c r="J54" s="35" t="str">
        <f>E21</f>
        <v>L.Beneda,Čižická 279, 332 09 Štěnovice</v>
      </c>
      <c r="K54" s="38"/>
      <c r="L54" s="42"/>
    </row>
    <row r="55" s="1" customFormat="1" ht="43.05" customHeight="1">
      <c r="B55" s="37"/>
      <c r="C55" s="31" t="s">
        <v>30</v>
      </c>
      <c r="D55" s="38"/>
      <c r="E55" s="38"/>
      <c r="F55" s="26" t="str">
        <f>IF(E18="","",E18)</f>
        <v>Vyplň údaj</v>
      </c>
      <c r="G55" s="38"/>
      <c r="H55" s="38"/>
      <c r="I55" s="137" t="s">
        <v>37</v>
      </c>
      <c r="J55" s="35" t="str">
        <f>E24</f>
        <v>Martina Havířová, Vranovská 1348, 349 01 Stříbro</v>
      </c>
      <c r="K55" s="38"/>
      <c r="L55" s="42"/>
    </row>
    <row r="56" s="1" customFormat="1" ht="10.32" customHeight="1">
      <c r="B56" s="37"/>
      <c r="C56" s="38"/>
      <c r="D56" s="38"/>
      <c r="E56" s="38"/>
      <c r="F56" s="38"/>
      <c r="G56" s="38"/>
      <c r="H56" s="38"/>
      <c r="I56" s="134"/>
      <c r="J56" s="38"/>
      <c r="K56" s="38"/>
      <c r="L56" s="42"/>
    </row>
    <row r="57" s="1" customFormat="1" ht="29.28" customHeight="1">
      <c r="B57" s="37"/>
      <c r="C57" s="165" t="s">
        <v>97</v>
      </c>
      <c r="D57" s="166"/>
      <c r="E57" s="166"/>
      <c r="F57" s="166"/>
      <c r="G57" s="166"/>
      <c r="H57" s="166"/>
      <c r="I57" s="167"/>
      <c r="J57" s="168" t="s">
        <v>98</v>
      </c>
      <c r="K57" s="166"/>
      <c r="L57" s="42"/>
    </row>
    <row r="58" s="1" customFormat="1" ht="10.32" customHeight="1">
      <c r="B58" s="37"/>
      <c r="C58" s="38"/>
      <c r="D58" s="38"/>
      <c r="E58" s="38"/>
      <c r="F58" s="38"/>
      <c r="G58" s="38"/>
      <c r="H58" s="38"/>
      <c r="I58" s="134"/>
      <c r="J58" s="38"/>
      <c r="K58" s="38"/>
      <c r="L58" s="42"/>
    </row>
    <row r="59" s="1" customFormat="1" ht="22.8" customHeight="1">
      <c r="B59" s="37"/>
      <c r="C59" s="169" t="s">
        <v>75</v>
      </c>
      <c r="D59" s="38"/>
      <c r="E59" s="38"/>
      <c r="F59" s="38"/>
      <c r="G59" s="38"/>
      <c r="H59" s="38"/>
      <c r="I59" s="134"/>
      <c r="J59" s="100">
        <f>J92</f>
        <v>0</v>
      </c>
      <c r="K59" s="38"/>
      <c r="L59" s="42"/>
      <c r="AU59" s="16" t="s">
        <v>99</v>
      </c>
    </row>
    <row r="60" s="8" customFormat="1" ht="24.96" customHeight="1">
      <c r="B60" s="170"/>
      <c r="C60" s="171"/>
      <c r="D60" s="172" t="s">
        <v>100</v>
      </c>
      <c r="E60" s="173"/>
      <c r="F60" s="173"/>
      <c r="G60" s="173"/>
      <c r="H60" s="173"/>
      <c r="I60" s="174"/>
      <c r="J60" s="175">
        <f>J93</f>
        <v>0</v>
      </c>
      <c r="K60" s="171"/>
      <c r="L60" s="176"/>
    </row>
    <row r="61" s="9" customFormat="1" ht="19.92" customHeight="1">
      <c r="B61" s="177"/>
      <c r="C61" s="178"/>
      <c r="D61" s="179" t="s">
        <v>101</v>
      </c>
      <c r="E61" s="180"/>
      <c r="F61" s="180"/>
      <c r="G61" s="180"/>
      <c r="H61" s="180"/>
      <c r="I61" s="181"/>
      <c r="J61" s="182">
        <f>J94</f>
        <v>0</v>
      </c>
      <c r="K61" s="178"/>
      <c r="L61" s="183"/>
    </row>
    <row r="62" s="9" customFormat="1" ht="19.92" customHeight="1">
      <c r="B62" s="177"/>
      <c r="C62" s="178"/>
      <c r="D62" s="179" t="s">
        <v>102</v>
      </c>
      <c r="E62" s="180"/>
      <c r="F62" s="180"/>
      <c r="G62" s="180"/>
      <c r="H62" s="180"/>
      <c r="I62" s="181"/>
      <c r="J62" s="182">
        <f>J113</f>
        <v>0</v>
      </c>
      <c r="K62" s="178"/>
      <c r="L62" s="183"/>
    </row>
    <row r="63" s="9" customFormat="1" ht="19.92" customHeight="1">
      <c r="B63" s="177"/>
      <c r="C63" s="178"/>
      <c r="D63" s="179" t="s">
        <v>103</v>
      </c>
      <c r="E63" s="180"/>
      <c r="F63" s="180"/>
      <c r="G63" s="180"/>
      <c r="H63" s="180"/>
      <c r="I63" s="181"/>
      <c r="J63" s="182">
        <f>J121</f>
        <v>0</v>
      </c>
      <c r="K63" s="178"/>
      <c r="L63" s="183"/>
    </row>
    <row r="64" s="9" customFormat="1" ht="19.92" customHeight="1">
      <c r="B64" s="177"/>
      <c r="C64" s="178"/>
      <c r="D64" s="179" t="s">
        <v>104</v>
      </c>
      <c r="E64" s="180"/>
      <c r="F64" s="180"/>
      <c r="G64" s="180"/>
      <c r="H64" s="180"/>
      <c r="I64" s="181"/>
      <c r="J64" s="182">
        <f>J124</f>
        <v>0</v>
      </c>
      <c r="K64" s="178"/>
      <c r="L64" s="183"/>
    </row>
    <row r="65" s="9" customFormat="1" ht="19.92" customHeight="1">
      <c r="B65" s="177"/>
      <c r="C65" s="178"/>
      <c r="D65" s="179" t="s">
        <v>105</v>
      </c>
      <c r="E65" s="180"/>
      <c r="F65" s="180"/>
      <c r="G65" s="180"/>
      <c r="H65" s="180"/>
      <c r="I65" s="181"/>
      <c r="J65" s="182">
        <f>J130</f>
        <v>0</v>
      </c>
      <c r="K65" s="178"/>
      <c r="L65" s="183"/>
    </row>
    <row r="66" s="9" customFormat="1" ht="19.92" customHeight="1">
      <c r="B66" s="177"/>
      <c r="C66" s="178"/>
      <c r="D66" s="179" t="s">
        <v>106</v>
      </c>
      <c r="E66" s="180"/>
      <c r="F66" s="180"/>
      <c r="G66" s="180"/>
      <c r="H66" s="180"/>
      <c r="I66" s="181"/>
      <c r="J66" s="182">
        <f>J147</f>
        <v>0</v>
      </c>
      <c r="K66" s="178"/>
      <c r="L66" s="183"/>
    </row>
    <row r="67" s="9" customFormat="1" ht="19.92" customHeight="1">
      <c r="B67" s="177"/>
      <c r="C67" s="178"/>
      <c r="D67" s="179" t="s">
        <v>107</v>
      </c>
      <c r="E67" s="180"/>
      <c r="F67" s="180"/>
      <c r="G67" s="180"/>
      <c r="H67" s="180"/>
      <c r="I67" s="181"/>
      <c r="J67" s="182">
        <f>J157</f>
        <v>0</v>
      </c>
      <c r="K67" s="178"/>
      <c r="L67" s="183"/>
    </row>
    <row r="68" s="8" customFormat="1" ht="24.96" customHeight="1">
      <c r="B68" s="170"/>
      <c r="C68" s="171"/>
      <c r="D68" s="172" t="s">
        <v>108</v>
      </c>
      <c r="E68" s="173"/>
      <c r="F68" s="173"/>
      <c r="G68" s="173"/>
      <c r="H68" s="173"/>
      <c r="I68" s="174"/>
      <c r="J68" s="175">
        <f>J160</f>
        <v>0</v>
      </c>
      <c r="K68" s="171"/>
      <c r="L68" s="176"/>
    </row>
    <row r="69" s="9" customFormat="1" ht="19.92" customHeight="1">
      <c r="B69" s="177"/>
      <c r="C69" s="178"/>
      <c r="D69" s="179" t="s">
        <v>109</v>
      </c>
      <c r="E69" s="180"/>
      <c r="F69" s="180"/>
      <c r="G69" s="180"/>
      <c r="H69" s="180"/>
      <c r="I69" s="181"/>
      <c r="J69" s="182">
        <f>J161</f>
        <v>0</v>
      </c>
      <c r="K69" s="178"/>
      <c r="L69" s="183"/>
    </row>
    <row r="70" s="9" customFormat="1" ht="19.92" customHeight="1">
      <c r="B70" s="177"/>
      <c r="C70" s="178"/>
      <c r="D70" s="179" t="s">
        <v>110</v>
      </c>
      <c r="E70" s="180"/>
      <c r="F70" s="180"/>
      <c r="G70" s="180"/>
      <c r="H70" s="180"/>
      <c r="I70" s="181"/>
      <c r="J70" s="182">
        <f>J176</f>
        <v>0</v>
      </c>
      <c r="K70" s="178"/>
      <c r="L70" s="183"/>
    </row>
    <row r="71" s="9" customFormat="1" ht="19.92" customHeight="1">
      <c r="B71" s="177"/>
      <c r="C71" s="178"/>
      <c r="D71" s="179" t="s">
        <v>111</v>
      </c>
      <c r="E71" s="180"/>
      <c r="F71" s="180"/>
      <c r="G71" s="180"/>
      <c r="H71" s="180"/>
      <c r="I71" s="181"/>
      <c r="J71" s="182">
        <f>J198</f>
        <v>0</v>
      </c>
      <c r="K71" s="178"/>
      <c r="L71" s="183"/>
    </row>
    <row r="72" s="9" customFormat="1" ht="19.92" customHeight="1">
      <c r="B72" s="177"/>
      <c r="C72" s="178"/>
      <c r="D72" s="179" t="s">
        <v>112</v>
      </c>
      <c r="E72" s="180"/>
      <c r="F72" s="180"/>
      <c r="G72" s="180"/>
      <c r="H72" s="180"/>
      <c r="I72" s="181"/>
      <c r="J72" s="182">
        <f>J205</f>
        <v>0</v>
      </c>
      <c r="K72" s="178"/>
      <c r="L72" s="183"/>
    </row>
    <row r="73" s="1" customFormat="1" ht="21.84" customHeight="1">
      <c r="B73" s="37"/>
      <c r="C73" s="38"/>
      <c r="D73" s="38"/>
      <c r="E73" s="38"/>
      <c r="F73" s="38"/>
      <c r="G73" s="38"/>
      <c r="H73" s="38"/>
      <c r="I73" s="134"/>
      <c r="J73" s="38"/>
      <c r="K73" s="38"/>
      <c r="L73" s="42"/>
    </row>
    <row r="74" s="1" customFormat="1" ht="6.96" customHeight="1">
      <c r="B74" s="57"/>
      <c r="C74" s="58"/>
      <c r="D74" s="58"/>
      <c r="E74" s="58"/>
      <c r="F74" s="58"/>
      <c r="G74" s="58"/>
      <c r="H74" s="58"/>
      <c r="I74" s="160"/>
      <c r="J74" s="58"/>
      <c r="K74" s="58"/>
      <c r="L74" s="42"/>
    </row>
    <row r="78" s="1" customFormat="1" ht="6.96" customHeight="1">
      <c r="B78" s="59"/>
      <c r="C78" s="60"/>
      <c r="D78" s="60"/>
      <c r="E78" s="60"/>
      <c r="F78" s="60"/>
      <c r="G78" s="60"/>
      <c r="H78" s="60"/>
      <c r="I78" s="163"/>
      <c r="J78" s="60"/>
      <c r="K78" s="60"/>
      <c r="L78" s="42"/>
    </row>
    <row r="79" s="1" customFormat="1" ht="24.96" customHeight="1">
      <c r="B79" s="37"/>
      <c r="C79" s="22" t="s">
        <v>113</v>
      </c>
      <c r="D79" s="38"/>
      <c r="E79" s="38"/>
      <c r="F79" s="38"/>
      <c r="G79" s="38"/>
      <c r="H79" s="38"/>
      <c r="I79" s="134"/>
      <c r="J79" s="38"/>
      <c r="K79" s="38"/>
      <c r="L79" s="42"/>
    </row>
    <row r="80" s="1" customFormat="1" ht="6.96" customHeight="1">
      <c r="B80" s="37"/>
      <c r="C80" s="38"/>
      <c r="D80" s="38"/>
      <c r="E80" s="38"/>
      <c r="F80" s="38"/>
      <c r="G80" s="38"/>
      <c r="H80" s="38"/>
      <c r="I80" s="134"/>
      <c r="J80" s="38"/>
      <c r="K80" s="38"/>
      <c r="L80" s="42"/>
    </row>
    <row r="81" s="1" customFormat="1" ht="12" customHeight="1">
      <c r="B81" s="37"/>
      <c r="C81" s="31" t="s">
        <v>16</v>
      </c>
      <c r="D81" s="38"/>
      <c r="E81" s="38"/>
      <c r="F81" s="38"/>
      <c r="G81" s="38"/>
      <c r="H81" s="38"/>
      <c r="I81" s="134"/>
      <c r="J81" s="38"/>
      <c r="K81" s="38"/>
      <c r="L81" s="42"/>
    </row>
    <row r="82" s="1" customFormat="1" ht="16.5" customHeight="1">
      <c r="B82" s="37"/>
      <c r="C82" s="38"/>
      <c r="D82" s="38"/>
      <c r="E82" s="164" t="str">
        <f>E7</f>
        <v>SOUE Plzeň - rekonstrukce - spojovací krček do pavilonu B - 2.etapa</v>
      </c>
      <c r="F82" s="31"/>
      <c r="G82" s="31"/>
      <c r="H82" s="31"/>
      <c r="I82" s="134"/>
      <c r="J82" s="38"/>
      <c r="K82" s="38"/>
      <c r="L82" s="42"/>
    </row>
    <row r="83" s="1" customFormat="1" ht="12" customHeight="1">
      <c r="B83" s="37"/>
      <c r="C83" s="31" t="s">
        <v>93</v>
      </c>
      <c r="D83" s="38"/>
      <c r="E83" s="38"/>
      <c r="F83" s="38"/>
      <c r="G83" s="38"/>
      <c r="H83" s="38"/>
      <c r="I83" s="134"/>
      <c r="J83" s="38"/>
      <c r="K83" s="38"/>
      <c r="L83" s="42"/>
    </row>
    <row r="84" s="1" customFormat="1" ht="16.5" customHeight="1">
      <c r="B84" s="37"/>
      <c r="C84" s="38"/>
      <c r="D84" s="38"/>
      <c r="E84" s="67" t="str">
        <f>E9</f>
        <v xml:space="preserve">01 - Stavební objekt  - spojovací krček do pavilonu ,B´ </v>
      </c>
      <c r="F84" s="38"/>
      <c r="G84" s="38"/>
      <c r="H84" s="38"/>
      <c r="I84" s="134"/>
      <c r="J84" s="38"/>
      <c r="K84" s="38"/>
      <c r="L84" s="42"/>
    </row>
    <row r="85" s="1" customFormat="1" ht="6.96" customHeight="1">
      <c r="B85" s="37"/>
      <c r="C85" s="38"/>
      <c r="D85" s="38"/>
      <c r="E85" s="38"/>
      <c r="F85" s="38"/>
      <c r="G85" s="38"/>
      <c r="H85" s="38"/>
      <c r="I85" s="134"/>
      <c r="J85" s="38"/>
      <c r="K85" s="38"/>
      <c r="L85" s="42"/>
    </row>
    <row r="86" s="1" customFormat="1" ht="12" customHeight="1">
      <c r="B86" s="37"/>
      <c r="C86" s="31" t="s">
        <v>21</v>
      </c>
      <c r="D86" s="38"/>
      <c r="E86" s="38"/>
      <c r="F86" s="26" t="str">
        <f>F12</f>
        <v>pavilon č.13,č.p. 678/č,o,40,Vejprnická</v>
      </c>
      <c r="G86" s="38"/>
      <c r="H86" s="38"/>
      <c r="I86" s="137" t="s">
        <v>23</v>
      </c>
      <c r="J86" s="70" t="str">
        <f>IF(J12="","",J12)</f>
        <v>21. 2. 2019</v>
      </c>
      <c r="K86" s="38"/>
      <c r="L86" s="42"/>
    </row>
    <row r="87" s="1" customFormat="1" ht="6.96" customHeight="1">
      <c r="B87" s="37"/>
      <c r="C87" s="38"/>
      <c r="D87" s="38"/>
      <c r="E87" s="38"/>
      <c r="F87" s="38"/>
      <c r="G87" s="38"/>
      <c r="H87" s="38"/>
      <c r="I87" s="134"/>
      <c r="J87" s="38"/>
      <c r="K87" s="38"/>
      <c r="L87" s="42"/>
    </row>
    <row r="88" s="1" customFormat="1" ht="43.05" customHeight="1">
      <c r="B88" s="37"/>
      <c r="C88" s="31" t="s">
        <v>25</v>
      </c>
      <c r="D88" s="38"/>
      <c r="E88" s="38"/>
      <c r="F88" s="26" t="str">
        <f>E15</f>
        <v>SOUE Plzeň,Vejprnická 56,318 02 Plzeň</v>
      </c>
      <c r="G88" s="38"/>
      <c r="H88" s="38"/>
      <c r="I88" s="137" t="s">
        <v>32</v>
      </c>
      <c r="J88" s="35" t="str">
        <f>E21</f>
        <v>L.Beneda,Čižická 279, 332 09 Štěnovice</v>
      </c>
      <c r="K88" s="38"/>
      <c r="L88" s="42"/>
    </row>
    <row r="89" s="1" customFormat="1" ht="43.05" customHeight="1">
      <c r="B89" s="37"/>
      <c r="C89" s="31" t="s">
        <v>30</v>
      </c>
      <c r="D89" s="38"/>
      <c r="E89" s="38"/>
      <c r="F89" s="26" t="str">
        <f>IF(E18="","",E18)</f>
        <v>Vyplň údaj</v>
      </c>
      <c r="G89" s="38"/>
      <c r="H89" s="38"/>
      <c r="I89" s="137" t="s">
        <v>37</v>
      </c>
      <c r="J89" s="35" t="str">
        <f>E24</f>
        <v>Martina Havířová, Vranovská 1348, 349 01 Stříbro</v>
      </c>
      <c r="K89" s="38"/>
      <c r="L89" s="42"/>
    </row>
    <row r="90" s="1" customFormat="1" ht="10.32" customHeight="1">
      <c r="B90" s="37"/>
      <c r="C90" s="38"/>
      <c r="D90" s="38"/>
      <c r="E90" s="38"/>
      <c r="F90" s="38"/>
      <c r="G90" s="38"/>
      <c r="H90" s="38"/>
      <c r="I90" s="134"/>
      <c r="J90" s="38"/>
      <c r="K90" s="38"/>
      <c r="L90" s="42"/>
    </row>
    <row r="91" s="10" customFormat="1" ht="29.28" customHeight="1">
      <c r="B91" s="184"/>
      <c r="C91" s="185" t="s">
        <v>114</v>
      </c>
      <c r="D91" s="186" t="s">
        <v>62</v>
      </c>
      <c r="E91" s="186" t="s">
        <v>58</v>
      </c>
      <c r="F91" s="186" t="s">
        <v>59</v>
      </c>
      <c r="G91" s="186" t="s">
        <v>115</v>
      </c>
      <c r="H91" s="186" t="s">
        <v>116</v>
      </c>
      <c r="I91" s="187" t="s">
        <v>117</v>
      </c>
      <c r="J91" s="186" t="s">
        <v>98</v>
      </c>
      <c r="K91" s="188" t="s">
        <v>118</v>
      </c>
      <c r="L91" s="189"/>
      <c r="M91" s="90" t="s">
        <v>19</v>
      </c>
      <c r="N91" s="91" t="s">
        <v>47</v>
      </c>
      <c r="O91" s="91" t="s">
        <v>119</v>
      </c>
      <c r="P91" s="91" t="s">
        <v>120</v>
      </c>
      <c r="Q91" s="91" t="s">
        <v>121</v>
      </c>
      <c r="R91" s="91" t="s">
        <v>122</v>
      </c>
      <c r="S91" s="91" t="s">
        <v>123</v>
      </c>
      <c r="T91" s="92" t="s">
        <v>124</v>
      </c>
    </row>
    <row r="92" s="1" customFormat="1" ht="22.8" customHeight="1">
      <c r="B92" s="37"/>
      <c r="C92" s="97" t="s">
        <v>125</v>
      </c>
      <c r="D92" s="38"/>
      <c r="E92" s="38"/>
      <c r="F92" s="38"/>
      <c r="G92" s="38"/>
      <c r="H92" s="38"/>
      <c r="I92" s="134"/>
      <c r="J92" s="190">
        <f>BK92</f>
        <v>0</v>
      </c>
      <c r="K92" s="38"/>
      <c r="L92" s="42"/>
      <c r="M92" s="93"/>
      <c r="N92" s="94"/>
      <c r="O92" s="94"/>
      <c r="P92" s="191">
        <f>P93+P160</f>
        <v>0</v>
      </c>
      <c r="Q92" s="94"/>
      <c r="R92" s="191">
        <f>R93+R160</f>
        <v>8.9967400788790002</v>
      </c>
      <c r="S92" s="94"/>
      <c r="T92" s="192">
        <f>T93+T160</f>
        <v>10.143104130000003</v>
      </c>
      <c r="AT92" s="16" t="s">
        <v>76</v>
      </c>
      <c r="AU92" s="16" t="s">
        <v>99</v>
      </c>
      <c r="BK92" s="193">
        <f>BK93+BK160</f>
        <v>0</v>
      </c>
    </row>
    <row r="93" s="11" customFormat="1" ht="25.92" customHeight="1">
      <c r="B93" s="194"/>
      <c r="C93" s="195"/>
      <c r="D93" s="196" t="s">
        <v>76</v>
      </c>
      <c r="E93" s="197" t="s">
        <v>126</v>
      </c>
      <c r="F93" s="197" t="s">
        <v>127</v>
      </c>
      <c r="G93" s="195"/>
      <c r="H93" s="195"/>
      <c r="I93" s="198"/>
      <c r="J93" s="199">
        <f>BK93</f>
        <v>0</v>
      </c>
      <c r="K93" s="195"/>
      <c r="L93" s="200"/>
      <c r="M93" s="201"/>
      <c r="N93" s="202"/>
      <c r="O93" s="202"/>
      <c r="P93" s="203">
        <f>P94+P113+P121+P124+P130+P147+P157</f>
        <v>0</v>
      </c>
      <c r="Q93" s="202"/>
      <c r="R93" s="203">
        <f>R94+R113+R121+R124+R130+R147+R157</f>
        <v>7.1409355215789994</v>
      </c>
      <c r="S93" s="202"/>
      <c r="T93" s="204">
        <f>T94+T113+T121+T124+T130+T147+T157</f>
        <v>10.119630620000002</v>
      </c>
      <c r="AR93" s="205" t="s">
        <v>85</v>
      </c>
      <c r="AT93" s="206" t="s">
        <v>76</v>
      </c>
      <c r="AU93" s="206" t="s">
        <v>77</v>
      </c>
      <c r="AY93" s="205" t="s">
        <v>128</v>
      </c>
      <c r="BK93" s="207">
        <f>BK94+BK113+BK121+BK124+BK130+BK147+BK157</f>
        <v>0</v>
      </c>
    </row>
    <row r="94" s="11" customFormat="1" ht="22.8" customHeight="1">
      <c r="B94" s="194"/>
      <c r="C94" s="195"/>
      <c r="D94" s="196" t="s">
        <v>76</v>
      </c>
      <c r="E94" s="208" t="s">
        <v>129</v>
      </c>
      <c r="F94" s="208" t="s">
        <v>130</v>
      </c>
      <c r="G94" s="195"/>
      <c r="H94" s="195"/>
      <c r="I94" s="198"/>
      <c r="J94" s="209">
        <f>BK94</f>
        <v>0</v>
      </c>
      <c r="K94" s="195"/>
      <c r="L94" s="200"/>
      <c r="M94" s="201"/>
      <c r="N94" s="202"/>
      <c r="O94" s="202"/>
      <c r="P94" s="203">
        <f>SUM(P95:P112)</f>
        <v>0</v>
      </c>
      <c r="Q94" s="202"/>
      <c r="R94" s="203">
        <f>SUM(R95:R112)</f>
        <v>2.5646123770000004</v>
      </c>
      <c r="S94" s="202"/>
      <c r="T94" s="204">
        <f>SUM(T95:T112)</f>
        <v>0</v>
      </c>
      <c r="AR94" s="205" t="s">
        <v>85</v>
      </c>
      <c r="AT94" s="206" t="s">
        <v>76</v>
      </c>
      <c r="AU94" s="206" t="s">
        <v>85</v>
      </c>
      <c r="AY94" s="205" t="s">
        <v>128</v>
      </c>
      <c r="BK94" s="207">
        <f>SUM(BK95:BK112)</f>
        <v>0</v>
      </c>
    </row>
    <row r="95" s="1" customFormat="1" ht="16.5" customHeight="1">
      <c r="B95" s="37"/>
      <c r="C95" s="210" t="s">
        <v>85</v>
      </c>
      <c r="D95" s="210" t="s">
        <v>131</v>
      </c>
      <c r="E95" s="211" t="s">
        <v>132</v>
      </c>
      <c r="F95" s="212" t="s">
        <v>133</v>
      </c>
      <c r="G95" s="213" t="s">
        <v>134</v>
      </c>
      <c r="H95" s="214">
        <v>75.721000000000004</v>
      </c>
      <c r="I95" s="215"/>
      <c r="J95" s="216">
        <f>ROUND(I95*H95,2)</f>
        <v>0</v>
      </c>
      <c r="K95" s="212" t="s">
        <v>135</v>
      </c>
      <c r="L95" s="42"/>
      <c r="M95" s="217" t="s">
        <v>19</v>
      </c>
      <c r="N95" s="218" t="s">
        <v>48</v>
      </c>
      <c r="O95" s="82"/>
      <c r="P95" s="219">
        <f>O95*H95</f>
        <v>0</v>
      </c>
      <c r="Q95" s="219">
        <v>0.000263</v>
      </c>
      <c r="R95" s="219">
        <f>Q95*H95</f>
        <v>0.019914622999999999</v>
      </c>
      <c r="S95" s="219">
        <v>0</v>
      </c>
      <c r="T95" s="220">
        <f>S95*H95</f>
        <v>0</v>
      </c>
      <c r="AR95" s="221" t="s">
        <v>136</v>
      </c>
      <c r="AT95" s="221" t="s">
        <v>131</v>
      </c>
      <c r="AU95" s="221" t="s">
        <v>87</v>
      </c>
      <c r="AY95" s="16" t="s">
        <v>128</v>
      </c>
      <c r="BE95" s="222">
        <f>IF(N95="základní",J95,0)</f>
        <v>0</v>
      </c>
      <c r="BF95" s="222">
        <f>IF(N95="snížená",J95,0)</f>
        <v>0</v>
      </c>
      <c r="BG95" s="222">
        <f>IF(N95="zákl. přenesená",J95,0)</f>
        <v>0</v>
      </c>
      <c r="BH95" s="222">
        <f>IF(N95="sníž. přenesená",J95,0)</f>
        <v>0</v>
      </c>
      <c r="BI95" s="222">
        <f>IF(N95="nulová",J95,0)</f>
        <v>0</v>
      </c>
      <c r="BJ95" s="16" t="s">
        <v>85</v>
      </c>
      <c r="BK95" s="222">
        <f>ROUND(I95*H95,2)</f>
        <v>0</v>
      </c>
      <c r="BL95" s="16" t="s">
        <v>136</v>
      </c>
      <c r="BM95" s="221" t="s">
        <v>137</v>
      </c>
    </row>
    <row r="96" s="1" customFormat="1" ht="24" customHeight="1">
      <c r="B96" s="37"/>
      <c r="C96" s="210" t="s">
        <v>87</v>
      </c>
      <c r="D96" s="210" t="s">
        <v>131</v>
      </c>
      <c r="E96" s="211" t="s">
        <v>138</v>
      </c>
      <c r="F96" s="212" t="s">
        <v>139</v>
      </c>
      <c r="G96" s="213" t="s">
        <v>134</v>
      </c>
      <c r="H96" s="214">
        <v>75.721000000000004</v>
      </c>
      <c r="I96" s="215"/>
      <c r="J96" s="216">
        <f>ROUND(I96*H96,2)</f>
        <v>0</v>
      </c>
      <c r="K96" s="212" t="s">
        <v>135</v>
      </c>
      <c r="L96" s="42"/>
      <c r="M96" s="217" t="s">
        <v>19</v>
      </c>
      <c r="N96" s="218" t="s">
        <v>48</v>
      </c>
      <c r="O96" s="82"/>
      <c r="P96" s="219">
        <f>O96*H96</f>
        <v>0</v>
      </c>
      <c r="Q96" s="219">
        <v>0.0043839999999999999</v>
      </c>
      <c r="R96" s="219">
        <f>Q96*H96</f>
        <v>0.33196086400000002</v>
      </c>
      <c r="S96" s="219">
        <v>0</v>
      </c>
      <c r="T96" s="220">
        <f>S96*H96</f>
        <v>0</v>
      </c>
      <c r="AR96" s="221" t="s">
        <v>136</v>
      </c>
      <c r="AT96" s="221" t="s">
        <v>131</v>
      </c>
      <c r="AU96" s="221" t="s">
        <v>87</v>
      </c>
      <c r="AY96" s="16" t="s">
        <v>128</v>
      </c>
      <c r="BE96" s="222">
        <f>IF(N96="základní",J96,0)</f>
        <v>0</v>
      </c>
      <c r="BF96" s="222">
        <f>IF(N96="snížená",J96,0)</f>
        <v>0</v>
      </c>
      <c r="BG96" s="222">
        <f>IF(N96="zákl. přenesená",J96,0)</f>
        <v>0</v>
      </c>
      <c r="BH96" s="222">
        <f>IF(N96="sníž. přenesená",J96,0)</f>
        <v>0</v>
      </c>
      <c r="BI96" s="222">
        <f>IF(N96="nulová",J96,0)</f>
        <v>0</v>
      </c>
      <c r="BJ96" s="16" t="s">
        <v>85</v>
      </c>
      <c r="BK96" s="222">
        <f>ROUND(I96*H96,2)</f>
        <v>0</v>
      </c>
      <c r="BL96" s="16" t="s">
        <v>136</v>
      </c>
      <c r="BM96" s="221" t="s">
        <v>140</v>
      </c>
    </row>
    <row r="97" s="1" customFormat="1">
      <c r="B97" s="37"/>
      <c r="C97" s="38"/>
      <c r="D97" s="223" t="s">
        <v>141</v>
      </c>
      <c r="E97" s="38"/>
      <c r="F97" s="224" t="s">
        <v>142</v>
      </c>
      <c r="G97" s="38"/>
      <c r="H97" s="38"/>
      <c r="I97" s="134"/>
      <c r="J97" s="38"/>
      <c r="K97" s="38"/>
      <c r="L97" s="42"/>
      <c r="M97" s="225"/>
      <c r="N97" s="82"/>
      <c r="O97" s="82"/>
      <c r="P97" s="82"/>
      <c r="Q97" s="82"/>
      <c r="R97" s="82"/>
      <c r="S97" s="82"/>
      <c r="T97" s="83"/>
      <c r="AT97" s="16" t="s">
        <v>141</v>
      </c>
      <c r="AU97" s="16" t="s">
        <v>87</v>
      </c>
    </row>
    <row r="98" s="1" customFormat="1" ht="16.5" customHeight="1">
      <c r="B98" s="37"/>
      <c r="C98" s="210" t="s">
        <v>143</v>
      </c>
      <c r="D98" s="210" t="s">
        <v>131</v>
      </c>
      <c r="E98" s="211" t="s">
        <v>144</v>
      </c>
      <c r="F98" s="212" t="s">
        <v>145</v>
      </c>
      <c r="G98" s="213" t="s">
        <v>134</v>
      </c>
      <c r="H98" s="214">
        <v>75.721000000000004</v>
      </c>
      <c r="I98" s="215"/>
      <c r="J98" s="216">
        <f>ROUND(I98*H98,2)</f>
        <v>0</v>
      </c>
      <c r="K98" s="212" t="s">
        <v>135</v>
      </c>
      <c r="L98" s="42"/>
      <c r="M98" s="217" t="s">
        <v>19</v>
      </c>
      <c r="N98" s="218" t="s">
        <v>48</v>
      </c>
      <c r="O98" s="82"/>
      <c r="P98" s="219">
        <f>O98*H98</f>
        <v>0</v>
      </c>
      <c r="Q98" s="219">
        <v>0.0030000000000000001</v>
      </c>
      <c r="R98" s="219">
        <f>Q98*H98</f>
        <v>0.227163</v>
      </c>
      <c r="S98" s="219">
        <v>0</v>
      </c>
      <c r="T98" s="220">
        <f>S98*H98</f>
        <v>0</v>
      </c>
      <c r="AR98" s="221" t="s">
        <v>136</v>
      </c>
      <c r="AT98" s="221" t="s">
        <v>131</v>
      </c>
      <c r="AU98" s="221" t="s">
        <v>87</v>
      </c>
      <c r="AY98" s="16" t="s">
        <v>128</v>
      </c>
      <c r="BE98" s="222">
        <f>IF(N98="základní",J98,0)</f>
        <v>0</v>
      </c>
      <c r="BF98" s="222">
        <f>IF(N98="snížená",J98,0)</f>
        <v>0</v>
      </c>
      <c r="BG98" s="222">
        <f>IF(N98="zákl. přenesená",J98,0)</f>
        <v>0</v>
      </c>
      <c r="BH98" s="222">
        <f>IF(N98="sníž. přenesená",J98,0)</f>
        <v>0</v>
      </c>
      <c r="BI98" s="222">
        <f>IF(N98="nulová",J98,0)</f>
        <v>0</v>
      </c>
      <c r="BJ98" s="16" t="s">
        <v>85</v>
      </c>
      <c r="BK98" s="222">
        <f>ROUND(I98*H98,2)</f>
        <v>0</v>
      </c>
      <c r="BL98" s="16" t="s">
        <v>136</v>
      </c>
      <c r="BM98" s="221" t="s">
        <v>146</v>
      </c>
    </row>
    <row r="99" s="1" customFormat="1" ht="24" customHeight="1">
      <c r="B99" s="37"/>
      <c r="C99" s="210" t="s">
        <v>136</v>
      </c>
      <c r="D99" s="210" t="s">
        <v>131</v>
      </c>
      <c r="E99" s="211" t="s">
        <v>147</v>
      </c>
      <c r="F99" s="212" t="s">
        <v>148</v>
      </c>
      <c r="G99" s="213" t="s">
        <v>134</v>
      </c>
      <c r="H99" s="214">
        <v>75.721000000000004</v>
      </c>
      <c r="I99" s="215"/>
      <c r="J99" s="216">
        <f>ROUND(I99*H99,2)</f>
        <v>0</v>
      </c>
      <c r="K99" s="212" t="s">
        <v>135</v>
      </c>
      <c r="L99" s="42"/>
      <c r="M99" s="217" t="s">
        <v>19</v>
      </c>
      <c r="N99" s="218" t="s">
        <v>48</v>
      </c>
      <c r="O99" s="82"/>
      <c r="P99" s="219">
        <f>O99*H99</f>
        <v>0</v>
      </c>
      <c r="Q99" s="219">
        <v>0.026200000000000001</v>
      </c>
      <c r="R99" s="219">
        <f>Q99*H99</f>
        <v>1.9838902000000003</v>
      </c>
      <c r="S99" s="219">
        <v>0</v>
      </c>
      <c r="T99" s="220">
        <f>S99*H99</f>
        <v>0</v>
      </c>
      <c r="AR99" s="221" t="s">
        <v>136</v>
      </c>
      <c r="AT99" s="221" t="s">
        <v>131</v>
      </c>
      <c r="AU99" s="221" t="s">
        <v>87</v>
      </c>
      <c r="AY99" s="16" t="s">
        <v>128</v>
      </c>
      <c r="BE99" s="222">
        <f>IF(N99="základní",J99,0)</f>
        <v>0</v>
      </c>
      <c r="BF99" s="222">
        <f>IF(N99="snížená",J99,0)</f>
        <v>0</v>
      </c>
      <c r="BG99" s="222">
        <f>IF(N99="zákl. přenesená",J99,0)</f>
        <v>0</v>
      </c>
      <c r="BH99" s="222">
        <f>IF(N99="sníž. přenesená",J99,0)</f>
        <v>0</v>
      </c>
      <c r="BI99" s="222">
        <f>IF(N99="nulová",J99,0)</f>
        <v>0</v>
      </c>
      <c r="BJ99" s="16" t="s">
        <v>85</v>
      </c>
      <c r="BK99" s="222">
        <f>ROUND(I99*H99,2)</f>
        <v>0</v>
      </c>
      <c r="BL99" s="16" t="s">
        <v>136</v>
      </c>
      <c r="BM99" s="221" t="s">
        <v>149</v>
      </c>
    </row>
    <row r="100" s="1" customFormat="1">
      <c r="B100" s="37"/>
      <c r="C100" s="38"/>
      <c r="D100" s="223" t="s">
        <v>141</v>
      </c>
      <c r="E100" s="38"/>
      <c r="F100" s="224" t="s">
        <v>150</v>
      </c>
      <c r="G100" s="38"/>
      <c r="H100" s="38"/>
      <c r="I100" s="134"/>
      <c r="J100" s="38"/>
      <c r="K100" s="38"/>
      <c r="L100" s="42"/>
      <c r="M100" s="225"/>
      <c r="N100" s="82"/>
      <c r="O100" s="82"/>
      <c r="P100" s="82"/>
      <c r="Q100" s="82"/>
      <c r="R100" s="82"/>
      <c r="S100" s="82"/>
      <c r="T100" s="83"/>
      <c r="AT100" s="16" t="s">
        <v>141</v>
      </c>
      <c r="AU100" s="16" t="s">
        <v>87</v>
      </c>
    </row>
    <row r="101" s="12" customFormat="1">
      <c r="B101" s="226"/>
      <c r="C101" s="227"/>
      <c r="D101" s="223" t="s">
        <v>151</v>
      </c>
      <c r="E101" s="228" t="s">
        <v>19</v>
      </c>
      <c r="F101" s="229" t="s">
        <v>152</v>
      </c>
      <c r="G101" s="227"/>
      <c r="H101" s="230">
        <v>68.658000000000001</v>
      </c>
      <c r="I101" s="231"/>
      <c r="J101" s="227"/>
      <c r="K101" s="227"/>
      <c r="L101" s="232"/>
      <c r="M101" s="233"/>
      <c r="N101" s="234"/>
      <c r="O101" s="234"/>
      <c r="P101" s="234"/>
      <c r="Q101" s="234"/>
      <c r="R101" s="234"/>
      <c r="S101" s="234"/>
      <c r="T101" s="235"/>
      <c r="AT101" s="236" t="s">
        <v>151</v>
      </c>
      <c r="AU101" s="236" t="s">
        <v>87</v>
      </c>
      <c r="AV101" s="12" t="s">
        <v>87</v>
      </c>
      <c r="AW101" s="12" t="s">
        <v>36</v>
      </c>
      <c r="AX101" s="12" t="s">
        <v>77</v>
      </c>
      <c r="AY101" s="236" t="s">
        <v>128</v>
      </c>
    </row>
    <row r="102" s="12" customFormat="1">
      <c r="B102" s="226"/>
      <c r="C102" s="227"/>
      <c r="D102" s="223" t="s">
        <v>151</v>
      </c>
      <c r="E102" s="228" t="s">
        <v>19</v>
      </c>
      <c r="F102" s="229" t="s">
        <v>153</v>
      </c>
      <c r="G102" s="227"/>
      <c r="H102" s="230">
        <v>4.2000000000000002</v>
      </c>
      <c r="I102" s="231"/>
      <c r="J102" s="227"/>
      <c r="K102" s="227"/>
      <c r="L102" s="232"/>
      <c r="M102" s="233"/>
      <c r="N102" s="234"/>
      <c r="O102" s="234"/>
      <c r="P102" s="234"/>
      <c r="Q102" s="234"/>
      <c r="R102" s="234"/>
      <c r="S102" s="234"/>
      <c r="T102" s="235"/>
      <c r="AT102" s="236" t="s">
        <v>151</v>
      </c>
      <c r="AU102" s="236" t="s">
        <v>87</v>
      </c>
      <c r="AV102" s="12" t="s">
        <v>87</v>
      </c>
      <c r="AW102" s="12" t="s">
        <v>36</v>
      </c>
      <c r="AX102" s="12" t="s">
        <v>77</v>
      </c>
      <c r="AY102" s="236" t="s">
        <v>128</v>
      </c>
    </row>
    <row r="103" s="12" customFormat="1">
      <c r="B103" s="226"/>
      <c r="C103" s="227"/>
      <c r="D103" s="223" t="s">
        <v>151</v>
      </c>
      <c r="E103" s="228" t="s">
        <v>19</v>
      </c>
      <c r="F103" s="229" t="s">
        <v>154</v>
      </c>
      <c r="G103" s="227"/>
      <c r="H103" s="230">
        <v>2.863</v>
      </c>
      <c r="I103" s="231"/>
      <c r="J103" s="227"/>
      <c r="K103" s="227"/>
      <c r="L103" s="232"/>
      <c r="M103" s="233"/>
      <c r="N103" s="234"/>
      <c r="O103" s="234"/>
      <c r="P103" s="234"/>
      <c r="Q103" s="234"/>
      <c r="R103" s="234"/>
      <c r="S103" s="234"/>
      <c r="T103" s="235"/>
      <c r="AT103" s="236" t="s">
        <v>151</v>
      </c>
      <c r="AU103" s="236" t="s">
        <v>87</v>
      </c>
      <c r="AV103" s="12" t="s">
        <v>87</v>
      </c>
      <c r="AW103" s="12" t="s">
        <v>36</v>
      </c>
      <c r="AX103" s="12" t="s">
        <v>77</v>
      </c>
      <c r="AY103" s="236" t="s">
        <v>128</v>
      </c>
    </row>
    <row r="104" s="1" customFormat="1" ht="24" customHeight="1">
      <c r="B104" s="37"/>
      <c r="C104" s="210" t="s">
        <v>155</v>
      </c>
      <c r="D104" s="210" t="s">
        <v>131</v>
      </c>
      <c r="E104" s="211" t="s">
        <v>156</v>
      </c>
      <c r="F104" s="212" t="s">
        <v>157</v>
      </c>
      <c r="G104" s="213" t="s">
        <v>134</v>
      </c>
      <c r="H104" s="214">
        <v>32.773000000000003</v>
      </c>
      <c r="I104" s="215"/>
      <c r="J104" s="216">
        <f>ROUND(I104*H104,2)</f>
        <v>0</v>
      </c>
      <c r="K104" s="212" t="s">
        <v>135</v>
      </c>
      <c r="L104" s="42"/>
      <c r="M104" s="217" t="s">
        <v>19</v>
      </c>
      <c r="N104" s="218" t="s">
        <v>48</v>
      </c>
      <c r="O104" s="82"/>
      <c r="P104" s="219">
        <f>O104*H104</f>
        <v>0</v>
      </c>
      <c r="Q104" s="219">
        <v>0</v>
      </c>
      <c r="R104" s="219">
        <f>Q104*H104</f>
        <v>0</v>
      </c>
      <c r="S104" s="219">
        <v>0</v>
      </c>
      <c r="T104" s="220">
        <f>S104*H104</f>
        <v>0</v>
      </c>
      <c r="AR104" s="221" t="s">
        <v>136</v>
      </c>
      <c r="AT104" s="221" t="s">
        <v>131</v>
      </c>
      <c r="AU104" s="221" t="s">
        <v>87</v>
      </c>
      <c r="AY104" s="16" t="s">
        <v>128</v>
      </c>
      <c r="BE104" s="222">
        <f>IF(N104="základní",J104,0)</f>
        <v>0</v>
      </c>
      <c r="BF104" s="222">
        <f>IF(N104="snížená",J104,0)</f>
        <v>0</v>
      </c>
      <c r="BG104" s="222">
        <f>IF(N104="zákl. přenesená",J104,0)</f>
        <v>0</v>
      </c>
      <c r="BH104" s="222">
        <f>IF(N104="sníž. přenesená",J104,0)</f>
        <v>0</v>
      </c>
      <c r="BI104" s="222">
        <f>IF(N104="nulová",J104,0)</f>
        <v>0</v>
      </c>
      <c r="BJ104" s="16" t="s">
        <v>85</v>
      </c>
      <c r="BK104" s="222">
        <f>ROUND(I104*H104,2)</f>
        <v>0</v>
      </c>
      <c r="BL104" s="16" t="s">
        <v>136</v>
      </c>
      <c r="BM104" s="221" t="s">
        <v>158</v>
      </c>
    </row>
    <row r="105" s="1" customFormat="1">
      <c r="B105" s="37"/>
      <c r="C105" s="38"/>
      <c r="D105" s="223" t="s">
        <v>141</v>
      </c>
      <c r="E105" s="38"/>
      <c r="F105" s="224" t="s">
        <v>159</v>
      </c>
      <c r="G105" s="38"/>
      <c r="H105" s="38"/>
      <c r="I105" s="134"/>
      <c r="J105" s="38"/>
      <c r="K105" s="38"/>
      <c r="L105" s="42"/>
      <c r="M105" s="225"/>
      <c r="N105" s="82"/>
      <c r="O105" s="82"/>
      <c r="P105" s="82"/>
      <c r="Q105" s="82"/>
      <c r="R105" s="82"/>
      <c r="S105" s="82"/>
      <c r="T105" s="83"/>
      <c r="AT105" s="16" t="s">
        <v>141</v>
      </c>
      <c r="AU105" s="16" t="s">
        <v>87</v>
      </c>
    </row>
    <row r="106" s="12" customFormat="1">
      <c r="B106" s="226"/>
      <c r="C106" s="227"/>
      <c r="D106" s="223" t="s">
        <v>151</v>
      </c>
      <c r="E106" s="228" t="s">
        <v>19</v>
      </c>
      <c r="F106" s="229" t="s">
        <v>160</v>
      </c>
      <c r="G106" s="227"/>
      <c r="H106" s="230">
        <v>32.773000000000003</v>
      </c>
      <c r="I106" s="231"/>
      <c r="J106" s="227"/>
      <c r="K106" s="227"/>
      <c r="L106" s="232"/>
      <c r="M106" s="233"/>
      <c r="N106" s="234"/>
      <c r="O106" s="234"/>
      <c r="P106" s="234"/>
      <c r="Q106" s="234"/>
      <c r="R106" s="234"/>
      <c r="S106" s="234"/>
      <c r="T106" s="235"/>
      <c r="AT106" s="236" t="s">
        <v>151</v>
      </c>
      <c r="AU106" s="236" t="s">
        <v>87</v>
      </c>
      <c r="AV106" s="12" t="s">
        <v>87</v>
      </c>
      <c r="AW106" s="12" t="s">
        <v>36</v>
      </c>
      <c r="AX106" s="12" t="s">
        <v>77</v>
      </c>
      <c r="AY106" s="236" t="s">
        <v>128</v>
      </c>
    </row>
    <row r="107" s="1" customFormat="1" ht="24" customHeight="1">
      <c r="B107" s="37"/>
      <c r="C107" s="210" t="s">
        <v>161</v>
      </c>
      <c r="D107" s="210" t="s">
        <v>131</v>
      </c>
      <c r="E107" s="211" t="s">
        <v>162</v>
      </c>
      <c r="F107" s="212" t="s">
        <v>163</v>
      </c>
      <c r="G107" s="213" t="s">
        <v>164</v>
      </c>
      <c r="H107" s="214">
        <v>53.450000000000003</v>
      </c>
      <c r="I107" s="215"/>
      <c r="J107" s="216">
        <f>ROUND(I107*H107,2)</f>
        <v>0</v>
      </c>
      <c r="K107" s="212" t="s">
        <v>135</v>
      </c>
      <c r="L107" s="42"/>
      <c r="M107" s="217" t="s">
        <v>19</v>
      </c>
      <c r="N107" s="218" t="s">
        <v>48</v>
      </c>
      <c r="O107" s="82"/>
      <c r="P107" s="219">
        <f>O107*H107</f>
        <v>0</v>
      </c>
      <c r="Q107" s="219">
        <v>0</v>
      </c>
      <c r="R107" s="219">
        <f>Q107*H107</f>
        <v>0</v>
      </c>
      <c r="S107" s="219">
        <v>0</v>
      </c>
      <c r="T107" s="220">
        <f>S107*H107</f>
        <v>0</v>
      </c>
      <c r="AR107" s="221" t="s">
        <v>136</v>
      </c>
      <c r="AT107" s="221" t="s">
        <v>131</v>
      </c>
      <c r="AU107" s="221" t="s">
        <v>87</v>
      </c>
      <c r="AY107" s="16" t="s">
        <v>128</v>
      </c>
      <c r="BE107" s="222">
        <f>IF(N107="základní",J107,0)</f>
        <v>0</v>
      </c>
      <c r="BF107" s="222">
        <f>IF(N107="snížená",J107,0)</f>
        <v>0</v>
      </c>
      <c r="BG107" s="222">
        <f>IF(N107="zákl. přenesená",J107,0)</f>
        <v>0</v>
      </c>
      <c r="BH107" s="222">
        <f>IF(N107="sníž. přenesená",J107,0)</f>
        <v>0</v>
      </c>
      <c r="BI107" s="222">
        <f>IF(N107="nulová",J107,0)</f>
        <v>0</v>
      </c>
      <c r="BJ107" s="16" t="s">
        <v>85</v>
      </c>
      <c r="BK107" s="222">
        <f>ROUND(I107*H107,2)</f>
        <v>0</v>
      </c>
      <c r="BL107" s="16" t="s">
        <v>136</v>
      </c>
      <c r="BM107" s="221" t="s">
        <v>165</v>
      </c>
    </row>
    <row r="108" s="1" customFormat="1">
      <c r="B108" s="37"/>
      <c r="C108" s="38"/>
      <c r="D108" s="223" t="s">
        <v>141</v>
      </c>
      <c r="E108" s="38"/>
      <c r="F108" s="224" t="s">
        <v>166</v>
      </c>
      <c r="G108" s="38"/>
      <c r="H108" s="38"/>
      <c r="I108" s="134"/>
      <c r="J108" s="38"/>
      <c r="K108" s="38"/>
      <c r="L108" s="42"/>
      <c r="M108" s="225"/>
      <c r="N108" s="82"/>
      <c r="O108" s="82"/>
      <c r="P108" s="82"/>
      <c r="Q108" s="82"/>
      <c r="R108" s="82"/>
      <c r="S108" s="82"/>
      <c r="T108" s="83"/>
      <c r="AT108" s="16" t="s">
        <v>141</v>
      </c>
      <c r="AU108" s="16" t="s">
        <v>87</v>
      </c>
    </row>
    <row r="109" s="13" customFormat="1">
      <c r="B109" s="237"/>
      <c r="C109" s="238"/>
      <c r="D109" s="223" t="s">
        <v>151</v>
      </c>
      <c r="E109" s="239" t="s">
        <v>19</v>
      </c>
      <c r="F109" s="240" t="s">
        <v>167</v>
      </c>
      <c r="G109" s="238"/>
      <c r="H109" s="239" t="s">
        <v>19</v>
      </c>
      <c r="I109" s="241"/>
      <c r="J109" s="238"/>
      <c r="K109" s="238"/>
      <c r="L109" s="242"/>
      <c r="M109" s="243"/>
      <c r="N109" s="244"/>
      <c r="O109" s="244"/>
      <c r="P109" s="244"/>
      <c r="Q109" s="244"/>
      <c r="R109" s="244"/>
      <c r="S109" s="244"/>
      <c r="T109" s="245"/>
      <c r="AT109" s="246" t="s">
        <v>151</v>
      </c>
      <c r="AU109" s="246" t="s">
        <v>87</v>
      </c>
      <c r="AV109" s="13" t="s">
        <v>85</v>
      </c>
      <c r="AW109" s="13" t="s">
        <v>36</v>
      </c>
      <c r="AX109" s="13" t="s">
        <v>77</v>
      </c>
      <c r="AY109" s="246" t="s">
        <v>128</v>
      </c>
    </row>
    <row r="110" s="12" customFormat="1">
      <c r="B110" s="226"/>
      <c r="C110" s="227"/>
      <c r="D110" s="223" t="s">
        <v>151</v>
      </c>
      <c r="E110" s="228" t="s">
        <v>19</v>
      </c>
      <c r="F110" s="229" t="s">
        <v>168</v>
      </c>
      <c r="G110" s="227"/>
      <c r="H110" s="230">
        <v>53.450000000000003</v>
      </c>
      <c r="I110" s="231"/>
      <c r="J110" s="227"/>
      <c r="K110" s="227"/>
      <c r="L110" s="232"/>
      <c r="M110" s="233"/>
      <c r="N110" s="234"/>
      <c r="O110" s="234"/>
      <c r="P110" s="234"/>
      <c r="Q110" s="234"/>
      <c r="R110" s="234"/>
      <c r="S110" s="234"/>
      <c r="T110" s="235"/>
      <c r="AT110" s="236" t="s">
        <v>151</v>
      </c>
      <c r="AU110" s="236" t="s">
        <v>87</v>
      </c>
      <c r="AV110" s="12" t="s">
        <v>87</v>
      </c>
      <c r="AW110" s="12" t="s">
        <v>36</v>
      </c>
      <c r="AX110" s="12" t="s">
        <v>77</v>
      </c>
      <c r="AY110" s="236" t="s">
        <v>128</v>
      </c>
    </row>
    <row r="111" s="1" customFormat="1" ht="16.5" customHeight="1">
      <c r="B111" s="37"/>
      <c r="C111" s="247" t="s">
        <v>169</v>
      </c>
      <c r="D111" s="247" t="s">
        <v>170</v>
      </c>
      <c r="E111" s="248" t="s">
        <v>171</v>
      </c>
      <c r="F111" s="249" t="s">
        <v>172</v>
      </c>
      <c r="G111" s="250" t="s">
        <v>164</v>
      </c>
      <c r="H111" s="251">
        <v>56.122999999999998</v>
      </c>
      <c r="I111" s="252"/>
      <c r="J111" s="253">
        <f>ROUND(I111*H111,2)</f>
        <v>0</v>
      </c>
      <c r="K111" s="249" t="s">
        <v>135</v>
      </c>
      <c r="L111" s="254"/>
      <c r="M111" s="255" t="s">
        <v>19</v>
      </c>
      <c r="N111" s="256" t="s">
        <v>48</v>
      </c>
      <c r="O111" s="82"/>
      <c r="P111" s="219">
        <f>O111*H111</f>
        <v>0</v>
      </c>
      <c r="Q111" s="219">
        <v>3.0000000000000001E-05</v>
      </c>
      <c r="R111" s="219">
        <f>Q111*H111</f>
        <v>0.0016836900000000001</v>
      </c>
      <c r="S111" s="219">
        <v>0</v>
      </c>
      <c r="T111" s="220">
        <f>S111*H111</f>
        <v>0</v>
      </c>
      <c r="AR111" s="221" t="s">
        <v>173</v>
      </c>
      <c r="AT111" s="221" t="s">
        <v>170</v>
      </c>
      <c r="AU111" s="221" t="s">
        <v>87</v>
      </c>
      <c r="AY111" s="16" t="s">
        <v>128</v>
      </c>
      <c r="BE111" s="222">
        <f>IF(N111="základní",J111,0)</f>
        <v>0</v>
      </c>
      <c r="BF111" s="222">
        <f>IF(N111="snížená",J111,0)</f>
        <v>0</v>
      </c>
      <c r="BG111" s="222">
        <f>IF(N111="zákl. přenesená",J111,0)</f>
        <v>0</v>
      </c>
      <c r="BH111" s="222">
        <f>IF(N111="sníž. přenesená",J111,0)</f>
        <v>0</v>
      </c>
      <c r="BI111" s="222">
        <f>IF(N111="nulová",J111,0)</f>
        <v>0</v>
      </c>
      <c r="BJ111" s="16" t="s">
        <v>85</v>
      </c>
      <c r="BK111" s="222">
        <f>ROUND(I111*H111,2)</f>
        <v>0</v>
      </c>
      <c r="BL111" s="16" t="s">
        <v>136</v>
      </c>
      <c r="BM111" s="221" t="s">
        <v>174</v>
      </c>
    </row>
    <row r="112" s="12" customFormat="1">
      <c r="B112" s="226"/>
      <c r="C112" s="227"/>
      <c r="D112" s="223" t="s">
        <v>151</v>
      </c>
      <c r="E112" s="227"/>
      <c r="F112" s="229" t="s">
        <v>175</v>
      </c>
      <c r="G112" s="227"/>
      <c r="H112" s="230">
        <v>56.122999999999998</v>
      </c>
      <c r="I112" s="231"/>
      <c r="J112" s="227"/>
      <c r="K112" s="227"/>
      <c r="L112" s="232"/>
      <c r="M112" s="233"/>
      <c r="N112" s="234"/>
      <c r="O112" s="234"/>
      <c r="P112" s="234"/>
      <c r="Q112" s="234"/>
      <c r="R112" s="234"/>
      <c r="S112" s="234"/>
      <c r="T112" s="235"/>
      <c r="AT112" s="236" t="s">
        <v>151</v>
      </c>
      <c r="AU112" s="236" t="s">
        <v>87</v>
      </c>
      <c r="AV112" s="12" t="s">
        <v>87</v>
      </c>
      <c r="AW112" s="12" t="s">
        <v>4</v>
      </c>
      <c r="AX112" s="12" t="s">
        <v>85</v>
      </c>
      <c r="AY112" s="236" t="s">
        <v>128</v>
      </c>
    </row>
    <row r="113" s="11" customFormat="1" ht="22.8" customHeight="1">
      <c r="B113" s="194"/>
      <c r="C113" s="195"/>
      <c r="D113" s="196" t="s">
        <v>76</v>
      </c>
      <c r="E113" s="208" t="s">
        <v>176</v>
      </c>
      <c r="F113" s="208" t="s">
        <v>177</v>
      </c>
      <c r="G113" s="195"/>
      <c r="H113" s="195"/>
      <c r="I113" s="198"/>
      <c r="J113" s="209">
        <f>BK113</f>
        <v>0</v>
      </c>
      <c r="K113" s="195"/>
      <c r="L113" s="200"/>
      <c r="M113" s="201"/>
      <c r="N113" s="202"/>
      <c r="O113" s="202"/>
      <c r="P113" s="203">
        <f>SUM(P114:P120)</f>
        <v>0</v>
      </c>
      <c r="Q113" s="202"/>
      <c r="R113" s="203">
        <f>SUM(R114:R120)</f>
        <v>4.3275949945789991</v>
      </c>
      <c r="S113" s="202"/>
      <c r="T113" s="204">
        <f>SUM(T114:T120)</f>
        <v>0</v>
      </c>
      <c r="AR113" s="205" t="s">
        <v>85</v>
      </c>
      <c r="AT113" s="206" t="s">
        <v>76</v>
      </c>
      <c r="AU113" s="206" t="s">
        <v>85</v>
      </c>
      <c r="AY113" s="205" t="s">
        <v>128</v>
      </c>
      <c r="BK113" s="207">
        <f>SUM(BK114:BK120)</f>
        <v>0</v>
      </c>
    </row>
    <row r="114" s="1" customFormat="1" ht="16.5" customHeight="1">
      <c r="B114" s="37"/>
      <c r="C114" s="210" t="s">
        <v>173</v>
      </c>
      <c r="D114" s="210" t="s">
        <v>131</v>
      </c>
      <c r="E114" s="211" t="s">
        <v>178</v>
      </c>
      <c r="F114" s="212" t="s">
        <v>179</v>
      </c>
      <c r="G114" s="213" t="s">
        <v>180</v>
      </c>
      <c r="H114" s="214">
        <v>1.885</v>
      </c>
      <c r="I114" s="215"/>
      <c r="J114" s="216">
        <f>ROUND(I114*H114,2)</f>
        <v>0</v>
      </c>
      <c r="K114" s="212" t="s">
        <v>135</v>
      </c>
      <c r="L114" s="42"/>
      <c r="M114" s="217" t="s">
        <v>19</v>
      </c>
      <c r="N114" s="218" t="s">
        <v>48</v>
      </c>
      <c r="O114" s="82"/>
      <c r="P114" s="219">
        <f>O114*H114</f>
        <v>0</v>
      </c>
      <c r="Q114" s="219">
        <v>2.2563399999999998</v>
      </c>
      <c r="R114" s="219">
        <f>Q114*H114</f>
        <v>4.2532008999999995</v>
      </c>
      <c r="S114" s="219">
        <v>0</v>
      </c>
      <c r="T114" s="220">
        <f>S114*H114</f>
        <v>0</v>
      </c>
      <c r="AR114" s="221" t="s">
        <v>136</v>
      </c>
      <c r="AT114" s="221" t="s">
        <v>131</v>
      </c>
      <c r="AU114" s="221" t="s">
        <v>87</v>
      </c>
      <c r="AY114" s="16" t="s">
        <v>128</v>
      </c>
      <c r="BE114" s="222">
        <f>IF(N114="základní",J114,0)</f>
        <v>0</v>
      </c>
      <c r="BF114" s="222">
        <f>IF(N114="snížená",J114,0)</f>
        <v>0</v>
      </c>
      <c r="BG114" s="222">
        <f>IF(N114="zákl. přenesená",J114,0)</f>
        <v>0</v>
      </c>
      <c r="BH114" s="222">
        <f>IF(N114="sníž. přenesená",J114,0)</f>
        <v>0</v>
      </c>
      <c r="BI114" s="222">
        <f>IF(N114="nulová",J114,0)</f>
        <v>0</v>
      </c>
      <c r="BJ114" s="16" t="s">
        <v>85</v>
      </c>
      <c r="BK114" s="222">
        <f>ROUND(I114*H114,2)</f>
        <v>0</v>
      </c>
      <c r="BL114" s="16" t="s">
        <v>136</v>
      </c>
      <c r="BM114" s="221" t="s">
        <v>181</v>
      </c>
    </row>
    <row r="115" s="1" customFormat="1">
      <c r="B115" s="37"/>
      <c r="C115" s="38"/>
      <c r="D115" s="223" t="s">
        <v>141</v>
      </c>
      <c r="E115" s="38"/>
      <c r="F115" s="224" t="s">
        <v>182</v>
      </c>
      <c r="G115" s="38"/>
      <c r="H115" s="38"/>
      <c r="I115" s="134"/>
      <c r="J115" s="38"/>
      <c r="K115" s="38"/>
      <c r="L115" s="42"/>
      <c r="M115" s="225"/>
      <c r="N115" s="82"/>
      <c r="O115" s="82"/>
      <c r="P115" s="82"/>
      <c r="Q115" s="82"/>
      <c r="R115" s="82"/>
      <c r="S115" s="82"/>
      <c r="T115" s="83"/>
      <c r="AT115" s="16" t="s">
        <v>141</v>
      </c>
      <c r="AU115" s="16" t="s">
        <v>87</v>
      </c>
    </row>
    <row r="116" s="12" customFormat="1">
      <c r="B116" s="226"/>
      <c r="C116" s="227"/>
      <c r="D116" s="223" t="s">
        <v>151</v>
      </c>
      <c r="E116" s="228" t="s">
        <v>19</v>
      </c>
      <c r="F116" s="229" t="s">
        <v>183</v>
      </c>
      <c r="G116" s="227"/>
      <c r="H116" s="230">
        <v>1.885</v>
      </c>
      <c r="I116" s="231"/>
      <c r="J116" s="227"/>
      <c r="K116" s="227"/>
      <c r="L116" s="232"/>
      <c r="M116" s="233"/>
      <c r="N116" s="234"/>
      <c r="O116" s="234"/>
      <c r="P116" s="234"/>
      <c r="Q116" s="234"/>
      <c r="R116" s="234"/>
      <c r="S116" s="234"/>
      <c r="T116" s="235"/>
      <c r="AT116" s="236" t="s">
        <v>151</v>
      </c>
      <c r="AU116" s="236" t="s">
        <v>87</v>
      </c>
      <c r="AV116" s="12" t="s">
        <v>87</v>
      </c>
      <c r="AW116" s="12" t="s">
        <v>36</v>
      </c>
      <c r="AX116" s="12" t="s">
        <v>77</v>
      </c>
      <c r="AY116" s="236" t="s">
        <v>128</v>
      </c>
    </row>
    <row r="117" s="1" customFormat="1" ht="24" customHeight="1">
      <c r="B117" s="37"/>
      <c r="C117" s="210" t="s">
        <v>184</v>
      </c>
      <c r="D117" s="210" t="s">
        <v>131</v>
      </c>
      <c r="E117" s="211" t="s">
        <v>185</v>
      </c>
      <c r="F117" s="212" t="s">
        <v>186</v>
      </c>
      <c r="G117" s="213" t="s">
        <v>180</v>
      </c>
      <c r="H117" s="214">
        <v>1.885</v>
      </c>
      <c r="I117" s="215"/>
      <c r="J117" s="216">
        <f>ROUND(I117*H117,2)</f>
        <v>0</v>
      </c>
      <c r="K117" s="212" t="s">
        <v>135</v>
      </c>
      <c r="L117" s="42"/>
      <c r="M117" s="217" t="s">
        <v>19</v>
      </c>
      <c r="N117" s="218" t="s">
        <v>48</v>
      </c>
      <c r="O117" s="82"/>
      <c r="P117" s="219">
        <f>O117*H117</f>
        <v>0</v>
      </c>
      <c r="Q117" s="219">
        <v>0</v>
      </c>
      <c r="R117" s="219">
        <f>Q117*H117</f>
        <v>0</v>
      </c>
      <c r="S117" s="219">
        <v>0</v>
      </c>
      <c r="T117" s="220">
        <f>S117*H117</f>
        <v>0</v>
      </c>
      <c r="AR117" s="221" t="s">
        <v>136</v>
      </c>
      <c r="AT117" s="221" t="s">
        <v>131</v>
      </c>
      <c r="AU117" s="221" t="s">
        <v>87</v>
      </c>
      <c r="AY117" s="16" t="s">
        <v>128</v>
      </c>
      <c r="BE117" s="222">
        <f>IF(N117="základní",J117,0)</f>
        <v>0</v>
      </c>
      <c r="BF117" s="222">
        <f>IF(N117="snížená",J117,0)</f>
        <v>0</v>
      </c>
      <c r="BG117" s="222">
        <f>IF(N117="zákl. přenesená",J117,0)</f>
        <v>0</v>
      </c>
      <c r="BH117" s="222">
        <f>IF(N117="sníž. přenesená",J117,0)</f>
        <v>0</v>
      </c>
      <c r="BI117" s="222">
        <f>IF(N117="nulová",J117,0)</f>
        <v>0</v>
      </c>
      <c r="BJ117" s="16" t="s">
        <v>85</v>
      </c>
      <c r="BK117" s="222">
        <f>ROUND(I117*H117,2)</f>
        <v>0</v>
      </c>
      <c r="BL117" s="16" t="s">
        <v>136</v>
      </c>
      <c r="BM117" s="221" t="s">
        <v>187</v>
      </c>
    </row>
    <row r="118" s="1" customFormat="1">
      <c r="B118" s="37"/>
      <c r="C118" s="38"/>
      <c r="D118" s="223" t="s">
        <v>141</v>
      </c>
      <c r="E118" s="38"/>
      <c r="F118" s="224" t="s">
        <v>188</v>
      </c>
      <c r="G118" s="38"/>
      <c r="H118" s="38"/>
      <c r="I118" s="134"/>
      <c r="J118" s="38"/>
      <c r="K118" s="38"/>
      <c r="L118" s="42"/>
      <c r="M118" s="225"/>
      <c r="N118" s="82"/>
      <c r="O118" s="82"/>
      <c r="P118" s="82"/>
      <c r="Q118" s="82"/>
      <c r="R118" s="82"/>
      <c r="S118" s="82"/>
      <c r="T118" s="83"/>
      <c r="AT118" s="16" t="s">
        <v>141</v>
      </c>
      <c r="AU118" s="16" t="s">
        <v>87</v>
      </c>
    </row>
    <row r="119" s="1" customFormat="1" ht="16.5" customHeight="1">
      <c r="B119" s="37"/>
      <c r="C119" s="210" t="s">
        <v>189</v>
      </c>
      <c r="D119" s="210" t="s">
        <v>131</v>
      </c>
      <c r="E119" s="211" t="s">
        <v>190</v>
      </c>
      <c r="F119" s="212" t="s">
        <v>191</v>
      </c>
      <c r="G119" s="213" t="s">
        <v>192</v>
      </c>
      <c r="H119" s="214">
        <v>0.070000000000000007</v>
      </c>
      <c r="I119" s="215"/>
      <c r="J119" s="216">
        <f>ROUND(I119*H119,2)</f>
        <v>0</v>
      </c>
      <c r="K119" s="212" t="s">
        <v>135</v>
      </c>
      <c r="L119" s="42"/>
      <c r="M119" s="217" t="s">
        <v>19</v>
      </c>
      <c r="N119" s="218" t="s">
        <v>48</v>
      </c>
      <c r="O119" s="82"/>
      <c r="P119" s="219">
        <f>O119*H119</f>
        <v>0</v>
      </c>
      <c r="Q119" s="219">
        <v>1.0627727797</v>
      </c>
      <c r="R119" s="219">
        <f>Q119*H119</f>
        <v>0.074394094579000009</v>
      </c>
      <c r="S119" s="219">
        <v>0</v>
      </c>
      <c r="T119" s="220">
        <f>S119*H119</f>
        <v>0</v>
      </c>
      <c r="AR119" s="221" t="s">
        <v>136</v>
      </c>
      <c r="AT119" s="221" t="s">
        <v>131</v>
      </c>
      <c r="AU119" s="221" t="s">
        <v>87</v>
      </c>
      <c r="AY119" s="16" t="s">
        <v>128</v>
      </c>
      <c r="BE119" s="222">
        <f>IF(N119="základní",J119,0)</f>
        <v>0</v>
      </c>
      <c r="BF119" s="222">
        <f>IF(N119="snížená",J119,0)</f>
        <v>0</v>
      </c>
      <c r="BG119" s="222">
        <f>IF(N119="zákl. přenesená",J119,0)</f>
        <v>0</v>
      </c>
      <c r="BH119" s="222">
        <f>IF(N119="sníž. přenesená",J119,0)</f>
        <v>0</v>
      </c>
      <c r="BI119" s="222">
        <f>IF(N119="nulová",J119,0)</f>
        <v>0</v>
      </c>
      <c r="BJ119" s="16" t="s">
        <v>85</v>
      </c>
      <c r="BK119" s="222">
        <f>ROUND(I119*H119,2)</f>
        <v>0</v>
      </c>
      <c r="BL119" s="16" t="s">
        <v>136</v>
      </c>
      <c r="BM119" s="221" t="s">
        <v>193</v>
      </c>
    </row>
    <row r="120" s="12" customFormat="1">
      <c r="B120" s="226"/>
      <c r="C120" s="227"/>
      <c r="D120" s="223" t="s">
        <v>151</v>
      </c>
      <c r="E120" s="228" t="s">
        <v>19</v>
      </c>
      <c r="F120" s="229" t="s">
        <v>194</v>
      </c>
      <c r="G120" s="227"/>
      <c r="H120" s="230">
        <v>0.070000000000000007</v>
      </c>
      <c r="I120" s="231"/>
      <c r="J120" s="227"/>
      <c r="K120" s="227"/>
      <c r="L120" s="232"/>
      <c r="M120" s="233"/>
      <c r="N120" s="234"/>
      <c r="O120" s="234"/>
      <c r="P120" s="234"/>
      <c r="Q120" s="234"/>
      <c r="R120" s="234"/>
      <c r="S120" s="234"/>
      <c r="T120" s="235"/>
      <c r="AT120" s="236" t="s">
        <v>151</v>
      </c>
      <c r="AU120" s="236" t="s">
        <v>87</v>
      </c>
      <c r="AV120" s="12" t="s">
        <v>87</v>
      </c>
      <c r="AW120" s="12" t="s">
        <v>36</v>
      </c>
      <c r="AX120" s="12" t="s">
        <v>77</v>
      </c>
      <c r="AY120" s="236" t="s">
        <v>128</v>
      </c>
    </row>
    <row r="121" s="11" customFormat="1" ht="22.8" customHeight="1">
      <c r="B121" s="194"/>
      <c r="C121" s="195"/>
      <c r="D121" s="196" t="s">
        <v>76</v>
      </c>
      <c r="E121" s="208" t="s">
        <v>195</v>
      </c>
      <c r="F121" s="208" t="s">
        <v>196</v>
      </c>
      <c r="G121" s="195"/>
      <c r="H121" s="195"/>
      <c r="I121" s="198"/>
      <c r="J121" s="209">
        <f>BK121</f>
        <v>0</v>
      </c>
      <c r="K121" s="195"/>
      <c r="L121" s="200"/>
      <c r="M121" s="201"/>
      <c r="N121" s="202"/>
      <c r="O121" s="202"/>
      <c r="P121" s="203">
        <f>SUM(P122:P123)</f>
        <v>0</v>
      </c>
      <c r="Q121" s="202"/>
      <c r="R121" s="203">
        <f>SUM(R122:R123)</f>
        <v>0.004901</v>
      </c>
      <c r="S121" s="202"/>
      <c r="T121" s="204">
        <f>SUM(T122:T123)</f>
        <v>0</v>
      </c>
      <c r="AR121" s="205" t="s">
        <v>85</v>
      </c>
      <c r="AT121" s="206" t="s">
        <v>76</v>
      </c>
      <c r="AU121" s="206" t="s">
        <v>85</v>
      </c>
      <c r="AY121" s="205" t="s">
        <v>128</v>
      </c>
      <c r="BK121" s="207">
        <f>SUM(BK122:BK123)</f>
        <v>0</v>
      </c>
    </row>
    <row r="122" s="1" customFormat="1" ht="24" customHeight="1">
      <c r="B122" s="37"/>
      <c r="C122" s="210" t="s">
        <v>197</v>
      </c>
      <c r="D122" s="210" t="s">
        <v>131</v>
      </c>
      <c r="E122" s="211" t="s">
        <v>198</v>
      </c>
      <c r="F122" s="212" t="s">
        <v>199</v>
      </c>
      <c r="G122" s="213" t="s">
        <v>134</v>
      </c>
      <c r="H122" s="214">
        <v>37.700000000000003</v>
      </c>
      <c r="I122" s="215"/>
      <c r="J122" s="216">
        <f>ROUND(I122*H122,2)</f>
        <v>0</v>
      </c>
      <c r="K122" s="212" t="s">
        <v>135</v>
      </c>
      <c r="L122" s="42"/>
      <c r="M122" s="217" t="s">
        <v>19</v>
      </c>
      <c r="N122" s="218" t="s">
        <v>48</v>
      </c>
      <c r="O122" s="82"/>
      <c r="P122" s="219">
        <f>O122*H122</f>
        <v>0</v>
      </c>
      <c r="Q122" s="219">
        <v>0.00012999999999999999</v>
      </c>
      <c r="R122" s="219">
        <f>Q122*H122</f>
        <v>0.004901</v>
      </c>
      <c r="S122" s="219">
        <v>0</v>
      </c>
      <c r="T122" s="220">
        <f>S122*H122</f>
        <v>0</v>
      </c>
      <c r="AR122" s="221" t="s">
        <v>136</v>
      </c>
      <c r="AT122" s="221" t="s">
        <v>131</v>
      </c>
      <c r="AU122" s="221" t="s">
        <v>87</v>
      </c>
      <c r="AY122" s="16" t="s">
        <v>128</v>
      </c>
      <c r="BE122" s="222">
        <f>IF(N122="základní",J122,0)</f>
        <v>0</v>
      </c>
      <c r="BF122" s="222">
        <f>IF(N122="snížená",J122,0)</f>
        <v>0</v>
      </c>
      <c r="BG122" s="222">
        <f>IF(N122="zákl. přenesená",J122,0)</f>
        <v>0</v>
      </c>
      <c r="BH122" s="222">
        <f>IF(N122="sníž. přenesená",J122,0)</f>
        <v>0</v>
      </c>
      <c r="BI122" s="222">
        <f>IF(N122="nulová",J122,0)</f>
        <v>0</v>
      </c>
      <c r="BJ122" s="16" t="s">
        <v>85</v>
      </c>
      <c r="BK122" s="222">
        <f>ROUND(I122*H122,2)</f>
        <v>0</v>
      </c>
      <c r="BL122" s="16" t="s">
        <v>136</v>
      </c>
      <c r="BM122" s="221" t="s">
        <v>200</v>
      </c>
    </row>
    <row r="123" s="1" customFormat="1">
      <c r="B123" s="37"/>
      <c r="C123" s="38"/>
      <c r="D123" s="223" t="s">
        <v>141</v>
      </c>
      <c r="E123" s="38"/>
      <c r="F123" s="224" t="s">
        <v>201</v>
      </c>
      <c r="G123" s="38"/>
      <c r="H123" s="38"/>
      <c r="I123" s="134"/>
      <c r="J123" s="38"/>
      <c r="K123" s="38"/>
      <c r="L123" s="42"/>
      <c r="M123" s="225"/>
      <c r="N123" s="82"/>
      <c r="O123" s="82"/>
      <c r="P123" s="82"/>
      <c r="Q123" s="82"/>
      <c r="R123" s="82"/>
      <c r="S123" s="82"/>
      <c r="T123" s="83"/>
      <c r="AT123" s="16" t="s">
        <v>141</v>
      </c>
      <c r="AU123" s="16" t="s">
        <v>87</v>
      </c>
    </row>
    <row r="124" s="11" customFormat="1" ht="22.8" customHeight="1">
      <c r="B124" s="194"/>
      <c r="C124" s="195"/>
      <c r="D124" s="196" t="s">
        <v>76</v>
      </c>
      <c r="E124" s="208" t="s">
        <v>202</v>
      </c>
      <c r="F124" s="208" t="s">
        <v>203</v>
      </c>
      <c r="G124" s="195"/>
      <c r="H124" s="195"/>
      <c r="I124" s="198"/>
      <c r="J124" s="209">
        <f>BK124</f>
        <v>0</v>
      </c>
      <c r="K124" s="195"/>
      <c r="L124" s="200"/>
      <c r="M124" s="201"/>
      <c r="N124" s="202"/>
      <c r="O124" s="202"/>
      <c r="P124" s="203">
        <f>SUM(P125:P129)</f>
        <v>0</v>
      </c>
      <c r="Q124" s="202"/>
      <c r="R124" s="203">
        <f>SUM(R125:R129)</f>
        <v>0.24382714999999999</v>
      </c>
      <c r="S124" s="202"/>
      <c r="T124" s="204">
        <f>SUM(T125:T129)</f>
        <v>0</v>
      </c>
      <c r="AR124" s="205" t="s">
        <v>85</v>
      </c>
      <c r="AT124" s="206" t="s">
        <v>76</v>
      </c>
      <c r="AU124" s="206" t="s">
        <v>85</v>
      </c>
      <c r="AY124" s="205" t="s">
        <v>128</v>
      </c>
      <c r="BK124" s="207">
        <f>SUM(BK125:BK129)</f>
        <v>0</v>
      </c>
    </row>
    <row r="125" s="1" customFormat="1" ht="16.5" customHeight="1">
      <c r="B125" s="37"/>
      <c r="C125" s="210" t="s">
        <v>204</v>
      </c>
      <c r="D125" s="210" t="s">
        <v>131</v>
      </c>
      <c r="E125" s="211" t="s">
        <v>205</v>
      </c>
      <c r="F125" s="212" t="s">
        <v>206</v>
      </c>
      <c r="G125" s="213" t="s">
        <v>207</v>
      </c>
      <c r="H125" s="214">
        <v>1</v>
      </c>
      <c r="I125" s="215"/>
      <c r="J125" s="216">
        <f>ROUND(I125*H125,2)</f>
        <v>0</v>
      </c>
      <c r="K125" s="212" t="s">
        <v>135</v>
      </c>
      <c r="L125" s="42"/>
      <c r="M125" s="217" t="s">
        <v>19</v>
      </c>
      <c r="N125" s="218" t="s">
        <v>48</v>
      </c>
      <c r="O125" s="82"/>
      <c r="P125" s="219">
        <f>O125*H125</f>
        <v>0</v>
      </c>
      <c r="Q125" s="219">
        <v>0.217338</v>
      </c>
      <c r="R125" s="219">
        <f>Q125*H125</f>
        <v>0.217338</v>
      </c>
      <c r="S125" s="219">
        <v>0</v>
      </c>
      <c r="T125" s="220">
        <f>S125*H125</f>
        <v>0</v>
      </c>
      <c r="AR125" s="221" t="s">
        <v>136</v>
      </c>
      <c r="AT125" s="221" t="s">
        <v>131</v>
      </c>
      <c r="AU125" s="221" t="s">
        <v>87</v>
      </c>
      <c r="AY125" s="16" t="s">
        <v>128</v>
      </c>
      <c r="BE125" s="222">
        <f>IF(N125="základní",J125,0)</f>
        <v>0</v>
      </c>
      <c r="BF125" s="222">
        <f>IF(N125="snížená",J125,0)</f>
        <v>0</v>
      </c>
      <c r="BG125" s="222">
        <f>IF(N125="zákl. přenesená",J125,0)</f>
        <v>0</v>
      </c>
      <c r="BH125" s="222">
        <f>IF(N125="sníž. přenesená",J125,0)</f>
        <v>0</v>
      </c>
      <c r="BI125" s="222">
        <f>IF(N125="nulová",J125,0)</f>
        <v>0</v>
      </c>
      <c r="BJ125" s="16" t="s">
        <v>85</v>
      </c>
      <c r="BK125" s="222">
        <f>ROUND(I125*H125,2)</f>
        <v>0</v>
      </c>
      <c r="BL125" s="16" t="s">
        <v>136</v>
      </c>
      <c r="BM125" s="221" t="s">
        <v>208</v>
      </c>
    </row>
    <row r="126" s="1" customFormat="1">
      <c r="B126" s="37"/>
      <c r="C126" s="38"/>
      <c r="D126" s="223" t="s">
        <v>141</v>
      </c>
      <c r="E126" s="38"/>
      <c r="F126" s="224" t="s">
        <v>209</v>
      </c>
      <c r="G126" s="38"/>
      <c r="H126" s="38"/>
      <c r="I126" s="134"/>
      <c r="J126" s="38"/>
      <c r="K126" s="38"/>
      <c r="L126" s="42"/>
      <c r="M126" s="225"/>
      <c r="N126" s="82"/>
      <c r="O126" s="82"/>
      <c r="P126" s="82"/>
      <c r="Q126" s="82"/>
      <c r="R126" s="82"/>
      <c r="S126" s="82"/>
      <c r="T126" s="83"/>
      <c r="AT126" s="16" t="s">
        <v>141</v>
      </c>
      <c r="AU126" s="16" t="s">
        <v>87</v>
      </c>
    </row>
    <row r="127" s="1" customFormat="1" ht="24" customHeight="1">
      <c r="B127" s="37"/>
      <c r="C127" s="247" t="s">
        <v>210</v>
      </c>
      <c r="D127" s="247" t="s">
        <v>170</v>
      </c>
      <c r="E127" s="248" t="s">
        <v>211</v>
      </c>
      <c r="F127" s="249" t="s">
        <v>212</v>
      </c>
      <c r="G127" s="250" t="s">
        <v>207</v>
      </c>
      <c r="H127" s="251">
        <v>1</v>
      </c>
      <c r="I127" s="252"/>
      <c r="J127" s="253">
        <f>ROUND(I127*H127,2)</f>
        <v>0</v>
      </c>
      <c r="K127" s="249" t="s">
        <v>213</v>
      </c>
      <c r="L127" s="254"/>
      <c r="M127" s="255" t="s">
        <v>19</v>
      </c>
      <c r="N127" s="256" t="s">
        <v>48</v>
      </c>
      <c r="O127" s="82"/>
      <c r="P127" s="219">
        <f>O127*H127</f>
        <v>0</v>
      </c>
      <c r="Q127" s="219">
        <v>0.025000000000000001</v>
      </c>
      <c r="R127" s="219">
        <f>Q127*H127</f>
        <v>0.025000000000000001</v>
      </c>
      <c r="S127" s="219">
        <v>0</v>
      </c>
      <c r="T127" s="220">
        <f>S127*H127</f>
        <v>0</v>
      </c>
      <c r="AR127" s="221" t="s">
        <v>173</v>
      </c>
      <c r="AT127" s="221" t="s">
        <v>170</v>
      </c>
      <c r="AU127" s="221" t="s">
        <v>87</v>
      </c>
      <c r="AY127" s="16" t="s">
        <v>128</v>
      </c>
      <c r="BE127" s="222">
        <f>IF(N127="základní",J127,0)</f>
        <v>0</v>
      </c>
      <c r="BF127" s="222">
        <f>IF(N127="snížená",J127,0)</f>
        <v>0</v>
      </c>
      <c r="BG127" s="222">
        <f>IF(N127="zákl. přenesená",J127,0)</f>
        <v>0</v>
      </c>
      <c r="BH127" s="222">
        <f>IF(N127="sníž. přenesená",J127,0)</f>
        <v>0</v>
      </c>
      <c r="BI127" s="222">
        <f>IF(N127="nulová",J127,0)</f>
        <v>0</v>
      </c>
      <c r="BJ127" s="16" t="s">
        <v>85</v>
      </c>
      <c r="BK127" s="222">
        <f>ROUND(I127*H127,2)</f>
        <v>0</v>
      </c>
      <c r="BL127" s="16" t="s">
        <v>136</v>
      </c>
      <c r="BM127" s="221" t="s">
        <v>214</v>
      </c>
    </row>
    <row r="128" s="1" customFormat="1" ht="24" customHeight="1">
      <c r="B128" s="37"/>
      <c r="C128" s="210" t="s">
        <v>215</v>
      </c>
      <c r="D128" s="210" t="s">
        <v>131</v>
      </c>
      <c r="E128" s="211" t="s">
        <v>216</v>
      </c>
      <c r="F128" s="212" t="s">
        <v>217</v>
      </c>
      <c r="G128" s="213" t="s">
        <v>134</v>
      </c>
      <c r="H128" s="214">
        <v>37.700000000000003</v>
      </c>
      <c r="I128" s="215"/>
      <c r="J128" s="216">
        <f>ROUND(I128*H128,2)</f>
        <v>0</v>
      </c>
      <c r="K128" s="212" t="s">
        <v>135</v>
      </c>
      <c r="L128" s="42"/>
      <c r="M128" s="217" t="s">
        <v>19</v>
      </c>
      <c r="N128" s="218" t="s">
        <v>48</v>
      </c>
      <c r="O128" s="82"/>
      <c r="P128" s="219">
        <f>O128*H128</f>
        <v>0</v>
      </c>
      <c r="Q128" s="219">
        <v>3.9499999999999998E-05</v>
      </c>
      <c r="R128" s="219">
        <f>Q128*H128</f>
        <v>0.0014891500000000001</v>
      </c>
      <c r="S128" s="219">
        <v>0</v>
      </c>
      <c r="T128" s="220">
        <f>S128*H128</f>
        <v>0</v>
      </c>
      <c r="AR128" s="221" t="s">
        <v>136</v>
      </c>
      <c r="AT128" s="221" t="s">
        <v>131</v>
      </c>
      <c r="AU128" s="221" t="s">
        <v>87</v>
      </c>
      <c r="AY128" s="16" t="s">
        <v>128</v>
      </c>
      <c r="BE128" s="222">
        <f>IF(N128="základní",J128,0)</f>
        <v>0</v>
      </c>
      <c r="BF128" s="222">
        <f>IF(N128="snížená",J128,0)</f>
        <v>0</v>
      </c>
      <c r="BG128" s="222">
        <f>IF(N128="zákl. přenesená",J128,0)</f>
        <v>0</v>
      </c>
      <c r="BH128" s="222">
        <f>IF(N128="sníž. přenesená",J128,0)</f>
        <v>0</v>
      </c>
      <c r="BI128" s="222">
        <f>IF(N128="nulová",J128,0)</f>
        <v>0</v>
      </c>
      <c r="BJ128" s="16" t="s">
        <v>85</v>
      </c>
      <c r="BK128" s="222">
        <f>ROUND(I128*H128,2)</f>
        <v>0</v>
      </c>
      <c r="BL128" s="16" t="s">
        <v>136</v>
      </c>
      <c r="BM128" s="221" t="s">
        <v>218</v>
      </c>
    </row>
    <row r="129" s="1" customFormat="1">
      <c r="B129" s="37"/>
      <c r="C129" s="38"/>
      <c r="D129" s="223" t="s">
        <v>141</v>
      </c>
      <c r="E129" s="38"/>
      <c r="F129" s="224" t="s">
        <v>219</v>
      </c>
      <c r="G129" s="38"/>
      <c r="H129" s="38"/>
      <c r="I129" s="134"/>
      <c r="J129" s="38"/>
      <c r="K129" s="38"/>
      <c r="L129" s="42"/>
      <c r="M129" s="225"/>
      <c r="N129" s="82"/>
      <c r="O129" s="82"/>
      <c r="P129" s="82"/>
      <c r="Q129" s="82"/>
      <c r="R129" s="82"/>
      <c r="S129" s="82"/>
      <c r="T129" s="83"/>
      <c r="AT129" s="16" t="s">
        <v>141</v>
      </c>
      <c r="AU129" s="16" t="s">
        <v>87</v>
      </c>
    </row>
    <row r="130" s="11" customFormat="1" ht="22.8" customHeight="1">
      <c r="B130" s="194"/>
      <c r="C130" s="195"/>
      <c r="D130" s="196" t="s">
        <v>76</v>
      </c>
      <c r="E130" s="208" t="s">
        <v>220</v>
      </c>
      <c r="F130" s="208" t="s">
        <v>221</v>
      </c>
      <c r="G130" s="195"/>
      <c r="H130" s="195"/>
      <c r="I130" s="198"/>
      <c r="J130" s="209">
        <f>BK130</f>
        <v>0</v>
      </c>
      <c r="K130" s="195"/>
      <c r="L130" s="200"/>
      <c r="M130" s="201"/>
      <c r="N130" s="202"/>
      <c r="O130" s="202"/>
      <c r="P130" s="203">
        <f>SUM(P131:P146)</f>
        <v>0</v>
      </c>
      <c r="Q130" s="202"/>
      <c r="R130" s="203">
        <f>SUM(R131:R146)</f>
        <v>0</v>
      </c>
      <c r="S130" s="202"/>
      <c r="T130" s="204">
        <f>SUM(T131:T146)</f>
        <v>10.119630620000002</v>
      </c>
      <c r="AR130" s="205" t="s">
        <v>85</v>
      </c>
      <c r="AT130" s="206" t="s">
        <v>76</v>
      </c>
      <c r="AU130" s="206" t="s">
        <v>85</v>
      </c>
      <c r="AY130" s="205" t="s">
        <v>128</v>
      </c>
      <c r="BK130" s="207">
        <f>SUM(BK131:BK146)</f>
        <v>0</v>
      </c>
    </row>
    <row r="131" s="1" customFormat="1" ht="16.5" customHeight="1">
      <c r="B131" s="37"/>
      <c r="C131" s="210" t="s">
        <v>222</v>
      </c>
      <c r="D131" s="210" t="s">
        <v>131</v>
      </c>
      <c r="E131" s="211" t="s">
        <v>223</v>
      </c>
      <c r="F131" s="212" t="s">
        <v>224</v>
      </c>
      <c r="G131" s="213" t="s">
        <v>164</v>
      </c>
      <c r="H131" s="214">
        <v>44.100000000000001</v>
      </c>
      <c r="I131" s="215"/>
      <c r="J131" s="216">
        <f>ROUND(I131*H131,2)</f>
        <v>0</v>
      </c>
      <c r="K131" s="212" t="s">
        <v>135</v>
      </c>
      <c r="L131" s="42"/>
      <c r="M131" s="217" t="s">
        <v>19</v>
      </c>
      <c r="N131" s="218" t="s">
        <v>48</v>
      </c>
      <c r="O131" s="82"/>
      <c r="P131" s="219">
        <f>O131*H131</f>
        <v>0</v>
      </c>
      <c r="Q131" s="219">
        <v>0</v>
      </c>
      <c r="R131" s="219">
        <f>Q131*H131</f>
        <v>0</v>
      </c>
      <c r="S131" s="219">
        <v>0.01174</v>
      </c>
      <c r="T131" s="220">
        <f>S131*H131</f>
        <v>0.51773400000000003</v>
      </c>
      <c r="AR131" s="221" t="s">
        <v>136</v>
      </c>
      <c r="AT131" s="221" t="s">
        <v>131</v>
      </c>
      <c r="AU131" s="221" t="s">
        <v>87</v>
      </c>
      <c r="AY131" s="16" t="s">
        <v>128</v>
      </c>
      <c r="BE131" s="222">
        <f>IF(N131="základní",J131,0)</f>
        <v>0</v>
      </c>
      <c r="BF131" s="222">
        <f>IF(N131="snížená",J131,0)</f>
        <v>0</v>
      </c>
      <c r="BG131" s="222">
        <f>IF(N131="zákl. přenesená",J131,0)</f>
        <v>0</v>
      </c>
      <c r="BH131" s="222">
        <f>IF(N131="sníž. přenesená",J131,0)</f>
        <v>0</v>
      </c>
      <c r="BI131" s="222">
        <f>IF(N131="nulová",J131,0)</f>
        <v>0</v>
      </c>
      <c r="BJ131" s="16" t="s">
        <v>85</v>
      </c>
      <c r="BK131" s="222">
        <f>ROUND(I131*H131,2)</f>
        <v>0</v>
      </c>
      <c r="BL131" s="16" t="s">
        <v>136</v>
      </c>
      <c r="BM131" s="221" t="s">
        <v>225</v>
      </c>
    </row>
    <row r="132" s="12" customFormat="1">
      <c r="B132" s="226"/>
      <c r="C132" s="227"/>
      <c r="D132" s="223" t="s">
        <v>151</v>
      </c>
      <c r="E132" s="228" t="s">
        <v>19</v>
      </c>
      <c r="F132" s="229" t="s">
        <v>226</v>
      </c>
      <c r="G132" s="227"/>
      <c r="H132" s="230">
        <v>44.100000000000001</v>
      </c>
      <c r="I132" s="231"/>
      <c r="J132" s="227"/>
      <c r="K132" s="227"/>
      <c r="L132" s="232"/>
      <c r="M132" s="233"/>
      <c r="N132" s="234"/>
      <c r="O132" s="234"/>
      <c r="P132" s="234"/>
      <c r="Q132" s="234"/>
      <c r="R132" s="234"/>
      <c r="S132" s="234"/>
      <c r="T132" s="235"/>
      <c r="AT132" s="236" t="s">
        <v>151</v>
      </c>
      <c r="AU132" s="236" t="s">
        <v>87</v>
      </c>
      <c r="AV132" s="12" t="s">
        <v>87</v>
      </c>
      <c r="AW132" s="12" t="s">
        <v>36</v>
      </c>
      <c r="AX132" s="12" t="s">
        <v>77</v>
      </c>
      <c r="AY132" s="236" t="s">
        <v>128</v>
      </c>
    </row>
    <row r="133" s="1" customFormat="1" ht="16.5" customHeight="1">
      <c r="B133" s="37"/>
      <c r="C133" s="210" t="s">
        <v>8</v>
      </c>
      <c r="D133" s="210" t="s">
        <v>131</v>
      </c>
      <c r="E133" s="211" t="s">
        <v>227</v>
      </c>
      <c r="F133" s="212" t="s">
        <v>228</v>
      </c>
      <c r="G133" s="213" t="s">
        <v>134</v>
      </c>
      <c r="H133" s="214">
        <v>37.386000000000003</v>
      </c>
      <c r="I133" s="215"/>
      <c r="J133" s="216">
        <f>ROUND(I133*H133,2)</f>
        <v>0</v>
      </c>
      <c r="K133" s="212" t="s">
        <v>135</v>
      </c>
      <c r="L133" s="42"/>
      <c r="M133" s="217" t="s">
        <v>19</v>
      </c>
      <c r="N133" s="218" t="s">
        <v>48</v>
      </c>
      <c r="O133" s="82"/>
      <c r="P133" s="219">
        <f>O133*H133</f>
        <v>0</v>
      </c>
      <c r="Q133" s="219">
        <v>0</v>
      </c>
      <c r="R133" s="219">
        <f>Q133*H133</f>
        <v>0</v>
      </c>
      <c r="S133" s="219">
        <v>0.083169999999999994</v>
      </c>
      <c r="T133" s="220">
        <f>S133*H133</f>
        <v>3.1093936200000001</v>
      </c>
      <c r="AR133" s="221" t="s">
        <v>136</v>
      </c>
      <c r="AT133" s="221" t="s">
        <v>131</v>
      </c>
      <c r="AU133" s="221" t="s">
        <v>87</v>
      </c>
      <c r="AY133" s="16" t="s">
        <v>128</v>
      </c>
      <c r="BE133" s="222">
        <f>IF(N133="základní",J133,0)</f>
        <v>0</v>
      </c>
      <c r="BF133" s="222">
        <f>IF(N133="snížená",J133,0)</f>
        <v>0</v>
      </c>
      <c r="BG133" s="222">
        <f>IF(N133="zákl. přenesená",J133,0)</f>
        <v>0</v>
      </c>
      <c r="BH133" s="222">
        <f>IF(N133="sníž. přenesená",J133,0)</f>
        <v>0</v>
      </c>
      <c r="BI133" s="222">
        <f>IF(N133="nulová",J133,0)</f>
        <v>0</v>
      </c>
      <c r="BJ133" s="16" t="s">
        <v>85</v>
      </c>
      <c r="BK133" s="222">
        <f>ROUND(I133*H133,2)</f>
        <v>0</v>
      </c>
      <c r="BL133" s="16" t="s">
        <v>136</v>
      </c>
      <c r="BM133" s="221" t="s">
        <v>229</v>
      </c>
    </row>
    <row r="134" s="12" customFormat="1">
      <c r="B134" s="226"/>
      <c r="C134" s="227"/>
      <c r="D134" s="223" t="s">
        <v>151</v>
      </c>
      <c r="E134" s="228" t="s">
        <v>19</v>
      </c>
      <c r="F134" s="229" t="s">
        <v>230</v>
      </c>
      <c r="G134" s="227"/>
      <c r="H134" s="230">
        <v>37.055999999999997</v>
      </c>
      <c r="I134" s="231"/>
      <c r="J134" s="227"/>
      <c r="K134" s="227"/>
      <c r="L134" s="232"/>
      <c r="M134" s="233"/>
      <c r="N134" s="234"/>
      <c r="O134" s="234"/>
      <c r="P134" s="234"/>
      <c r="Q134" s="234"/>
      <c r="R134" s="234"/>
      <c r="S134" s="234"/>
      <c r="T134" s="235"/>
      <c r="AT134" s="236" t="s">
        <v>151</v>
      </c>
      <c r="AU134" s="236" t="s">
        <v>87</v>
      </c>
      <c r="AV134" s="12" t="s">
        <v>87</v>
      </c>
      <c r="AW134" s="12" t="s">
        <v>36</v>
      </c>
      <c r="AX134" s="12" t="s">
        <v>77</v>
      </c>
      <c r="AY134" s="236" t="s">
        <v>128</v>
      </c>
    </row>
    <row r="135" s="12" customFormat="1">
      <c r="B135" s="226"/>
      <c r="C135" s="227"/>
      <c r="D135" s="223" t="s">
        <v>151</v>
      </c>
      <c r="E135" s="228" t="s">
        <v>19</v>
      </c>
      <c r="F135" s="229" t="s">
        <v>231</v>
      </c>
      <c r="G135" s="227"/>
      <c r="H135" s="230">
        <v>0.33000000000000002</v>
      </c>
      <c r="I135" s="231"/>
      <c r="J135" s="227"/>
      <c r="K135" s="227"/>
      <c r="L135" s="232"/>
      <c r="M135" s="233"/>
      <c r="N135" s="234"/>
      <c r="O135" s="234"/>
      <c r="P135" s="234"/>
      <c r="Q135" s="234"/>
      <c r="R135" s="234"/>
      <c r="S135" s="234"/>
      <c r="T135" s="235"/>
      <c r="AT135" s="236" t="s">
        <v>151</v>
      </c>
      <c r="AU135" s="236" t="s">
        <v>87</v>
      </c>
      <c r="AV135" s="12" t="s">
        <v>87</v>
      </c>
      <c r="AW135" s="12" t="s">
        <v>36</v>
      </c>
      <c r="AX135" s="12" t="s">
        <v>77</v>
      </c>
      <c r="AY135" s="236" t="s">
        <v>128</v>
      </c>
    </row>
    <row r="136" s="1" customFormat="1" ht="16.5" customHeight="1">
      <c r="B136" s="37"/>
      <c r="C136" s="210" t="s">
        <v>232</v>
      </c>
      <c r="D136" s="210" t="s">
        <v>131</v>
      </c>
      <c r="E136" s="211" t="s">
        <v>233</v>
      </c>
      <c r="F136" s="212" t="s">
        <v>234</v>
      </c>
      <c r="G136" s="213" t="s">
        <v>180</v>
      </c>
      <c r="H136" s="214">
        <v>2.056</v>
      </c>
      <c r="I136" s="215"/>
      <c r="J136" s="216">
        <f>ROUND(I136*H136,2)</f>
        <v>0</v>
      </c>
      <c r="K136" s="212" t="s">
        <v>135</v>
      </c>
      <c r="L136" s="42"/>
      <c r="M136" s="217" t="s">
        <v>19</v>
      </c>
      <c r="N136" s="218" t="s">
        <v>48</v>
      </c>
      <c r="O136" s="82"/>
      <c r="P136" s="219">
        <f>O136*H136</f>
        <v>0</v>
      </c>
      <c r="Q136" s="219">
        <v>0</v>
      </c>
      <c r="R136" s="219">
        <f>Q136*H136</f>
        <v>0</v>
      </c>
      <c r="S136" s="219">
        <v>2.2000000000000002</v>
      </c>
      <c r="T136" s="220">
        <f>S136*H136</f>
        <v>4.5232000000000001</v>
      </c>
      <c r="AR136" s="221" t="s">
        <v>136</v>
      </c>
      <c r="AT136" s="221" t="s">
        <v>131</v>
      </c>
      <c r="AU136" s="221" t="s">
        <v>87</v>
      </c>
      <c r="AY136" s="16" t="s">
        <v>128</v>
      </c>
      <c r="BE136" s="222">
        <f>IF(N136="základní",J136,0)</f>
        <v>0</v>
      </c>
      <c r="BF136" s="222">
        <f>IF(N136="snížená",J136,0)</f>
        <v>0</v>
      </c>
      <c r="BG136" s="222">
        <f>IF(N136="zákl. přenesená",J136,0)</f>
        <v>0</v>
      </c>
      <c r="BH136" s="222">
        <f>IF(N136="sníž. přenesená",J136,0)</f>
        <v>0</v>
      </c>
      <c r="BI136" s="222">
        <f>IF(N136="nulová",J136,0)</f>
        <v>0</v>
      </c>
      <c r="BJ136" s="16" t="s">
        <v>85</v>
      </c>
      <c r="BK136" s="222">
        <f>ROUND(I136*H136,2)</f>
        <v>0</v>
      </c>
      <c r="BL136" s="16" t="s">
        <v>136</v>
      </c>
      <c r="BM136" s="221" t="s">
        <v>235</v>
      </c>
    </row>
    <row r="137" s="12" customFormat="1">
      <c r="B137" s="226"/>
      <c r="C137" s="227"/>
      <c r="D137" s="223" t="s">
        <v>151</v>
      </c>
      <c r="E137" s="228" t="s">
        <v>19</v>
      </c>
      <c r="F137" s="229" t="s">
        <v>236</v>
      </c>
      <c r="G137" s="227"/>
      <c r="H137" s="230">
        <v>2.056</v>
      </c>
      <c r="I137" s="231"/>
      <c r="J137" s="227"/>
      <c r="K137" s="227"/>
      <c r="L137" s="232"/>
      <c r="M137" s="233"/>
      <c r="N137" s="234"/>
      <c r="O137" s="234"/>
      <c r="P137" s="234"/>
      <c r="Q137" s="234"/>
      <c r="R137" s="234"/>
      <c r="S137" s="234"/>
      <c r="T137" s="235"/>
      <c r="AT137" s="236" t="s">
        <v>151</v>
      </c>
      <c r="AU137" s="236" t="s">
        <v>87</v>
      </c>
      <c r="AV137" s="12" t="s">
        <v>87</v>
      </c>
      <c r="AW137" s="12" t="s">
        <v>36</v>
      </c>
      <c r="AX137" s="12" t="s">
        <v>77</v>
      </c>
      <c r="AY137" s="236" t="s">
        <v>128</v>
      </c>
    </row>
    <row r="138" s="1" customFormat="1" ht="16.5" customHeight="1">
      <c r="B138" s="37"/>
      <c r="C138" s="210" t="s">
        <v>237</v>
      </c>
      <c r="D138" s="210" t="s">
        <v>131</v>
      </c>
      <c r="E138" s="211" t="s">
        <v>238</v>
      </c>
      <c r="F138" s="212" t="s">
        <v>239</v>
      </c>
      <c r="G138" s="213" t="s">
        <v>180</v>
      </c>
      <c r="H138" s="214">
        <v>2.056</v>
      </c>
      <c r="I138" s="215"/>
      <c r="J138" s="216">
        <f>ROUND(I138*H138,2)</f>
        <v>0</v>
      </c>
      <c r="K138" s="212" t="s">
        <v>135</v>
      </c>
      <c r="L138" s="42"/>
      <c r="M138" s="217" t="s">
        <v>19</v>
      </c>
      <c r="N138" s="218" t="s">
        <v>48</v>
      </c>
      <c r="O138" s="82"/>
      <c r="P138" s="219">
        <f>O138*H138</f>
        <v>0</v>
      </c>
      <c r="Q138" s="219">
        <v>0</v>
      </c>
      <c r="R138" s="219">
        <f>Q138*H138</f>
        <v>0</v>
      </c>
      <c r="S138" s="219">
        <v>0.043999999999999997</v>
      </c>
      <c r="T138" s="220">
        <f>S138*H138</f>
        <v>0.090464000000000003</v>
      </c>
      <c r="AR138" s="221" t="s">
        <v>136</v>
      </c>
      <c r="AT138" s="221" t="s">
        <v>131</v>
      </c>
      <c r="AU138" s="221" t="s">
        <v>87</v>
      </c>
      <c r="AY138" s="16" t="s">
        <v>128</v>
      </c>
      <c r="BE138" s="222">
        <f>IF(N138="základní",J138,0)</f>
        <v>0</v>
      </c>
      <c r="BF138" s="222">
        <f>IF(N138="snížená",J138,0)</f>
        <v>0</v>
      </c>
      <c r="BG138" s="222">
        <f>IF(N138="zákl. přenesená",J138,0)</f>
        <v>0</v>
      </c>
      <c r="BH138" s="222">
        <f>IF(N138="sníž. přenesená",J138,0)</f>
        <v>0</v>
      </c>
      <c r="BI138" s="222">
        <f>IF(N138="nulová",J138,0)</f>
        <v>0</v>
      </c>
      <c r="BJ138" s="16" t="s">
        <v>85</v>
      </c>
      <c r="BK138" s="222">
        <f>ROUND(I138*H138,2)</f>
        <v>0</v>
      </c>
      <c r="BL138" s="16" t="s">
        <v>136</v>
      </c>
      <c r="BM138" s="221" t="s">
        <v>240</v>
      </c>
    </row>
    <row r="139" s="1" customFormat="1" ht="16.5" customHeight="1">
      <c r="B139" s="37"/>
      <c r="C139" s="210" t="s">
        <v>241</v>
      </c>
      <c r="D139" s="210" t="s">
        <v>131</v>
      </c>
      <c r="E139" s="211" t="s">
        <v>242</v>
      </c>
      <c r="F139" s="212" t="s">
        <v>243</v>
      </c>
      <c r="G139" s="213" t="s">
        <v>207</v>
      </c>
      <c r="H139" s="214">
        <v>1</v>
      </c>
      <c r="I139" s="215"/>
      <c r="J139" s="216">
        <f>ROUND(I139*H139,2)</f>
        <v>0</v>
      </c>
      <c r="K139" s="212" t="s">
        <v>135</v>
      </c>
      <c r="L139" s="42"/>
      <c r="M139" s="217" t="s">
        <v>19</v>
      </c>
      <c r="N139" s="218" t="s">
        <v>48</v>
      </c>
      <c r="O139" s="82"/>
      <c r="P139" s="219">
        <f>O139*H139</f>
        <v>0</v>
      </c>
      <c r="Q139" s="219">
        <v>0</v>
      </c>
      <c r="R139" s="219">
        <f>Q139*H139</f>
        <v>0</v>
      </c>
      <c r="S139" s="219">
        <v>0.050000000000000003</v>
      </c>
      <c r="T139" s="220">
        <f>S139*H139</f>
        <v>0.050000000000000003</v>
      </c>
      <c r="AR139" s="221" t="s">
        <v>136</v>
      </c>
      <c r="AT139" s="221" t="s">
        <v>131</v>
      </c>
      <c r="AU139" s="221" t="s">
        <v>87</v>
      </c>
      <c r="AY139" s="16" t="s">
        <v>128</v>
      </c>
      <c r="BE139" s="222">
        <f>IF(N139="základní",J139,0)</f>
        <v>0</v>
      </c>
      <c r="BF139" s="222">
        <f>IF(N139="snížená",J139,0)</f>
        <v>0</v>
      </c>
      <c r="BG139" s="222">
        <f>IF(N139="zákl. přenesená",J139,0)</f>
        <v>0</v>
      </c>
      <c r="BH139" s="222">
        <f>IF(N139="sníž. přenesená",J139,0)</f>
        <v>0</v>
      </c>
      <c r="BI139" s="222">
        <f>IF(N139="nulová",J139,0)</f>
        <v>0</v>
      </c>
      <c r="BJ139" s="16" t="s">
        <v>85</v>
      </c>
      <c r="BK139" s="222">
        <f>ROUND(I139*H139,2)</f>
        <v>0</v>
      </c>
      <c r="BL139" s="16" t="s">
        <v>136</v>
      </c>
      <c r="BM139" s="221" t="s">
        <v>244</v>
      </c>
    </row>
    <row r="140" s="1" customFormat="1" ht="16.5" customHeight="1">
      <c r="B140" s="37"/>
      <c r="C140" s="210" t="s">
        <v>245</v>
      </c>
      <c r="D140" s="210" t="s">
        <v>131</v>
      </c>
      <c r="E140" s="211" t="s">
        <v>246</v>
      </c>
      <c r="F140" s="212" t="s">
        <v>247</v>
      </c>
      <c r="G140" s="213" t="s">
        <v>134</v>
      </c>
      <c r="H140" s="214">
        <v>4.0250000000000004</v>
      </c>
      <c r="I140" s="215"/>
      <c r="J140" s="216">
        <f>ROUND(I140*H140,2)</f>
        <v>0</v>
      </c>
      <c r="K140" s="212" t="s">
        <v>135</v>
      </c>
      <c r="L140" s="42"/>
      <c r="M140" s="217" t="s">
        <v>19</v>
      </c>
      <c r="N140" s="218" t="s">
        <v>48</v>
      </c>
      <c r="O140" s="82"/>
      <c r="P140" s="219">
        <f>O140*H140</f>
        <v>0</v>
      </c>
      <c r="Q140" s="219">
        <v>0</v>
      </c>
      <c r="R140" s="219">
        <f>Q140*H140</f>
        <v>0</v>
      </c>
      <c r="S140" s="219">
        <v>0.02</v>
      </c>
      <c r="T140" s="220">
        <f>S140*H140</f>
        <v>0.080500000000000002</v>
      </c>
      <c r="AR140" s="221" t="s">
        <v>136</v>
      </c>
      <c r="AT140" s="221" t="s">
        <v>131</v>
      </c>
      <c r="AU140" s="221" t="s">
        <v>87</v>
      </c>
      <c r="AY140" s="16" t="s">
        <v>128</v>
      </c>
      <c r="BE140" s="222">
        <f>IF(N140="základní",J140,0)</f>
        <v>0</v>
      </c>
      <c r="BF140" s="222">
        <f>IF(N140="snížená",J140,0)</f>
        <v>0</v>
      </c>
      <c r="BG140" s="222">
        <f>IF(N140="zákl. přenesená",J140,0)</f>
        <v>0</v>
      </c>
      <c r="BH140" s="222">
        <f>IF(N140="sníž. přenesená",J140,0)</f>
        <v>0</v>
      </c>
      <c r="BI140" s="222">
        <f>IF(N140="nulová",J140,0)</f>
        <v>0</v>
      </c>
      <c r="BJ140" s="16" t="s">
        <v>85</v>
      </c>
      <c r="BK140" s="222">
        <f>ROUND(I140*H140,2)</f>
        <v>0</v>
      </c>
      <c r="BL140" s="16" t="s">
        <v>136</v>
      </c>
      <c r="BM140" s="221" t="s">
        <v>248</v>
      </c>
    </row>
    <row r="141" s="12" customFormat="1">
      <c r="B141" s="226"/>
      <c r="C141" s="227"/>
      <c r="D141" s="223" t="s">
        <v>151</v>
      </c>
      <c r="E141" s="228" t="s">
        <v>19</v>
      </c>
      <c r="F141" s="229" t="s">
        <v>249</v>
      </c>
      <c r="G141" s="227"/>
      <c r="H141" s="230">
        <v>4.0250000000000004</v>
      </c>
      <c r="I141" s="231"/>
      <c r="J141" s="227"/>
      <c r="K141" s="227"/>
      <c r="L141" s="232"/>
      <c r="M141" s="233"/>
      <c r="N141" s="234"/>
      <c r="O141" s="234"/>
      <c r="P141" s="234"/>
      <c r="Q141" s="234"/>
      <c r="R141" s="234"/>
      <c r="S141" s="234"/>
      <c r="T141" s="235"/>
      <c r="AT141" s="236" t="s">
        <v>151</v>
      </c>
      <c r="AU141" s="236" t="s">
        <v>87</v>
      </c>
      <c r="AV141" s="12" t="s">
        <v>87</v>
      </c>
      <c r="AW141" s="12" t="s">
        <v>36</v>
      </c>
      <c r="AX141" s="12" t="s">
        <v>77</v>
      </c>
      <c r="AY141" s="236" t="s">
        <v>128</v>
      </c>
    </row>
    <row r="142" s="1" customFormat="1" ht="24" customHeight="1">
      <c r="B142" s="37"/>
      <c r="C142" s="210" t="s">
        <v>250</v>
      </c>
      <c r="D142" s="210" t="s">
        <v>131</v>
      </c>
      <c r="E142" s="211" t="s">
        <v>251</v>
      </c>
      <c r="F142" s="212" t="s">
        <v>252</v>
      </c>
      <c r="G142" s="213" t="s">
        <v>134</v>
      </c>
      <c r="H142" s="214">
        <v>3.7130000000000001</v>
      </c>
      <c r="I142" s="215"/>
      <c r="J142" s="216">
        <f>ROUND(I142*H142,2)</f>
        <v>0</v>
      </c>
      <c r="K142" s="212" t="s">
        <v>135</v>
      </c>
      <c r="L142" s="42"/>
      <c r="M142" s="217" t="s">
        <v>19</v>
      </c>
      <c r="N142" s="218" t="s">
        <v>48</v>
      </c>
      <c r="O142" s="82"/>
      <c r="P142" s="219">
        <f>O142*H142</f>
        <v>0</v>
      </c>
      <c r="Q142" s="219">
        <v>0</v>
      </c>
      <c r="R142" s="219">
        <f>Q142*H142</f>
        <v>0</v>
      </c>
      <c r="S142" s="219">
        <v>0.063</v>
      </c>
      <c r="T142" s="220">
        <f>S142*H142</f>
        <v>0.23391900000000002</v>
      </c>
      <c r="AR142" s="221" t="s">
        <v>136</v>
      </c>
      <c r="AT142" s="221" t="s">
        <v>131</v>
      </c>
      <c r="AU142" s="221" t="s">
        <v>87</v>
      </c>
      <c r="AY142" s="16" t="s">
        <v>128</v>
      </c>
      <c r="BE142" s="222">
        <f>IF(N142="základní",J142,0)</f>
        <v>0</v>
      </c>
      <c r="BF142" s="222">
        <f>IF(N142="snížená",J142,0)</f>
        <v>0</v>
      </c>
      <c r="BG142" s="222">
        <f>IF(N142="zákl. přenesená",J142,0)</f>
        <v>0</v>
      </c>
      <c r="BH142" s="222">
        <f>IF(N142="sníž. přenesená",J142,0)</f>
        <v>0</v>
      </c>
      <c r="BI142" s="222">
        <f>IF(N142="nulová",J142,0)</f>
        <v>0</v>
      </c>
      <c r="BJ142" s="16" t="s">
        <v>85</v>
      </c>
      <c r="BK142" s="222">
        <f>ROUND(I142*H142,2)</f>
        <v>0</v>
      </c>
      <c r="BL142" s="16" t="s">
        <v>136</v>
      </c>
      <c r="BM142" s="221" t="s">
        <v>253</v>
      </c>
    </row>
    <row r="143" s="1" customFormat="1">
      <c r="B143" s="37"/>
      <c r="C143" s="38"/>
      <c r="D143" s="223" t="s">
        <v>141</v>
      </c>
      <c r="E143" s="38"/>
      <c r="F143" s="224" t="s">
        <v>254</v>
      </c>
      <c r="G143" s="38"/>
      <c r="H143" s="38"/>
      <c r="I143" s="134"/>
      <c r="J143" s="38"/>
      <c r="K143" s="38"/>
      <c r="L143" s="42"/>
      <c r="M143" s="225"/>
      <c r="N143" s="82"/>
      <c r="O143" s="82"/>
      <c r="P143" s="82"/>
      <c r="Q143" s="82"/>
      <c r="R143" s="82"/>
      <c r="S143" s="82"/>
      <c r="T143" s="83"/>
      <c r="AT143" s="16" t="s">
        <v>141</v>
      </c>
      <c r="AU143" s="16" t="s">
        <v>87</v>
      </c>
    </row>
    <row r="144" s="12" customFormat="1">
      <c r="B144" s="226"/>
      <c r="C144" s="227"/>
      <c r="D144" s="223" t="s">
        <v>151</v>
      </c>
      <c r="E144" s="228" t="s">
        <v>19</v>
      </c>
      <c r="F144" s="229" t="s">
        <v>255</v>
      </c>
      <c r="G144" s="227"/>
      <c r="H144" s="230">
        <v>3.7130000000000001</v>
      </c>
      <c r="I144" s="231"/>
      <c r="J144" s="227"/>
      <c r="K144" s="227"/>
      <c r="L144" s="232"/>
      <c r="M144" s="233"/>
      <c r="N144" s="234"/>
      <c r="O144" s="234"/>
      <c r="P144" s="234"/>
      <c r="Q144" s="234"/>
      <c r="R144" s="234"/>
      <c r="S144" s="234"/>
      <c r="T144" s="235"/>
      <c r="AT144" s="236" t="s">
        <v>151</v>
      </c>
      <c r="AU144" s="236" t="s">
        <v>87</v>
      </c>
      <c r="AV144" s="12" t="s">
        <v>87</v>
      </c>
      <c r="AW144" s="12" t="s">
        <v>36</v>
      </c>
      <c r="AX144" s="12" t="s">
        <v>77</v>
      </c>
      <c r="AY144" s="236" t="s">
        <v>128</v>
      </c>
    </row>
    <row r="145" s="1" customFormat="1" ht="24" customHeight="1">
      <c r="B145" s="37"/>
      <c r="C145" s="210" t="s">
        <v>7</v>
      </c>
      <c r="D145" s="210" t="s">
        <v>131</v>
      </c>
      <c r="E145" s="211" t="s">
        <v>256</v>
      </c>
      <c r="F145" s="212" t="s">
        <v>257</v>
      </c>
      <c r="G145" s="213" t="s">
        <v>134</v>
      </c>
      <c r="H145" s="214">
        <v>75.721000000000004</v>
      </c>
      <c r="I145" s="215"/>
      <c r="J145" s="216">
        <f>ROUND(I145*H145,2)</f>
        <v>0</v>
      </c>
      <c r="K145" s="212" t="s">
        <v>135</v>
      </c>
      <c r="L145" s="42"/>
      <c r="M145" s="217" t="s">
        <v>19</v>
      </c>
      <c r="N145" s="218" t="s">
        <v>48</v>
      </c>
      <c r="O145" s="82"/>
      <c r="P145" s="219">
        <f>O145*H145</f>
        <v>0</v>
      </c>
      <c r="Q145" s="219">
        <v>0</v>
      </c>
      <c r="R145" s="219">
        <f>Q145*H145</f>
        <v>0</v>
      </c>
      <c r="S145" s="219">
        <v>0.02</v>
      </c>
      <c r="T145" s="220">
        <f>S145*H145</f>
        <v>1.5144200000000001</v>
      </c>
      <c r="AR145" s="221" t="s">
        <v>136</v>
      </c>
      <c r="AT145" s="221" t="s">
        <v>131</v>
      </c>
      <c r="AU145" s="221" t="s">
        <v>87</v>
      </c>
      <c r="AY145" s="16" t="s">
        <v>128</v>
      </c>
      <c r="BE145" s="222">
        <f>IF(N145="základní",J145,0)</f>
        <v>0</v>
      </c>
      <c r="BF145" s="222">
        <f>IF(N145="snížená",J145,0)</f>
        <v>0</v>
      </c>
      <c r="BG145" s="222">
        <f>IF(N145="zákl. přenesená",J145,0)</f>
        <v>0</v>
      </c>
      <c r="BH145" s="222">
        <f>IF(N145="sníž. přenesená",J145,0)</f>
        <v>0</v>
      </c>
      <c r="BI145" s="222">
        <f>IF(N145="nulová",J145,0)</f>
        <v>0</v>
      </c>
      <c r="BJ145" s="16" t="s">
        <v>85</v>
      </c>
      <c r="BK145" s="222">
        <f>ROUND(I145*H145,2)</f>
        <v>0</v>
      </c>
      <c r="BL145" s="16" t="s">
        <v>136</v>
      </c>
      <c r="BM145" s="221" t="s">
        <v>258</v>
      </c>
    </row>
    <row r="146" s="1" customFormat="1">
      <c r="B146" s="37"/>
      <c r="C146" s="38"/>
      <c r="D146" s="223" t="s">
        <v>141</v>
      </c>
      <c r="E146" s="38"/>
      <c r="F146" s="224" t="s">
        <v>259</v>
      </c>
      <c r="G146" s="38"/>
      <c r="H146" s="38"/>
      <c r="I146" s="134"/>
      <c r="J146" s="38"/>
      <c r="K146" s="38"/>
      <c r="L146" s="42"/>
      <c r="M146" s="225"/>
      <c r="N146" s="82"/>
      <c r="O146" s="82"/>
      <c r="P146" s="82"/>
      <c r="Q146" s="82"/>
      <c r="R146" s="82"/>
      <c r="S146" s="82"/>
      <c r="T146" s="83"/>
      <c r="AT146" s="16" t="s">
        <v>141</v>
      </c>
      <c r="AU146" s="16" t="s">
        <v>87</v>
      </c>
    </row>
    <row r="147" s="11" customFormat="1" ht="22.8" customHeight="1">
      <c r="B147" s="194"/>
      <c r="C147" s="195"/>
      <c r="D147" s="196" t="s">
        <v>76</v>
      </c>
      <c r="E147" s="208" t="s">
        <v>260</v>
      </c>
      <c r="F147" s="208" t="s">
        <v>261</v>
      </c>
      <c r="G147" s="195"/>
      <c r="H147" s="195"/>
      <c r="I147" s="198"/>
      <c r="J147" s="209">
        <f>BK147</f>
        <v>0</v>
      </c>
      <c r="K147" s="195"/>
      <c r="L147" s="200"/>
      <c r="M147" s="201"/>
      <c r="N147" s="202"/>
      <c r="O147" s="202"/>
      <c r="P147" s="203">
        <f>SUM(P148:P156)</f>
        <v>0</v>
      </c>
      <c r="Q147" s="202"/>
      <c r="R147" s="203">
        <f>SUM(R148:R156)</f>
        <v>0</v>
      </c>
      <c r="S147" s="202"/>
      <c r="T147" s="204">
        <f>SUM(T148:T156)</f>
        <v>0</v>
      </c>
      <c r="AR147" s="205" t="s">
        <v>85</v>
      </c>
      <c r="AT147" s="206" t="s">
        <v>76</v>
      </c>
      <c r="AU147" s="206" t="s">
        <v>85</v>
      </c>
      <c r="AY147" s="205" t="s">
        <v>128</v>
      </c>
      <c r="BK147" s="207">
        <f>SUM(BK148:BK156)</f>
        <v>0</v>
      </c>
    </row>
    <row r="148" s="1" customFormat="1" ht="24" customHeight="1">
      <c r="B148" s="37"/>
      <c r="C148" s="210" t="s">
        <v>262</v>
      </c>
      <c r="D148" s="210" t="s">
        <v>131</v>
      </c>
      <c r="E148" s="211" t="s">
        <v>263</v>
      </c>
      <c r="F148" s="212" t="s">
        <v>264</v>
      </c>
      <c r="G148" s="213" t="s">
        <v>192</v>
      </c>
      <c r="H148" s="214">
        <v>10.143000000000001</v>
      </c>
      <c r="I148" s="215"/>
      <c r="J148" s="216">
        <f>ROUND(I148*H148,2)</f>
        <v>0</v>
      </c>
      <c r="K148" s="212" t="s">
        <v>135</v>
      </c>
      <c r="L148" s="42"/>
      <c r="M148" s="217" t="s">
        <v>19</v>
      </c>
      <c r="N148" s="218" t="s">
        <v>48</v>
      </c>
      <c r="O148" s="82"/>
      <c r="P148" s="219">
        <f>O148*H148</f>
        <v>0</v>
      </c>
      <c r="Q148" s="219">
        <v>0</v>
      </c>
      <c r="R148" s="219">
        <f>Q148*H148</f>
        <v>0</v>
      </c>
      <c r="S148" s="219">
        <v>0</v>
      </c>
      <c r="T148" s="220">
        <f>S148*H148</f>
        <v>0</v>
      </c>
      <c r="AR148" s="221" t="s">
        <v>136</v>
      </c>
      <c r="AT148" s="221" t="s">
        <v>131</v>
      </c>
      <c r="AU148" s="221" t="s">
        <v>87</v>
      </c>
      <c r="AY148" s="16" t="s">
        <v>128</v>
      </c>
      <c r="BE148" s="222">
        <f>IF(N148="základní",J148,0)</f>
        <v>0</v>
      </c>
      <c r="BF148" s="222">
        <f>IF(N148="snížená",J148,0)</f>
        <v>0</v>
      </c>
      <c r="BG148" s="222">
        <f>IF(N148="zákl. přenesená",J148,0)</f>
        <v>0</v>
      </c>
      <c r="BH148" s="222">
        <f>IF(N148="sníž. přenesená",J148,0)</f>
        <v>0</v>
      </c>
      <c r="BI148" s="222">
        <f>IF(N148="nulová",J148,0)</f>
        <v>0</v>
      </c>
      <c r="BJ148" s="16" t="s">
        <v>85</v>
      </c>
      <c r="BK148" s="222">
        <f>ROUND(I148*H148,2)</f>
        <v>0</v>
      </c>
      <c r="BL148" s="16" t="s">
        <v>136</v>
      </c>
      <c r="BM148" s="221" t="s">
        <v>265</v>
      </c>
    </row>
    <row r="149" s="1" customFormat="1">
      <c r="B149" s="37"/>
      <c r="C149" s="38"/>
      <c r="D149" s="223" t="s">
        <v>141</v>
      </c>
      <c r="E149" s="38"/>
      <c r="F149" s="224" t="s">
        <v>266</v>
      </c>
      <c r="G149" s="38"/>
      <c r="H149" s="38"/>
      <c r="I149" s="134"/>
      <c r="J149" s="38"/>
      <c r="K149" s="38"/>
      <c r="L149" s="42"/>
      <c r="M149" s="225"/>
      <c r="N149" s="82"/>
      <c r="O149" s="82"/>
      <c r="P149" s="82"/>
      <c r="Q149" s="82"/>
      <c r="R149" s="82"/>
      <c r="S149" s="82"/>
      <c r="T149" s="83"/>
      <c r="AT149" s="16" t="s">
        <v>141</v>
      </c>
      <c r="AU149" s="16" t="s">
        <v>87</v>
      </c>
    </row>
    <row r="150" s="1" customFormat="1" ht="16.5" customHeight="1">
      <c r="B150" s="37"/>
      <c r="C150" s="210" t="s">
        <v>267</v>
      </c>
      <c r="D150" s="210" t="s">
        <v>131</v>
      </c>
      <c r="E150" s="211" t="s">
        <v>268</v>
      </c>
      <c r="F150" s="212" t="s">
        <v>269</v>
      </c>
      <c r="G150" s="213" t="s">
        <v>192</v>
      </c>
      <c r="H150" s="214">
        <v>10.143000000000001</v>
      </c>
      <c r="I150" s="215"/>
      <c r="J150" s="216">
        <f>ROUND(I150*H150,2)</f>
        <v>0</v>
      </c>
      <c r="K150" s="212" t="s">
        <v>135</v>
      </c>
      <c r="L150" s="42"/>
      <c r="M150" s="217" t="s">
        <v>19</v>
      </c>
      <c r="N150" s="218" t="s">
        <v>48</v>
      </c>
      <c r="O150" s="82"/>
      <c r="P150" s="219">
        <f>O150*H150</f>
        <v>0</v>
      </c>
      <c r="Q150" s="219">
        <v>0</v>
      </c>
      <c r="R150" s="219">
        <f>Q150*H150</f>
        <v>0</v>
      </c>
      <c r="S150" s="219">
        <v>0</v>
      </c>
      <c r="T150" s="220">
        <f>S150*H150</f>
        <v>0</v>
      </c>
      <c r="AR150" s="221" t="s">
        <v>136</v>
      </c>
      <c r="AT150" s="221" t="s">
        <v>131</v>
      </c>
      <c r="AU150" s="221" t="s">
        <v>87</v>
      </c>
      <c r="AY150" s="16" t="s">
        <v>128</v>
      </c>
      <c r="BE150" s="222">
        <f>IF(N150="základní",J150,0)</f>
        <v>0</v>
      </c>
      <c r="BF150" s="222">
        <f>IF(N150="snížená",J150,0)</f>
        <v>0</v>
      </c>
      <c r="BG150" s="222">
        <f>IF(N150="zákl. přenesená",J150,0)</f>
        <v>0</v>
      </c>
      <c r="BH150" s="222">
        <f>IF(N150="sníž. přenesená",J150,0)</f>
        <v>0</v>
      </c>
      <c r="BI150" s="222">
        <f>IF(N150="nulová",J150,0)</f>
        <v>0</v>
      </c>
      <c r="BJ150" s="16" t="s">
        <v>85</v>
      </c>
      <c r="BK150" s="222">
        <f>ROUND(I150*H150,2)</f>
        <v>0</v>
      </c>
      <c r="BL150" s="16" t="s">
        <v>136</v>
      </c>
      <c r="BM150" s="221" t="s">
        <v>270</v>
      </c>
    </row>
    <row r="151" s="1" customFormat="1">
      <c r="B151" s="37"/>
      <c r="C151" s="38"/>
      <c r="D151" s="223" t="s">
        <v>141</v>
      </c>
      <c r="E151" s="38"/>
      <c r="F151" s="224" t="s">
        <v>271</v>
      </c>
      <c r="G151" s="38"/>
      <c r="H151" s="38"/>
      <c r="I151" s="134"/>
      <c r="J151" s="38"/>
      <c r="K151" s="38"/>
      <c r="L151" s="42"/>
      <c r="M151" s="225"/>
      <c r="N151" s="82"/>
      <c r="O151" s="82"/>
      <c r="P151" s="82"/>
      <c r="Q151" s="82"/>
      <c r="R151" s="82"/>
      <c r="S151" s="82"/>
      <c r="T151" s="83"/>
      <c r="AT151" s="16" t="s">
        <v>141</v>
      </c>
      <c r="AU151" s="16" t="s">
        <v>87</v>
      </c>
    </row>
    <row r="152" s="1" customFormat="1" ht="24" customHeight="1">
      <c r="B152" s="37"/>
      <c r="C152" s="210" t="s">
        <v>272</v>
      </c>
      <c r="D152" s="210" t="s">
        <v>131</v>
      </c>
      <c r="E152" s="211" t="s">
        <v>273</v>
      </c>
      <c r="F152" s="212" t="s">
        <v>274</v>
      </c>
      <c r="G152" s="213" t="s">
        <v>192</v>
      </c>
      <c r="H152" s="214">
        <v>142.00200000000001</v>
      </c>
      <c r="I152" s="215"/>
      <c r="J152" s="216">
        <f>ROUND(I152*H152,2)</f>
        <v>0</v>
      </c>
      <c r="K152" s="212" t="s">
        <v>135</v>
      </c>
      <c r="L152" s="42"/>
      <c r="M152" s="217" t="s">
        <v>19</v>
      </c>
      <c r="N152" s="218" t="s">
        <v>48</v>
      </c>
      <c r="O152" s="82"/>
      <c r="P152" s="219">
        <f>O152*H152</f>
        <v>0</v>
      </c>
      <c r="Q152" s="219">
        <v>0</v>
      </c>
      <c r="R152" s="219">
        <f>Q152*H152</f>
        <v>0</v>
      </c>
      <c r="S152" s="219">
        <v>0</v>
      </c>
      <c r="T152" s="220">
        <f>S152*H152</f>
        <v>0</v>
      </c>
      <c r="AR152" s="221" t="s">
        <v>136</v>
      </c>
      <c r="AT152" s="221" t="s">
        <v>131</v>
      </c>
      <c r="AU152" s="221" t="s">
        <v>87</v>
      </c>
      <c r="AY152" s="16" t="s">
        <v>128</v>
      </c>
      <c r="BE152" s="222">
        <f>IF(N152="základní",J152,0)</f>
        <v>0</v>
      </c>
      <c r="BF152" s="222">
        <f>IF(N152="snížená",J152,0)</f>
        <v>0</v>
      </c>
      <c r="BG152" s="222">
        <f>IF(N152="zákl. přenesená",J152,0)</f>
        <v>0</v>
      </c>
      <c r="BH152" s="222">
        <f>IF(N152="sníž. přenesená",J152,0)</f>
        <v>0</v>
      </c>
      <c r="BI152" s="222">
        <f>IF(N152="nulová",J152,0)</f>
        <v>0</v>
      </c>
      <c r="BJ152" s="16" t="s">
        <v>85</v>
      </c>
      <c r="BK152" s="222">
        <f>ROUND(I152*H152,2)</f>
        <v>0</v>
      </c>
      <c r="BL152" s="16" t="s">
        <v>136</v>
      </c>
      <c r="BM152" s="221" t="s">
        <v>275</v>
      </c>
    </row>
    <row r="153" s="1" customFormat="1">
      <c r="B153" s="37"/>
      <c r="C153" s="38"/>
      <c r="D153" s="223" t="s">
        <v>141</v>
      </c>
      <c r="E153" s="38"/>
      <c r="F153" s="224" t="s">
        <v>271</v>
      </c>
      <c r="G153" s="38"/>
      <c r="H153" s="38"/>
      <c r="I153" s="134"/>
      <c r="J153" s="38"/>
      <c r="K153" s="38"/>
      <c r="L153" s="42"/>
      <c r="M153" s="225"/>
      <c r="N153" s="82"/>
      <c r="O153" s="82"/>
      <c r="P153" s="82"/>
      <c r="Q153" s="82"/>
      <c r="R153" s="82"/>
      <c r="S153" s="82"/>
      <c r="T153" s="83"/>
      <c r="AT153" s="16" t="s">
        <v>141</v>
      </c>
      <c r="AU153" s="16" t="s">
        <v>87</v>
      </c>
    </row>
    <row r="154" s="12" customFormat="1">
      <c r="B154" s="226"/>
      <c r="C154" s="227"/>
      <c r="D154" s="223" t="s">
        <v>151</v>
      </c>
      <c r="E154" s="227"/>
      <c r="F154" s="229" t="s">
        <v>276</v>
      </c>
      <c r="G154" s="227"/>
      <c r="H154" s="230">
        <v>142.00200000000001</v>
      </c>
      <c r="I154" s="231"/>
      <c r="J154" s="227"/>
      <c r="K154" s="227"/>
      <c r="L154" s="232"/>
      <c r="M154" s="233"/>
      <c r="N154" s="234"/>
      <c r="O154" s="234"/>
      <c r="P154" s="234"/>
      <c r="Q154" s="234"/>
      <c r="R154" s="234"/>
      <c r="S154" s="234"/>
      <c r="T154" s="235"/>
      <c r="AT154" s="236" t="s">
        <v>151</v>
      </c>
      <c r="AU154" s="236" t="s">
        <v>87</v>
      </c>
      <c r="AV154" s="12" t="s">
        <v>87</v>
      </c>
      <c r="AW154" s="12" t="s">
        <v>4</v>
      </c>
      <c r="AX154" s="12" t="s">
        <v>85</v>
      </c>
      <c r="AY154" s="236" t="s">
        <v>128</v>
      </c>
    </row>
    <row r="155" s="1" customFormat="1" ht="24" customHeight="1">
      <c r="B155" s="37"/>
      <c r="C155" s="210" t="s">
        <v>277</v>
      </c>
      <c r="D155" s="210" t="s">
        <v>131</v>
      </c>
      <c r="E155" s="211" t="s">
        <v>278</v>
      </c>
      <c r="F155" s="212" t="s">
        <v>279</v>
      </c>
      <c r="G155" s="213" t="s">
        <v>192</v>
      </c>
      <c r="H155" s="214">
        <v>10.143000000000001</v>
      </c>
      <c r="I155" s="215"/>
      <c r="J155" s="216">
        <f>ROUND(I155*H155,2)</f>
        <v>0</v>
      </c>
      <c r="K155" s="212" t="s">
        <v>135</v>
      </c>
      <c r="L155" s="42"/>
      <c r="M155" s="217" t="s">
        <v>19</v>
      </c>
      <c r="N155" s="218" t="s">
        <v>48</v>
      </c>
      <c r="O155" s="82"/>
      <c r="P155" s="219">
        <f>O155*H155</f>
        <v>0</v>
      </c>
      <c r="Q155" s="219">
        <v>0</v>
      </c>
      <c r="R155" s="219">
        <f>Q155*H155</f>
        <v>0</v>
      </c>
      <c r="S155" s="219">
        <v>0</v>
      </c>
      <c r="T155" s="220">
        <f>S155*H155</f>
        <v>0</v>
      </c>
      <c r="AR155" s="221" t="s">
        <v>136</v>
      </c>
      <c r="AT155" s="221" t="s">
        <v>131</v>
      </c>
      <c r="AU155" s="221" t="s">
        <v>87</v>
      </c>
      <c r="AY155" s="16" t="s">
        <v>128</v>
      </c>
      <c r="BE155" s="222">
        <f>IF(N155="základní",J155,0)</f>
        <v>0</v>
      </c>
      <c r="BF155" s="222">
        <f>IF(N155="snížená",J155,0)</f>
        <v>0</v>
      </c>
      <c r="BG155" s="222">
        <f>IF(N155="zákl. přenesená",J155,0)</f>
        <v>0</v>
      </c>
      <c r="BH155" s="222">
        <f>IF(N155="sníž. přenesená",J155,0)</f>
        <v>0</v>
      </c>
      <c r="BI155" s="222">
        <f>IF(N155="nulová",J155,0)</f>
        <v>0</v>
      </c>
      <c r="BJ155" s="16" t="s">
        <v>85</v>
      </c>
      <c r="BK155" s="222">
        <f>ROUND(I155*H155,2)</f>
        <v>0</v>
      </c>
      <c r="BL155" s="16" t="s">
        <v>136</v>
      </c>
      <c r="BM155" s="221" t="s">
        <v>280</v>
      </c>
    </row>
    <row r="156" s="1" customFormat="1">
      <c r="B156" s="37"/>
      <c r="C156" s="38"/>
      <c r="D156" s="223" t="s">
        <v>141</v>
      </c>
      <c r="E156" s="38"/>
      <c r="F156" s="224" t="s">
        <v>281</v>
      </c>
      <c r="G156" s="38"/>
      <c r="H156" s="38"/>
      <c r="I156" s="134"/>
      <c r="J156" s="38"/>
      <c r="K156" s="38"/>
      <c r="L156" s="42"/>
      <c r="M156" s="225"/>
      <c r="N156" s="82"/>
      <c r="O156" s="82"/>
      <c r="P156" s="82"/>
      <c r="Q156" s="82"/>
      <c r="R156" s="82"/>
      <c r="S156" s="82"/>
      <c r="T156" s="83"/>
      <c r="AT156" s="16" t="s">
        <v>141</v>
      </c>
      <c r="AU156" s="16" t="s">
        <v>87</v>
      </c>
    </row>
    <row r="157" s="11" customFormat="1" ht="22.8" customHeight="1">
      <c r="B157" s="194"/>
      <c r="C157" s="195"/>
      <c r="D157" s="196" t="s">
        <v>76</v>
      </c>
      <c r="E157" s="208" t="s">
        <v>282</v>
      </c>
      <c r="F157" s="208" t="s">
        <v>283</v>
      </c>
      <c r="G157" s="195"/>
      <c r="H157" s="195"/>
      <c r="I157" s="198"/>
      <c r="J157" s="209">
        <f>BK157</f>
        <v>0</v>
      </c>
      <c r="K157" s="195"/>
      <c r="L157" s="200"/>
      <c r="M157" s="201"/>
      <c r="N157" s="202"/>
      <c r="O157" s="202"/>
      <c r="P157" s="203">
        <f>SUM(P158:P159)</f>
        <v>0</v>
      </c>
      <c r="Q157" s="202"/>
      <c r="R157" s="203">
        <f>SUM(R158:R159)</f>
        <v>0</v>
      </c>
      <c r="S157" s="202"/>
      <c r="T157" s="204">
        <f>SUM(T158:T159)</f>
        <v>0</v>
      </c>
      <c r="AR157" s="205" t="s">
        <v>85</v>
      </c>
      <c r="AT157" s="206" t="s">
        <v>76</v>
      </c>
      <c r="AU157" s="206" t="s">
        <v>85</v>
      </c>
      <c r="AY157" s="205" t="s">
        <v>128</v>
      </c>
      <c r="BK157" s="207">
        <f>SUM(BK158:BK159)</f>
        <v>0</v>
      </c>
    </row>
    <row r="158" s="1" customFormat="1" ht="24" customHeight="1">
      <c r="B158" s="37"/>
      <c r="C158" s="210" t="s">
        <v>284</v>
      </c>
      <c r="D158" s="210" t="s">
        <v>131</v>
      </c>
      <c r="E158" s="211" t="s">
        <v>285</v>
      </c>
      <c r="F158" s="212" t="s">
        <v>286</v>
      </c>
      <c r="G158" s="213" t="s">
        <v>192</v>
      </c>
      <c r="H158" s="214">
        <v>7.141</v>
      </c>
      <c r="I158" s="215"/>
      <c r="J158" s="216">
        <f>ROUND(I158*H158,2)</f>
        <v>0</v>
      </c>
      <c r="K158" s="212" t="s">
        <v>135</v>
      </c>
      <c r="L158" s="42"/>
      <c r="M158" s="217" t="s">
        <v>19</v>
      </c>
      <c r="N158" s="218" t="s">
        <v>48</v>
      </c>
      <c r="O158" s="82"/>
      <c r="P158" s="219">
        <f>O158*H158</f>
        <v>0</v>
      </c>
      <c r="Q158" s="219">
        <v>0</v>
      </c>
      <c r="R158" s="219">
        <f>Q158*H158</f>
        <v>0</v>
      </c>
      <c r="S158" s="219">
        <v>0</v>
      </c>
      <c r="T158" s="220">
        <f>S158*H158</f>
        <v>0</v>
      </c>
      <c r="AR158" s="221" t="s">
        <v>136</v>
      </c>
      <c r="AT158" s="221" t="s">
        <v>131</v>
      </c>
      <c r="AU158" s="221" t="s">
        <v>87</v>
      </c>
      <c r="AY158" s="16" t="s">
        <v>128</v>
      </c>
      <c r="BE158" s="222">
        <f>IF(N158="základní",J158,0)</f>
        <v>0</v>
      </c>
      <c r="BF158" s="222">
        <f>IF(N158="snížená",J158,0)</f>
        <v>0</v>
      </c>
      <c r="BG158" s="222">
        <f>IF(N158="zákl. přenesená",J158,0)</f>
        <v>0</v>
      </c>
      <c r="BH158" s="222">
        <f>IF(N158="sníž. přenesená",J158,0)</f>
        <v>0</v>
      </c>
      <c r="BI158" s="222">
        <f>IF(N158="nulová",J158,0)</f>
        <v>0</v>
      </c>
      <c r="BJ158" s="16" t="s">
        <v>85</v>
      </c>
      <c r="BK158" s="222">
        <f>ROUND(I158*H158,2)</f>
        <v>0</v>
      </c>
      <c r="BL158" s="16" t="s">
        <v>136</v>
      </c>
      <c r="BM158" s="221" t="s">
        <v>287</v>
      </c>
    </row>
    <row r="159" s="1" customFormat="1">
      <c r="B159" s="37"/>
      <c r="C159" s="38"/>
      <c r="D159" s="223" t="s">
        <v>141</v>
      </c>
      <c r="E159" s="38"/>
      <c r="F159" s="224" t="s">
        <v>288</v>
      </c>
      <c r="G159" s="38"/>
      <c r="H159" s="38"/>
      <c r="I159" s="134"/>
      <c r="J159" s="38"/>
      <c r="K159" s="38"/>
      <c r="L159" s="42"/>
      <c r="M159" s="225"/>
      <c r="N159" s="82"/>
      <c r="O159" s="82"/>
      <c r="P159" s="82"/>
      <c r="Q159" s="82"/>
      <c r="R159" s="82"/>
      <c r="S159" s="82"/>
      <c r="T159" s="83"/>
      <c r="AT159" s="16" t="s">
        <v>141</v>
      </c>
      <c r="AU159" s="16" t="s">
        <v>87</v>
      </c>
    </row>
    <row r="160" s="11" customFormat="1" ht="25.92" customHeight="1">
      <c r="B160" s="194"/>
      <c r="C160" s="195"/>
      <c r="D160" s="196" t="s">
        <v>76</v>
      </c>
      <c r="E160" s="197" t="s">
        <v>289</v>
      </c>
      <c r="F160" s="197" t="s">
        <v>290</v>
      </c>
      <c r="G160" s="195"/>
      <c r="H160" s="195"/>
      <c r="I160" s="198"/>
      <c r="J160" s="199">
        <f>BK160</f>
        <v>0</v>
      </c>
      <c r="K160" s="195"/>
      <c r="L160" s="200"/>
      <c r="M160" s="201"/>
      <c r="N160" s="202"/>
      <c r="O160" s="202"/>
      <c r="P160" s="203">
        <f>P161+P176+P198+P205</f>
        <v>0</v>
      </c>
      <c r="Q160" s="202"/>
      <c r="R160" s="203">
        <f>R161+R176+R198+R205</f>
        <v>1.8558045572999999</v>
      </c>
      <c r="S160" s="202"/>
      <c r="T160" s="204">
        <f>T161+T176+T198+T205</f>
        <v>0.02347351</v>
      </c>
      <c r="AR160" s="205" t="s">
        <v>87</v>
      </c>
      <c r="AT160" s="206" t="s">
        <v>76</v>
      </c>
      <c r="AU160" s="206" t="s">
        <v>77</v>
      </c>
      <c r="AY160" s="205" t="s">
        <v>128</v>
      </c>
      <c r="BK160" s="207">
        <f>BK161+BK176+BK198+BK205</f>
        <v>0</v>
      </c>
    </row>
    <row r="161" s="11" customFormat="1" ht="22.8" customHeight="1">
      <c r="B161" s="194"/>
      <c r="C161" s="195"/>
      <c r="D161" s="196" t="s">
        <v>76</v>
      </c>
      <c r="E161" s="208" t="s">
        <v>291</v>
      </c>
      <c r="F161" s="208" t="s">
        <v>292</v>
      </c>
      <c r="G161" s="195"/>
      <c r="H161" s="195"/>
      <c r="I161" s="198"/>
      <c r="J161" s="209">
        <f>BK161</f>
        <v>0</v>
      </c>
      <c r="K161" s="195"/>
      <c r="L161" s="200"/>
      <c r="M161" s="201"/>
      <c r="N161" s="202"/>
      <c r="O161" s="202"/>
      <c r="P161" s="203">
        <f>SUM(P162:P175)</f>
        <v>0</v>
      </c>
      <c r="Q161" s="202"/>
      <c r="R161" s="203">
        <f>SUM(R162:R175)</f>
        <v>0.40238000000000002</v>
      </c>
      <c r="S161" s="202"/>
      <c r="T161" s="204">
        <f>SUM(T162:T175)</f>
        <v>0</v>
      </c>
      <c r="AR161" s="205" t="s">
        <v>87</v>
      </c>
      <c r="AT161" s="206" t="s">
        <v>76</v>
      </c>
      <c r="AU161" s="206" t="s">
        <v>85</v>
      </c>
      <c r="AY161" s="205" t="s">
        <v>128</v>
      </c>
      <c r="BK161" s="207">
        <f>SUM(BK162:BK175)</f>
        <v>0</v>
      </c>
    </row>
    <row r="162" s="1" customFormat="1" ht="16.5" customHeight="1">
      <c r="B162" s="37"/>
      <c r="C162" s="210" t="s">
        <v>293</v>
      </c>
      <c r="D162" s="210" t="s">
        <v>131</v>
      </c>
      <c r="E162" s="211" t="s">
        <v>294</v>
      </c>
      <c r="F162" s="212" t="s">
        <v>295</v>
      </c>
      <c r="G162" s="213" t="s">
        <v>134</v>
      </c>
      <c r="H162" s="214">
        <v>37.700000000000003</v>
      </c>
      <c r="I162" s="215"/>
      <c r="J162" s="216">
        <f>ROUND(I162*H162,2)</f>
        <v>0</v>
      </c>
      <c r="K162" s="212" t="s">
        <v>135</v>
      </c>
      <c r="L162" s="42"/>
      <c r="M162" s="217" t="s">
        <v>19</v>
      </c>
      <c r="N162" s="218" t="s">
        <v>48</v>
      </c>
      <c r="O162" s="82"/>
      <c r="P162" s="219">
        <f>O162*H162</f>
        <v>0</v>
      </c>
      <c r="Q162" s="219">
        <v>5.8E-05</v>
      </c>
      <c r="R162" s="219">
        <f>Q162*H162</f>
        <v>0.0021866000000000003</v>
      </c>
      <c r="S162" s="219">
        <v>0</v>
      </c>
      <c r="T162" s="220">
        <f>S162*H162</f>
        <v>0</v>
      </c>
      <c r="AR162" s="221" t="s">
        <v>232</v>
      </c>
      <c r="AT162" s="221" t="s">
        <v>131</v>
      </c>
      <c r="AU162" s="221" t="s">
        <v>87</v>
      </c>
      <c r="AY162" s="16" t="s">
        <v>128</v>
      </c>
      <c r="BE162" s="222">
        <f>IF(N162="základní",J162,0)</f>
        <v>0</v>
      </c>
      <c r="BF162" s="222">
        <f>IF(N162="snížená",J162,0)</f>
        <v>0</v>
      </c>
      <c r="BG162" s="222">
        <f>IF(N162="zákl. přenesená",J162,0)</f>
        <v>0</v>
      </c>
      <c r="BH162" s="222">
        <f>IF(N162="sníž. přenesená",J162,0)</f>
        <v>0</v>
      </c>
      <c r="BI162" s="222">
        <f>IF(N162="nulová",J162,0)</f>
        <v>0</v>
      </c>
      <c r="BJ162" s="16" t="s">
        <v>85</v>
      </c>
      <c r="BK162" s="222">
        <f>ROUND(I162*H162,2)</f>
        <v>0</v>
      </c>
      <c r="BL162" s="16" t="s">
        <v>232</v>
      </c>
      <c r="BM162" s="221" t="s">
        <v>296</v>
      </c>
    </row>
    <row r="163" s="1" customFormat="1">
      <c r="B163" s="37"/>
      <c r="C163" s="38"/>
      <c r="D163" s="223" t="s">
        <v>141</v>
      </c>
      <c r="E163" s="38"/>
      <c r="F163" s="224" t="s">
        <v>297</v>
      </c>
      <c r="G163" s="38"/>
      <c r="H163" s="38"/>
      <c r="I163" s="134"/>
      <c r="J163" s="38"/>
      <c r="K163" s="38"/>
      <c r="L163" s="42"/>
      <c r="M163" s="225"/>
      <c r="N163" s="82"/>
      <c r="O163" s="82"/>
      <c r="P163" s="82"/>
      <c r="Q163" s="82"/>
      <c r="R163" s="82"/>
      <c r="S163" s="82"/>
      <c r="T163" s="83"/>
      <c r="AT163" s="16" t="s">
        <v>141</v>
      </c>
      <c r="AU163" s="16" t="s">
        <v>87</v>
      </c>
    </row>
    <row r="164" s="1" customFormat="1" ht="16.5" customHeight="1">
      <c r="B164" s="37"/>
      <c r="C164" s="247" t="s">
        <v>298</v>
      </c>
      <c r="D164" s="247" t="s">
        <v>170</v>
      </c>
      <c r="E164" s="248" t="s">
        <v>299</v>
      </c>
      <c r="F164" s="249" t="s">
        <v>300</v>
      </c>
      <c r="G164" s="250" t="s">
        <v>134</v>
      </c>
      <c r="H164" s="251">
        <v>39.585000000000001</v>
      </c>
      <c r="I164" s="252"/>
      <c r="J164" s="253">
        <f>ROUND(I164*H164,2)</f>
        <v>0</v>
      </c>
      <c r="K164" s="249" t="s">
        <v>135</v>
      </c>
      <c r="L164" s="254"/>
      <c r="M164" s="255" t="s">
        <v>19</v>
      </c>
      <c r="N164" s="256" t="s">
        <v>48</v>
      </c>
      <c r="O164" s="82"/>
      <c r="P164" s="219">
        <f>O164*H164</f>
        <v>0</v>
      </c>
      <c r="Q164" s="219">
        <v>0.0080000000000000002</v>
      </c>
      <c r="R164" s="219">
        <f>Q164*H164</f>
        <v>0.31668000000000002</v>
      </c>
      <c r="S164" s="219">
        <v>0</v>
      </c>
      <c r="T164" s="220">
        <f>S164*H164</f>
        <v>0</v>
      </c>
      <c r="AR164" s="221" t="s">
        <v>301</v>
      </c>
      <c r="AT164" s="221" t="s">
        <v>170</v>
      </c>
      <c r="AU164" s="221" t="s">
        <v>87</v>
      </c>
      <c r="AY164" s="16" t="s">
        <v>128</v>
      </c>
      <c r="BE164" s="222">
        <f>IF(N164="základní",J164,0)</f>
        <v>0</v>
      </c>
      <c r="BF164" s="222">
        <f>IF(N164="snížená",J164,0)</f>
        <v>0</v>
      </c>
      <c r="BG164" s="222">
        <f>IF(N164="zákl. přenesená",J164,0)</f>
        <v>0</v>
      </c>
      <c r="BH164" s="222">
        <f>IF(N164="sníž. přenesená",J164,0)</f>
        <v>0</v>
      </c>
      <c r="BI164" s="222">
        <f>IF(N164="nulová",J164,0)</f>
        <v>0</v>
      </c>
      <c r="BJ164" s="16" t="s">
        <v>85</v>
      </c>
      <c r="BK164" s="222">
        <f>ROUND(I164*H164,2)</f>
        <v>0</v>
      </c>
      <c r="BL164" s="16" t="s">
        <v>232</v>
      </c>
      <c r="BM164" s="221" t="s">
        <v>302</v>
      </c>
    </row>
    <row r="165" s="12" customFormat="1">
      <c r="B165" s="226"/>
      <c r="C165" s="227"/>
      <c r="D165" s="223" t="s">
        <v>151</v>
      </c>
      <c r="E165" s="227"/>
      <c r="F165" s="229" t="s">
        <v>303</v>
      </c>
      <c r="G165" s="227"/>
      <c r="H165" s="230">
        <v>39.585000000000001</v>
      </c>
      <c r="I165" s="231"/>
      <c r="J165" s="227"/>
      <c r="K165" s="227"/>
      <c r="L165" s="232"/>
      <c r="M165" s="233"/>
      <c r="N165" s="234"/>
      <c r="O165" s="234"/>
      <c r="P165" s="234"/>
      <c r="Q165" s="234"/>
      <c r="R165" s="234"/>
      <c r="S165" s="234"/>
      <c r="T165" s="235"/>
      <c r="AT165" s="236" t="s">
        <v>151</v>
      </c>
      <c r="AU165" s="236" t="s">
        <v>87</v>
      </c>
      <c r="AV165" s="12" t="s">
        <v>87</v>
      </c>
      <c r="AW165" s="12" t="s">
        <v>4</v>
      </c>
      <c r="AX165" s="12" t="s">
        <v>85</v>
      </c>
      <c r="AY165" s="236" t="s">
        <v>128</v>
      </c>
    </row>
    <row r="166" s="1" customFormat="1" ht="16.5" customHeight="1">
      <c r="B166" s="37"/>
      <c r="C166" s="210" t="s">
        <v>304</v>
      </c>
      <c r="D166" s="210" t="s">
        <v>131</v>
      </c>
      <c r="E166" s="211" t="s">
        <v>305</v>
      </c>
      <c r="F166" s="212" t="s">
        <v>306</v>
      </c>
      <c r="G166" s="213" t="s">
        <v>207</v>
      </c>
      <c r="H166" s="214">
        <v>1</v>
      </c>
      <c r="I166" s="215"/>
      <c r="J166" s="216">
        <f>ROUND(I166*H166,2)</f>
        <v>0</v>
      </c>
      <c r="K166" s="212" t="s">
        <v>213</v>
      </c>
      <c r="L166" s="42"/>
      <c r="M166" s="217" t="s">
        <v>19</v>
      </c>
      <c r="N166" s="218" t="s">
        <v>48</v>
      </c>
      <c r="O166" s="82"/>
      <c r="P166" s="219">
        <f>O166*H166</f>
        <v>0</v>
      </c>
      <c r="Q166" s="219">
        <v>0</v>
      </c>
      <c r="R166" s="219">
        <f>Q166*H166</f>
        <v>0</v>
      </c>
      <c r="S166" s="219">
        <v>0</v>
      </c>
      <c r="T166" s="220">
        <f>S166*H166</f>
        <v>0</v>
      </c>
      <c r="AR166" s="221" t="s">
        <v>232</v>
      </c>
      <c r="AT166" s="221" t="s">
        <v>131</v>
      </c>
      <c r="AU166" s="221" t="s">
        <v>87</v>
      </c>
      <c r="AY166" s="16" t="s">
        <v>128</v>
      </c>
      <c r="BE166" s="222">
        <f>IF(N166="základní",J166,0)</f>
        <v>0</v>
      </c>
      <c r="BF166" s="222">
        <f>IF(N166="snížená",J166,0)</f>
        <v>0</v>
      </c>
      <c r="BG166" s="222">
        <f>IF(N166="zákl. přenesená",J166,0)</f>
        <v>0</v>
      </c>
      <c r="BH166" s="222">
        <f>IF(N166="sníž. přenesená",J166,0)</f>
        <v>0</v>
      </c>
      <c r="BI166" s="222">
        <f>IF(N166="nulová",J166,0)</f>
        <v>0</v>
      </c>
      <c r="BJ166" s="16" t="s">
        <v>85</v>
      </c>
      <c r="BK166" s="222">
        <f>ROUND(I166*H166,2)</f>
        <v>0</v>
      </c>
      <c r="BL166" s="16" t="s">
        <v>232</v>
      </c>
      <c r="BM166" s="221" t="s">
        <v>307</v>
      </c>
    </row>
    <row r="167" s="1" customFormat="1">
      <c r="B167" s="37"/>
      <c r="C167" s="38"/>
      <c r="D167" s="223" t="s">
        <v>141</v>
      </c>
      <c r="E167" s="38"/>
      <c r="F167" s="224" t="s">
        <v>308</v>
      </c>
      <c r="G167" s="38"/>
      <c r="H167" s="38"/>
      <c r="I167" s="134"/>
      <c r="J167" s="38"/>
      <c r="K167" s="38"/>
      <c r="L167" s="42"/>
      <c r="M167" s="225"/>
      <c r="N167" s="82"/>
      <c r="O167" s="82"/>
      <c r="P167" s="82"/>
      <c r="Q167" s="82"/>
      <c r="R167" s="82"/>
      <c r="S167" s="82"/>
      <c r="T167" s="83"/>
      <c r="AT167" s="16" t="s">
        <v>141</v>
      </c>
      <c r="AU167" s="16" t="s">
        <v>87</v>
      </c>
    </row>
    <row r="168" s="1" customFormat="1" ht="16.5" customHeight="1">
      <c r="B168" s="37"/>
      <c r="C168" s="247" t="s">
        <v>309</v>
      </c>
      <c r="D168" s="247" t="s">
        <v>170</v>
      </c>
      <c r="E168" s="248" t="s">
        <v>310</v>
      </c>
      <c r="F168" s="249" t="s">
        <v>311</v>
      </c>
      <c r="G168" s="250" t="s">
        <v>207</v>
      </c>
      <c r="H168" s="251">
        <v>1</v>
      </c>
      <c r="I168" s="252"/>
      <c r="J168" s="253">
        <f>ROUND(I168*H168,2)</f>
        <v>0</v>
      </c>
      <c r="K168" s="249" t="s">
        <v>213</v>
      </c>
      <c r="L168" s="254"/>
      <c r="M168" s="255" t="s">
        <v>19</v>
      </c>
      <c r="N168" s="256" t="s">
        <v>48</v>
      </c>
      <c r="O168" s="82"/>
      <c r="P168" s="219">
        <f>O168*H168</f>
        <v>0</v>
      </c>
      <c r="Q168" s="219">
        <v>0.082000000000000003</v>
      </c>
      <c r="R168" s="219">
        <f>Q168*H168</f>
        <v>0.082000000000000003</v>
      </c>
      <c r="S168" s="219">
        <v>0</v>
      </c>
      <c r="T168" s="220">
        <f>S168*H168</f>
        <v>0</v>
      </c>
      <c r="AR168" s="221" t="s">
        <v>301</v>
      </c>
      <c r="AT168" s="221" t="s">
        <v>170</v>
      </c>
      <c r="AU168" s="221" t="s">
        <v>87</v>
      </c>
      <c r="AY168" s="16" t="s">
        <v>128</v>
      </c>
      <c r="BE168" s="222">
        <f>IF(N168="základní",J168,0)</f>
        <v>0</v>
      </c>
      <c r="BF168" s="222">
        <f>IF(N168="snížená",J168,0)</f>
        <v>0</v>
      </c>
      <c r="BG168" s="222">
        <f>IF(N168="zákl. přenesená",J168,0)</f>
        <v>0</v>
      </c>
      <c r="BH168" s="222">
        <f>IF(N168="sníž. přenesená",J168,0)</f>
        <v>0</v>
      </c>
      <c r="BI168" s="222">
        <f>IF(N168="nulová",J168,0)</f>
        <v>0</v>
      </c>
      <c r="BJ168" s="16" t="s">
        <v>85</v>
      </c>
      <c r="BK168" s="222">
        <f>ROUND(I168*H168,2)</f>
        <v>0</v>
      </c>
      <c r="BL168" s="16" t="s">
        <v>232</v>
      </c>
      <c r="BM168" s="221" t="s">
        <v>312</v>
      </c>
    </row>
    <row r="169" s="1" customFormat="1" ht="16.5" customHeight="1">
      <c r="B169" s="37"/>
      <c r="C169" s="210" t="s">
        <v>313</v>
      </c>
      <c r="D169" s="210" t="s">
        <v>131</v>
      </c>
      <c r="E169" s="211" t="s">
        <v>314</v>
      </c>
      <c r="F169" s="212" t="s">
        <v>315</v>
      </c>
      <c r="G169" s="213" t="s">
        <v>134</v>
      </c>
      <c r="H169" s="214">
        <v>4.0250000000000004</v>
      </c>
      <c r="I169" s="215"/>
      <c r="J169" s="216">
        <f>ROUND(I169*H169,2)</f>
        <v>0</v>
      </c>
      <c r="K169" s="212" t="s">
        <v>135</v>
      </c>
      <c r="L169" s="42"/>
      <c r="M169" s="217" t="s">
        <v>19</v>
      </c>
      <c r="N169" s="218" t="s">
        <v>48</v>
      </c>
      <c r="O169" s="82"/>
      <c r="P169" s="219">
        <f>O169*H169</f>
        <v>0</v>
      </c>
      <c r="Q169" s="219">
        <v>0.00037599999999999998</v>
      </c>
      <c r="R169" s="219">
        <f>Q169*H169</f>
        <v>0.0015134</v>
      </c>
      <c r="S169" s="219">
        <v>0</v>
      </c>
      <c r="T169" s="220">
        <f>S169*H169</f>
        <v>0</v>
      </c>
      <c r="AR169" s="221" t="s">
        <v>232</v>
      </c>
      <c r="AT169" s="221" t="s">
        <v>131</v>
      </c>
      <c r="AU169" s="221" t="s">
        <v>87</v>
      </c>
      <c r="AY169" s="16" t="s">
        <v>128</v>
      </c>
      <c r="BE169" s="222">
        <f>IF(N169="základní",J169,0)</f>
        <v>0</v>
      </c>
      <c r="BF169" s="222">
        <f>IF(N169="snížená",J169,0)</f>
        <v>0</v>
      </c>
      <c r="BG169" s="222">
        <f>IF(N169="zákl. přenesená",J169,0)</f>
        <v>0</v>
      </c>
      <c r="BH169" s="222">
        <f>IF(N169="sníž. přenesená",J169,0)</f>
        <v>0</v>
      </c>
      <c r="BI169" s="222">
        <f>IF(N169="nulová",J169,0)</f>
        <v>0</v>
      </c>
      <c r="BJ169" s="16" t="s">
        <v>85</v>
      </c>
      <c r="BK169" s="222">
        <f>ROUND(I169*H169,2)</f>
        <v>0</v>
      </c>
      <c r="BL169" s="16" t="s">
        <v>232</v>
      </c>
      <c r="BM169" s="221" t="s">
        <v>316</v>
      </c>
    </row>
    <row r="170" s="1" customFormat="1">
      <c r="B170" s="37"/>
      <c r="C170" s="38"/>
      <c r="D170" s="223" t="s">
        <v>141</v>
      </c>
      <c r="E170" s="38"/>
      <c r="F170" s="224" t="s">
        <v>317</v>
      </c>
      <c r="G170" s="38"/>
      <c r="H170" s="38"/>
      <c r="I170" s="134"/>
      <c r="J170" s="38"/>
      <c r="K170" s="38"/>
      <c r="L170" s="42"/>
      <c r="M170" s="225"/>
      <c r="N170" s="82"/>
      <c r="O170" s="82"/>
      <c r="P170" s="82"/>
      <c r="Q170" s="82"/>
      <c r="R170" s="82"/>
      <c r="S170" s="82"/>
      <c r="T170" s="83"/>
      <c r="AT170" s="16" t="s">
        <v>141</v>
      </c>
      <c r="AU170" s="16" t="s">
        <v>87</v>
      </c>
    </row>
    <row r="171" s="13" customFormat="1">
      <c r="B171" s="237"/>
      <c r="C171" s="238"/>
      <c r="D171" s="223" t="s">
        <v>151</v>
      </c>
      <c r="E171" s="239" t="s">
        <v>19</v>
      </c>
      <c r="F171" s="240" t="s">
        <v>318</v>
      </c>
      <c r="G171" s="238"/>
      <c r="H171" s="239" t="s">
        <v>19</v>
      </c>
      <c r="I171" s="241"/>
      <c r="J171" s="238"/>
      <c r="K171" s="238"/>
      <c r="L171" s="242"/>
      <c r="M171" s="243"/>
      <c r="N171" s="244"/>
      <c r="O171" s="244"/>
      <c r="P171" s="244"/>
      <c r="Q171" s="244"/>
      <c r="R171" s="244"/>
      <c r="S171" s="244"/>
      <c r="T171" s="245"/>
      <c r="AT171" s="246" t="s">
        <v>151</v>
      </c>
      <c r="AU171" s="246" t="s">
        <v>87</v>
      </c>
      <c r="AV171" s="13" t="s">
        <v>85</v>
      </c>
      <c r="AW171" s="13" t="s">
        <v>36</v>
      </c>
      <c r="AX171" s="13" t="s">
        <v>77</v>
      </c>
      <c r="AY171" s="246" t="s">
        <v>128</v>
      </c>
    </row>
    <row r="172" s="12" customFormat="1">
      <c r="B172" s="226"/>
      <c r="C172" s="227"/>
      <c r="D172" s="223" t="s">
        <v>151</v>
      </c>
      <c r="E172" s="228" t="s">
        <v>19</v>
      </c>
      <c r="F172" s="229" t="s">
        <v>249</v>
      </c>
      <c r="G172" s="227"/>
      <c r="H172" s="230">
        <v>4.0250000000000004</v>
      </c>
      <c r="I172" s="231"/>
      <c r="J172" s="227"/>
      <c r="K172" s="227"/>
      <c r="L172" s="232"/>
      <c r="M172" s="233"/>
      <c r="N172" s="234"/>
      <c r="O172" s="234"/>
      <c r="P172" s="234"/>
      <c r="Q172" s="234"/>
      <c r="R172" s="234"/>
      <c r="S172" s="234"/>
      <c r="T172" s="235"/>
      <c r="AT172" s="236" t="s">
        <v>151</v>
      </c>
      <c r="AU172" s="236" t="s">
        <v>87</v>
      </c>
      <c r="AV172" s="12" t="s">
        <v>87</v>
      </c>
      <c r="AW172" s="12" t="s">
        <v>36</v>
      </c>
      <c r="AX172" s="12" t="s">
        <v>77</v>
      </c>
      <c r="AY172" s="236" t="s">
        <v>128</v>
      </c>
    </row>
    <row r="173" s="1" customFormat="1" ht="24" customHeight="1">
      <c r="B173" s="37"/>
      <c r="C173" s="247" t="s">
        <v>301</v>
      </c>
      <c r="D173" s="247" t="s">
        <v>170</v>
      </c>
      <c r="E173" s="248" t="s">
        <v>319</v>
      </c>
      <c r="F173" s="249" t="s">
        <v>320</v>
      </c>
      <c r="G173" s="250" t="s">
        <v>207</v>
      </c>
      <c r="H173" s="251">
        <v>1</v>
      </c>
      <c r="I173" s="252"/>
      <c r="J173" s="253">
        <f>ROUND(I173*H173,2)</f>
        <v>0</v>
      </c>
      <c r="K173" s="249" t="s">
        <v>213</v>
      </c>
      <c r="L173" s="254"/>
      <c r="M173" s="255" t="s">
        <v>19</v>
      </c>
      <c r="N173" s="256" t="s">
        <v>48</v>
      </c>
      <c r="O173" s="82"/>
      <c r="P173" s="219">
        <f>O173*H173</f>
        <v>0</v>
      </c>
      <c r="Q173" s="219">
        <v>0</v>
      </c>
      <c r="R173" s="219">
        <f>Q173*H173</f>
        <v>0</v>
      </c>
      <c r="S173" s="219">
        <v>0</v>
      </c>
      <c r="T173" s="220">
        <f>S173*H173</f>
        <v>0</v>
      </c>
      <c r="AR173" s="221" t="s">
        <v>301</v>
      </c>
      <c r="AT173" s="221" t="s">
        <v>170</v>
      </c>
      <c r="AU173" s="221" t="s">
        <v>87</v>
      </c>
      <c r="AY173" s="16" t="s">
        <v>128</v>
      </c>
      <c r="BE173" s="222">
        <f>IF(N173="základní",J173,0)</f>
        <v>0</v>
      </c>
      <c r="BF173" s="222">
        <f>IF(N173="snížená",J173,0)</f>
        <v>0</v>
      </c>
      <c r="BG173" s="222">
        <f>IF(N173="zákl. přenesená",J173,0)</f>
        <v>0</v>
      </c>
      <c r="BH173" s="222">
        <f>IF(N173="sníž. přenesená",J173,0)</f>
        <v>0</v>
      </c>
      <c r="BI173" s="222">
        <f>IF(N173="nulová",J173,0)</f>
        <v>0</v>
      </c>
      <c r="BJ173" s="16" t="s">
        <v>85</v>
      </c>
      <c r="BK173" s="222">
        <f>ROUND(I173*H173,2)</f>
        <v>0</v>
      </c>
      <c r="BL173" s="16" t="s">
        <v>232</v>
      </c>
      <c r="BM173" s="221" t="s">
        <v>321</v>
      </c>
    </row>
    <row r="174" s="1" customFormat="1" ht="24" customHeight="1">
      <c r="B174" s="37"/>
      <c r="C174" s="210" t="s">
        <v>322</v>
      </c>
      <c r="D174" s="210" t="s">
        <v>131</v>
      </c>
      <c r="E174" s="211" t="s">
        <v>323</v>
      </c>
      <c r="F174" s="212" t="s">
        <v>324</v>
      </c>
      <c r="G174" s="213" t="s">
        <v>192</v>
      </c>
      <c r="H174" s="214">
        <v>0.40200000000000002</v>
      </c>
      <c r="I174" s="215"/>
      <c r="J174" s="216">
        <f>ROUND(I174*H174,2)</f>
        <v>0</v>
      </c>
      <c r="K174" s="212" t="s">
        <v>135</v>
      </c>
      <c r="L174" s="42"/>
      <c r="M174" s="217" t="s">
        <v>19</v>
      </c>
      <c r="N174" s="218" t="s">
        <v>48</v>
      </c>
      <c r="O174" s="82"/>
      <c r="P174" s="219">
        <f>O174*H174</f>
        <v>0</v>
      </c>
      <c r="Q174" s="219">
        <v>0</v>
      </c>
      <c r="R174" s="219">
        <f>Q174*H174</f>
        <v>0</v>
      </c>
      <c r="S174" s="219">
        <v>0</v>
      </c>
      <c r="T174" s="220">
        <f>S174*H174</f>
        <v>0</v>
      </c>
      <c r="AR174" s="221" t="s">
        <v>232</v>
      </c>
      <c r="AT174" s="221" t="s">
        <v>131</v>
      </c>
      <c r="AU174" s="221" t="s">
        <v>87</v>
      </c>
      <c r="AY174" s="16" t="s">
        <v>128</v>
      </c>
      <c r="BE174" s="222">
        <f>IF(N174="základní",J174,0)</f>
        <v>0</v>
      </c>
      <c r="BF174" s="222">
        <f>IF(N174="snížená",J174,0)</f>
        <v>0</v>
      </c>
      <c r="BG174" s="222">
        <f>IF(N174="zákl. přenesená",J174,0)</f>
        <v>0</v>
      </c>
      <c r="BH174" s="222">
        <f>IF(N174="sníž. přenesená",J174,0)</f>
        <v>0</v>
      </c>
      <c r="BI174" s="222">
        <f>IF(N174="nulová",J174,0)</f>
        <v>0</v>
      </c>
      <c r="BJ174" s="16" t="s">
        <v>85</v>
      </c>
      <c r="BK174" s="222">
        <f>ROUND(I174*H174,2)</f>
        <v>0</v>
      </c>
      <c r="BL174" s="16" t="s">
        <v>232</v>
      </c>
      <c r="BM174" s="221" t="s">
        <v>325</v>
      </c>
    </row>
    <row r="175" s="1" customFormat="1">
      <c r="B175" s="37"/>
      <c r="C175" s="38"/>
      <c r="D175" s="223" t="s">
        <v>141</v>
      </c>
      <c r="E175" s="38"/>
      <c r="F175" s="224" t="s">
        <v>326</v>
      </c>
      <c r="G175" s="38"/>
      <c r="H175" s="38"/>
      <c r="I175" s="134"/>
      <c r="J175" s="38"/>
      <c r="K175" s="38"/>
      <c r="L175" s="42"/>
      <c r="M175" s="225"/>
      <c r="N175" s="82"/>
      <c r="O175" s="82"/>
      <c r="P175" s="82"/>
      <c r="Q175" s="82"/>
      <c r="R175" s="82"/>
      <c r="S175" s="82"/>
      <c r="T175" s="83"/>
      <c r="AT175" s="16" t="s">
        <v>141</v>
      </c>
      <c r="AU175" s="16" t="s">
        <v>87</v>
      </c>
    </row>
    <row r="176" s="11" customFormat="1" ht="22.8" customHeight="1">
      <c r="B176" s="194"/>
      <c r="C176" s="195"/>
      <c r="D176" s="196" t="s">
        <v>76</v>
      </c>
      <c r="E176" s="208" t="s">
        <v>327</v>
      </c>
      <c r="F176" s="208" t="s">
        <v>328</v>
      </c>
      <c r="G176" s="195"/>
      <c r="H176" s="195"/>
      <c r="I176" s="198"/>
      <c r="J176" s="209">
        <f>BK176</f>
        <v>0</v>
      </c>
      <c r="K176" s="195"/>
      <c r="L176" s="200"/>
      <c r="M176" s="201"/>
      <c r="N176" s="202"/>
      <c r="O176" s="202"/>
      <c r="P176" s="203">
        <f>SUM(P177:P197)</f>
        <v>0</v>
      </c>
      <c r="Q176" s="202"/>
      <c r="R176" s="203">
        <f>SUM(R177:R197)</f>
        <v>1.3382301999999999</v>
      </c>
      <c r="S176" s="202"/>
      <c r="T176" s="204">
        <f>SUM(T177:T197)</f>
        <v>0</v>
      </c>
      <c r="AR176" s="205" t="s">
        <v>87</v>
      </c>
      <c r="AT176" s="206" t="s">
        <v>76</v>
      </c>
      <c r="AU176" s="206" t="s">
        <v>85</v>
      </c>
      <c r="AY176" s="205" t="s">
        <v>128</v>
      </c>
      <c r="BK176" s="207">
        <f>SUM(BK177:BK197)</f>
        <v>0</v>
      </c>
    </row>
    <row r="177" s="1" customFormat="1" ht="24" customHeight="1">
      <c r="B177" s="37"/>
      <c r="C177" s="210" t="s">
        <v>329</v>
      </c>
      <c r="D177" s="210" t="s">
        <v>131</v>
      </c>
      <c r="E177" s="211" t="s">
        <v>330</v>
      </c>
      <c r="F177" s="212" t="s">
        <v>331</v>
      </c>
      <c r="G177" s="213" t="s">
        <v>134</v>
      </c>
      <c r="H177" s="214">
        <v>37.700000000000003</v>
      </c>
      <c r="I177" s="215"/>
      <c r="J177" s="216">
        <f>ROUND(I177*H177,2)</f>
        <v>0</v>
      </c>
      <c r="K177" s="212" t="s">
        <v>135</v>
      </c>
      <c r="L177" s="42"/>
      <c r="M177" s="217" t="s">
        <v>19</v>
      </c>
      <c r="N177" s="218" t="s">
        <v>48</v>
      </c>
      <c r="O177" s="82"/>
      <c r="P177" s="219">
        <f>O177*H177</f>
        <v>0</v>
      </c>
      <c r="Q177" s="219">
        <v>0.0075799999999999999</v>
      </c>
      <c r="R177" s="219">
        <f>Q177*H177</f>
        <v>0.28576600000000002</v>
      </c>
      <c r="S177" s="219">
        <v>0</v>
      </c>
      <c r="T177" s="220">
        <f>S177*H177</f>
        <v>0</v>
      </c>
      <c r="AR177" s="221" t="s">
        <v>232</v>
      </c>
      <c r="AT177" s="221" t="s">
        <v>131</v>
      </c>
      <c r="AU177" s="221" t="s">
        <v>87</v>
      </c>
      <c r="AY177" s="16" t="s">
        <v>128</v>
      </c>
      <c r="BE177" s="222">
        <f>IF(N177="základní",J177,0)</f>
        <v>0</v>
      </c>
      <c r="BF177" s="222">
        <f>IF(N177="snížená",J177,0)</f>
        <v>0</v>
      </c>
      <c r="BG177" s="222">
        <f>IF(N177="zákl. přenesená",J177,0)</f>
        <v>0</v>
      </c>
      <c r="BH177" s="222">
        <f>IF(N177="sníž. přenesená",J177,0)</f>
        <v>0</v>
      </c>
      <c r="BI177" s="222">
        <f>IF(N177="nulová",J177,0)</f>
        <v>0</v>
      </c>
      <c r="BJ177" s="16" t="s">
        <v>85</v>
      </c>
      <c r="BK177" s="222">
        <f>ROUND(I177*H177,2)</f>
        <v>0</v>
      </c>
      <c r="BL177" s="16" t="s">
        <v>232</v>
      </c>
      <c r="BM177" s="221" t="s">
        <v>332</v>
      </c>
    </row>
    <row r="178" s="1" customFormat="1">
      <c r="B178" s="37"/>
      <c r="C178" s="38"/>
      <c r="D178" s="223" t="s">
        <v>141</v>
      </c>
      <c r="E178" s="38"/>
      <c r="F178" s="224" t="s">
        <v>333</v>
      </c>
      <c r="G178" s="38"/>
      <c r="H178" s="38"/>
      <c r="I178" s="134"/>
      <c r="J178" s="38"/>
      <c r="K178" s="38"/>
      <c r="L178" s="42"/>
      <c r="M178" s="225"/>
      <c r="N178" s="82"/>
      <c r="O178" s="82"/>
      <c r="P178" s="82"/>
      <c r="Q178" s="82"/>
      <c r="R178" s="82"/>
      <c r="S178" s="82"/>
      <c r="T178" s="83"/>
      <c r="AT178" s="16" t="s">
        <v>141</v>
      </c>
      <c r="AU178" s="16" t="s">
        <v>87</v>
      </c>
    </row>
    <row r="179" s="1" customFormat="1" ht="16.5" customHeight="1">
      <c r="B179" s="37"/>
      <c r="C179" s="210" t="s">
        <v>334</v>
      </c>
      <c r="D179" s="210" t="s">
        <v>131</v>
      </c>
      <c r="E179" s="211" t="s">
        <v>335</v>
      </c>
      <c r="F179" s="212" t="s">
        <v>336</v>
      </c>
      <c r="G179" s="213" t="s">
        <v>164</v>
      </c>
      <c r="H179" s="214">
        <v>44.100000000000001</v>
      </c>
      <c r="I179" s="215"/>
      <c r="J179" s="216">
        <f>ROUND(I179*H179,2)</f>
        <v>0</v>
      </c>
      <c r="K179" s="212" t="s">
        <v>135</v>
      </c>
      <c r="L179" s="42"/>
      <c r="M179" s="217" t="s">
        <v>19</v>
      </c>
      <c r="N179" s="218" t="s">
        <v>48</v>
      </c>
      <c r="O179" s="82"/>
      <c r="P179" s="219">
        <f>O179*H179</f>
        <v>0</v>
      </c>
      <c r="Q179" s="219">
        <v>0.000428</v>
      </c>
      <c r="R179" s="219">
        <f>Q179*H179</f>
        <v>0.018874800000000001</v>
      </c>
      <c r="S179" s="219">
        <v>0</v>
      </c>
      <c r="T179" s="220">
        <f>S179*H179</f>
        <v>0</v>
      </c>
      <c r="AR179" s="221" t="s">
        <v>232</v>
      </c>
      <c r="AT179" s="221" t="s">
        <v>131</v>
      </c>
      <c r="AU179" s="221" t="s">
        <v>87</v>
      </c>
      <c r="AY179" s="16" t="s">
        <v>128</v>
      </c>
      <c r="BE179" s="222">
        <f>IF(N179="základní",J179,0)</f>
        <v>0</v>
      </c>
      <c r="BF179" s="222">
        <f>IF(N179="snížená",J179,0)</f>
        <v>0</v>
      </c>
      <c r="BG179" s="222">
        <f>IF(N179="zákl. přenesená",J179,0)</f>
        <v>0</v>
      </c>
      <c r="BH179" s="222">
        <f>IF(N179="sníž. přenesená",J179,0)</f>
        <v>0</v>
      </c>
      <c r="BI179" s="222">
        <f>IF(N179="nulová",J179,0)</f>
        <v>0</v>
      </c>
      <c r="BJ179" s="16" t="s">
        <v>85</v>
      </c>
      <c r="BK179" s="222">
        <f>ROUND(I179*H179,2)</f>
        <v>0</v>
      </c>
      <c r="BL179" s="16" t="s">
        <v>232</v>
      </c>
      <c r="BM179" s="221" t="s">
        <v>337</v>
      </c>
    </row>
    <row r="180" s="12" customFormat="1">
      <c r="B180" s="226"/>
      <c r="C180" s="227"/>
      <c r="D180" s="223" t="s">
        <v>151</v>
      </c>
      <c r="E180" s="228" t="s">
        <v>19</v>
      </c>
      <c r="F180" s="229" t="s">
        <v>226</v>
      </c>
      <c r="G180" s="227"/>
      <c r="H180" s="230">
        <v>44.100000000000001</v>
      </c>
      <c r="I180" s="231"/>
      <c r="J180" s="227"/>
      <c r="K180" s="227"/>
      <c r="L180" s="232"/>
      <c r="M180" s="233"/>
      <c r="N180" s="234"/>
      <c r="O180" s="234"/>
      <c r="P180" s="234"/>
      <c r="Q180" s="234"/>
      <c r="R180" s="234"/>
      <c r="S180" s="234"/>
      <c r="T180" s="235"/>
      <c r="AT180" s="236" t="s">
        <v>151</v>
      </c>
      <c r="AU180" s="236" t="s">
        <v>87</v>
      </c>
      <c r="AV180" s="12" t="s">
        <v>87</v>
      </c>
      <c r="AW180" s="12" t="s">
        <v>36</v>
      </c>
      <c r="AX180" s="12" t="s">
        <v>77</v>
      </c>
      <c r="AY180" s="236" t="s">
        <v>128</v>
      </c>
    </row>
    <row r="181" s="1" customFormat="1" ht="24" customHeight="1">
      <c r="B181" s="37"/>
      <c r="C181" s="210" t="s">
        <v>338</v>
      </c>
      <c r="D181" s="210" t="s">
        <v>131</v>
      </c>
      <c r="E181" s="211" t="s">
        <v>339</v>
      </c>
      <c r="F181" s="212" t="s">
        <v>340</v>
      </c>
      <c r="G181" s="213" t="s">
        <v>134</v>
      </c>
      <c r="H181" s="214">
        <v>37.700000000000003</v>
      </c>
      <c r="I181" s="215"/>
      <c r="J181" s="216">
        <f>ROUND(I181*H181,2)</f>
        <v>0</v>
      </c>
      <c r="K181" s="212" t="s">
        <v>135</v>
      </c>
      <c r="L181" s="42"/>
      <c r="M181" s="217" t="s">
        <v>19</v>
      </c>
      <c r="N181" s="218" t="s">
        <v>48</v>
      </c>
      <c r="O181" s="82"/>
      <c r="P181" s="219">
        <f>O181*H181</f>
        <v>0</v>
      </c>
      <c r="Q181" s="219">
        <v>0.0054000000000000003</v>
      </c>
      <c r="R181" s="219">
        <f>Q181*H181</f>
        <v>0.20358000000000004</v>
      </c>
      <c r="S181" s="219">
        <v>0</v>
      </c>
      <c r="T181" s="220">
        <f>S181*H181</f>
        <v>0</v>
      </c>
      <c r="AR181" s="221" t="s">
        <v>232</v>
      </c>
      <c r="AT181" s="221" t="s">
        <v>131</v>
      </c>
      <c r="AU181" s="221" t="s">
        <v>87</v>
      </c>
      <c r="AY181" s="16" t="s">
        <v>128</v>
      </c>
      <c r="BE181" s="222">
        <f>IF(N181="základní",J181,0)</f>
        <v>0</v>
      </c>
      <c r="BF181" s="222">
        <f>IF(N181="snížená",J181,0)</f>
        <v>0</v>
      </c>
      <c r="BG181" s="222">
        <f>IF(N181="zákl. přenesená",J181,0)</f>
        <v>0</v>
      </c>
      <c r="BH181" s="222">
        <f>IF(N181="sníž. přenesená",J181,0)</f>
        <v>0</v>
      </c>
      <c r="BI181" s="222">
        <f>IF(N181="nulová",J181,0)</f>
        <v>0</v>
      </c>
      <c r="BJ181" s="16" t="s">
        <v>85</v>
      </c>
      <c r="BK181" s="222">
        <f>ROUND(I181*H181,2)</f>
        <v>0</v>
      </c>
      <c r="BL181" s="16" t="s">
        <v>232</v>
      </c>
      <c r="BM181" s="221" t="s">
        <v>341</v>
      </c>
    </row>
    <row r="182" s="1" customFormat="1">
      <c r="B182" s="37"/>
      <c r="C182" s="38"/>
      <c r="D182" s="223" t="s">
        <v>141</v>
      </c>
      <c r="E182" s="38"/>
      <c r="F182" s="224" t="s">
        <v>342</v>
      </c>
      <c r="G182" s="38"/>
      <c r="H182" s="38"/>
      <c r="I182" s="134"/>
      <c r="J182" s="38"/>
      <c r="K182" s="38"/>
      <c r="L182" s="42"/>
      <c r="M182" s="225"/>
      <c r="N182" s="82"/>
      <c r="O182" s="82"/>
      <c r="P182" s="82"/>
      <c r="Q182" s="82"/>
      <c r="R182" s="82"/>
      <c r="S182" s="82"/>
      <c r="T182" s="83"/>
      <c r="AT182" s="16" t="s">
        <v>141</v>
      </c>
      <c r="AU182" s="16" t="s">
        <v>87</v>
      </c>
    </row>
    <row r="183" s="1" customFormat="1" ht="16.5" customHeight="1">
      <c r="B183" s="37"/>
      <c r="C183" s="247" t="s">
        <v>343</v>
      </c>
      <c r="D183" s="247" t="s">
        <v>170</v>
      </c>
      <c r="E183" s="248" t="s">
        <v>344</v>
      </c>
      <c r="F183" s="249" t="s">
        <v>345</v>
      </c>
      <c r="G183" s="250" t="s">
        <v>134</v>
      </c>
      <c r="H183" s="251">
        <v>45.350999999999999</v>
      </c>
      <c r="I183" s="252"/>
      <c r="J183" s="253">
        <f>ROUND(I183*H183,2)</f>
        <v>0</v>
      </c>
      <c r="K183" s="249" t="s">
        <v>135</v>
      </c>
      <c r="L183" s="254"/>
      <c r="M183" s="255" t="s">
        <v>19</v>
      </c>
      <c r="N183" s="256" t="s">
        <v>48</v>
      </c>
      <c r="O183" s="82"/>
      <c r="P183" s="219">
        <f>O183*H183</f>
        <v>0</v>
      </c>
      <c r="Q183" s="219">
        <v>0.017999999999999999</v>
      </c>
      <c r="R183" s="219">
        <f>Q183*H183</f>
        <v>0.81631799999999988</v>
      </c>
      <c r="S183" s="219">
        <v>0</v>
      </c>
      <c r="T183" s="220">
        <f>S183*H183</f>
        <v>0</v>
      </c>
      <c r="AR183" s="221" t="s">
        <v>301</v>
      </c>
      <c r="AT183" s="221" t="s">
        <v>170</v>
      </c>
      <c r="AU183" s="221" t="s">
        <v>87</v>
      </c>
      <c r="AY183" s="16" t="s">
        <v>128</v>
      </c>
      <c r="BE183" s="222">
        <f>IF(N183="základní",J183,0)</f>
        <v>0</v>
      </c>
      <c r="BF183" s="222">
        <f>IF(N183="snížená",J183,0)</f>
        <v>0</v>
      </c>
      <c r="BG183" s="222">
        <f>IF(N183="zákl. přenesená",J183,0)</f>
        <v>0</v>
      </c>
      <c r="BH183" s="222">
        <f>IF(N183="sníž. přenesená",J183,0)</f>
        <v>0</v>
      </c>
      <c r="BI183" s="222">
        <f>IF(N183="nulová",J183,0)</f>
        <v>0</v>
      </c>
      <c r="BJ183" s="16" t="s">
        <v>85</v>
      </c>
      <c r="BK183" s="222">
        <f>ROUND(I183*H183,2)</f>
        <v>0</v>
      </c>
      <c r="BL183" s="16" t="s">
        <v>232</v>
      </c>
      <c r="BM183" s="221" t="s">
        <v>346</v>
      </c>
    </row>
    <row r="184" s="12" customFormat="1">
      <c r="B184" s="226"/>
      <c r="C184" s="227"/>
      <c r="D184" s="223" t="s">
        <v>151</v>
      </c>
      <c r="E184" s="228" t="s">
        <v>19</v>
      </c>
      <c r="F184" s="229" t="s">
        <v>347</v>
      </c>
      <c r="G184" s="227"/>
      <c r="H184" s="230">
        <v>37.700000000000003</v>
      </c>
      <c r="I184" s="231"/>
      <c r="J184" s="227"/>
      <c r="K184" s="227"/>
      <c r="L184" s="232"/>
      <c r="M184" s="233"/>
      <c r="N184" s="234"/>
      <c r="O184" s="234"/>
      <c r="P184" s="234"/>
      <c r="Q184" s="234"/>
      <c r="R184" s="234"/>
      <c r="S184" s="234"/>
      <c r="T184" s="235"/>
      <c r="AT184" s="236" t="s">
        <v>151</v>
      </c>
      <c r="AU184" s="236" t="s">
        <v>87</v>
      </c>
      <c r="AV184" s="12" t="s">
        <v>87</v>
      </c>
      <c r="AW184" s="12" t="s">
        <v>36</v>
      </c>
      <c r="AX184" s="12" t="s">
        <v>77</v>
      </c>
      <c r="AY184" s="236" t="s">
        <v>128</v>
      </c>
    </row>
    <row r="185" s="12" customFormat="1">
      <c r="B185" s="226"/>
      <c r="C185" s="227"/>
      <c r="D185" s="223" t="s">
        <v>151</v>
      </c>
      <c r="E185" s="228" t="s">
        <v>19</v>
      </c>
      <c r="F185" s="229" t="s">
        <v>348</v>
      </c>
      <c r="G185" s="227"/>
      <c r="H185" s="230">
        <v>3.528</v>
      </c>
      <c r="I185" s="231"/>
      <c r="J185" s="227"/>
      <c r="K185" s="227"/>
      <c r="L185" s="232"/>
      <c r="M185" s="233"/>
      <c r="N185" s="234"/>
      <c r="O185" s="234"/>
      <c r="P185" s="234"/>
      <c r="Q185" s="234"/>
      <c r="R185" s="234"/>
      <c r="S185" s="234"/>
      <c r="T185" s="235"/>
      <c r="AT185" s="236" t="s">
        <v>151</v>
      </c>
      <c r="AU185" s="236" t="s">
        <v>87</v>
      </c>
      <c r="AV185" s="12" t="s">
        <v>87</v>
      </c>
      <c r="AW185" s="12" t="s">
        <v>36</v>
      </c>
      <c r="AX185" s="12" t="s">
        <v>77</v>
      </c>
      <c r="AY185" s="236" t="s">
        <v>128</v>
      </c>
    </row>
    <row r="186" s="12" customFormat="1">
      <c r="B186" s="226"/>
      <c r="C186" s="227"/>
      <c r="D186" s="223" t="s">
        <v>151</v>
      </c>
      <c r="E186" s="227"/>
      <c r="F186" s="229" t="s">
        <v>349</v>
      </c>
      <c r="G186" s="227"/>
      <c r="H186" s="230">
        <v>45.350999999999999</v>
      </c>
      <c r="I186" s="231"/>
      <c r="J186" s="227"/>
      <c r="K186" s="227"/>
      <c r="L186" s="232"/>
      <c r="M186" s="233"/>
      <c r="N186" s="234"/>
      <c r="O186" s="234"/>
      <c r="P186" s="234"/>
      <c r="Q186" s="234"/>
      <c r="R186" s="234"/>
      <c r="S186" s="234"/>
      <c r="T186" s="235"/>
      <c r="AT186" s="236" t="s">
        <v>151</v>
      </c>
      <c r="AU186" s="236" t="s">
        <v>87</v>
      </c>
      <c r="AV186" s="12" t="s">
        <v>87</v>
      </c>
      <c r="AW186" s="12" t="s">
        <v>4</v>
      </c>
      <c r="AX186" s="12" t="s">
        <v>85</v>
      </c>
      <c r="AY186" s="236" t="s">
        <v>128</v>
      </c>
    </row>
    <row r="187" s="1" customFormat="1" ht="16.5" customHeight="1">
      <c r="B187" s="37"/>
      <c r="C187" s="210" t="s">
        <v>350</v>
      </c>
      <c r="D187" s="210" t="s">
        <v>131</v>
      </c>
      <c r="E187" s="211" t="s">
        <v>351</v>
      </c>
      <c r="F187" s="212" t="s">
        <v>352</v>
      </c>
      <c r="G187" s="213" t="s">
        <v>134</v>
      </c>
      <c r="H187" s="214">
        <v>41.228000000000002</v>
      </c>
      <c r="I187" s="215"/>
      <c r="J187" s="216">
        <f>ROUND(I187*H187,2)</f>
        <v>0</v>
      </c>
      <c r="K187" s="212" t="s">
        <v>135</v>
      </c>
      <c r="L187" s="42"/>
      <c r="M187" s="217" t="s">
        <v>19</v>
      </c>
      <c r="N187" s="218" t="s">
        <v>48</v>
      </c>
      <c r="O187" s="82"/>
      <c r="P187" s="219">
        <f>O187*H187</f>
        <v>0</v>
      </c>
      <c r="Q187" s="219">
        <v>0.00029999999999999997</v>
      </c>
      <c r="R187" s="219">
        <f>Q187*H187</f>
        <v>0.0123684</v>
      </c>
      <c r="S187" s="219">
        <v>0</v>
      </c>
      <c r="T187" s="220">
        <f>S187*H187</f>
        <v>0</v>
      </c>
      <c r="AR187" s="221" t="s">
        <v>232</v>
      </c>
      <c r="AT187" s="221" t="s">
        <v>131</v>
      </c>
      <c r="AU187" s="221" t="s">
        <v>87</v>
      </c>
      <c r="AY187" s="16" t="s">
        <v>128</v>
      </c>
      <c r="BE187" s="222">
        <f>IF(N187="základní",J187,0)</f>
        <v>0</v>
      </c>
      <c r="BF187" s="222">
        <f>IF(N187="snížená",J187,0)</f>
        <v>0</v>
      </c>
      <c r="BG187" s="222">
        <f>IF(N187="zákl. přenesená",J187,0)</f>
        <v>0</v>
      </c>
      <c r="BH187" s="222">
        <f>IF(N187="sníž. přenesená",J187,0)</f>
        <v>0</v>
      </c>
      <c r="BI187" s="222">
        <f>IF(N187="nulová",J187,0)</f>
        <v>0</v>
      </c>
      <c r="BJ187" s="16" t="s">
        <v>85</v>
      </c>
      <c r="BK187" s="222">
        <f>ROUND(I187*H187,2)</f>
        <v>0</v>
      </c>
      <c r="BL187" s="16" t="s">
        <v>232</v>
      </c>
      <c r="BM187" s="221" t="s">
        <v>353</v>
      </c>
    </row>
    <row r="188" s="1" customFormat="1">
      <c r="B188" s="37"/>
      <c r="C188" s="38"/>
      <c r="D188" s="223" t="s">
        <v>141</v>
      </c>
      <c r="E188" s="38"/>
      <c r="F188" s="224" t="s">
        <v>333</v>
      </c>
      <c r="G188" s="38"/>
      <c r="H188" s="38"/>
      <c r="I188" s="134"/>
      <c r="J188" s="38"/>
      <c r="K188" s="38"/>
      <c r="L188" s="42"/>
      <c r="M188" s="225"/>
      <c r="N188" s="82"/>
      <c r="O188" s="82"/>
      <c r="P188" s="82"/>
      <c r="Q188" s="82"/>
      <c r="R188" s="82"/>
      <c r="S188" s="82"/>
      <c r="T188" s="83"/>
      <c r="AT188" s="16" t="s">
        <v>141</v>
      </c>
      <c r="AU188" s="16" t="s">
        <v>87</v>
      </c>
    </row>
    <row r="189" s="12" customFormat="1">
      <c r="B189" s="226"/>
      <c r="C189" s="227"/>
      <c r="D189" s="223" t="s">
        <v>151</v>
      </c>
      <c r="E189" s="228" t="s">
        <v>19</v>
      </c>
      <c r="F189" s="229" t="s">
        <v>348</v>
      </c>
      <c r="G189" s="227"/>
      <c r="H189" s="230">
        <v>3.528</v>
      </c>
      <c r="I189" s="231"/>
      <c r="J189" s="227"/>
      <c r="K189" s="227"/>
      <c r="L189" s="232"/>
      <c r="M189" s="233"/>
      <c r="N189" s="234"/>
      <c r="O189" s="234"/>
      <c r="P189" s="234"/>
      <c r="Q189" s="234"/>
      <c r="R189" s="234"/>
      <c r="S189" s="234"/>
      <c r="T189" s="235"/>
      <c r="AT189" s="236" t="s">
        <v>151</v>
      </c>
      <c r="AU189" s="236" t="s">
        <v>87</v>
      </c>
      <c r="AV189" s="12" t="s">
        <v>87</v>
      </c>
      <c r="AW189" s="12" t="s">
        <v>36</v>
      </c>
      <c r="AX189" s="12" t="s">
        <v>77</v>
      </c>
      <c r="AY189" s="236" t="s">
        <v>128</v>
      </c>
    </row>
    <row r="190" s="12" customFormat="1">
      <c r="B190" s="226"/>
      <c r="C190" s="227"/>
      <c r="D190" s="223" t="s">
        <v>151</v>
      </c>
      <c r="E190" s="228" t="s">
        <v>19</v>
      </c>
      <c r="F190" s="229" t="s">
        <v>347</v>
      </c>
      <c r="G190" s="227"/>
      <c r="H190" s="230">
        <v>37.700000000000003</v>
      </c>
      <c r="I190" s="231"/>
      <c r="J190" s="227"/>
      <c r="K190" s="227"/>
      <c r="L190" s="232"/>
      <c r="M190" s="233"/>
      <c r="N190" s="234"/>
      <c r="O190" s="234"/>
      <c r="P190" s="234"/>
      <c r="Q190" s="234"/>
      <c r="R190" s="234"/>
      <c r="S190" s="234"/>
      <c r="T190" s="235"/>
      <c r="AT190" s="236" t="s">
        <v>151</v>
      </c>
      <c r="AU190" s="236" t="s">
        <v>87</v>
      </c>
      <c r="AV190" s="12" t="s">
        <v>87</v>
      </c>
      <c r="AW190" s="12" t="s">
        <v>36</v>
      </c>
      <c r="AX190" s="12" t="s">
        <v>77</v>
      </c>
      <c r="AY190" s="236" t="s">
        <v>128</v>
      </c>
    </row>
    <row r="191" s="1" customFormat="1" ht="16.5" customHeight="1">
      <c r="B191" s="37"/>
      <c r="C191" s="210" t="s">
        <v>354</v>
      </c>
      <c r="D191" s="210" t="s">
        <v>131</v>
      </c>
      <c r="E191" s="211" t="s">
        <v>355</v>
      </c>
      <c r="F191" s="212" t="s">
        <v>356</v>
      </c>
      <c r="G191" s="213" t="s">
        <v>164</v>
      </c>
      <c r="H191" s="214">
        <v>44.100000000000001</v>
      </c>
      <c r="I191" s="215"/>
      <c r="J191" s="216">
        <f>ROUND(I191*H191,2)</f>
        <v>0</v>
      </c>
      <c r="K191" s="212" t="s">
        <v>135</v>
      </c>
      <c r="L191" s="42"/>
      <c r="M191" s="217" t="s">
        <v>19</v>
      </c>
      <c r="N191" s="218" t="s">
        <v>48</v>
      </c>
      <c r="O191" s="82"/>
      <c r="P191" s="219">
        <f>O191*H191</f>
        <v>0</v>
      </c>
      <c r="Q191" s="219">
        <v>3.0000000000000001E-05</v>
      </c>
      <c r="R191" s="219">
        <f>Q191*H191</f>
        <v>0.0013230000000000002</v>
      </c>
      <c r="S191" s="219">
        <v>0</v>
      </c>
      <c r="T191" s="220">
        <f>S191*H191</f>
        <v>0</v>
      </c>
      <c r="AR191" s="221" t="s">
        <v>232</v>
      </c>
      <c r="AT191" s="221" t="s">
        <v>131</v>
      </c>
      <c r="AU191" s="221" t="s">
        <v>87</v>
      </c>
      <c r="AY191" s="16" t="s">
        <v>128</v>
      </c>
      <c r="BE191" s="222">
        <f>IF(N191="základní",J191,0)</f>
        <v>0</v>
      </c>
      <c r="BF191" s="222">
        <f>IF(N191="snížená",J191,0)</f>
        <v>0</v>
      </c>
      <c r="BG191" s="222">
        <f>IF(N191="zákl. přenesená",J191,0)</f>
        <v>0</v>
      </c>
      <c r="BH191" s="222">
        <f>IF(N191="sníž. přenesená",J191,0)</f>
        <v>0</v>
      </c>
      <c r="BI191" s="222">
        <f>IF(N191="nulová",J191,0)</f>
        <v>0</v>
      </c>
      <c r="BJ191" s="16" t="s">
        <v>85</v>
      </c>
      <c r="BK191" s="222">
        <f>ROUND(I191*H191,2)</f>
        <v>0</v>
      </c>
      <c r="BL191" s="16" t="s">
        <v>232</v>
      </c>
      <c r="BM191" s="221" t="s">
        <v>357</v>
      </c>
    </row>
    <row r="192" s="1" customFormat="1">
      <c r="B192" s="37"/>
      <c r="C192" s="38"/>
      <c r="D192" s="223" t="s">
        <v>141</v>
      </c>
      <c r="E192" s="38"/>
      <c r="F192" s="224" t="s">
        <v>358</v>
      </c>
      <c r="G192" s="38"/>
      <c r="H192" s="38"/>
      <c r="I192" s="134"/>
      <c r="J192" s="38"/>
      <c r="K192" s="38"/>
      <c r="L192" s="42"/>
      <c r="M192" s="225"/>
      <c r="N192" s="82"/>
      <c r="O192" s="82"/>
      <c r="P192" s="82"/>
      <c r="Q192" s="82"/>
      <c r="R192" s="82"/>
      <c r="S192" s="82"/>
      <c r="T192" s="83"/>
      <c r="AT192" s="16" t="s">
        <v>141</v>
      </c>
      <c r="AU192" s="16" t="s">
        <v>87</v>
      </c>
    </row>
    <row r="193" s="1" customFormat="1" ht="16.5" customHeight="1">
      <c r="B193" s="37"/>
      <c r="C193" s="210" t="s">
        <v>359</v>
      </c>
      <c r="D193" s="210" t="s">
        <v>131</v>
      </c>
      <c r="E193" s="211" t="s">
        <v>360</v>
      </c>
      <c r="F193" s="212" t="s">
        <v>361</v>
      </c>
      <c r="G193" s="213" t="s">
        <v>207</v>
      </c>
      <c r="H193" s="214">
        <v>50</v>
      </c>
      <c r="I193" s="215"/>
      <c r="J193" s="216">
        <f>ROUND(I193*H193,2)</f>
        <v>0</v>
      </c>
      <c r="K193" s="212" t="s">
        <v>135</v>
      </c>
      <c r="L193" s="42"/>
      <c r="M193" s="217" t="s">
        <v>19</v>
      </c>
      <c r="N193" s="218" t="s">
        <v>48</v>
      </c>
      <c r="O193" s="82"/>
      <c r="P193" s="219">
        <f>O193*H193</f>
        <v>0</v>
      </c>
      <c r="Q193" s="219">
        <v>0</v>
      </c>
      <c r="R193" s="219">
        <f>Q193*H193</f>
        <v>0</v>
      </c>
      <c r="S193" s="219">
        <v>0</v>
      </c>
      <c r="T193" s="220">
        <f>S193*H193</f>
        <v>0</v>
      </c>
      <c r="AR193" s="221" t="s">
        <v>232</v>
      </c>
      <c r="AT193" s="221" t="s">
        <v>131</v>
      </c>
      <c r="AU193" s="221" t="s">
        <v>87</v>
      </c>
      <c r="AY193" s="16" t="s">
        <v>128</v>
      </c>
      <c r="BE193" s="222">
        <f>IF(N193="základní",J193,0)</f>
        <v>0</v>
      </c>
      <c r="BF193" s="222">
        <f>IF(N193="snížená",J193,0)</f>
        <v>0</v>
      </c>
      <c r="BG193" s="222">
        <f>IF(N193="zákl. přenesená",J193,0)</f>
        <v>0</v>
      </c>
      <c r="BH193" s="222">
        <f>IF(N193="sníž. přenesená",J193,0)</f>
        <v>0</v>
      </c>
      <c r="BI193" s="222">
        <f>IF(N193="nulová",J193,0)</f>
        <v>0</v>
      </c>
      <c r="BJ193" s="16" t="s">
        <v>85</v>
      </c>
      <c r="BK193" s="222">
        <f>ROUND(I193*H193,2)</f>
        <v>0</v>
      </c>
      <c r="BL193" s="16" t="s">
        <v>232</v>
      </c>
      <c r="BM193" s="221" t="s">
        <v>362</v>
      </c>
    </row>
    <row r="194" s="1" customFormat="1">
      <c r="B194" s="37"/>
      <c r="C194" s="38"/>
      <c r="D194" s="223" t="s">
        <v>141</v>
      </c>
      <c r="E194" s="38"/>
      <c r="F194" s="224" t="s">
        <v>358</v>
      </c>
      <c r="G194" s="38"/>
      <c r="H194" s="38"/>
      <c r="I194" s="134"/>
      <c r="J194" s="38"/>
      <c r="K194" s="38"/>
      <c r="L194" s="42"/>
      <c r="M194" s="225"/>
      <c r="N194" s="82"/>
      <c r="O194" s="82"/>
      <c r="P194" s="82"/>
      <c r="Q194" s="82"/>
      <c r="R194" s="82"/>
      <c r="S194" s="82"/>
      <c r="T194" s="83"/>
      <c r="AT194" s="16" t="s">
        <v>141</v>
      </c>
      <c r="AU194" s="16" t="s">
        <v>87</v>
      </c>
    </row>
    <row r="195" s="1" customFormat="1" ht="16.5" customHeight="1">
      <c r="B195" s="37"/>
      <c r="C195" s="210" t="s">
        <v>363</v>
      </c>
      <c r="D195" s="210" t="s">
        <v>131</v>
      </c>
      <c r="E195" s="211" t="s">
        <v>364</v>
      </c>
      <c r="F195" s="212" t="s">
        <v>365</v>
      </c>
      <c r="G195" s="213" t="s">
        <v>366</v>
      </c>
      <c r="H195" s="214">
        <v>1</v>
      </c>
      <c r="I195" s="215"/>
      <c r="J195" s="216">
        <f>ROUND(I195*H195,2)</f>
        <v>0</v>
      </c>
      <c r="K195" s="212" t="s">
        <v>213</v>
      </c>
      <c r="L195" s="42"/>
      <c r="M195" s="217" t="s">
        <v>19</v>
      </c>
      <c r="N195" s="218" t="s">
        <v>48</v>
      </c>
      <c r="O195" s="82"/>
      <c r="P195" s="219">
        <f>O195*H195</f>
        <v>0</v>
      </c>
      <c r="Q195" s="219">
        <v>0</v>
      </c>
      <c r="R195" s="219">
        <f>Q195*H195</f>
        <v>0</v>
      </c>
      <c r="S195" s="219">
        <v>0</v>
      </c>
      <c r="T195" s="220">
        <f>S195*H195</f>
        <v>0</v>
      </c>
      <c r="AR195" s="221" t="s">
        <v>232</v>
      </c>
      <c r="AT195" s="221" t="s">
        <v>131</v>
      </c>
      <c r="AU195" s="221" t="s">
        <v>87</v>
      </c>
      <c r="AY195" s="16" t="s">
        <v>128</v>
      </c>
      <c r="BE195" s="222">
        <f>IF(N195="základní",J195,0)</f>
        <v>0</v>
      </c>
      <c r="BF195" s="222">
        <f>IF(N195="snížená",J195,0)</f>
        <v>0</v>
      </c>
      <c r="BG195" s="222">
        <f>IF(N195="zákl. přenesená",J195,0)</f>
        <v>0</v>
      </c>
      <c r="BH195" s="222">
        <f>IF(N195="sníž. přenesená",J195,0)</f>
        <v>0</v>
      </c>
      <c r="BI195" s="222">
        <f>IF(N195="nulová",J195,0)</f>
        <v>0</v>
      </c>
      <c r="BJ195" s="16" t="s">
        <v>85</v>
      </c>
      <c r="BK195" s="222">
        <f>ROUND(I195*H195,2)</f>
        <v>0</v>
      </c>
      <c r="BL195" s="16" t="s">
        <v>232</v>
      </c>
      <c r="BM195" s="221" t="s">
        <v>367</v>
      </c>
    </row>
    <row r="196" s="1" customFormat="1" ht="24" customHeight="1">
      <c r="B196" s="37"/>
      <c r="C196" s="210" t="s">
        <v>368</v>
      </c>
      <c r="D196" s="210" t="s">
        <v>131</v>
      </c>
      <c r="E196" s="211" t="s">
        <v>369</v>
      </c>
      <c r="F196" s="212" t="s">
        <v>370</v>
      </c>
      <c r="G196" s="213" t="s">
        <v>192</v>
      </c>
      <c r="H196" s="214">
        <v>1.3380000000000001</v>
      </c>
      <c r="I196" s="215"/>
      <c r="J196" s="216">
        <f>ROUND(I196*H196,2)</f>
        <v>0</v>
      </c>
      <c r="K196" s="212" t="s">
        <v>135</v>
      </c>
      <c r="L196" s="42"/>
      <c r="M196" s="217" t="s">
        <v>19</v>
      </c>
      <c r="N196" s="218" t="s">
        <v>48</v>
      </c>
      <c r="O196" s="82"/>
      <c r="P196" s="219">
        <f>O196*H196</f>
        <v>0</v>
      </c>
      <c r="Q196" s="219">
        <v>0</v>
      </c>
      <c r="R196" s="219">
        <f>Q196*H196</f>
        <v>0</v>
      </c>
      <c r="S196" s="219">
        <v>0</v>
      </c>
      <c r="T196" s="220">
        <f>S196*H196</f>
        <v>0</v>
      </c>
      <c r="AR196" s="221" t="s">
        <v>232</v>
      </c>
      <c r="AT196" s="221" t="s">
        <v>131</v>
      </c>
      <c r="AU196" s="221" t="s">
        <v>87</v>
      </c>
      <c r="AY196" s="16" t="s">
        <v>128</v>
      </c>
      <c r="BE196" s="222">
        <f>IF(N196="základní",J196,0)</f>
        <v>0</v>
      </c>
      <c r="BF196" s="222">
        <f>IF(N196="snížená",J196,0)</f>
        <v>0</v>
      </c>
      <c r="BG196" s="222">
        <f>IF(N196="zákl. přenesená",J196,0)</f>
        <v>0</v>
      </c>
      <c r="BH196" s="222">
        <f>IF(N196="sníž. přenesená",J196,0)</f>
        <v>0</v>
      </c>
      <c r="BI196" s="222">
        <f>IF(N196="nulová",J196,0)</f>
        <v>0</v>
      </c>
      <c r="BJ196" s="16" t="s">
        <v>85</v>
      </c>
      <c r="BK196" s="222">
        <f>ROUND(I196*H196,2)</f>
        <v>0</v>
      </c>
      <c r="BL196" s="16" t="s">
        <v>232</v>
      </c>
      <c r="BM196" s="221" t="s">
        <v>371</v>
      </c>
    </row>
    <row r="197" s="1" customFormat="1">
      <c r="B197" s="37"/>
      <c r="C197" s="38"/>
      <c r="D197" s="223" t="s">
        <v>141</v>
      </c>
      <c r="E197" s="38"/>
      <c r="F197" s="224" t="s">
        <v>372</v>
      </c>
      <c r="G197" s="38"/>
      <c r="H197" s="38"/>
      <c r="I197" s="134"/>
      <c r="J197" s="38"/>
      <c r="K197" s="38"/>
      <c r="L197" s="42"/>
      <c r="M197" s="225"/>
      <c r="N197" s="82"/>
      <c r="O197" s="82"/>
      <c r="P197" s="82"/>
      <c r="Q197" s="82"/>
      <c r="R197" s="82"/>
      <c r="S197" s="82"/>
      <c r="T197" s="83"/>
      <c r="AT197" s="16" t="s">
        <v>141</v>
      </c>
      <c r="AU197" s="16" t="s">
        <v>87</v>
      </c>
    </row>
    <row r="198" s="11" customFormat="1" ht="22.8" customHeight="1">
      <c r="B198" s="194"/>
      <c r="C198" s="195"/>
      <c r="D198" s="196" t="s">
        <v>76</v>
      </c>
      <c r="E198" s="208" t="s">
        <v>373</v>
      </c>
      <c r="F198" s="208" t="s">
        <v>374</v>
      </c>
      <c r="G198" s="195"/>
      <c r="H198" s="195"/>
      <c r="I198" s="198"/>
      <c r="J198" s="209">
        <f>BK198</f>
        <v>0</v>
      </c>
      <c r="K198" s="195"/>
      <c r="L198" s="200"/>
      <c r="M198" s="201"/>
      <c r="N198" s="202"/>
      <c r="O198" s="202"/>
      <c r="P198" s="203">
        <f>SUM(P199:P204)</f>
        <v>0</v>
      </c>
      <c r="Q198" s="202"/>
      <c r="R198" s="203">
        <f>SUM(R199:R204)</f>
        <v>0.11519435730000001</v>
      </c>
      <c r="S198" s="202"/>
      <c r="T198" s="204">
        <f>SUM(T199:T204)</f>
        <v>0.02347351</v>
      </c>
      <c r="AR198" s="205" t="s">
        <v>87</v>
      </c>
      <c r="AT198" s="206" t="s">
        <v>76</v>
      </c>
      <c r="AU198" s="206" t="s">
        <v>85</v>
      </c>
      <c r="AY198" s="205" t="s">
        <v>128</v>
      </c>
      <c r="BK198" s="207">
        <f>SUM(BK199:BK204)</f>
        <v>0</v>
      </c>
    </row>
    <row r="199" s="1" customFormat="1" ht="16.5" customHeight="1">
      <c r="B199" s="37"/>
      <c r="C199" s="210" t="s">
        <v>375</v>
      </c>
      <c r="D199" s="210" t="s">
        <v>131</v>
      </c>
      <c r="E199" s="211" t="s">
        <v>376</v>
      </c>
      <c r="F199" s="212" t="s">
        <v>377</v>
      </c>
      <c r="G199" s="213" t="s">
        <v>134</v>
      </c>
      <c r="H199" s="214">
        <v>75.721000000000004</v>
      </c>
      <c r="I199" s="215"/>
      <c r="J199" s="216">
        <f>ROUND(I199*H199,2)</f>
        <v>0</v>
      </c>
      <c r="K199" s="212" t="s">
        <v>135</v>
      </c>
      <c r="L199" s="42"/>
      <c r="M199" s="217" t="s">
        <v>19</v>
      </c>
      <c r="N199" s="218" t="s">
        <v>48</v>
      </c>
      <c r="O199" s="82"/>
      <c r="P199" s="219">
        <f>O199*H199</f>
        <v>0</v>
      </c>
      <c r="Q199" s="219">
        <v>0</v>
      </c>
      <c r="R199" s="219">
        <f>Q199*H199</f>
        <v>0</v>
      </c>
      <c r="S199" s="219">
        <v>0</v>
      </c>
      <c r="T199" s="220">
        <f>S199*H199</f>
        <v>0</v>
      </c>
      <c r="AR199" s="221" t="s">
        <v>232</v>
      </c>
      <c r="AT199" s="221" t="s">
        <v>131</v>
      </c>
      <c r="AU199" s="221" t="s">
        <v>87</v>
      </c>
      <c r="AY199" s="16" t="s">
        <v>128</v>
      </c>
      <c r="BE199" s="222">
        <f>IF(N199="základní",J199,0)</f>
        <v>0</v>
      </c>
      <c r="BF199" s="222">
        <f>IF(N199="snížená",J199,0)</f>
        <v>0</v>
      </c>
      <c r="BG199" s="222">
        <f>IF(N199="zákl. přenesená",J199,0)</f>
        <v>0</v>
      </c>
      <c r="BH199" s="222">
        <f>IF(N199="sníž. přenesená",J199,0)</f>
        <v>0</v>
      </c>
      <c r="BI199" s="222">
        <f>IF(N199="nulová",J199,0)</f>
        <v>0</v>
      </c>
      <c r="BJ199" s="16" t="s">
        <v>85</v>
      </c>
      <c r="BK199" s="222">
        <f>ROUND(I199*H199,2)</f>
        <v>0</v>
      </c>
      <c r="BL199" s="16" t="s">
        <v>232</v>
      </c>
      <c r="BM199" s="221" t="s">
        <v>378</v>
      </c>
    </row>
    <row r="200" s="1" customFormat="1" ht="16.5" customHeight="1">
      <c r="B200" s="37"/>
      <c r="C200" s="210" t="s">
        <v>379</v>
      </c>
      <c r="D200" s="210" t="s">
        <v>131</v>
      </c>
      <c r="E200" s="211" t="s">
        <v>380</v>
      </c>
      <c r="F200" s="212" t="s">
        <v>381</v>
      </c>
      <c r="G200" s="213" t="s">
        <v>134</v>
      </c>
      <c r="H200" s="214">
        <v>75.721000000000004</v>
      </c>
      <c r="I200" s="215"/>
      <c r="J200" s="216">
        <f>ROUND(I200*H200,2)</f>
        <v>0</v>
      </c>
      <c r="K200" s="212" t="s">
        <v>135</v>
      </c>
      <c r="L200" s="42"/>
      <c r="M200" s="217" t="s">
        <v>19</v>
      </c>
      <c r="N200" s="218" t="s">
        <v>48</v>
      </c>
      <c r="O200" s="82"/>
      <c r="P200" s="219">
        <f>O200*H200</f>
        <v>0</v>
      </c>
      <c r="Q200" s="219">
        <v>0.001</v>
      </c>
      <c r="R200" s="219">
        <f>Q200*H200</f>
        <v>0.075721000000000011</v>
      </c>
      <c r="S200" s="219">
        <v>0.00031</v>
      </c>
      <c r="T200" s="220">
        <f>S200*H200</f>
        <v>0.02347351</v>
      </c>
      <c r="AR200" s="221" t="s">
        <v>232</v>
      </c>
      <c r="AT200" s="221" t="s">
        <v>131</v>
      </c>
      <c r="AU200" s="221" t="s">
        <v>87</v>
      </c>
      <c r="AY200" s="16" t="s">
        <v>128</v>
      </c>
      <c r="BE200" s="222">
        <f>IF(N200="základní",J200,0)</f>
        <v>0</v>
      </c>
      <c r="BF200" s="222">
        <f>IF(N200="snížená",J200,0)</f>
        <v>0</v>
      </c>
      <c r="BG200" s="222">
        <f>IF(N200="zákl. přenesená",J200,0)</f>
        <v>0</v>
      </c>
      <c r="BH200" s="222">
        <f>IF(N200="sníž. přenesená",J200,0)</f>
        <v>0</v>
      </c>
      <c r="BI200" s="222">
        <f>IF(N200="nulová",J200,0)</f>
        <v>0</v>
      </c>
      <c r="BJ200" s="16" t="s">
        <v>85</v>
      </c>
      <c r="BK200" s="222">
        <f>ROUND(I200*H200,2)</f>
        <v>0</v>
      </c>
      <c r="BL200" s="16" t="s">
        <v>232</v>
      </c>
      <c r="BM200" s="221" t="s">
        <v>382</v>
      </c>
    </row>
    <row r="201" s="1" customFormat="1">
      <c r="B201" s="37"/>
      <c r="C201" s="38"/>
      <c r="D201" s="223" t="s">
        <v>141</v>
      </c>
      <c r="E201" s="38"/>
      <c r="F201" s="224" t="s">
        <v>383</v>
      </c>
      <c r="G201" s="38"/>
      <c r="H201" s="38"/>
      <c r="I201" s="134"/>
      <c r="J201" s="38"/>
      <c r="K201" s="38"/>
      <c r="L201" s="42"/>
      <c r="M201" s="225"/>
      <c r="N201" s="82"/>
      <c r="O201" s="82"/>
      <c r="P201" s="82"/>
      <c r="Q201" s="82"/>
      <c r="R201" s="82"/>
      <c r="S201" s="82"/>
      <c r="T201" s="83"/>
      <c r="AT201" s="16" t="s">
        <v>141</v>
      </c>
      <c r="AU201" s="16" t="s">
        <v>87</v>
      </c>
    </row>
    <row r="202" s="1" customFormat="1" ht="16.5" customHeight="1">
      <c r="B202" s="37"/>
      <c r="C202" s="210" t="s">
        <v>384</v>
      </c>
      <c r="D202" s="210" t="s">
        <v>131</v>
      </c>
      <c r="E202" s="211" t="s">
        <v>385</v>
      </c>
      <c r="F202" s="212" t="s">
        <v>386</v>
      </c>
      <c r="G202" s="213" t="s">
        <v>134</v>
      </c>
      <c r="H202" s="214">
        <v>75.721000000000004</v>
      </c>
      <c r="I202" s="215"/>
      <c r="J202" s="216">
        <f>ROUND(I202*H202,2)</f>
        <v>0</v>
      </c>
      <c r="K202" s="212" t="s">
        <v>135</v>
      </c>
      <c r="L202" s="42"/>
      <c r="M202" s="217" t="s">
        <v>19</v>
      </c>
      <c r="N202" s="218" t="s">
        <v>48</v>
      </c>
      <c r="O202" s="82"/>
      <c r="P202" s="219">
        <f>O202*H202</f>
        <v>0</v>
      </c>
      <c r="Q202" s="219">
        <v>0</v>
      </c>
      <c r="R202" s="219">
        <f>Q202*H202</f>
        <v>0</v>
      </c>
      <c r="S202" s="219">
        <v>0</v>
      </c>
      <c r="T202" s="220">
        <f>S202*H202</f>
        <v>0</v>
      </c>
      <c r="AR202" s="221" t="s">
        <v>232</v>
      </c>
      <c r="AT202" s="221" t="s">
        <v>131</v>
      </c>
      <c r="AU202" s="221" t="s">
        <v>87</v>
      </c>
      <c r="AY202" s="16" t="s">
        <v>128</v>
      </c>
      <c r="BE202" s="222">
        <f>IF(N202="základní",J202,0)</f>
        <v>0</v>
      </c>
      <c r="BF202" s="222">
        <f>IF(N202="snížená",J202,0)</f>
        <v>0</v>
      </c>
      <c r="BG202" s="222">
        <f>IF(N202="zákl. přenesená",J202,0)</f>
        <v>0</v>
      </c>
      <c r="BH202" s="222">
        <f>IF(N202="sníž. přenesená",J202,0)</f>
        <v>0</v>
      </c>
      <c r="BI202" s="222">
        <f>IF(N202="nulová",J202,0)</f>
        <v>0</v>
      </c>
      <c r="BJ202" s="16" t="s">
        <v>85</v>
      </c>
      <c r="BK202" s="222">
        <f>ROUND(I202*H202,2)</f>
        <v>0</v>
      </c>
      <c r="BL202" s="16" t="s">
        <v>232</v>
      </c>
      <c r="BM202" s="221" t="s">
        <v>387</v>
      </c>
    </row>
    <row r="203" s="1" customFormat="1" ht="16.5" customHeight="1">
      <c r="B203" s="37"/>
      <c r="C203" s="210" t="s">
        <v>388</v>
      </c>
      <c r="D203" s="210" t="s">
        <v>131</v>
      </c>
      <c r="E203" s="211" t="s">
        <v>389</v>
      </c>
      <c r="F203" s="212" t="s">
        <v>390</v>
      </c>
      <c r="G203" s="213" t="s">
        <v>134</v>
      </c>
      <c r="H203" s="214">
        <v>75.721000000000004</v>
      </c>
      <c r="I203" s="215"/>
      <c r="J203" s="216">
        <f>ROUND(I203*H203,2)</f>
        <v>0</v>
      </c>
      <c r="K203" s="212" t="s">
        <v>135</v>
      </c>
      <c r="L203" s="42"/>
      <c r="M203" s="217" t="s">
        <v>19</v>
      </c>
      <c r="N203" s="218" t="s">
        <v>48</v>
      </c>
      <c r="O203" s="82"/>
      <c r="P203" s="219">
        <f>O203*H203</f>
        <v>0</v>
      </c>
      <c r="Q203" s="219">
        <v>0.00020000000000000001</v>
      </c>
      <c r="R203" s="219">
        <f>Q203*H203</f>
        <v>0.015144200000000002</v>
      </c>
      <c r="S203" s="219">
        <v>0</v>
      </c>
      <c r="T203" s="220">
        <f>S203*H203</f>
        <v>0</v>
      </c>
      <c r="AR203" s="221" t="s">
        <v>232</v>
      </c>
      <c r="AT203" s="221" t="s">
        <v>131</v>
      </c>
      <c r="AU203" s="221" t="s">
        <v>87</v>
      </c>
      <c r="AY203" s="16" t="s">
        <v>128</v>
      </c>
      <c r="BE203" s="222">
        <f>IF(N203="základní",J203,0)</f>
        <v>0</v>
      </c>
      <c r="BF203" s="222">
        <f>IF(N203="snížená",J203,0)</f>
        <v>0</v>
      </c>
      <c r="BG203" s="222">
        <f>IF(N203="zákl. přenesená",J203,0)</f>
        <v>0</v>
      </c>
      <c r="BH203" s="222">
        <f>IF(N203="sníž. přenesená",J203,0)</f>
        <v>0</v>
      </c>
      <c r="BI203" s="222">
        <f>IF(N203="nulová",J203,0)</f>
        <v>0</v>
      </c>
      <c r="BJ203" s="16" t="s">
        <v>85</v>
      </c>
      <c r="BK203" s="222">
        <f>ROUND(I203*H203,2)</f>
        <v>0</v>
      </c>
      <c r="BL203" s="16" t="s">
        <v>232</v>
      </c>
      <c r="BM203" s="221" t="s">
        <v>391</v>
      </c>
    </row>
    <row r="204" s="1" customFormat="1" ht="24" customHeight="1">
      <c r="B204" s="37"/>
      <c r="C204" s="210" t="s">
        <v>392</v>
      </c>
      <c r="D204" s="210" t="s">
        <v>131</v>
      </c>
      <c r="E204" s="211" t="s">
        <v>393</v>
      </c>
      <c r="F204" s="212" t="s">
        <v>394</v>
      </c>
      <c r="G204" s="213" t="s">
        <v>134</v>
      </c>
      <c r="H204" s="214">
        <v>75.721000000000004</v>
      </c>
      <c r="I204" s="215"/>
      <c r="J204" s="216">
        <f>ROUND(I204*H204,2)</f>
        <v>0</v>
      </c>
      <c r="K204" s="212" t="s">
        <v>135</v>
      </c>
      <c r="L204" s="42"/>
      <c r="M204" s="217" t="s">
        <v>19</v>
      </c>
      <c r="N204" s="218" t="s">
        <v>48</v>
      </c>
      <c r="O204" s="82"/>
      <c r="P204" s="219">
        <f>O204*H204</f>
        <v>0</v>
      </c>
      <c r="Q204" s="219">
        <v>0.0003213</v>
      </c>
      <c r="R204" s="219">
        <f>Q204*H204</f>
        <v>0.024329157300000001</v>
      </c>
      <c r="S204" s="219">
        <v>0</v>
      </c>
      <c r="T204" s="220">
        <f>S204*H204</f>
        <v>0</v>
      </c>
      <c r="AR204" s="221" t="s">
        <v>232</v>
      </c>
      <c r="AT204" s="221" t="s">
        <v>131</v>
      </c>
      <c r="AU204" s="221" t="s">
        <v>87</v>
      </c>
      <c r="AY204" s="16" t="s">
        <v>128</v>
      </c>
      <c r="BE204" s="222">
        <f>IF(N204="základní",J204,0)</f>
        <v>0</v>
      </c>
      <c r="BF204" s="222">
        <f>IF(N204="snížená",J204,0)</f>
        <v>0</v>
      </c>
      <c r="BG204" s="222">
        <f>IF(N204="zákl. přenesená",J204,0)</f>
        <v>0</v>
      </c>
      <c r="BH204" s="222">
        <f>IF(N204="sníž. přenesená",J204,0)</f>
        <v>0</v>
      </c>
      <c r="BI204" s="222">
        <f>IF(N204="nulová",J204,0)</f>
        <v>0</v>
      </c>
      <c r="BJ204" s="16" t="s">
        <v>85</v>
      </c>
      <c r="BK204" s="222">
        <f>ROUND(I204*H204,2)</f>
        <v>0</v>
      </c>
      <c r="BL204" s="16" t="s">
        <v>232</v>
      </c>
      <c r="BM204" s="221" t="s">
        <v>395</v>
      </c>
    </row>
    <row r="205" s="11" customFormat="1" ht="22.8" customHeight="1">
      <c r="B205" s="194"/>
      <c r="C205" s="195"/>
      <c r="D205" s="196" t="s">
        <v>76</v>
      </c>
      <c r="E205" s="208" t="s">
        <v>396</v>
      </c>
      <c r="F205" s="208" t="s">
        <v>397</v>
      </c>
      <c r="G205" s="195"/>
      <c r="H205" s="195"/>
      <c r="I205" s="198"/>
      <c r="J205" s="209">
        <f>BK205</f>
        <v>0</v>
      </c>
      <c r="K205" s="195"/>
      <c r="L205" s="200"/>
      <c r="M205" s="201"/>
      <c r="N205" s="202"/>
      <c r="O205" s="202"/>
      <c r="P205" s="203">
        <f>P206</f>
        <v>0</v>
      </c>
      <c r="Q205" s="202"/>
      <c r="R205" s="203">
        <f>R206</f>
        <v>0</v>
      </c>
      <c r="S205" s="202"/>
      <c r="T205" s="204">
        <f>T206</f>
        <v>0</v>
      </c>
      <c r="AR205" s="205" t="s">
        <v>143</v>
      </c>
      <c r="AT205" s="206" t="s">
        <v>76</v>
      </c>
      <c r="AU205" s="206" t="s">
        <v>85</v>
      </c>
      <c r="AY205" s="205" t="s">
        <v>128</v>
      </c>
      <c r="BK205" s="207">
        <f>BK206</f>
        <v>0</v>
      </c>
    </row>
    <row r="206" s="1" customFormat="1" ht="16.5" customHeight="1">
      <c r="B206" s="37"/>
      <c r="C206" s="210" t="s">
        <v>398</v>
      </c>
      <c r="D206" s="210" t="s">
        <v>131</v>
      </c>
      <c r="E206" s="211" t="s">
        <v>399</v>
      </c>
      <c r="F206" s="212" t="s">
        <v>400</v>
      </c>
      <c r="G206" s="213" t="s">
        <v>366</v>
      </c>
      <c r="H206" s="214">
        <v>1</v>
      </c>
      <c r="I206" s="215"/>
      <c r="J206" s="216">
        <f>ROUND(I206*H206,2)</f>
        <v>0</v>
      </c>
      <c r="K206" s="212" t="s">
        <v>19</v>
      </c>
      <c r="L206" s="42"/>
      <c r="M206" s="257" t="s">
        <v>19</v>
      </c>
      <c r="N206" s="258" t="s">
        <v>48</v>
      </c>
      <c r="O206" s="259"/>
      <c r="P206" s="260">
        <f>O206*H206</f>
        <v>0</v>
      </c>
      <c r="Q206" s="260">
        <v>0</v>
      </c>
      <c r="R206" s="260">
        <f>Q206*H206</f>
        <v>0</v>
      </c>
      <c r="S206" s="260">
        <v>0</v>
      </c>
      <c r="T206" s="261">
        <f>S206*H206</f>
        <v>0</v>
      </c>
      <c r="AR206" s="221" t="s">
        <v>401</v>
      </c>
      <c r="AT206" s="221" t="s">
        <v>131</v>
      </c>
      <c r="AU206" s="221" t="s">
        <v>87</v>
      </c>
      <c r="AY206" s="16" t="s">
        <v>128</v>
      </c>
      <c r="BE206" s="222">
        <f>IF(N206="základní",J206,0)</f>
        <v>0</v>
      </c>
      <c r="BF206" s="222">
        <f>IF(N206="snížená",J206,0)</f>
        <v>0</v>
      </c>
      <c r="BG206" s="222">
        <f>IF(N206="zákl. přenesená",J206,0)</f>
        <v>0</v>
      </c>
      <c r="BH206" s="222">
        <f>IF(N206="sníž. přenesená",J206,0)</f>
        <v>0</v>
      </c>
      <c r="BI206" s="222">
        <f>IF(N206="nulová",J206,0)</f>
        <v>0</v>
      </c>
      <c r="BJ206" s="16" t="s">
        <v>85</v>
      </c>
      <c r="BK206" s="222">
        <f>ROUND(I206*H206,2)</f>
        <v>0</v>
      </c>
      <c r="BL206" s="16" t="s">
        <v>401</v>
      </c>
      <c r="BM206" s="221" t="s">
        <v>402</v>
      </c>
    </row>
    <row r="207" s="1" customFormat="1" ht="6.96" customHeight="1">
      <c r="B207" s="57"/>
      <c r="C207" s="58"/>
      <c r="D207" s="58"/>
      <c r="E207" s="58"/>
      <c r="F207" s="58"/>
      <c r="G207" s="58"/>
      <c r="H207" s="58"/>
      <c r="I207" s="160"/>
      <c r="J207" s="58"/>
      <c r="K207" s="58"/>
      <c r="L207" s="42"/>
    </row>
  </sheetData>
  <sheetProtection sheet="1" autoFilter="0" formatColumns="0" formatRows="0" objects="1" scenarios="1" spinCount="100000" saltValue="WOa0Z6OlJ3D2vivxzlncoR2l87syPMuSPuLIGNZyvnHG8i18ShfOeTFqb2tvCBrvS6k5Ebcke5qyqydmlAhS5w==" hashValue="WyYpcqPSrzuqXbSvNBVDKPFN8Uly7p7CP2MJq3QRaB90Es/BDksUp2BV2E92P1J3H9umIcqcuDk838/VfOUrGg==" algorithmName="SHA-512" password="CC35"/>
  <autoFilter ref="C91:K206"/>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91</v>
      </c>
    </row>
    <row r="3" ht="6.96" customHeight="1">
      <c r="B3" s="127"/>
      <c r="C3" s="128"/>
      <c r="D3" s="128"/>
      <c r="E3" s="128"/>
      <c r="F3" s="128"/>
      <c r="G3" s="128"/>
      <c r="H3" s="128"/>
      <c r="I3" s="129"/>
      <c r="J3" s="128"/>
      <c r="K3" s="128"/>
      <c r="L3" s="19"/>
      <c r="AT3" s="16" t="s">
        <v>87</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SOUE Plzeň - rekonstrukce - spojovací krček do pavilonu B - 2.etapa</v>
      </c>
      <c r="F7" s="132"/>
      <c r="G7" s="132"/>
      <c r="H7" s="132"/>
      <c r="L7" s="19"/>
    </row>
    <row r="8" s="1" customFormat="1" ht="12" customHeight="1">
      <c r="B8" s="42"/>
      <c r="D8" s="132" t="s">
        <v>93</v>
      </c>
      <c r="I8" s="134"/>
      <c r="L8" s="42"/>
    </row>
    <row r="9" s="1" customFormat="1" ht="36.96" customHeight="1">
      <c r="B9" s="42"/>
      <c r="E9" s="135" t="s">
        <v>403</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21. 2. 2019</v>
      </c>
      <c r="L12" s="42"/>
    </row>
    <row r="13" s="1" customFormat="1" ht="10.8" customHeight="1">
      <c r="B13" s="42"/>
      <c r="I13" s="134"/>
      <c r="L13" s="42"/>
    </row>
    <row r="14" s="1" customFormat="1" ht="12" customHeight="1">
      <c r="B14" s="42"/>
      <c r="D14" s="132" t="s">
        <v>25</v>
      </c>
      <c r="I14" s="137" t="s">
        <v>26</v>
      </c>
      <c r="J14" s="136" t="s">
        <v>27</v>
      </c>
      <c r="L14" s="42"/>
    </row>
    <row r="15" s="1" customFormat="1" ht="18" customHeight="1">
      <c r="B15" s="42"/>
      <c r="E15" s="136" t="s">
        <v>28</v>
      </c>
      <c r="I15" s="137" t="s">
        <v>29</v>
      </c>
      <c r="J15" s="136" t="s">
        <v>19</v>
      </c>
      <c r="L15" s="42"/>
    </row>
    <row r="16" s="1" customFormat="1" ht="6.96" customHeight="1">
      <c r="B16" s="42"/>
      <c r="I16" s="134"/>
      <c r="L16" s="42"/>
    </row>
    <row r="17" s="1" customFormat="1" ht="12" customHeight="1">
      <c r="B17" s="42"/>
      <c r="D17" s="132" t="s">
        <v>30</v>
      </c>
      <c r="I17" s="137" t="s">
        <v>26</v>
      </c>
      <c r="J17" s="32" t="str">
        <f>'Rekapitulace stavby'!AN13</f>
        <v>Vyplň údaj</v>
      </c>
      <c r="L17" s="42"/>
    </row>
    <row r="18" s="1" customFormat="1" ht="18" customHeight="1">
      <c r="B18" s="42"/>
      <c r="E18" s="32" t="str">
        <f>'Rekapitulace stavby'!E14</f>
        <v>Vyplň údaj</v>
      </c>
      <c r="F18" s="136"/>
      <c r="G18" s="136"/>
      <c r="H18" s="136"/>
      <c r="I18" s="137" t="s">
        <v>29</v>
      </c>
      <c r="J18" s="32" t="str">
        <f>'Rekapitulace stavby'!AN14</f>
        <v>Vyplň údaj</v>
      </c>
      <c r="L18" s="42"/>
    </row>
    <row r="19" s="1" customFormat="1" ht="6.96" customHeight="1">
      <c r="B19" s="42"/>
      <c r="I19" s="134"/>
      <c r="L19" s="42"/>
    </row>
    <row r="20" s="1" customFormat="1" ht="12" customHeight="1">
      <c r="B20" s="42"/>
      <c r="D20" s="132" t="s">
        <v>32</v>
      </c>
      <c r="I20" s="137" t="s">
        <v>26</v>
      </c>
      <c r="J20" s="136" t="s">
        <v>33</v>
      </c>
      <c r="L20" s="42"/>
    </row>
    <row r="21" s="1" customFormat="1" ht="18" customHeight="1">
      <c r="B21" s="42"/>
      <c r="E21" s="136" t="s">
        <v>34</v>
      </c>
      <c r="I21" s="137" t="s">
        <v>29</v>
      </c>
      <c r="J21" s="136" t="s">
        <v>35</v>
      </c>
      <c r="L21" s="42"/>
    </row>
    <row r="22" s="1" customFormat="1" ht="6.96" customHeight="1">
      <c r="B22" s="42"/>
      <c r="I22" s="134"/>
      <c r="L22" s="42"/>
    </row>
    <row r="23" s="1" customFormat="1" ht="12" customHeight="1">
      <c r="B23" s="42"/>
      <c r="D23" s="132" t="s">
        <v>37</v>
      </c>
      <c r="I23" s="137" t="s">
        <v>26</v>
      </c>
      <c r="J23" s="136" t="s">
        <v>38</v>
      </c>
      <c r="L23" s="42"/>
    </row>
    <row r="24" s="1" customFormat="1" ht="18" customHeight="1">
      <c r="B24" s="42"/>
      <c r="E24" s="136" t="s">
        <v>39</v>
      </c>
      <c r="I24" s="137" t="s">
        <v>29</v>
      </c>
      <c r="J24" s="136" t="s">
        <v>40</v>
      </c>
      <c r="L24" s="42"/>
    </row>
    <row r="25" s="1" customFormat="1" ht="6.96" customHeight="1">
      <c r="B25" s="42"/>
      <c r="I25" s="134"/>
      <c r="L25" s="42"/>
    </row>
    <row r="26" s="1" customFormat="1" ht="12" customHeight="1">
      <c r="B26" s="42"/>
      <c r="D26" s="132" t="s">
        <v>41</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43</v>
      </c>
      <c r="I30" s="134"/>
      <c r="J30" s="144">
        <f>ROUND(J80, 2)</f>
        <v>0</v>
      </c>
      <c r="L30" s="42"/>
    </row>
    <row r="31" s="1" customFormat="1" ht="6.96" customHeight="1">
      <c r="B31" s="42"/>
      <c r="D31" s="74"/>
      <c r="E31" s="74"/>
      <c r="F31" s="74"/>
      <c r="G31" s="74"/>
      <c r="H31" s="74"/>
      <c r="I31" s="142"/>
      <c r="J31" s="74"/>
      <c r="K31" s="74"/>
      <c r="L31" s="42"/>
    </row>
    <row r="32" s="1" customFormat="1" ht="14.4" customHeight="1">
      <c r="B32" s="42"/>
      <c r="F32" s="145" t="s">
        <v>45</v>
      </c>
      <c r="I32" s="146" t="s">
        <v>44</v>
      </c>
      <c r="J32" s="145" t="s">
        <v>46</v>
      </c>
      <c r="L32" s="42"/>
    </row>
    <row r="33" s="1" customFormat="1" ht="14.4" customHeight="1">
      <c r="B33" s="42"/>
      <c r="D33" s="147" t="s">
        <v>47</v>
      </c>
      <c r="E33" s="132" t="s">
        <v>48</v>
      </c>
      <c r="F33" s="148">
        <f>ROUND((SUM(BE80:BE85)),  2)</f>
        <v>0</v>
      </c>
      <c r="I33" s="149">
        <v>0.20999999999999999</v>
      </c>
      <c r="J33" s="148">
        <f>ROUND(((SUM(BE80:BE85))*I33),  2)</f>
        <v>0</v>
      </c>
      <c r="L33" s="42"/>
    </row>
    <row r="34" s="1" customFormat="1" ht="14.4" customHeight="1">
      <c r="B34" s="42"/>
      <c r="E34" s="132" t="s">
        <v>49</v>
      </c>
      <c r="F34" s="148">
        <f>ROUND((SUM(BF80:BF85)),  2)</f>
        <v>0</v>
      </c>
      <c r="I34" s="149">
        <v>0.14999999999999999</v>
      </c>
      <c r="J34" s="148">
        <f>ROUND(((SUM(BF80:BF85))*I34),  2)</f>
        <v>0</v>
      </c>
      <c r="L34" s="42"/>
    </row>
    <row r="35" hidden="1" s="1" customFormat="1" ht="14.4" customHeight="1">
      <c r="B35" s="42"/>
      <c r="E35" s="132" t="s">
        <v>50</v>
      </c>
      <c r="F35" s="148">
        <f>ROUND((SUM(BG80:BG85)),  2)</f>
        <v>0</v>
      </c>
      <c r="I35" s="149">
        <v>0.20999999999999999</v>
      </c>
      <c r="J35" s="148">
        <f>0</f>
        <v>0</v>
      </c>
      <c r="L35" s="42"/>
    </row>
    <row r="36" hidden="1" s="1" customFormat="1" ht="14.4" customHeight="1">
      <c r="B36" s="42"/>
      <c r="E36" s="132" t="s">
        <v>51</v>
      </c>
      <c r="F36" s="148">
        <f>ROUND((SUM(BH80:BH85)),  2)</f>
        <v>0</v>
      </c>
      <c r="I36" s="149">
        <v>0.14999999999999999</v>
      </c>
      <c r="J36" s="148">
        <f>0</f>
        <v>0</v>
      </c>
      <c r="L36" s="42"/>
    </row>
    <row r="37" hidden="1" s="1" customFormat="1" ht="14.4" customHeight="1">
      <c r="B37" s="42"/>
      <c r="E37" s="132" t="s">
        <v>52</v>
      </c>
      <c r="F37" s="148">
        <f>ROUND((SUM(BI80:BI85)),  2)</f>
        <v>0</v>
      </c>
      <c r="I37" s="149">
        <v>0</v>
      </c>
      <c r="J37" s="148">
        <f>0</f>
        <v>0</v>
      </c>
      <c r="L37" s="42"/>
    </row>
    <row r="38" s="1" customFormat="1" ht="6.96" customHeight="1">
      <c r="B38" s="42"/>
      <c r="I38" s="134"/>
      <c r="L38" s="42"/>
    </row>
    <row r="39" s="1" customFormat="1" ht="25.44" customHeight="1">
      <c r="B39" s="42"/>
      <c r="C39" s="150"/>
      <c r="D39" s="151" t="s">
        <v>53</v>
      </c>
      <c r="E39" s="152"/>
      <c r="F39" s="152"/>
      <c r="G39" s="153" t="s">
        <v>54</v>
      </c>
      <c r="H39" s="154" t="s">
        <v>55</v>
      </c>
      <c r="I39" s="155"/>
      <c r="J39" s="156">
        <f>SUM(J30:J37)</f>
        <v>0</v>
      </c>
      <c r="K39" s="157"/>
      <c r="L39" s="42"/>
    </row>
    <row r="40" s="1" customFormat="1" ht="14.4" customHeight="1">
      <c r="B40" s="158"/>
      <c r="C40" s="159"/>
      <c r="D40" s="159"/>
      <c r="E40" s="159"/>
      <c r="F40" s="159"/>
      <c r="G40" s="159"/>
      <c r="H40" s="159"/>
      <c r="I40" s="160"/>
      <c r="J40" s="159"/>
      <c r="K40" s="159"/>
      <c r="L40" s="42"/>
    </row>
    <row r="44" s="1" customFormat="1" ht="6.96" customHeight="1">
      <c r="B44" s="161"/>
      <c r="C44" s="162"/>
      <c r="D44" s="162"/>
      <c r="E44" s="162"/>
      <c r="F44" s="162"/>
      <c r="G44" s="162"/>
      <c r="H44" s="162"/>
      <c r="I44" s="163"/>
      <c r="J44" s="162"/>
      <c r="K44" s="162"/>
      <c r="L44" s="42"/>
    </row>
    <row r="45" s="1" customFormat="1" ht="24.96" customHeight="1">
      <c r="B45" s="37"/>
      <c r="C45" s="22" t="s">
        <v>96</v>
      </c>
      <c r="D45" s="38"/>
      <c r="E45" s="38"/>
      <c r="F45" s="38"/>
      <c r="G45" s="38"/>
      <c r="H45" s="38"/>
      <c r="I45" s="134"/>
      <c r="J45" s="38"/>
      <c r="K45" s="38"/>
      <c r="L45" s="42"/>
    </row>
    <row r="46" s="1" customFormat="1" ht="6.96" customHeight="1">
      <c r="B46" s="37"/>
      <c r="C46" s="38"/>
      <c r="D46" s="38"/>
      <c r="E46" s="38"/>
      <c r="F46" s="38"/>
      <c r="G46" s="38"/>
      <c r="H46" s="38"/>
      <c r="I46" s="134"/>
      <c r="J46" s="38"/>
      <c r="K46" s="38"/>
      <c r="L46" s="42"/>
    </row>
    <row r="47" s="1" customFormat="1" ht="12" customHeight="1">
      <c r="B47" s="37"/>
      <c r="C47" s="31" t="s">
        <v>16</v>
      </c>
      <c r="D47" s="38"/>
      <c r="E47" s="38"/>
      <c r="F47" s="38"/>
      <c r="G47" s="38"/>
      <c r="H47" s="38"/>
      <c r="I47" s="134"/>
      <c r="J47" s="38"/>
      <c r="K47" s="38"/>
      <c r="L47" s="42"/>
    </row>
    <row r="48" s="1" customFormat="1" ht="16.5" customHeight="1">
      <c r="B48" s="37"/>
      <c r="C48" s="38"/>
      <c r="D48" s="38"/>
      <c r="E48" s="164" t="str">
        <f>E7</f>
        <v>SOUE Plzeň - rekonstrukce - spojovací krček do pavilonu B - 2.etapa</v>
      </c>
      <c r="F48" s="31"/>
      <c r="G48" s="31"/>
      <c r="H48" s="31"/>
      <c r="I48" s="134"/>
      <c r="J48" s="38"/>
      <c r="K48" s="38"/>
      <c r="L48" s="42"/>
    </row>
    <row r="49" s="1" customFormat="1" ht="12" customHeight="1">
      <c r="B49" s="37"/>
      <c r="C49" s="31" t="s">
        <v>93</v>
      </c>
      <c r="D49" s="38"/>
      <c r="E49" s="38"/>
      <c r="F49" s="38"/>
      <c r="G49" s="38"/>
      <c r="H49" s="38"/>
      <c r="I49" s="134"/>
      <c r="J49" s="38"/>
      <c r="K49" s="38"/>
      <c r="L49" s="42"/>
    </row>
    <row r="50" s="1" customFormat="1" ht="16.5" customHeight="1">
      <c r="B50" s="37"/>
      <c r="C50" s="38"/>
      <c r="D50" s="38"/>
      <c r="E50" s="67" t="str">
        <f>E9</f>
        <v>02 - Vedlejší a ostatní náklady</v>
      </c>
      <c r="F50" s="38"/>
      <c r="G50" s="38"/>
      <c r="H50" s="38"/>
      <c r="I50" s="134"/>
      <c r="J50" s="38"/>
      <c r="K50" s="38"/>
      <c r="L50" s="42"/>
    </row>
    <row r="51" s="1" customFormat="1" ht="6.96" customHeight="1">
      <c r="B51" s="37"/>
      <c r="C51" s="38"/>
      <c r="D51" s="38"/>
      <c r="E51" s="38"/>
      <c r="F51" s="38"/>
      <c r="G51" s="38"/>
      <c r="H51" s="38"/>
      <c r="I51" s="134"/>
      <c r="J51" s="38"/>
      <c r="K51" s="38"/>
      <c r="L51" s="42"/>
    </row>
    <row r="52" s="1" customFormat="1" ht="12" customHeight="1">
      <c r="B52" s="37"/>
      <c r="C52" s="31" t="s">
        <v>21</v>
      </c>
      <c r="D52" s="38"/>
      <c r="E52" s="38"/>
      <c r="F52" s="26" t="str">
        <f>F12</f>
        <v>pavilon č.13,č.p. 678/č,o,40,Vejprnická</v>
      </c>
      <c r="G52" s="38"/>
      <c r="H52" s="38"/>
      <c r="I52" s="137" t="s">
        <v>23</v>
      </c>
      <c r="J52" s="70" t="str">
        <f>IF(J12="","",J12)</f>
        <v>21. 2. 2019</v>
      </c>
      <c r="K52" s="38"/>
      <c r="L52" s="42"/>
    </row>
    <row r="53" s="1" customFormat="1" ht="6.96" customHeight="1">
      <c r="B53" s="37"/>
      <c r="C53" s="38"/>
      <c r="D53" s="38"/>
      <c r="E53" s="38"/>
      <c r="F53" s="38"/>
      <c r="G53" s="38"/>
      <c r="H53" s="38"/>
      <c r="I53" s="134"/>
      <c r="J53" s="38"/>
      <c r="K53" s="38"/>
      <c r="L53" s="42"/>
    </row>
    <row r="54" s="1" customFormat="1" ht="43.05" customHeight="1">
      <c r="B54" s="37"/>
      <c r="C54" s="31" t="s">
        <v>25</v>
      </c>
      <c r="D54" s="38"/>
      <c r="E54" s="38"/>
      <c r="F54" s="26" t="str">
        <f>E15</f>
        <v>SOUE Plzeň,Vejprnická 56,318 02 Plzeň</v>
      </c>
      <c r="G54" s="38"/>
      <c r="H54" s="38"/>
      <c r="I54" s="137" t="s">
        <v>32</v>
      </c>
      <c r="J54" s="35" t="str">
        <f>E21</f>
        <v>L.Beneda,Čižická 279, 332 09 Štěnovice</v>
      </c>
      <c r="K54" s="38"/>
      <c r="L54" s="42"/>
    </row>
    <row r="55" s="1" customFormat="1" ht="43.05" customHeight="1">
      <c r="B55" s="37"/>
      <c r="C55" s="31" t="s">
        <v>30</v>
      </c>
      <c r="D55" s="38"/>
      <c r="E55" s="38"/>
      <c r="F55" s="26" t="str">
        <f>IF(E18="","",E18)</f>
        <v>Vyplň údaj</v>
      </c>
      <c r="G55" s="38"/>
      <c r="H55" s="38"/>
      <c r="I55" s="137" t="s">
        <v>37</v>
      </c>
      <c r="J55" s="35" t="str">
        <f>E24</f>
        <v>Martina Havířová, Vranovská 1348, 349 01 Stříbro</v>
      </c>
      <c r="K55" s="38"/>
      <c r="L55" s="42"/>
    </row>
    <row r="56" s="1" customFormat="1" ht="10.32" customHeight="1">
      <c r="B56" s="37"/>
      <c r="C56" s="38"/>
      <c r="D56" s="38"/>
      <c r="E56" s="38"/>
      <c r="F56" s="38"/>
      <c r="G56" s="38"/>
      <c r="H56" s="38"/>
      <c r="I56" s="134"/>
      <c r="J56" s="38"/>
      <c r="K56" s="38"/>
      <c r="L56" s="42"/>
    </row>
    <row r="57" s="1" customFormat="1" ht="29.28" customHeight="1">
      <c r="B57" s="37"/>
      <c r="C57" s="165" t="s">
        <v>97</v>
      </c>
      <c r="D57" s="166"/>
      <c r="E57" s="166"/>
      <c r="F57" s="166"/>
      <c r="G57" s="166"/>
      <c r="H57" s="166"/>
      <c r="I57" s="167"/>
      <c r="J57" s="168" t="s">
        <v>98</v>
      </c>
      <c r="K57" s="166"/>
      <c r="L57" s="42"/>
    </row>
    <row r="58" s="1" customFormat="1" ht="10.32" customHeight="1">
      <c r="B58" s="37"/>
      <c r="C58" s="38"/>
      <c r="D58" s="38"/>
      <c r="E58" s="38"/>
      <c r="F58" s="38"/>
      <c r="G58" s="38"/>
      <c r="H58" s="38"/>
      <c r="I58" s="134"/>
      <c r="J58" s="38"/>
      <c r="K58" s="38"/>
      <c r="L58" s="42"/>
    </row>
    <row r="59" s="1" customFormat="1" ht="22.8" customHeight="1">
      <c r="B59" s="37"/>
      <c r="C59" s="169" t="s">
        <v>75</v>
      </c>
      <c r="D59" s="38"/>
      <c r="E59" s="38"/>
      <c r="F59" s="38"/>
      <c r="G59" s="38"/>
      <c r="H59" s="38"/>
      <c r="I59" s="134"/>
      <c r="J59" s="100">
        <f>J80</f>
        <v>0</v>
      </c>
      <c r="K59" s="38"/>
      <c r="L59" s="42"/>
      <c r="AU59" s="16" t="s">
        <v>99</v>
      </c>
    </row>
    <row r="60" s="8" customFormat="1" ht="24.96" customHeight="1">
      <c r="B60" s="170"/>
      <c r="C60" s="171"/>
      <c r="D60" s="172" t="s">
        <v>404</v>
      </c>
      <c r="E60" s="173"/>
      <c r="F60" s="173"/>
      <c r="G60" s="173"/>
      <c r="H60" s="173"/>
      <c r="I60" s="174"/>
      <c r="J60" s="175">
        <f>J81</f>
        <v>0</v>
      </c>
      <c r="K60" s="171"/>
      <c r="L60" s="176"/>
    </row>
    <row r="61" s="1" customFormat="1" ht="21.84" customHeight="1">
      <c r="B61" s="37"/>
      <c r="C61" s="38"/>
      <c r="D61" s="38"/>
      <c r="E61" s="38"/>
      <c r="F61" s="38"/>
      <c r="G61" s="38"/>
      <c r="H61" s="38"/>
      <c r="I61" s="134"/>
      <c r="J61" s="38"/>
      <c r="K61" s="38"/>
      <c r="L61" s="42"/>
    </row>
    <row r="62" s="1" customFormat="1" ht="6.96" customHeight="1">
      <c r="B62" s="57"/>
      <c r="C62" s="58"/>
      <c r="D62" s="58"/>
      <c r="E62" s="58"/>
      <c r="F62" s="58"/>
      <c r="G62" s="58"/>
      <c r="H62" s="58"/>
      <c r="I62" s="160"/>
      <c r="J62" s="58"/>
      <c r="K62" s="58"/>
      <c r="L62" s="42"/>
    </row>
    <row r="66" s="1" customFormat="1" ht="6.96" customHeight="1">
      <c r="B66" s="59"/>
      <c r="C66" s="60"/>
      <c r="D66" s="60"/>
      <c r="E66" s="60"/>
      <c r="F66" s="60"/>
      <c r="G66" s="60"/>
      <c r="H66" s="60"/>
      <c r="I66" s="163"/>
      <c r="J66" s="60"/>
      <c r="K66" s="60"/>
      <c r="L66" s="42"/>
    </row>
    <row r="67" s="1" customFormat="1" ht="24.96" customHeight="1">
      <c r="B67" s="37"/>
      <c r="C67" s="22" t="s">
        <v>113</v>
      </c>
      <c r="D67" s="38"/>
      <c r="E67" s="38"/>
      <c r="F67" s="38"/>
      <c r="G67" s="38"/>
      <c r="H67" s="38"/>
      <c r="I67" s="134"/>
      <c r="J67" s="38"/>
      <c r="K67" s="38"/>
      <c r="L67" s="42"/>
    </row>
    <row r="68" s="1" customFormat="1" ht="6.96" customHeight="1">
      <c r="B68" s="37"/>
      <c r="C68" s="38"/>
      <c r="D68" s="38"/>
      <c r="E68" s="38"/>
      <c r="F68" s="38"/>
      <c r="G68" s="38"/>
      <c r="H68" s="38"/>
      <c r="I68" s="134"/>
      <c r="J68" s="38"/>
      <c r="K68" s="38"/>
      <c r="L68" s="42"/>
    </row>
    <row r="69" s="1" customFormat="1" ht="12" customHeight="1">
      <c r="B69" s="37"/>
      <c r="C69" s="31" t="s">
        <v>16</v>
      </c>
      <c r="D69" s="38"/>
      <c r="E69" s="38"/>
      <c r="F69" s="38"/>
      <c r="G69" s="38"/>
      <c r="H69" s="38"/>
      <c r="I69" s="134"/>
      <c r="J69" s="38"/>
      <c r="K69" s="38"/>
      <c r="L69" s="42"/>
    </row>
    <row r="70" s="1" customFormat="1" ht="16.5" customHeight="1">
      <c r="B70" s="37"/>
      <c r="C70" s="38"/>
      <c r="D70" s="38"/>
      <c r="E70" s="164" t="str">
        <f>E7</f>
        <v>SOUE Plzeň - rekonstrukce - spojovací krček do pavilonu B - 2.etapa</v>
      </c>
      <c r="F70" s="31"/>
      <c r="G70" s="31"/>
      <c r="H70" s="31"/>
      <c r="I70" s="134"/>
      <c r="J70" s="38"/>
      <c r="K70" s="38"/>
      <c r="L70" s="42"/>
    </row>
    <row r="71" s="1" customFormat="1" ht="12" customHeight="1">
      <c r="B71" s="37"/>
      <c r="C71" s="31" t="s">
        <v>93</v>
      </c>
      <c r="D71" s="38"/>
      <c r="E71" s="38"/>
      <c r="F71" s="38"/>
      <c r="G71" s="38"/>
      <c r="H71" s="38"/>
      <c r="I71" s="134"/>
      <c r="J71" s="38"/>
      <c r="K71" s="38"/>
      <c r="L71" s="42"/>
    </row>
    <row r="72" s="1" customFormat="1" ht="16.5" customHeight="1">
      <c r="B72" s="37"/>
      <c r="C72" s="38"/>
      <c r="D72" s="38"/>
      <c r="E72" s="67" t="str">
        <f>E9</f>
        <v>02 - Vedlejší a ostatní náklady</v>
      </c>
      <c r="F72" s="38"/>
      <c r="G72" s="38"/>
      <c r="H72" s="38"/>
      <c r="I72" s="134"/>
      <c r="J72" s="38"/>
      <c r="K72" s="38"/>
      <c r="L72" s="42"/>
    </row>
    <row r="73" s="1" customFormat="1" ht="6.96" customHeight="1">
      <c r="B73" s="37"/>
      <c r="C73" s="38"/>
      <c r="D73" s="38"/>
      <c r="E73" s="38"/>
      <c r="F73" s="38"/>
      <c r="G73" s="38"/>
      <c r="H73" s="38"/>
      <c r="I73" s="134"/>
      <c r="J73" s="38"/>
      <c r="K73" s="38"/>
      <c r="L73" s="42"/>
    </row>
    <row r="74" s="1" customFormat="1" ht="12" customHeight="1">
      <c r="B74" s="37"/>
      <c r="C74" s="31" t="s">
        <v>21</v>
      </c>
      <c r="D74" s="38"/>
      <c r="E74" s="38"/>
      <c r="F74" s="26" t="str">
        <f>F12</f>
        <v>pavilon č.13,č.p. 678/č,o,40,Vejprnická</v>
      </c>
      <c r="G74" s="38"/>
      <c r="H74" s="38"/>
      <c r="I74" s="137" t="s">
        <v>23</v>
      </c>
      <c r="J74" s="70" t="str">
        <f>IF(J12="","",J12)</f>
        <v>21. 2. 2019</v>
      </c>
      <c r="K74" s="38"/>
      <c r="L74" s="42"/>
    </row>
    <row r="75" s="1" customFormat="1" ht="6.96" customHeight="1">
      <c r="B75" s="37"/>
      <c r="C75" s="38"/>
      <c r="D75" s="38"/>
      <c r="E75" s="38"/>
      <c r="F75" s="38"/>
      <c r="G75" s="38"/>
      <c r="H75" s="38"/>
      <c r="I75" s="134"/>
      <c r="J75" s="38"/>
      <c r="K75" s="38"/>
      <c r="L75" s="42"/>
    </row>
    <row r="76" s="1" customFormat="1" ht="43.05" customHeight="1">
      <c r="B76" s="37"/>
      <c r="C76" s="31" t="s">
        <v>25</v>
      </c>
      <c r="D76" s="38"/>
      <c r="E76" s="38"/>
      <c r="F76" s="26" t="str">
        <f>E15</f>
        <v>SOUE Plzeň,Vejprnická 56,318 02 Plzeň</v>
      </c>
      <c r="G76" s="38"/>
      <c r="H76" s="38"/>
      <c r="I76" s="137" t="s">
        <v>32</v>
      </c>
      <c r="J76" s="35" t="str">
        <f>E21</f>
        <v>L.Beneda,Čižická 279, 332 09 Štěnovice</v>
      </c>
      <c r="K76" s="38"/>
      <c r="L76" s="42"/>
    </row>
    <row r="77" s="1" customFormat="1" ht="43.05" customHeight="1">
      <c r="B77" s="37"/>
      <c r="C77" s="31" t="s">
        <v>30</v>
      </c>
      <c r="D77" s="38"/>
      <c r="E77" s="38"/>
      <c r="F77" s="26" t="str">
        <f>IF(E18="","",E18)</f>
        <v>Vyplň údaj</v>
      </c>
      <c r="G77" s="38"/>
      <c r="H77" s="38"/>
      <c r="I77" s="137" t="s">
        <v>37</v>
      </c>
      <c r="J77" s="35" t="str">
        <f>E24</f>
        <v>Martina Havířová, Vranovská 1348, 349 01 Stříbro</v>
      </c>
      <c r="K77" s="38"/>
      <c r="L77" s="42"/>
    </row>
    <row r="78" s="1" customFormat="1" ht="10.32" customHeight="1">
      <c r="B78" s="37"/>
      <c r="C78" s="38"/>
      <c r="D78" s="38"/>
      <c r="E78" s="38"/>
      <c r="F78" s="38"/>
      <c r="G78" s="38"/>
      <c r="H78" s="38"/>
      <c r="I78" s="134"/>
      <c r="J78" s="38"/>
      <c r="K78" s="38"/>
      <c r="L78" s="42"/>
    </row>
    <row r="79" s="10" customFormat="1" ht="29.28" customHeight="1">
      <c r="B79" s="184"/>
      <c r="C79" s="185" t="s">
        <v>114</v>
      </c>
      <c r="D79" s="186" t="s">
        <v>62</v>
      </c>
      <c r="E79" s="186" t="s">
        <v>58</v>
      </c>
      <c r="F79" s="186" t="s">
        <v>59</v>
      </c>
      <c r="G79" s="186" t="s">
        <v>115</v>
      </c>
      <c r="H79" s="186" t="s">
        <v>116</v>
      </c>
      <c r="I79" s="187" t="s">
        <v>117</v>
      </c>
      <c r="J79" s="186" t="s">
        <v>98</v>
      </c>
      <c r="K79" s="188" t="s">
        <v>118</v>
      </c>
      <c r="L79" s="189"/>
      <c r="M79" s="90" t="s">
        <v>19</v>
      </c>
      <c r="N79" s="91" t="s">
        <v>47</v>
      </c>
      <c r="O79" s="91" t="s">
        <v>119</v>
      </c>
      <c r="P79" s="91" t="s">
        <v>120</v>
      </c>
      <c r="Q79" s="91" t="s">
        <v>121</v>
      </c>
      <c r="R79" s="91" t="s">
        <v>122</v>
      </c>
      <c r="S79" s="91" t="s">
        <v>123</v>
      </c>
      <c r="T79" s="92" t="s">
        <v>124</v>
      </c>
    </row>
    <row r="80" s="1" customFormat="1" ht="22.8" customHeight="1">
      <c r="B80" s="37"/>
      <c r="C80" s="97" t="s">
        <v>125</v>
      </c>
      <c r="D80" s="38"/>
      <c r="E80" s="38"/>
      <c r="F80" s="38"/>
      <c r="G80" s="38"/>
      <c r="H80" s="38"/>
      <c r="I80" s="134"/>
      <c r="J80" s="190">
        <f>BK80</f>
        <v>0</v>
      </c>
      <c r="K80" s="38"/>
      <c r="L80" s="42"/>
      <c r="M80" s="93"/>
      <c r="N80" s="94"/>
      <c r="O80" s="94"/>
      <c r="P80" s="191">
        <f>P81</f>
        <v>0</v>
      </c>
      <c r="Q80" s="94"/>
      <c r="R80" s="191">
        <f>R81</f>
        <v>0</v>
      </c>
      <c r="S80" s="94"/>
      <c r="T80" s="192">
        <f>T81</f>
        <v>0</v>
      </c>
      <c r="AT80" s="16" t="s">
        <v>76</v>
      </c>
      <c r="AU80" s="16" t="s">
        <v>99</v>
      </c>
      <c r="BK80" s="193">
        <f>BK81</f>
        <v>0</v>
      </c>
    </row>
    <row r="81" s="11" customFormat="1" ht="25.92" customHeight="1">
      <c r="B81" s="194"/>
      <c r="C81" s="195"/>
      <c r="D81" s="196" t="s">
        <v>76</v>
      </c>
      <c r="E81" s="197" t="s">
        <v>405</v>
      </c>
      <c r="F81" s="197" t="s">
        <v>406</v>
      </c>
      <c r="G81" s="195"/>
      <c r="H81" s="195"/>
      <c r="I81" s="198"/>
      <c r="J81" s="199">
        <f>BK81</f>
        <v>0</v>
      </c>
      <c r="K81" s="195"/>
      <c r="L81" s="200"/>
      <c r="M81" s="201"/>
      <c r="N81" s="202"/>
      <c r="O81" s="202"/>
      <c r="P81" s="203">
        <f>SUM(P82:P85)</f>
        <v>0</v>
      </c>
      <c r="Q81" s="202"/>
      <c r="R81" s="203">
        <f>SUM(R82:R85)</f>
        <v>0</v>
      </c>
      <c r="S81" s="202"/>
      <c r="T81" s="204">
        <f>SUM(T82:T85)</f>
        <v>0</v>
      </c>
      <c r="AR81" s="205" t="s">
        <v>85</v>
      </c>
      <c r="AT81" s="206" t="s">
        <v>76</v>
      </c>
      <c r="AU81" s="206" t="s">
        <v>77</v>
      </c>
      <c r="AY81" s="205" t="s">
        <v>128</v>
      </c>
      <c r="BK81" s="207">
        <f>SUM(BK82:BK85)</f>
        <v>0</v>
      </c>
    </row>
    <row r="82" s="1" customFormat="1" ht="24" customHeight="1">
      <c r="B82" s="37"/>
      <c r="C82" s="210" t="s">
        <v>85</v>
      </c>
      <c r="D82" s="210" t="s">
        <v>131</v>
      </c>
      <c r="E82" s="211" t="s">
        <v>407</v>
      </c>
      <c r="F82" s="212" t="s">
        <v>408</v>
      </c>
      <c r="G82" s="213" t="s">
        <v>409</v>
      </c>
      <c r="H82" s="214">
        <v>1</v>
      </c>
      <c r="I82" s="215"/>
      <c r="J82" s="216">
        <f>ROUND(I82*H82,2)</f>
        <v>0</v>
      </c>
      <c r="K82" s="212" t="s">
        <v>19</v>
      </c>
      <c r="L82" s="42"/>
      <c r="M82" s="217" t="s">
        <v>19</v>
      </c>
      <c r="N82" s="218" t="s">
        <v>48</v>
      </c>
      <c r="O82" s="82"/>
      <c r="P82" s="219">
        <f>O82*H82</f>
        <v>0</v>
      </c>
      <c r="Q82" s="219">
        <v>0</v>
      </c>
      <c r="R82" s="219">
        <f>Q82*H82</f>
        <v>0</v>
      </c>
      <c r="S82" s="219">
        <v>0</v>
      </c>
      <c r="T82" s="220">
        <f>S82*H82</f>
        <v>0</v>
      </c>
      <c r="AR82" s="221" t="s">
        <v>136</v>
      </c>
      <c r="AT82" s="221" t="s">
        <v>131</v>
      </c>
      <c r="AU82" s="221" t="s">
        <v>85</v>
      </c>
      <c r="AY82" s="16" t="s">
        <v>128</v>
      </c>
      <c r="BE82" s="222">
        <f>IF(N82="základní",J82,0)</f>
        <v>0</v>
      </c>
      <c r="BF82" s="222">
        <f>IF(N82="snížená",J82,0)</f>
        <v>0</v>
      </c>
      <c r="BG82" s="222">
        <f>IF(N82="zákl. přenesená",J82,0)</f>
        <v>0</v>
      </c>
      <c r="BH82" s="222">
        <f>IF(N82="sníž. přenesená",J82,0)</f>
        <v>0</v>
      </c>
      <c r="BI82" s="222">
        <f>IF(N82="nulová",J82,0)</f>
        <v>0</v>
      </c>
      <c r="BJ82" s="16" t="s">
        <v>85</v>
      </c>
      <c r="BK82" s="222">
        <f>ROUND(I82*H82,2)</f>
        <v>0</v>
      </c>
      <c r="BL82" s="16" t="s">
        <v>136</v>
      </c>
      <c r="BM82" s="221" t="s">
        <v>410</v>
      </c>
    </row>
    <row r="83" s="1" customFormat="1" ht="16.5" customHeight="1">
      <c r="B83" s="37"/>
      <c r="C83" s="210" t="s">
        <v>87</v>
      </c>
      <c r="D83" s="210" t="s">
        <v>131</v>
      </c>
      <c r="E83" s="211" t="s">
        <v>411</v>
      </c>
      <c r="F83" s="212" t="s">
        <v>412</v>
      </c>
      <c r="G83" s="213" t="s">
        <v>409</v>
      </c>
      <c r="H83" s="214">
        <v>1</v>
      </c>
      <c r="I83" s="215"/>
      <c r="J83" s="216">
        <f>ROUND(I83*H83,2)</f>
        <v>0</v>
      </c>
      <c r="K83" s="212" t="s">
        <v>19</v>
      </c>
      <c r="L83" s="42"/>
      <c r="M83" s="217" t="s">
        <v>19</v>
      </c>
      <c r="N83" s="218" t="s">
        <v>48</v>
      </c>
      <c r="O83" s="82"/>
      <c r="P83" s="219">
        <f>O83*H83</f>
        <v>0</v>
      </c>
      <c r="Q83" s="219">
        <v>0</v>
      </c>
      <c r="R83" s="219">
        <f>Q83*H83</f>
        <v>0</v>
      </c>
      <c r="S83" s="219">
        <v>0</v>
      </c>
      <c r="T83" s="220">
        <f>S83*H83</f>
        <v>0</v>
      </c>
      <c r="AR83" s="221" t="s">
        <v>136</v>
      </c>
      <c r="AT83" s="221" t="s">
        <v>131</v>
      </c>
      <c r="AU83" s="221" t="s">
        <v>85</v>
      </c>
      <c r="AY83" s="16" t="s">
        <v>128</v>
      </c>
      <c r="BE83" s="222">
        <f>IF(N83="základní",J83,0)</f>
        <v>0</v>
      </c>
      <c r="BF83" s="222">
        <f>IF(N83="snížená",J83,0)</f>
        <v>0</v>
      </c>
      <c r="BG83" s="222">
        <f>IF(N83="zákl. přenesená",J83,0)</f>
        <v>0</v>
      </c>
      <c r="BH83" s="222">
        <f>IF(N83="sníž. přenesená",J83,0)</f>
        <v>0</v>
      </c>
      <c r="BI83" s="222">
        <f>IF(N83="nulová",J83,0)</f>
        <v>0</v>
      </c>
      <c r="BJ83" s="16" t="s">
        <v>85</v>
      </c>
      <c r="BK83" s="222">
        <f>ROUND(I83*H83,2)</f>
        <v>0</v>
      </c>
      <c r="BL83" s="16" t="s">
        <v>136</v>
      </c>
      <c r="BM83" s="221" t="s">
        <v>413</v>
      </c>
    </row>
    <row r="84" s="1" customFormat="1" ht="24" customHeight="1">
      <c r="B84" s="37"/>
      <c r="C84" s="210" t="s">
        <v>143</v>
      </c>
      <c r="D84" s="210" t="s">
        <v>131</v>
      </c>
      <c r="E84" s="211" t="s">
        <v>414</v>
      </c>
      <c r="F84" s="212" t="s">
        <v>415</v>
      </c>
      <c r="G84" s="213" t="s">
        <v>409</v>
      </c>
      <c r="H84" s="214">
        <v>1</v>
      </c>
      <c r="I84" s="215"/>
      <c r="J84" s="216">
        <f>ROUND(I84*H84,2)</f>
        <v>0</v>
      </c>
      <c r="K84" s="212" t="s">
        <v>19</v>
      </c>
      <c r="L84" s="42"/>
      <c r="M84" s="217" t="s">
        <v>19</v>
      </c>
      <c r="N84" s="218" t="s">
        <v>48</v>
      </c>
      <c r="O84" s="82"/>
      <c r="P84" s="219">
        <f>O84*H84</f>
        <v>0</v>
      </c>
      <c r="Q84" s="219">
        <v>0</v>
      </c>
      <c r="R84" s="219">
        <f>Q84*H84</f>
        <v>0</v>
      </c>
      <c r="S84" s="219">
        <v>0</v>
      </c>
      <c r="T84" s="220">
        <f>S84*H84</f>
        <v>0</v>
      </c>
      <c r="AR84" s="221" t="s">
        <v>136</v>
      </c>
      <c r="AT84" s="221" t="s">
        <v>131</v>
      </c>
      <c r="AU84" s="221" t="s">
        <v>85</v>
      </c>
      <c r="AY84" s="16" t="s">
        <v>128</v>
      </c>
      <c r="BE84" s="222">
        <f>IF(N84="základní",J84,0)</f>
        <v>0</v>
      </c>
      <c r="BF84" s="222">
        <f>IF(N84="snížená",J84,0)</f>
        <v>0</v>
      </c>
      <c r="BG84" s="222">
        <f>IF(N84="zákl. přenesená",J84,0)</f>
        <v>0</v>
      </c>
      <c r="BH84" s="222">
        <f>IF(N84="sníž. přenesená",J84,0)</f>
        <v>0</v>
      </c>
      <c r="BI84" s="222">
        <f>IF(N84="nulová",J84,0)</f>
        <v>0</v>
      </c>
      <c r="BJ84" s="16" t="s">
        <v>85</v>
      </c>
      <c r="BK84" s="222">
        <f>ROUND(I84*H84,2)</f>
        <v>0</v>
      </c>
      <c r="BL84" s="16" t="s">
        <v>136</v>
      </c>
      <c r="BM84" s="221" t="s">
        <v>416</v>
      </c>
    </row>
    <row r="85" s="1" customFormat="1" ht="16.5" customHeight="1">
      <c r="B85" s="37"/>
      <c r="C85" s="210" t="s">
        <v>136</v>
      </c>
      <c r="D85" s="210" t="s">
        <v>131</v>
      </c>
      <c r="E85" s="211" t="s">
        <v>417</v>
      </c>
      <c r="F85" s="212" t="s">
        <v>418</v>
      </c>
      <c r="G85" s="213" t="s">
        <v>409</v>
      </c>
      <c r="H85" s="214">
        <v>1</v>
      </c>
      <c r="I85" s="215"/>
      <c r="J85" s="216">
        <f>ROUND(I85*H85,2)</f>
        <v>0</v>
      </c>
      <c r="K85" s="212" t="s">
        <v>19</v>
      </c>
      <c r="L85" s="42"/>
      <c r="M85" s="257" t="s">
        <v>19</v>
      </c>
      <c r="N85" s="258" t="s">
        <v>48</v>
      </c>
      <c r="O85" s="259"/>
      <c r="P85" s="260">
        <f>O85*H85</f>
        <v>0</v>
      </c>
      <c r="Q85" s="260">
        <v>0</v>
      </c>
      <c r="R85" s="260">
        <f>Q85*H85</f>
        <v>0</v>
      </c>
      <c r="S85" s="260">
        <v>0</v>
      </c>
      <c r="T85" s="261">
        <f>S85*H85</f>
        <v>0</v>
      </c>
      <c r="AR85" s="221" t="s">
        <v>136</v>
      </c>
      <c r="AT85" s="221" t="s">
        <v>131</v>
      </c>
      <c r="AU85" s="221" t="s">
        <v>85</v>
      </c>
      <c r="AY85" s="16" t="s">
        <v>128</v>
      </c>
      <c r="BE85" s="222">
        <f>IF(N85="základní",J85,0)</f>
        <v>0</v>
      </c>
      <c r="BF85" s="222">
        <f>IF(N85="snížená",J85,0)</f>
        <v>0</v>
      </c>
      <c r="BG85" s="222">
        <f>IF(N85="zákl. přenesená",J85,0)</f>
        <v>0</v>
      </c>
      <c r="BH85" s="222">
        <f>IF(N85="sníž. přenesená",J85,0)</f>
        <v>0</v>
      </c>
      <c r="BI85" s="222">
        <f>IF(N85="nulová",J85,0)</f>
        <v>0</v>
      </c>
      <c r="BJ85" s="16" t="s">
        <v>85</v>
      </c>
      <c r="BK85" s="222">
        <f>ROUND(I85*H85,2)</f>
        <v>0</v>
      </c>
      <c r="BL85" s="16" t="s">
        <v>136</v>
      </c>
      <c r="BM85" s="221" t="s">
        <v>419</v>
      </c>
    </row>
    <row r="86" s="1" customFormat="1" ht="6.96" customHeight="1">
      <c r="B86" s="57"/>
      <c r="C86" s="58"/>
      <c r="D86" s="58"/>
      <c r="E86" s="58"/>
      <c r="F86" s="58"/>
      <c r="G86" s="58"/>
      <c r="H86" s="58"/>
      <c r="I86" s="160"/>
      <c r="J86" s="58"/>
      <c r="K86" s="58"/>
      <c r="L86" s="42"/>
    </row>
  </sheetData>
  <sheetProtection sheet="1" autoFilter="0" formatColumns="0" formatRows="0" objects="1" scenarios="1" spinCount="100000" saltValue="J3Qq3/r4K77Vzp/+jMcKfnn75+UO7c6okyGtuD/Opef0g3pUd4MQAWW2aMo5Oe6cFqrc05gdd7dUUlttx5SXrw==" hashValue="3lMo5kLDtmq8cyHLkynAeJnaSf76KDJAoo/b/0wCSu4irt6Kbzu4ifdMlIeRtboCqxjyZtfjUQO1ld+8zgBf5g==" algorithmName="SHA-512" password="CC35"/>
  <autoFilter ref="C79:K8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2" customWidth="1"/>
    <col min="2" max="2" width="1.664063" style="262" customWidth="1"/>
    <col min="3" max="4" width="5" style="262" customWidth="1"/>
    <col min="5" max="5" width="11.67" style="262" customWidth="1"/>
    <col min="6" max="6" width="9.17" style="262" customWidth="1"/>
    <col min="7" max="7" width="5" style="262" customWidth="1"/>
    <col min="8" max="8" width="77.83" style="262" customWidth="1"/>
    <col min="9" max="10" width="20" style="262" customWidth="1"/>
    <col min="11" max="11" width="1.664063" style="262" customWidth="1"/>
  </cols>
  <sheetData>
    <row r="1" ht="37.5" customHeight="1"/>
    <row r="2" ht="7.5" customHeight="1">
      <c r="B2" s="263"/>
      <c r="C2" s="264"/>
      <c r="D2" s="264"/>
      <c r="E2" s="264"/>
      <c r="F2" s="264"/>
      <c r="G2" s="264"/>
      <c r="H2" s="264"/>
      <c r="I2" s="264"/>
      <c r="J2" s="264"/>
      <c r="K2" s="265"/>
    </row>
    <row r="3" s="14" customFormat="1" ht="45" customHeight="1">
      <c r="B3" s="266"/>
      <c r="C3" s="267" t="s">
        <v>420</v>
      </c>
      <c r="D3" s="267"/>
      <c r="E3" s="267"/>
      <c r="F3" s="267"/>
      <c r="G3" s="267"/>
      <c r="H3" s="267"/>
      <c r="I3" s="267"/>
      <c r="J3" s="267"/>
      <c r="K3" s="268"/>
    </row>
    <row r="4" ht="25.5" customHeight="1">
      <c r="B4" s="269"/>
      <c r="C4" s="270" t="s">
        <v>421</v>
      </c>
      <c r="D4" s="270"/>
      <c r="E4" s="270"/>
      <c r="F4" s="270"/>
      <c r="G4" s="270"/>
      <c r="H4" s="270"/>
      <c r="I4" s="270"/>
      <c r="J4" s="270"/>
      <c r="K4" s="271"/>
    </row>
    <row r="5" ht="5.25" customHeight="1">
      <c r="B5" s="269"/>
      <c r="C5" s="272"/>
      <c r="D5" s="272"/>
      <c r="E5" s="272"/>
      <c r="F5" s="272"/>
      <c r="G5" s="272"/>
      <c r="H5" s="272"/>
      <c r="I5" s="272"/>
      <c r="J5" s="272"/>
      <c r="K5" s="271"/>
    </row>
    <row r="6" ht="15" customHeight="1">
      <c r="B6" s="269"/>
      <c r="C6" s="273" t="s">
        <v>422</v>
      </c>
      <c r="D6" s="273"/>
      <c r="E6" s="273"/>
      <c r="F6" s="273"/>
      <c r="G6" s="273"/>
      <c r="H6" s="273"/>
      <c r="I6" s="273"/>
      <c r="J6" s="273"/>
      <c r="K6" s="271"/>
    </row>
    <row r="7" ht="15" customHeight="1">
      <c r="B7" s="274"/>
      <c r="C7" s="273" t="s">
        <v>423</v>
      </c>
      <c r="D7" s="273"/>
      <c r="E7" s="273"/>
      <c r="F7" s="273"/>
      <c r="G7" s="273"/>
      <c r="H7" s="273"/>
      <c r="I7" s="273"/>
      <c r="J7" s="273"/>
      <c r="K7" s="271"/>
    </row>
    <row r="8" ht="12.75" customHeight="1">
      <c r="B8" s="274"/>
      <c r="C8" s="273"/>
      <c r="D8" s="273"/>
      <c r="E8" s="273"/>
      <c r="F8" s="273"/>
      <c r="G8" s="273"/>
      <c r="H8" s="273"/>
      <c r="I8" s="273"/>
      <c r="J8" s="273"/>
      <c r="K8" s="271"/>
    </row>
    <row r="9" ht="15" customHeight="1">
      <c r="B9" s="274"/>
      <c r="C9" s="273" t="s">
        <v>424</v>
      </c>
      <c r="D9" s="273"/>
      <c r="E9" s="273"/>
      <c r="F9" s="273"/>
      <c r="G9" s="273"/>
      <c r="H9" s="273"/>
      <c r="I9" s="273"/>
      <c r="J9" s="273"/>
      <c r="K9" s="271"/>
    </row>
    <row r="10" ht="15" customHeight="1">
      <c r="B10" s="274"/>
      <c r="C10" s="273"/>
      <c r="D10" s="273" t="s">
        <v>425</v>
      </c>
      <c r="E10" s="273"/>
      <c r="F10" s="273"/>
      <c r="G10" s="273"/>
      <c r="H10" s="273"/>
      <c r="I10" s="273"/>
      <c r="J10" s="273"/>
      <c r="K10" s="271"/>
    </row>
    <row r="11" ht="15" customHeight="1">
      <c r="B11" s="274"/>
      <c r="C11" s="275"/>
      <c r="D11" s="273" t="s">
        <v>426</v>
      </c>
      <c r="E11" s="273"/>
      <c r="F11" s="273"/>
      <c r="G11" s="273"/>
      <c r="H11" s="273"/>
      <c r="I11" s="273"/>
      <c r="J11" s="273"/>
      <c r="K11" s="271"/>
    </row>
    <row r="12" ht="15" customHeight="1">
      <c r="B12" s="274"/>
      <c r="C12" s="275"/>
      <c r="D12" s="273"/>
      <c r="E12" s="273"/>
      <c r="F12" s="273"/>
      <c r="G12" s="273"/>
      <c r="H12" s="273"/>
      <c r="I12" s="273"/>
      <c r="J12" s="273"/>
      <c r="K12" s="271"/>
    </row>
    <row r="13" ht="15" customHeight="1">
      <c r="B13" s="274"/>
      <c r="C13" s="275"/>
      <c r="D13" s="276" t="s">
        <v>427</v>
      </c>
      <c r="E13" s="273"/>
      <c r="F13" s="273"/>
      <c r="G13" s="273"/>
      <c r="H13" s="273"/>
      <c r="I13" s="273"/>
      <c r="J13" s="273"/>
      <c r="K13" s="271"/>
    </row>
    <row r="14" ht="12.75" customHeight="1">
      <c r="B14" s="274"/>
      <c r="C14" s="275"/>
      <c r="D14" s="275"/>
      <c r="E14" s="275"/>
      <c r="F14" s="275"/>
      <c r="G14" s="275"/>
      <c r="H14" s="275"/>
      <c r="I14" s="275"/>
      <c r="J14" s="275"/>
      <c r="K14" s="271"/>
    </row>
    <row r="15" ht="15" customHeight="1">
      <c r="B15" s="274"/>
      <c r="C15" s="275"/>
      <c r="D15" s="273" t="s">
        <v>428</v>
      </c>
      <c r="E15" s="273"/>
      <c r="F15" s="273"/>
      <c r="G15" s="273"/>
      <c r="H15" s="273"/>
      <c r="I15" s="273"/>
      <c r="J15" s="273"/>
      <c r="K15" s="271"/>
    </row>
    <row r="16" ht="15" customHeight="1">
      <c r="B16" s="274"/>
      <c r="C16" s="275"/>
      <c r="D16" s="273" t="s">
        <v>429</v>
      </c>
      <c r="E16" s="273"/>
      <c r="F16" s="273"/>
      <c r="G16" s="273"/>
      <c r="H16" s="273"/>
      <c r="I16" s="273"/>
      <c r="J16" s="273"/>
      <c r="K16" s="271"/>
    </row>
    <row r="17" ht="15" customHeight="1">
      <c r="B17" s="274"/>
      <c r="C17" s="275"/>
      <c r="D17" s="273" t="s">
        <v>430</v>
      </c>
      <c r="E17" s="273"/>
      <c r="F17" s="273"/>
      <c r="G17" s="273"/>
      <c r="H17" s="273"/>
      <c r="I17" s="273"/>
      <c r="J17" s="273"/>
      <c r="K17" s="271"/>
    </row>
    <row r="18" ht="15" customHeight="1">
      <c r="B18" s="274"/>
      <c r="C18" s="275"/>
      <c r="D18" s="275"/>
      <c r="E18" s="277" t="s">
        <v>84</v>
      </c>
      <c r="F18" s="273" t="s">
        <v>431</v>
      </c>
      <c r="G18" s="273"/>
      <c r="H18" s="273"/>
      <c r="I18" s="273"/>
      <c r="J18" s="273"/>
      <c r="K18" s="271"/>
    </row>
    <row r="19" ht="15" customHeight="1">
      <c r="B19" s="274"/>
      <c r="C19" s="275"/>
      <c r="D19" s="275"/>
      <c r="E19" s="277" t="s">
        <v>432</v>
      </c>
      <c r="F19" s="273" t="s">
        <v>433</v>
      </c>
      <c r="G19" s="273"/>
      <c r="H19" s="273"/>
      <c r="I19" s="273"/>
      <c r="J19" s="273"/>
      <c r="K19" s="271"/>
    </row>
    <row r="20" ht="15" customHeight="1">
      <c r="B20" s="274"/>
      <c r="C20" s="275"/>
      <c r="D20" s="275"/>
      <c r="E20" s="277" t="s">
        <v>434</v>
      </c>
      <c r="F20" s="273" t="s">
        <v>435</v>
      </c>
      <c r="G20" s="273"/>
      <c r="H20" s="273"/>
      <c r="I20" s="273"/>
      <c r="J20" s="273"/>
      <c r="K20" s="271"/>
    </row>
    <row r="21" ht="15" customHeight="1">
      <c r="B21" s="274"/>
      <c r="C21" s="275"/>
      <c r="D21" s="275"/>
      <c r="E21" s="277" t="s">
        <v>90</v>
      </c>
      <c r="F21" s="273" t="s">
        <v>89</v>
      </c>
      <c r="G21" s="273"/>
      <c r="H21" s="273"/>
      <c r="I21" s="273"/>
      <c r="J21" s="273"/>
      <c r="K21" s="271"/>
    </row>
    <row r="22" ht="15" customHeight="1">
      <c r="B22" s="274"/>
      <c r="C22" s="275"/>
      <c r="D22" s="275"/>
      <c r="E22" s="277" t="s">
        <v>436</v>
      </c>
      <c r="F22" s="273" t="s">
        <v>437</v>
      </c>
      <c r="G22" s="273"/>
      <c r="H22" s="273"/>
      <c r="I22" s="273"/>
      <c r="J22" s="273"/>
      <c r="K22" s="271"/>
    </row>
    <row r="23" ht="15" customHeight="1">
      <c r="B23" s="274"/>
      <c r="C23" s="275"/>
      <c r="D23" s="275"/>
      <c r="E23" s="277" t="s">
        <v>438</v>
      </c>
      <c r="F23" s="273" t="s">
        <v>439</v>
      </c>
      <c r="G23" s="273"/>
      <c r="H23" s="273"/>
      <c r="I23" s="273"/>
      <c r="J23" s="273"/>
      <c r="K23" s="271"/>
    </row>
    <row r="24" ht="12.75" customHeight="1">
      <c r="B24" s="274"/>
      <c r="C24" s="275"/>
      <c r="D24" s="275"/>
      <c r="E24" s="275"/>
      <c r="F24" s="275"/>
      <c r="G24" s="275"/>
      <c r="H24" s="275"/>
      <c r="I24" s="275"/>
      <c r="J24" s="275"/>
      <c r="K24" s="271"/>
    </row>
    <row r="25" ht="15" customHeight="1">
      <c r="B25" s="274"/>
      <c r="C25" s="273" t="s">
        <v>440</v>
      </c>
      <c r="D25" s="273"/>
      <c r="E25" s="273"/>
      <c r="F25" s="273"/>
      <c r="G25" s="273"/>
      <c r="H25" s="273"/>
      <c r="I25" s="273"/>
      <c r="J25" s="273"/>
      <c r="K25" s="271"/>
    </row>
    <row r="26" ht="15" customHeight="1">
      <c r="B26" s="274"/>
      <c r="C26" s="273" t="s">
        <v>441</v>
      </c>
      <c r="D26" s="273"/>
      <c r="E26" s="273"/>
      <c r="F26" s="273"/>
      <c r="G26" s="273"/>
      <c r="H26" s="273"/>
      <c r="I26" s="273"/>
      <c r="J26" s="273"/>
      <c r="K26" s="271"/>
    </row>
    <row r="27" ht="15" customHeight="1">
      <c r="B27" s="274"/>
      <c r="C27" s="273"/>
      <c r="D27" s="273" t="s">
        <v>442</v>
      </c>
      <c r="E27" s="273"/>
      <c r="F27" s="273"/>
      <c r="G27" s="273"/>
      <c r="H27" s="273"/>
      <c r="I27" s="273"/>
      <c r="J27" s="273"/>
      <c r="K27" s="271"/>
    </row>
    <row r="28" ht="15" customHeight="1">
      <c r="B28" s="274"/>
      <c r="C28" s="275"/>
      <c r="D28" s="273" t="s">
        <v>443</v>
      </c>
      <c r="E28" s="273"/>
      <c r="F28" s="273"/>
      <c r="G28" s="273"/>
      <c r="H28" s="273"/>
      <c r="I28" s="273"/>
      <c r="J28" s="273"/>
      <c r="K28" s="271"/>
    </row>
    <row r="29" ht="12.75" customHeight="1">
      <c r="B29" s="274"/>
      <c r="C29" s="275"/>
      <c r="D29" s="275"/>
      <c r="E29" s="275"/>
      <c r="F29" s="275"/>
      <c r="G29" s="275"/>
      <c r="H29" s="275"/>
      <c r="I29" s="275"/>
      <c r="J29" s="275"/>
      <c r="K29" s="271"/>
    </row>
    <row r="30" ht="15" customHeight="1">
      <c r="B30" s="274"/>
      <c r="C30" s="275"/>
      <c r="D30" s="273" t="s">
        <v>444</v>
      </c>
      <c r="E30" s="273"/>
      <c r="F30" s="273"/>
      <c r="G30" s="273"/>
      <c r="H30" s="273"/>
      <c r="I30" s="273"/>
      <c r="J30" s="273"/>
      <c r="K30" s="271"/>
    </row>
    <row r="31" ht="15" customHeight="1">
      <c r="B31" s="274"/>
      <c r="C31" s="275"/>
      <c r="D31" s="273" t="s">
        <v>445</v>
      </c>
      <c r="E31" s="273"/>
      <c r="F31" s="273"/>
      <c r="G31" s="273"/>
      <c r="H31" s="273"/>
      <c r="I31" s="273"/>
      <c r="J31" s="273"/>
      <c r="K31" s="271"/>
    </row>
    <row r="32" ht="12.75" customHeight="1">
      <c r="B32" s="274"/>
      <c r="C32" s="275"/>
      <c r="D32" s="275"/>
      <c r="E32" s="275"/>
      <c r="F32" s="275"/>
      <c r="G32" s="275"/>
      <c r="H32" s="275"/>
      <c r="I32" s="275"/>
      <c r="J32" s="275"/>
      <c r="K32" s="271"/>
    </row>
    <row r="33" ht="15" customHeight="1">
      <c r="B33" s="274"/>
      <c r="C33" s="275"/>
      <c r="D33" s="273" t="s">
        <v>446</v>
      </c>
      <c r="E33" s="273"/>
      <c r="F33" s="273"/>
      <c r="G33" s="273"/>
      <c r="H33" s="273"/>
      <c r="I33" s="273"/>
      <c r="J33" s="273"/>
      <c r="K33" s="271"/>
    </row>
    <row r="34" ht="15" customHeight="1">
      <c r="B34" s="274"/>
      <c r="C34" s="275"/>
      <c r="D34" s="273" t="s">
        <v>447</v>
      </c>
      <c r="E34" s="273"/>
      <c r="F34" s="273"/>
      <c r="G34" s="273"/>
      <c r="H34" s="273"/>
      <c r="I34" s="273"/>
      <c r="J34" s="273"/>
      <c r="K34" s="271"/>
    </row>
    <row r="35" ht="15" customHeight="1">
      <c r="B35" s="274"/>
      <c r="C35" s="275"/>
      <c r="D35" s="273" t="s">
        <v>448</v>
      </c>
      <c r="E35" s="273"/>
      <c r="F35" s="273"/>
      <c r="G35" s="273"/>
      <c r="H35" s="273"/>
      <c r="I35" s="273"/>
      <c r="J35" s="273"/>
      <c r="K35" s="271"/>
    </row>
    <row r="36" ht="15" customHeight="1">
      <c r="B36" s="274"/>
      <c r="C36" s="275"/>
      <c r="D36" s="273"/>
      <c r="E36" s="276" t="s">
        <v>114</v>
      </c>
      <c r="F36" s="273"/>
      <c r="G36" s="273" t="s">
        <v>449</v>
      </c>
      <c r="H36" s="273"/>
      <c r="I36" s="273"/>
      <c r="J36" s="273"/>
      <c r="K36" s="271"/>
    </row>
    <row r="37" ht="30.75" customHeight="1">
      <c r="B37" s="274"/>
      <c r="C37" s="275"/>
      <c r="D37" s="273"/>
      <c r="E37" s="276" t="s">
        <v>450</v>
      </c>
      <c r="F37" s="273"/>
      <c r="G37" s="273" t="s">
        <v>451</v>
      </c>
      <c r="H37" s="273"/>
      <c r="I37" s="273"/>
      <c r="J37" s="273"/>
      <c r="K37" s="271"/>
    </row>
    <row r="38" ht="15" customHeight="1">
      <c r="B38" s="274"/>
      <c r="C38" s="275"/>
      <c r="D38" s="273"/>
      <c r="E38" s="276" t="s">
        <v>58</v>
      </c>
      <c r="F38" s="273"/>
      <c r="G38" s="273" t="s">
        <v>452</v>
      </c>
      <c r="H38" s="273"/>
      <c r="I38" s="273"/>
      <c r="J38" s="273"/>
      <c r="K38" s="271"/>
    </row>
    <row r="39" ht="15" customHeight="1">
      <c r="B39" s="274"/>
      <c r="C39" s="275"/>
      <c r="D39" s="273"/>
      <c r="E39" s="276" t="s">
        <v>59</v>
      </c>
      <c r="F39" s="273"/>
      <c r="G39" s="273" t="s">
        <v>453</v>
      </c>
      <c r="H39" s="273"/>
      <c r="I39" s="273"/>
      <c r="J39" s="273"/>
      <c r="K39" s="271"/>
    </row>
    <row r="40" ht="15" customHeight="1">
      <c r="B40" s="274"/>
      <c r="C40" s="275"/>
      <c r="D40" s="273"/>
      <c r="E40" s="276" t="s">
        <v>115</v>
      </c>
      <c r="F40" s="273"/>
      <c r="G40" s="273" t="s">
        <v>454</v>
      </c>
      <c r="H40" s="273"/>
      <c r="I40" s="273"/>
      <c r="J40" s="273"/>
      <c r="K40" s="271"/>
    </row>
    <row r="41" ht="15" customHeight="1">
      <c r="B41" s="274"/>
      <c r="C41" s="275"/>
      <c r="D41" s="273"/>
      <c r="E41" s="276" t="s">
        <v>116</v>
      </c>
      <c r="F41" s="273"/>
      <c r="G41" s="273" t="s">
        <v>455</v>
      </c>
      <c r="H41" s="273"/>
      <c r="I41" s="273"/>
      <c r="J41" s="273"/>
      <c r="K41" s="271"/>
    </row>
    <row r="42" ht="15" customHeight="1">
      <c r="B42" s="274"/>
      <c r="C42" s="275"/>
      <c r="D42" s="273"/>
      <c r="E42" s="276" t="s">
        <v>456</v>
      </c>
      <c r="F42" s="273"/>
      <c r="G42" s="273" t="s">
        <v>457</v>
      </c>
      <c r="H42" s="273"/>
      <c r="I42" s="273"/>
      <c r="J42" s="273"/>
      <c r="K42" s="271"/>
    </row>
    <row r="43" ht="15" customHeight="1">
      <c r="B43" s="274"/>
      <c r="C43" s="275"/>
      <c r="D43" s="273"/>
      <c r="E43" s="276"/>
      <c r="F43" s="273"/>
      <c r="G43" s="273" t="s">
        <v>458</v>
      </c>
      <c r="H43" s="273"/>
      <c r="I43" s="273"/>
      <c r="J43" s="273"/>
      <c r="K43" s="271"/>
    </row>
    <row r="44" ht="15" customHeight="1">
      <c r="B44" s="274"/>
      <c r="C44" s="275"/>
      <c r="D44" s="273"/>
      <c r="E44" s="276" t="s">
        <v>459</v>
      </c>
      <c r="F44" s="273"/>
      <c r="G44" s="273" t="s">
        <v>460</v>
      </c>
      <c r="H44" s="273"/>
      <c r="I44" s="273"/>
      <c r="J44" s="273"/>
      <c r="K44" s="271"/>
    </row>
    <row r="45" ht="15" customHeight="1">
      <c r="B45" s="274"/>
      <c r="C45" s="275"/>
      <c r="D45" s="273"/>
      <c r="E45" s="276" t="s">
        <v>118</v>
      </c>
      <c r="F45" s="273"/>
      <c r="G45" s="273" t="s">
        <v>461</v>
      </c>
      <c r="H45" s="273"/>
      <c r="I45" s="273"/>
      <c r="J45" s="273"/>
      <c r="K45" s="271"/>
    </row>
    <row r="46" ht="12.75" customHeight="1">
      <c r="B46" s="274"/>
      <c r="C46" s="275"/>
      <c r="D46" s="273"/>
      <c r="E46" s="273"/>
      <c r="F46" s="273"/>
      <c r="G46" s="273"/>
      <c r="H46" s="273"/>
      <c r="I46" s="273"/>
      <c r="J46" s="273"/>
      <c r="K46" s="271"/>
    </row>
    <row r="47" ht="15" customHeight="1">
      <c r="B47" s="274"/>
      <c r="C47" s="275"/>
      <c r="D47" s="273" t="s">
        <v>462</v>
      </c>
      <c r="E47" s="273"/>
      <c r="F47" s="273"/>
      <c r="G47" s="273"/>
      <c r="H47" s="273"/>
      <c r="I47" s="273"/>
      <c r="J47" s="273"/>
      <c r="K47" s="271"/>
    </row>
    <row r="48" ht="15" customHeight="1">
      <c r="B48" s="274"/>
      <c r="C48" s="275"/>
      <c r="D48" s="275"/>
      <c r="E48" s="273" t="s">
        <v>463</v>
      </c>
      <c r="F48" s="273"/>
      <c r="G48" s="273"/>
      <c r="H48" s="273"/>
      <c r="I48" s="273"/>
      <c r="J48" s="273"/>
      <c r="K48" s="271"/>
    </row>
    <row r="49" ht="15" customHeight="1">
      <c r="B49" s="274"/>
      <c r="C49" s="275"/>
      <c r="D49" s="275"/>
      <c r="E49" s="273" t="s">
        <v>464</v>
      </c>
      <c r="F49" s="273"/>
      <c r="G49" s="273"/>
      <c r="H49" s="273"/>
      <c r="I49" s="273"/>
      <c r="J49" s="273"/>
      <c r="K49" s="271"/>
    </row>
    <row r="50" ht="15" customHeight="1">
      <c r="B50" s="274"/>
      <c r="C50" s="275"/>
      <c r="D50" s="275"/>
      <c r="E50" s="273" t="s">
        <v>465</v>
      </c>
      <c r="F50" s="273"/>
      <c r="G50" s="273"/>
      <c r="H50" s="273"/>
      <c r="I50" s="273"/>
      <c r="J50" s="273"/>
      <c r="K50" s="271"/>
    </row>
    <row r="51" ht="15" customHeight="1">
      <c r="B51" s="274"/>
      <c r="C51" s="275"/>
      <c r="D51" s="273" t="s">
        <v>466</v>
      </c>
      <c r="E51" s="273"/>
      <c r="F51" s="273"/>
      <c r="G51" s="273"/>
      <c r="H51" s="273"/>
      <c r="I51" s="273"/>
      <c r="J51" s="273"/>
      <c r="K51" s="271"/>
    </row>
    <row r="52" ht="25.5" customHeight="1">
      <c r="B52" s="269"/>
      <c r="C52" s="270" t="s">
        <v>467</v>
      </c>
      <c r="D52" s="270"/>
      <c r="E52" s="270"/>
      <c r="F52" s="270"/>
      <c r="G52" s="270"/>
      <c r="H52" s="270"/>
      <c r="I52" s="270"/>
      <c r="J52" s="270"/>
      <c r="K52" s="271"/>
    </row>
    <row r="53" ht="5.25" customHeight="1">
      <c r="B53" s="269"/>
      <c r="C53" s="272"/>
      <c r="D53" s="272"/>
      <c r="E53" s="272"/>
      <c r="F53" s="272"/>
      <c r="G53" s="272"/>
      <c r="H53" s="272"/>
      <c r="I53" s="272"/>
      <c r="J53" s="272"/>
      <c r="K53" s="271"/>
    </row>
    <row r="54" ht="15" customHeight="1">
      <c r="B54" s="269"/>
      <c r="C54" s="273" t="s">
        <v>468</v>
      </c>
      <c r="D54" s="273"/>
      <c r="E54" s="273"/>
      <c r="F54" s="273"/>
      <c r="G54" s="273"/>
      <c r="H54" s="273"/>
      <c r="I54" s="273"/>
      <c r="J54" s="273"/>
      <c r="K54" s="271"/>
    </row>
    <row r="55" ht="15" customHeight="1">
      <c r="B55" s="269"/>
      <c r="C55" s="273" t="s">
        <v>469</v>
      </c>
      <c r="D55" s="273"/>
      <c r="E55" s="273"/>
      <c r="F55" s="273"/>
      <c r="G55" s="273"/>
      <c r="H55" s="273"/>
      <c r="I55" s="273"/>
      <c r="J55" s="273"/>
      <c r="K55" s="271"/>
    </row>
    <row r="56" ht="12.75" customHeight="1">
      <c r="B56" s="269"/>
      <c r="C56" s="273"/>
      <c r="D56" s="273"/>
      <c r="E56" s="273"/>
      <c r="F56" s="273"/>
      <c r="G56" s="273"/>
      <c r="H56" s="273"/>
      <c r="I56" s="273"/>
      <c r="J56" s="273"/>
      <c r="K56" s="271"/>
    </row>
    <row r="57" ht="15" customHeight="1">
      <c r="B57" s="269"/>
      <c r="C57" s="273" t="s">
        <v>470</v>
      </c>
      <c r="D57" s="273"/>
      <c r="E57" s="273"/>
      <c r="F57" s="273"/>
      <c r="G57" s="273"/>
      <c r="H57" s="273"/>
      <c r="I57" s="273"/>
      <c r="J57" s="273"/>
      <c r="K57" s="271"/>
    </row>
    <row r="58" ht="15" customHeight="1">
      <c r="B58" s="269"/>
      <c r="C58" s="275"/>
      <c r="D58" s="273" t="s">
        <v>471</v>
      </c>
      <c r="E58" s="273"/>
      <c r="F58" s="273"/>
      <c r="G58" s="273"/>
      <c r="H58" s="273"/>
      <c r="I58" s="273"/>
      <c r="J58" s="273"/>
      <c r="K58" s="271"/>
    </row>
    <row r="59" ht="15" customHeight="1">
      <c r="B59" s="269"/>
      <c r="C59" s="275"/>
      <c r="D59" s="273" t="s">
        <v>472</v>
      </c>
      <c r="E59" s="273"/>
      <c r="F59" s="273"/>
      <c r="G59" s="273"/>
      <c r="H59" s="273"/>
      <c r="I59" s="273"/>
      <c r="J59" s="273"/>
      <c r="K59" s="271"/>
    </row>
    <row r="60" ht="15" customHeight="1">
      <c r="B60" s="269"/>
      <c r="C60" s="275"/>
      <c r="D60" s="273" t="s">
        <v>473</v>
      </c>
      <c r="E60" s="273"/>
      <c r="F60" s="273"/>
      <c r="G60" s="273"/>
      <c r="H60" s="273"/>
      <c r="I60" s="273"/>
      <c r="J60" s="273"/>
      <c r="K60" s="271"/>
    </row>
    <row r="61" ht="15" customHeight="1">
      <c r="B61" s="269"/>
      <c r="C61" s="275"/>
      <c r="D61" s="273" t="s">
        <v>474</v>
      </c>
      <c r="E61" s="273"/>
      <c r="F61" s="273"/>
      <c r="G61" s="273"/>
      <c r="H61" s="273"/>
      <c r="I61" s="273"/>
      <c r="J61" s="273"/>
      <c r="K61" s="271"/>
    </row>
    <row r="62" ht="15" customHeight="1">
      <c r="B62" s="269"/>
      <c r="C62" s="275"/>
      <c r="D62" s="278" t="s">
        <v>475</v>
      </c>
      <c r="E62" s="278"/>
      <c r="F62" s="278"/>
      <c r="G62" s="278"/>
      <c r="H62" s="278"/>
      <c r="I62" s="278"/>
      <c r="J62" s="278"/>
      <c r="K62" s="271"/>
    </row>
    <row r="63" ht="15" customHeight="1">
      <c r="B63" s="269"/>
      <c r="C63" s="275"/>
      <c r="D63" s="273" t="s">
        <v>476</v>
      </c>
      <c r="E63" s="273"/>
      <c r="F63" s="273"/>
      <c r="G63" s="273"/>
      <c r="H63" s="273"/>
      <c r="I63" s="273"/>
      <c r="J63" s="273"/>
      <c r="K63" s="271"/>
    </row>
    <row r="64" ht="12.75" customHeight="1">
      <c r="B64" s="269"/>
      <c r="C64" s="275"/>
      <c r="D64" s="275"/>
      <c r="E64" s="279"/>
      <c r="F64" s="275"/>
      <c r="G64" s="275"/>
      <c r="H64" s="275"/>
      <c r="I64" s="275"/>
      <c r="J64" s="275"/>
      <c r="K64" s="271"/>
    </row>
    <row r="65" ht="15" customHeight="1">
      <c r="B65" s="269"/>
      <c r="C65" s="275"/>
      <c r="D65" s="273" t="s">
        <v>477</v>
      </c>
      <c r="E65" s="273"/>
      <c r="F65" s="273"/>
      <c r="G65" s="273"/>
      <c r="H65" s="273"/>
      <c r="I65" s="273"/>
      <c r="J65" s="273"/>
      <c r="K65" s="271"/>
    </row>
    <row r="66" ht="15" customHeight="1">
      <c r="B66" s="269"/>
      <c r="C66" s="275"/>
      <c r="D66" s="278" t="s">
        <v>478</v>
      </c>
      <c r="E66" s="278"/>
      <c r="F66" s="278"/>
      <c r="G66" s="278"/>
      <c r="H66" s="278"/>
      <c r="I66" s="278"/>
      <c r="J66" s="278"/>
      <c r="K66" s="271"/>
    </row>
    <row r="67" ht="15" customHeight="1">
      <c r="B67" s="269"/>
      <c r="C67" s="275"/>
      <c r="D67" s="273" t="s">
        <v>479</v>
      </c>
      <c r="E67" s="273"/>
      <c r="F67" s="273"/>
      <c r="G67" s="273"/>
      <c r="H67" s="273"/>
      <c r="I67" s="273"/>
      <c r="J67" s="273"/>
      <c r="K67" s="271"/>
    </row>
    <row r="68" ht="15" customHeight="1">
      <c r="B68" s="269"/>
      <c r="C68" s="275"/>
      <c r="D68" s="273" t="s">
        <v>480</v>
      </c>
      <c r="E68" s="273"/>
      <c r="F68" s="273"/>
      <c r="G68" s="273"/>
      <c r="H68" s="273"/>
      <c r="I68" s="273"/>
      <c r="J68" s="273"/>
      <c r="K68" s="271"/>
    </row>
    <row r="69" ht="15" customHeight="1">
      <c r="B69" s="269"/>
      <c r="C69" s="275"/>
      <c r="D69" s="273" t="s">
        <v>481</v>
      </c>
      <c r="E69" s="273"/>
      <c r="F69" s="273"/>
      <c r="G69" s="273"/>
      <c r="H69" s="273"/>
      <c r="I69" s="273"/>
      <c r="J69" s="273"/>
      <c r="K69" s="271"/>
    </row>
    <row r="70" ht="15" customHeight="1">
      <c r="B70" s="269"/>
      <c r="C70" s="275"/>
      <c r="D70" s="273" t="s">
        <v>482</v>
      </c>
      <c r="E70" s="273"/>
      <c r="F70" s="273"/>
      <c r="G70" s="273"/>
      <c r="H70" s="273"/>
      <c r="I70" s="273"/>
      <c r="J70" s="273"/>
      <c r="K70" s="271"/>
    </row>
    <row r="71" ht="12.75" customHeight="1">
      <c r="B71" s="280"/>
      <c r="C71" s="281"/>
      <c r="D71" s="281"/>
      <c r="E71" s="281"/>
      <c r="F71" s="281"/>
      <c r="G71" s="281"/>
      <c r="H71" s="281"/>
      <c r="I71" s="281"/>
      <c r="J71" s="281"/>
      <c r="K71" s="282"/>
    </row>
    <row r="72" ht="18.75" customHeight="1">
      <c r="B72" s="283"/>
      <c r="C72" s="283"/>
      <c r="D72" s="283"/>
      <c r="E72" s="283"/>
      <c r="F72" s="283"/>
      <c r="G72" s="283"/>
      <c r="H72" s="283"/>
      <c r="I72" s="283"/>
      <c r="J72" s="283"/>
      <c r="K72" s="284"/>
    </row>
    <row r="73" ht="18.75" customHeight="1">
      <c r="B73" s="284"/>
      <c r="C73" s="284"/>
      <c r="D73" s="284"/>
      <c r="E73" s="284"/>
      <c r="F73" s="284"/>
      <c r="G73" s="284"/>
      <c r="H73" s="284"/>
      <c r="I73" s="284"/>
      <c r="J73" s="284"/>
      <c r="K73" s="284"/>
    </row>
    <row r="74" ht="7.5" customHeight="1">
      <c r="B74" s="285"/>
      <c r="C74" s="286"/>
      <c r="D74" s="286"/>
      <c r="E74" s="286"/>
      <c r="F74" s="286"/>
      <c r="G74" s="286"/>
      <c r="H74" s="286"/>
      <c r="I74" s="286"/>
      <c r="J74" s="286"/>
      <c r="K74" s="287"/>
    </row>
    <row r="75" ht="45" customHeight="1">
      <c r="B75" s="288"/>
      <c r="C75" s="289" t="s">
        <v>483</v>
      </c>
      <c r="D75" s="289"/>
      <c r="E75" s="289"/>
      <c r="F75" s="289"/>
      <c r="G75" s="289"/>
      <c r="H75" s="289"/>
      <c r="I75" s="289"/>
      <c r="J75" s="289"/>
      <c r="K75" s="290"/>
    </row>
    <row r="76" ht="17.25" customHeight="1">
      <c r="B76" s="288"/>
      <c r="C76" s="291" t="s">
        <v>484</v>
      </c>
      <c r="D76" s="291"/>
      <c r="E76" s="291"/>
      <c r="F76" s="291" t="s">
        <v>485</v>
      </c>
      <c r="G76" s="292"/>
      <c r="H76" s="291" t="s">
        <v>59</v>
      </c>
      <c r="I76" s="291" t="s">
        <v>62</v>
      </c>
      <c r="J76" s="291" t="s">
        <v>486</v>
      </c>
      <c r="K76" s="290"/>
    </row>
    <row r="77" ht="17.25" customHeight="1">
      <c r="B77" s="288"/>
      <c r="C77" s="293" t="s">
        <v>487</v>
      </c>
      <c r="D77" s="293"/>
      <c r="E77" s="293"/>
      <c r="F77" s="294" t="s">
        <v>488</v>
      </c>
      <c r="G77" s="295"/>
      <c r="H77" s="293"/>
      <c r="I77" s="293"/>
      <c r="J77" s="293" t="s">
        <v>489</v>
      </c>
      <c r="K77" s="290"/>
    </row>
    <row r="78" ht="5.25" customHeight="1">
      <c r="B78" s="288"/>
      <c r="C78" s="296"/>
      <c r="D78" s="296"/>
      <c r="E78" s="296"/>
      <c r="F78" s="296"/>
      <c r="G78" s="297"/>
      <c r="H78" s="296"/>
      <c r="I78" s="296"/>
      <c r="J78" s="296"/>
      <c r="K78" s="290"/>
    </row>
    <row r="79" ht="15" customHeight="1">
      <c r="B79" s="288"/>
      <c r="C79" s="276" t="s">
        <v>58</v>
      </c>
      <c r="D79" s="296"/>
      <c r="E79" s="296"/>
      <c r="F79" s="298" t="s">
        <v>490</v>
      </c>
      <c r="G79" s="297"/>
      <c r="H79" s="276" t="s">
        <v>491</v>
      </c>
      <c r="I79" s="276" t="s">
        <v>492</v>
      </c>
      <c r="J79" s="276">
        <v>20</v>
      </c>
      <c r="K79" s="290"/>
    </row>
    <row r="80" ht="15" customHeight="1">
      <c r="B80" s="288"/>
      <c r="C80" s="276" t="s">
        <v>493</v>
      </c>
      <c r="D80" s="276"/>
      <c r="E80" s="276"/>
      <c r="F80" s="298" t="s">
        <v>490</v>
      </c>
      <c r="G80" s="297"/>
      <c r="H80" s="276" t="s">
        <v>494</v>
      </c>
      <c r="I80" s="276" t="s">
        <v>492</v>
      </c>
      <c r="J80" s="276">
        <v>120</v>
      </c>
      <c r="K80" s="290"/>
    </row>
    <row r="81" ht="15" customHeight="1">
      <c r="B81" s="299"/>
      <c r="C81" s="276" t="s">
        <v>495</v>
      </c>
      <c r="D81" s="276"/>
      <c r="E81" s="276"/>
      <c r="F81" s="298" t="s">
        <v>496</v>
      </c>
      <c r="G81" s="297"/>
      <c r="H81" s="276" t="s">
        <v>497</v>
      </c>
      <c r="I81" s="276" t="s">
        <v>492</v>
      </c>
      <c r="J81" s="276">
        <v>50</v>
      </c>
      <c r="K81" s="290"/>
    </row>
    <row r="82" ht="15" customHeight="1">
      <c r="B82" s="299"/>
      <c r="C82" s="276" t="s">
        <v>498</v>
      </c>
      <c r="D82" s="276"/>
      <c r="E82" s="276"/>
      <c r="F82" s="298" t="s">
        <v>490</v>
      </c>
      <c r="G82" s="297"/>
      <c r="H82" s="276" t="s">
        <v>499</v>
      </c>
      <c r="I82" s="276" t="s">
        <v>500</v>
      </c>
      <c r="J82" s="276"/>
      <c r="K82" s="290"/>
    </row>
    <row r="83" ht="15" customHeight="1">
      <c r="B83" s="299"/>
      <c r="C83" s="300" t="s">
        <v>501</v>
      </c>
      <c r="D83" s="300"/>
      <c r="E83" s="300"/>
      <c r="F83" s="301" t="s">
        <v>496</v>
      </c>
      <c r="G83" s="300"/>
      <c r="H83" s="300" t="s">
        <v>502</v>
      </c>
      <c r="I83" s="300" t="s">
        <v>492</v>
      </c>
      <c r="J83" s="300">
        <v>15</v>
      </c>
      <c r="K83" s="290"/>
    </row>
    <row r="84" ht="15" customHeight="1">
      <c r="B84" s="299"/>
      <c r="C84" s="300" t="s">
        <v>503</v>
      </c>
      <c r="D84" s="300"/>
      <c r="E84" s="300"/>
      <c r="F84" s="301" t="s">
        <v>496</v>
      </c>
      <c r="G84" s="300"/>
      <c r="H84" s="300" t="s">
        <v>504</v>
      </c>
      <c r="I84" s="300" t="s">
        <v>492</v>
      </c>
      <c r="J84" s="300">
        <v>15</v>
      </c>
      <c r="K84" s="290"/>
    </row>
    <row r="85" ht="15" customHeight="1">
      <c r="B85" s="299"/>
      <c r="C85" s="300" t="s">
        <v>505</v>
      </c>
      <c r="D85" s="300"/>
      <c r="E85" s="300"/>
      <c r="F85" s="301" t="s">
        <v>496</v>
      </c>
      <c r="G85" s="300"/>
      <c r="H85" s="300" t="s">
        <v>506</v>
      </c>
      <c r="I85" s="300" t="s">
        <v>492</v>
      </c>
      <c r="J85" s="300">
        <v>20</v>
      </c>
      <c r="K85" s="290"/>
    </row>
    <row r="86" ht="15" customHeight="1">
      <c r="B86" s="299"/>
      <c r="C86" s="300" t="s">
        <v>507</v>
      </c>
      <c r="D86" s="300"/>
      <c r="E86" s="300"/>
      <c r="F86" s="301" t="s">
        <v>496</v>
      </c>
      <c r="G86" s="300"/>
      <c r="H86" s="300" t="s">
        <v>508</v>
      </c>
      <c r="I86" s="300" t="s">
        <v>492</v>
      </c>
      <c r="J86" s="300">
        <v>20</v>
      </c>
      <c r="K86" s="290"/>
    </row>
    <row r="87" ht="15" customHeight="1">
      <c r="B87" s="299"/>
      <c r="C87" s="276" t="s">
        <v>509</v>
      </c>
      <c r="D87" s="276"/>
      <c r="E87" s="276"/>
      <c r="F87" s="298" t="s">
        <v>496</v>
      </c>
      <c r="G87" s="297"/>
      <c r="H87" s="276" t="s">
        <v>510</v>
      </c>
      <c r="I87" s="276" t="s">
        <v>492</v>
      </c>
      <c r="J87" s="276">
        <v>50</v>
      </c>
      <c r="K87" s="290"/>
    </row>
    <row r="88" ht="15" customHeight="1">
      <c r="B88" s="299"/>
      <c r="C88" s="276" t="s">
        <v>511</v>
      </c>
      <c r="D88" s="276"/>
      <c r="E88" s="276"/>
      <c r="F88" s="298" t="s">
        <v>496</v>
      </c>
      <c r="G88" s="297"/>
      <c r="H88" s="276" t="s">
        <v>512</v>
      </c>
      <c r="I88" s="276" t="s">
        <v>492</v>
      </c>
      <c r="J88" s="276">
        <v>20</v>
      </c>
      <c r="K88" s="290"/>
    </row>
    <row r="89" ht="15" customHeight="1">
      <c r="B89" s="299"/>
      <c r="C89" s="276" t="s">
        <v>513</v>
      </c>
      <c r="D89" s="276"/>
      <c r="E89" s="276"/>
      <c r="F89" s="298" t="s">
        <v>496</v>
      </c>
      <c r="G89" s="297"/>
      <c r="H89" s="276" t="s">
        <v>514</v>
      </c>
      <c r="I89" s="276" t="s">
        <v>492</v>
      </c>
      <c r="J89" s="276">
        <v>20</v>
      </c>
      <c r="K89" s="290"/>
    </row>
    <row r="90" ht="15" customHeight="1">
      <c r="B90" s="299"/>
      <c r="C90" s="276" t="s">
        <v>515</v>
      </c>
      <c r="D90" s="276"/>
      <c r="E90" s="276"/>
      <c r="F90" s="298" t="s">
        <v>496</v>
      </c>
      <c r="G90" s="297"/>
      <c r="H90" s="276" t="s">
        <v>516</v>
      </c>
      <c r="I90" s="276" t="s">
        <v>492</v>
      </c>
      <c r="J90" s="276">
        <v>50</v>
      </c>
      <c r="K90" s="290"/>
    </row>
    <row r="91" ht="15" customHeight="1">
      <c r="B91" s="299"/>
      <c r="C91" s="276" t="s">
        <v>517</v>
      </c>
      <c r="D91" s="276"/>
      <c r="E91" s="276"/>
      <c r="F91" s="298" t="s">
        <v>496</v>
      </c>
      <c r="G91" s="297"/>
      <c r="H91" s="276" t="s">
        <v>517</v>
      </c>
      <c r="I91" s="276" t="s">
        <v>492</v>
      </c>
      <c r="J91" s="276">
        <v>50</v>
      </c>
      <c r="K91" s="290"/>
    </row>
    <row r="92" ht="15" customHeight="1">
      <c r="B92" s="299"/>
      <c r="C92" s="276" t="s">
        <v>518</v>
      </c>
      <c r="D92" s="276"/>
      <c r="E92" s="276"/>
      <c r="F92" s="298" t="s">
        <v>496</v>
      </c>
      <c r="G92" s="297"/>
      <c r="H92" s="276" t="s">
        <v>519</v>
      </c>
      <c r="I92" s="276" t="s">
        <v>492</v>
      </c>
      <c r="J92" s="276">
        <v>255</v>
      </c>
      <c r="K92" s="290"/>
    </row>
    <row r="93" ht="15" customHeight="1">
      <c r="B93" s="299"/>
      <c r="C93" s="276" t="s">
        <v>520</v>
      </c>
      <c r="D93" s="276"/>
      <c r="E93" s="276"/>
      <c r="F93" s="298" t="s">
        <v>490</v>
      </c>
      <c r="G93" s="297"/>
      <c r="H93" s="276" t="s">
        <v>521</v>
      </c>
      <c r="I93" s="276" t="s">
        <v>522</v>
      </c>
      <c r="J93" s="276"/>
      <c r="K93" s="290"/>
    </row>
    <row r="94" ht="15" customHeight="1">
      <c r="B94" s="299"/>
      <c r="C94" s="276" t="s">
        <v>523</v>
      </c>
      <c r="D94" s="276"/>
      <c r="E94" s="276"/>
      <c r="F94" s="298" t="s">
        <v>490</v>
      </c>
      <c r="G94" s="297"/>
      <c r="H94" s="276" t="s">
        <v>524</v>
      </c>
      <c r="I94" s="276" t="s">
        <v>525</v>
      </c>
      <c r="J94" s="276"/>
      <c r="K94" s="290"/>
    </row>
    <row r="95" ht="15" customHeight="1">
      <c r="B95" s="299"/>
      <c r="C95" s="276" t="s">
        <v>526</v>
      </c>
      <c r="D95" s="276"/>
      <c r="E95" s="276"/>
      <c r="F95" s="298" t="s">
        <v>490</v>
      </c>
      <c r="G95" s="297"/>
      <c r="H95" s="276" t="s">
        <v>526</v>
      </c>
      <c r="I95" s="276" t="s">
        <v>525</v>
      </c>
      <c r="J95" s="276"/>
      <c r="K95" s="290"/>
    </row>
    <row r="96" ht="15" customHeight="1">
      <c r="B96" s="299"/>
      <c r="C96" s="276" t="s">
        <v>43</v>
      </c>
      <c r="D96" s="276"/>
      <c r="E96" s="276"/>
      <c r="F96" s="298" t="s">
        <v>490</v>
      </c>
      <c r="G96" s="297"/>
      <c r="H96" s="276" t="s">
        <v>527</v>
      </c>
      <c r="I96" s="276" t="s">
        <v>525</v>
      </c>
      <c r="J96" s="276"/>
      <c r="K96" s="290"/>
    </row>
    <row r="97" ht="15" customHeight="1">
      <c r="B97" s="299"/>
      <c r="C97" s="276" t="s">
        <v>53</v>
      </c>
      <c r="D97" s="276"/>
      <c r="E97" s="276"/>
      <c r="F97" s="298" t="s">
        <v>490</v>
      </c>
      <c r="G97" s="297"/>
      <c r="H97" s="276" t="s">
        <v>528</v>
      </c>
      <c r="I97" s="276" t="s">
        <v>525</v>
      </c>
      <c r="J97" s="276"/>
      <c r="K97" s="290"/>
    </row>
    <row r="98" ht="15" customHeight="1">
      <c r="B98" s="302"/>
      <c r="C98" s="303"/>
      <c r="D98" s="303"/>
      <c r="E98" s="303"/>
      <c r="F98" s="303"/>
      <c r="G98" s="303"/>
      <c r="H98" s="303"/>
      <c r="I98" s="303"/>
      <c r="J98" s="303"/>
      <c r="K98" s="304"/>
    </row>
    <row r="99" ht="18.75" customHeight="1">
      <c r="B99" s="305"/>
      <c r="C99" s="306"/>
      <c r="D99" s="306"/>
      <c r="E99" s="306"/>
      <c r="F99" s="306"/>
      <c r="G99" s="306"/>
      <c r="H99" s="306"/>
      <c r="I99" s="306"/>
      <c r="J99" s="306"/>
      <c r="K99" s="305"/>
    </row>
    <row r="100" ht="18.75" customHeight="1">
      <c r="B100" s="284"/>
      <c r="C100" s="284"/>
      <c r="D100" s="284"/>
      <c r="E100" s="284"/>
      <c r="F100" s="284"/>
      <c r="G100" s="284"/>
      <c r="H100" s="284"/>
      <c r="I100" s="284"/>
      <c r="J100" s="284"/>
      <c r="K100" s="284"/>
    </row>
    <row r="101" ht="7.5" customHeight="1">
      <c r="B101" s="285"/>
      <c r="C101" s="286"/>
      <c r="D101" s="286"/>
      <c r="E101" s="286"/>
      <c r="F101" s="286"/>
      <c r="G101" s="286"/>
      <c r="H101" s="286"/>
      <c r="I101" s="286"/>
      <c r="J101" s="286"/>
      <c r="K101" s="287"/>
    </row>
    <row r="102" ht="45" customHeight="1">
      <c r="B102" s="288"/>
      <c r="C102" s="289" t="s">
        <v>529</v>
      </c>
      <c r="D102" s="289"/>
      <c r="E102" s="289"/>
      <c r="F102" s="289"/>
      <c r="G102" s="289"/>
      <c r="H102" s="289"/>
      <c r="I102" s="289"/>
      <c r="J102" s="289"/>
      <c r="K102" s="290"/>
    </row>
    <row r="103" ht="17.25" customHeight="1">
      <c r="B103" s="288"/>
      <c r="C103" s="291" t="s">
        <v>484</v>
      </c>
      <c r="D103" s="291"/>
      <c r="E103" s="291"/>
      <c r="F103" s="291" t="s">
        <v>485</v>
      </c>
      <c r="G103" s="292"/>
      <c r="H103" s="291" t="s">
        <v>59</v>
      </c>
      <c r="I103" s="291" t="s">
        <v>62</v>
      </c>
      <c r="J103" s="291" t="s">
        <v>486</v>
      </c>
      <c r="K103" s="290"/>
    </row>
    <row r="104" ht="17.25" customHeight="1">
      <c r="B104" s="288"/>
      <c r="C104" s="293" t="s">
        <v>487</v>
      </c>
      <c r="D104" s="293"/>
      <c r="E104" s="293"/>
      <c r="F104" s="294" t="s">
        <v>488</v>
      </c>
      <c r="G104" s="295"/>
      <c r="H104" s="293"/>
      <c r="I104" s="293"/>
      <c r="J104" s="293" t="s">
        <v>489</v>
      </c>
      <c r="K104" s="290"/>
    </row>
    <row r="105" ht="5.25" customHeight="1">
      <c r="B105" s="288"/>
      <c r="C105" s="291"/>
      <c r="D105" s="291"/>
      <c r="E105" s="291"/>
      <c r="F105" s="291"/>
      <c r="G105" s="307"/>
      <c r="H105" s="291"/>
      <c r="I105" s="291"/>
      <c r="J105" s="291"/>
      <c r="K105" s="290"/>
    </row>
    <row r="106" ht="15" customHeight="1">
      <c r="B106" s="288"/>
      <c r="C106" s="276" t="s">
        <v>58</v>
      </c>
      <c r="D106" s="296"/>
      <c r="E106" s="296"/>
      <c r="F106" s="298" t="s">
        <v>490</v>
      </c>
      <c r="G106" s="307"/>
      <c r="H106" s="276" t="s">
        <v>530</v>
      </c>
      <c r="I106" s="276" t="s">
        <v>492</v>
      </c>
      <c r="J106" s="276">
        <v>20</v>
      </c>
      <c r="K106" s="290"/>
    </row>
    <row r="107" ht="15" customHeight="1">
      <c r="B107" s="288"/>
      <c r="C107" s="276" t="s">
        <v>493</v>
      </c>
      <c r="D107" s="276"/>
      <c r="E107" s="276"/>
      <c r="F107" s="298" t="s">
        <v>490</v>
      </c>
      <c r="G107" s="276"/>
      <c r="H107" s="276" t="s">
        <v>530</v>
      </c>
      <c r="I107" s="276" t="s">
        <v>492</v>
      </c>
      <c r="J107" s="276">
        <v>120</v>
      </c>
      <c r="K107" s="290"/>
    </row>
    <row r="108" ht="15" customHeight="1">
      <c r="B108" s="299"/>
      <c r="C108" s="276" t="s">
        <v>495</v>
      </c>
      <c r="D108" s="276"/>
      <c r="E108" s="276"/>
      <c r="F108" s="298" t="s">
        <v>496</v>
      </c>
      <c r="G108" s="276"/>
      <c r="H108" s="276" t="s">
        <v>530</v>
      </c>
      <c r="I108" s="276" t="s">
        <v>492</v>
      </c>
      <c r="J108" s="276">
        <v>50</v>
      </c>
      <c r="K108" s="290"/>
    </row>
    <row r="109" ht="15" customHeight="1">
      <c r="B109" s="299"/>
      <c r="C109" s="276" t="s">
        <v>498</v>
      </c>
      <c r="D109" s="276"/>
      <c r="E109" s="276"/>
      <c r="F109" s="298" t="s">
        <v>490</v>
      </c>
      <c r="G109" s="276"/>
      <c r="H109" s="276" t="s">
        <v>530</v>
      </c>
      <c r="I109" s="276" t="s">
        <v>500</v>
      </c>
      <c r="J109" s="276"/>
      <c r="K109" s="290"/>
    </row>
    <row r="110" ht="15" customHeight="1">
      <c r="B110" s="299"/>
      <c r="C110" s="276" t="s">
        <v>509</v>
      </c>
      <c r="D110" s="276"/>
      <c r="E110" s="276"/>
      <c r="F110" s="298" t="s">
        <v>496</v>
      </c>
      <c r="G110" s="276"/>
      <c r="H110" s="276" t="s">
        <v>530</v>
      </c>
      <c r="I110" s="276" t="s">
        <v>492</v>
      </c>
      <c r="J110" s="276">
        <v>50</v>
      </c>
      <c r="K110" s="290"/>
    </row>
    <row r="111" ht="15" customHeight="1">
      <c r="B111" s="299"/>
      <c r="C111" s="276" t="s">
        <v>517</v>
      </c>
      <c r="D111" s="276"/>
      <c r="E111" s="276"/>
      <c r="F111" s="298" t="s">
        <v>496</v>
      </c>
      <c r="G111" s="276"/>
      <c r="H111" s="276" t="s">
        <v>530</v>
      </c>
      <c r="I111" s="276" t="s">
        <v>492</v>
      </c>
      <c r="J111" s="276">
        <v>50</v>
      </c>
      <c r="K111" s="290"/>
    </row>
    <row r="112" ht="15" customHeight="1">
      <c r="B112" s="299"/>
      <c r="C112" s="276" t="s">
        <v>515</v>
      </c>
      <c r="D112" s="276"/>
      <c r="E112" s="276"/>
      <c r="F112" s="298" t="s">
        <v>496</v>
      </c>
      <c r="G112" s="276"/>
      <c r="H112" s="276" t="s">
        <v>530</v>
      </c>
      <c r="I112" s="276" t="s">
        <v>492</v>
      </c>
      <c r="J112" s="276">
        <v>50</v>
      </c>
      <c r="K112" s="290"/>
    </row>
    <row r="113" ht="15" customHeight="1">
      <c r="B113" s="299"/>
      <c r="C113" s="276" t="s">
        <v>58</v>
      </c>
      <c r="D113" s="276"/>
      <c r="E113" s="276"/>
      <c r="F113" s="298" t="s">
        <v>490</v>
      </c>
      <c r="G113" s="276"/>
      <c r="H113" s="276" t="s">
        <v>531</v>
      </c>
      <c r="I113" s="276" t="s">
        <v>492</v>
      </c>
      <c r="J113" s="276">
        <v>20</v>
      </c>
      <c r="K113" s="290"/>
    </row>
    <row r="114" ht="15" customHeight="1">
      <c r="B114" s="299"/>
      <c r="C114" s="276" t="s">
        <v>532</v>
      </c>
      <c r="D114" s="276"/>
      <c r="E114" s="276"/>
      <c r="F114" s="298" t="s">
        <v>490</v>
      </c>
      <c r="G114" s="276"/>
      <c r="H114" s="276" t="s">
        <v>533</v>
      </c>
      <c r="I114" s="276" t="s">
        <v>492</v>
      </c>
      <c r="J114" s="276">
        <v>120</v>
      </c>
      <c r="K114" s="290"/>
    </row>
    <row r="115" ht="15" customHeight="1">
      <c r="B115" s="299"/>
      <c r="C115" s="276" t="s">
        <v>43</v>
      </c>
      <c r="D115" s="276"/>
      <c r="E115" s="276"/>
      <c r="F115" s="298" t="s">
        <v>490</v>
      </c>
      <c r="G115" s="276"/>
      <c r="H115" s="276" t="s">
        <v>534</v>
      </c>
      <c r="I115" s="276" t="s">
        <v>525</v>
      </c>
      <c r="J115" s="276"/>
      <c r="K115" s="290"/>
    </row>
    <row r="116" ht="15" customHeight="1">
      <c r="B116" s="299"/>
      <c r="C116" s="276" t="s">
        <v>53</v>
      </c>
      <c r="D116" s="276"/>
      <c r="E116" s="276"/>
      <c r="F116" s="298" t="s">
        <v>490</v>
      </c>
      <c r="G116" s="276"/>
      <c r="H116" s="276" t="s">
        <v>535</v>
      </c>
      <c r="I116" s="276" t="s">
        <v>525</v>
      </c>
      <c r="J116" s="276"/>
      <c r="K116" s="290"/>
    </row>
    <row r="117" ht="15" customHeight="1">
      <c r="B117" s="299"/>
      <c r="C117" s="276" t="s">
        <v>62</v>
      </c>
      <c r="D117" s="276"/>
      <c r="E117" s="276"/>
      <c r="F117" s="298" t="s">
        <v>490</v>
      </c>
      <c r="G117" s="276"/>
      <c r="H117" s="276" t="s">
        <v>536</v>
      </c>
      <c r="I117" s="276" t="s">
        <v>537</v>
      </c>
      <c r="J117" s="276"/>
      <c r="K117" s="290"/>
    </row>
    <row r="118" ht="15" customHeight="1">
      <c r="B118" s="302"/>
      <c r="C118" s="308"/>
      <c r="D118" s="308"/>
      <c r="E118" s="308"/>
      <c r="F118" s="308"/>
      <c r="G118" s="308"/>
      <c r="H118" s="308"/>
      <c r="I118" s="308"/>
      <c r="J118" s="308"/>
      <c r="K118" s="304"/>
    </row>
    <row r="119" ht="18.75" customHeight="1">
      <c r="B119" s="309"/>
      <c r="C119" s="273"/>
      <c r="D119" s="273"/>
      <c r="E119" s="273"/>
      <c r="F119" s="310"/>
      <c r="G119" s="273"/>
      <c r="H119" s="273"/>
      <c r="I119" s="273"/>
      <c r="J119" s="273"/>
      <c r="K119" s="309"/>
    </row>
    <row r="120" ht="18.75" customHeight="1">
      <c r="B120" s="284"/>
      <c r="C120" s="284"/>
      <c r="D120" s="284"/>
      <c r="E120" s="284"/>
      <c r="F120" s="284"/>
      <c r="G120" s="284"/>
      <c r="H120" s="284"/>
      <c r="I120" s="284"/>
      <c r="J120" s="284"/>
      <c r="K120" s="284"/>
    </row>
    <row r="121" ht="7.5" customHeight="1">
      <c r="B121" s="311"/>
      <c r="C121" s="312"/>
      <c r="D121" s="312"/>
      <c r="E121" s="312"/>
      <c r="F121" s="312"/>
      <c r="G121" s="312"/>
      <c r="H121" s="312"/>
      <c r="I121" s="312"/>
      <c r="J121" s="312"/>
      <c r="K121" s="313"/>
    </row>
    <row r="122" ht="45" customHeight="1">
      <c r="B122" s="314"/>
      <c r="C122" s="267" t="s">
        <v>538</v>
      </c>
      <c r="D122" s="267"/>
      <c r="E122" s="267"/>
      <c r="F122" s="267"/>
      <c r="G122" s="267"/>
      <c r="H122" s="267"/>
      <c r="I122" s="267"/>
      <c r="J122" s="267"/>
      <c r="K122" s="315"/>
    </row>
    <row r="123" ht="17.25" customHeight="1">
      <c r="B123" s="316"/>
      <c r="C123" s="291" t="s">
        <v>484</v>
      </c>
      <c r="D123" s="291"/>
      <c r="E123" s="291"/>
      <c r="F123" s="291" t="s">
        <v>485</v>
      </c>
      <c r="G123" s="292"/>
      <c r="H123" s="291" t="s">
        <v>59</v>
      </c>
      <c r="I123" s="291" t="s">
        <v>62</v>
      </c>
      <c r="J123" s="291" t="s">
        <v>486</v>
      </c>
      <c r="K123" s="317"/>
    </row>
    <row r="124" ht="17.25" customHeight="1">
      <c r="B124" s="316"/>
      <c r="C124" s="293" t="s">
        <v>487</v>
      </c>
      <c r="D124" s="293"/>
      <c r="E124" s="293"/>
      <c r="F124" s="294" t="s">
        <v>488</v>
      </c>
      <c r="G124" s="295"/>
      <c r="H124" s="293"/>
      <c r="I124" s="293"/>
      <c r="J124" s="293" t="s">
        <v>489</v>
      </c>
      <c r="K124" s="317"/>
    </row>
    <row r="125" ht="5.25" customHeight="1">
      <c r="B125" s="318"/>
      <c r="C125" s="296"/>
      <c r="D125" s="296"/>
      <c r="E125" s="296"/>
      <c r="F125" s="296"/>
      <c r="G125" s="276"/>
      <c r="H125" s="296"/>
      <c r="I125" s="296"/>
      <c r="J125" s="296"/>
      <c r="K125" s="319"/>
    </row>
    <row r="126" ht="15" customHeight="1">
      <c r="B126" s="318"/>
      <c r="C126" s="276" t="s">
        <v>493</v>
      </c>
      <c r="D126" s="296"/>
      <c r="E126" s="296"/>
      <c r="F126" s="298" t="s">
        <v>490</v>
      </c>
      <c r="G126" s="276"/>
      <c r="H126" s="276" t="s">
        <v>530</v>
      </c>
      <c r="I126" s="276" t="s">
        <v>492</v>
      </c>
      <c r="J126" s="276">
        <v>120</v>
      </c>
      <c r="K126" s="320"/>
    </row>
    <row r="127" ht="15" customHeight="1">
      <c r="B127" s="318"/>
      <c r="C127" s="276" t="s">
        <v>539</v>
      </c>
      <c r="D127" s="276"/>
      <c r="E127" s="276"/>
      <c r="F127" s="298" t="s">
        <v>490</v>
      </c>
      <c r="G127" s="276"/>
      <c r="H127" s="276" t="s">
        <v>540</v>
      </c>
      <c r="I127" s="276" t="s">
        <v>492</v>
      </c>
      <c r="J127" s="276" t="s">
        <v>541</v>
      </c>
      <c r="K127" s="320"/>
    </row>
    <row r="128" ht="15" customHeight="1">
      <c r="B128" s="318"/>
      <c r="C128" s="276" t="s">
        <v>438</v>
      </c>
      <c r="D128" s="276"/>
      <c r="E128" s="276"/>
      <c r="F128" s="298" t="s">
        <v>490</v>
      </c>
      <c r="G128" s="276"/>
      <c r="H128" s="276" t="s">
        <v>542</v>
      </c>
      <c r="I128" s="276" t="s">
        <v>492</v>
      </c>
      <c r="J128" s="276" t="s">
        <v>541</v>
      </c>
      <c r="K128" s="320"/>
    </row>
    <row r="129" ht="15" customHeight="1">
      <c r="B129" s="318"/>
      <c r="C129" s="276" t="s">
        <v>501</v>
      </c>
      <c r="D129" s="276"/>
      <c r="E129" s="276"/>
      <c r="F129" s="298" t="s">
        <v>496</v>
      </c>
      <c r="G129" s="276"/>
      <c r="H129" s="276" t="s">
        <v>502</v>
      </c>
      <c r="I129" s="276" t="s">
        <v>492</v>
      </c>
      <c r="J129" s="276">
        <v>15</v>
      </c>
      <c r="K129" s="320"/>
    </row>
    <row r="130" ht="15" customHeight="1">
      <c r="B130" s="318"/>
      <c r="C130" s="300" t="s">
        <v>503</v>
      </c>
      <c r="D130" s="300"/>
      <c r="E130" s="300"/>
      <c r="F130" s="301" t="s">
        <v>496</v>
      </c>
      <c r="G130" s="300"/>
      <c r="H130" s="300" t="s">
        <v>504</v>
      </c>
      <c r="I130" s="300" t="s">
        <v>492</v>
      </c>
      <c r="J130" s="300">
        <v>15</v>
      </c>
      <c r="K130" s="320"/>
    </row>
    <row r="131" ht="15" customHeight="1">
      <c r="B131" s="318"/>
      <c r="C131" s="300" t="s">
        <v>505</v>
      </c>
      <c r="D131" s="300"/>
      <c r="E131" s="300"/>
      <c r="F131" s="301" t="s">
        <v>496</v>
      </c>
      <c r="G131" s="300"/>
      <c r="H131" s="300" t="s">
        <v>506</v>
      </c>
      <c r="I131" s="300" t="s">
        <v>492</v>
      </c>
      <c r="J131" s="300">
        <v>20</v>
      </c>
      <c r="K131" s="320"/>
    </row>
    <row r="132" ht="15" customHeight="1">
      <c r="B132" s="318"/>
      <c r="C132" s="300" t="s">
        <v>507</v>
      </c>
      <c r="D132" s="300"/>
      <c r="E132" s="300"/>
      <c r="F132" s="301" t="s">
        <v>496</v>
      </c>
      <c r="G132" s="300"/>
      <c r="H132" s="300" t="s">
        <v>508</v>
      </c>
      <c r="I132" s="300" t="s">
        <v>492</v>
      </c>
      <c r="J132" s="300">
        <v>20</v>
      </c>
      <c r="K132" s="320"/>
    </row>
    <row r="133" ht="15" customHeight="1">
      <c r="B133" s="318"/>
      <c r="C133" s="276" t="s">
        <v>495</v>
      </c>
      <c r="D133" s="276"/>
      <c r="E133" s="276"/>
      <c r="F133" s="298" t="s">
        <v>496</v>
      </c>
      <c r="G133" s="276"/>
      <c r="H133" s="276" t="s">
        <v>530</v>
      </c>
      <c r="I133" s="276" t="s">
        <v>492</v>
      </c>
      <c r="J133" s="276">
        <v>50</v>
      </c>
      <c r="K133" s="320"/>
    </row>
    <row r="134" ht="15" customHeight="1">
      <c r="B134" s="318"/>
      <c r="C134" s="276" t="s">
        <v>509</v>
      </c>
      <c r="D134" s="276"/>
      <c r="E134" s="276"/>
      <c r="F134" s="298" t="s">
        <v>496</v>
      </c>
      <c r="G134" s="276"/>
      <c r="H134" s="276" t="s">
        <v>530</v>
      </c>
      <c r="I134" s="276" t="s">
        <v>492</v>
      </c>
      <c r="J134" s="276">
        <v>50</v>
      </c>
      <c r="K134" s="320"/>
    </row>
    <row r="135" ht="15" customHeight="1">
      <c r="B135" s="318"/>
      <c r="C135" s="276" t="s">
        <v>515</v>
      </c>
      <c r="D135" s="276"/>
      <c r="E135" s="276"/>
      <c r="F135" s="298" t="s">
        <v>496</v>
      </c>
      <c r="G135" s="276"/>
      <c r="H135" s="276" t="s">
        <v>530</v>
      </c>
      <c r="I135" s="276" t="s">
        <v>492</v>
      </c>
      <c r="J135" s="276">
        <v>50</v>
      </c>
      <c r="K135" s="320"/>
    </row>
    <row r="136" ht="15" customHeight="1">
      <c r="B136" s="318"/>
      <c r="C136" s="276" t="s">
        <v>517</v>
      </c>
      <c r="D136" s="276"/>
      <c r="E136" s="276"/>
      <c r="F136" s="298" t="s">
        <v>496</v>
      </c>
      <c r="G136" s="276"/>
      <c r="H136" s="276" t="s">
        <v>530</v>
      </c>
      <c r="I136" s="276" t="s">
        <v>492</v>
      </c>
      <c r="J136" s="276">
        <v>50</v>
      </c>
      <c r="K136" s="320"/>
    </row>
    <row r="137" ht="15" customHeight="1">
      <c r="B137" s="318"/>
      <c r="C137" s="276" t="s">
        <v>518</v>
      </c>
      <c r="D137" s="276"/>
      <c r="E137" s="276"/>
      <c r="F137" s="298" t="s">
        <v>496</v>
      </c>
      <c r="G137" s="276"/>
      <c r="H137" s="276" t="s">
        <v>543</v>
      </c>
      <c r="I137" s="276" t="s">
        <v>492</v>
      </c>
      <c r="J137" s="276">
        <v>255</v>
      </c>
      <c r="K137" s="320"/>
    </row>
    <row r="138" ht="15" customHeight="1">
      <c r="B138" s="318"/>
      <c r="C138" s="276" t="s">
        <v>520</v>
      </c>
      <c r="D138" s="276"/>
      <c r="E138" s="276"/>
      <c r="F138" s="298" t="s">
        <v>490</v>
      </c>
      <c r="G138" s="276"/>
      <c r="H138" s="276" t="s">
        <v>544</v>
      </c>
      <c r="I138" s="276" t="s">
        <v>522</v>
      </c>
      <c r="J138" s="276"/>
      <c r="K138" s="320"/>
    </row>
    <row r="139" ht="15" customHeight="1">
      <c r="B139" s="318"/>
      <c r="C139" s="276" t="s">
        <v>523</v>
      </c>
      <c r="D139" s="276"/>
      <c r="E139" s="276"/>
      <c r="F139" s="298" t="s">
        <v>490</v>
      </c>
      <c r="G139" s="276"/>
      <c r="H139" s="276" t="s">
        <v>545</v>
      </c>
      <c r="I139" s="276" t="s">
        <v>525</v>
      </c>
      <c r="J139" s="276"/>
      <c r="K139" s="320"/>
    </row>
    <row r="140" ht="15" customHeight="1">
      <c r="B140" s="318"/>
      <c r="C140" s="276" t="s">
        <v>526</v>
      </c>
      <c r="D140" s="276"/>
      <c r="E140" s="276"/>
      <c r="F140" s="298" t="s">
        <v>490</v>
      </c>
      <c r="G140" s="276"/>
      <c r="H140" s="276" t="s">
        <v>526</v>
      </c>
      <c r="I140" s="276" t="s">
        <v>525</v>
      </c>
      <c r="J140" s="276"/>
      <c r="K140" s="320"/>
    </row>
    <row r="141" ht="15" customHeight="1">
      <c r="B141" s="318"/>
      <c r="C141" s="276" t="s">
        <v>43</v>
      </c>
      <c r="D141" s="276"/>
      <c r="E141" s="276"/>
      <c r="F141" s="298" t="s">
        <v>490</v>
      </c>
      <c r="G141" s="276"/>
      <c r="H141" s="276" t="s">
        <v>546</v>
      </c>
      <c r="I141" s="276" t="s">
        <v>525</v>
      </c>
      <c r="J141" s="276"/>
      <c r="K141" s="320"/>
    </row>
    <row r="142" ht="15" customHeight="1">
      <c r="B142" s="318"/>
      <c r="C142" s="276" t="s">
        <v>547</v>
      </c>
      <c r="D142" s="276"/>
      <c r="E142" s="276"/>
      <c r="F142" s="298" t="s">
        <v>490</v>
      </c>
      <c r="G142" s="276"/>
      <c r="H142" s="276" t="s">
        <v>548</v>
      </c>
      <c r="I142" s="276" t="s">
        <v>525</v>
      </c>
      <c r="J142" s="276"/>
      <c r="K142" s="320"/>
    </row>
    <row r="143" ht="15" customHeight="1">
      <c r="B143" s="321"/>
      <c r="C143" s="322"/>
      <c r="D143" s="322"/>
      <c r="E143" s="322"/>
      <c r="F143" s="322"/>
      <c r="G143" s="322"/>
      <c r="H143" s="322"/>
      <c r="I143" s="322"/>
      <c r="J143" s="322"/>
      <c r="K143" s="323"/>
    </row>
    <row r="144" ht="18.75" customHeight="1">
      <c r="B144" s="273"/>
      <c r="C144" s="273"/>
      <c r="D144" s="273"/>
      <c r="E144" s="273"/>
      <c r="F144" s="310"/>
      <c r="G144" s="273"/>
      <c r="H144" s="273"/>
      <c r="I144" s="273"/>
      <c r="J144" s="273"/>
      <c r="K144" s="273"/>
    </row>
    <row r="145" ht="18.75" customHeight="1">
      <c r="B145" s="284"/>
      <c r="C145" s="284"/>
      <c r="D145" s="284"/>
      <c r="E145" s="284"/>
      <c r="F145" s="284"/>
      <c r="G145" s="284"/>
      <c r="H145" s="284"/>
      <c r="I145" s="284"/>
      <c r="J145" s="284"/>
      <c r="K145" s="284"/>
    </row>
    <row r="146" ht="7.5" customHeight="1">
      <c r="B146" s="285"/>
      <c r="C146" s="286"/>
      <c r="D146" s="286"/>
      <c r="E146" s="286"/>
      <c r="F146" s="286"/>
      <c r="G146" s="286"/>
      <c r="H146" s="286"/>
      <c r="I146" s="286"/>
      <c r="J146" s="286"/>
      <c r="K146" s="287"/>
    </row>
    <row r="147" ht="45" customHeight="1">
      <c r="B147" s="288"/>
      <c r="C147" s="289" t="s">
        <v>549</v>
      </c>
      <c r="D147" s="289"/>
      <c r="E147" s="289"/>
      <c r="F147" s="289"/>
      <c r="G147" s="289"/>
      <c r="H147" s="289"/>
      <c r="I147" s="289"/>
      <c r="J147" s="289"/>
      <c r="K147" s="290"/>
    </row>
    <row r="148" ht="17.25" customHeight="1">
      <c r="B148" s="288"/>
      <c r="C148" s="291" t="s">
        <v>484</v>
      </c>
      <c r="D148" s="291"/>
      <c r="E148" s="291"/>
      <c r="F148" s="291" t="s">
        <v>485</v>
      </c>
      <c r="G148" s="292"/>
      <c r="H148" s="291" t="s">
        <v>59</v>
      </c>
      <c r="I148" s="291" t="s">
        <v>62</v>
      </c>
      <c r="J148" s="291" t="s">
        <v>486</v>
      </c>
      <c r="K148" s="290"/>
    </row>
    <row r="149" ht="17.25" customHeight="1">
      <c r="B149" s="288"/>
      <c r="C149" s="293" t="s">
        <v>487</v>
      </c>
      <c r="D149" s="293"/>
      <c r="E149" s="293"/>
      <c r="F149" s="294" t="s">
        <v>488</v>
      </c>
      <c r="G149" s="295"/>
      <c r="H149" s="293"/>
      <c r="I149" s="293"/>
      <c r="J149" s="293" t="s">
        <v>489</v>
      </c>
      <c r="K149" s="290"/>
    </row>
    <row r="150" ht="5.25" customHeight="1">
      <c r="B150" s="299"/>
      <c r="C150" s="296"/>
      <c r="D150" s="296"/>
      <c r="E150" s="296"/>
      <c r="F150" s="296"/>
      <c r="G150" s="297"/>
      <c r="H150" s="296"/>
      <c r="I150" s="296"/>
      <c r="J150" s="296"/>
      <c r="K150" s="320"/>
    </row>
    <row r="151" ht="15" customHeight="1">
      <c r="B151" s="299"/>
      <c r="C151" s="324" t="s">
        <v>493</v>
      </c>
      <c r="D151" s="276"/>
      <c r="E151" s="276"/>
      <c r="F151" s="325" t="s">
        <v>490</v>
      </c>
      <c r="G151" s="276"/>
      <c r="H151" s="324" t="s">
        <v>530</v>
      </c>
      <c r="I151" s="324" t="s">
        <v>492</v>
      </c>
      <c r="J151" s="324">
        <v>120</v>
      </c>
      <c r="K151" s="320"/>
    </row>
    <row r="152" ht="15" customHeight="1">
      <c r="B152" s="299"/>
      <c r="C152" s="324" t="s">
        <v>539</v>
      </c>
      <c r="D152" s="276"/>
      <c r="E152" s="276"/>
      <c r="F152" s="325" t="s">
        <v>490</v>
      </c>
      <c r="G152" s="276"/>
      <c r="H152" s="324" t="s">
        <v>550</v>
      </c>
      <c r="I152" s="324" t="s">
        <v>492</v>
      </c>
      <c r="J152" s="324" t="s">
        <v>541</v>
      </c>
      <c r="K152" s="320"/>
    </row>
    <row r="153" ht="15" customHeight="1">
      <c r="B153" s="299"/>
      <c r="C153" s="324" t="s">
        <v>438</v>
      </c>
      <c r="D153" s="276"/>
      <c r="E153" s="276"/>
      <c r="F153" s="325" t="s">
        <v>490</v>
      </c>
      <c r="G153" s="276"/>
      <c r="H153" s="324" t="s">
        <v>551</v>
      </c>
      <c r="I153" s="324" t="s">
        <v>492</v>
      </c>
      <c r="J153" s="324" t="s">
        <v>541</v>
      </c>
      <c r="K153" s="320"/>
    </row>
    <row r="154" ht="15" customHeight="1">
      <c r="B154" s="299"/>
      <c r="C154" s="324" t="s">
        <v>495</v>
      </c>
      <c r="D154" s="276"/>
      <c r="E154" s="276"/>
      <c r="F154" s="325" t="s">
        <v>496</v>
      </c>
      <c r="G154" s="276"/>
      <c r="H154" s="324" t="s">
        <v>530</v>
      </c>
      <c r="I154" s="324" t="s">
        <v>492</v>
      </c>
      <c r="J154" s="324">
        <v>50</v>
      </c>
      <c r="K154" s="320"/>
    </row>
    <row r="155" ht="15" customHeight="1">
      <c r="B155" s="299"/>
      <c r="C155" s="324" t="s">
        <v>498</v>
      </c>
      <c r="D155" s="276"/>
      <c r="E155" s="276"/>
      <c r="F155" s="325" t="s">
        <v>490</v>
      </c>
      <c r="G155" s="276"/>
      <c r="H155" s="324" t="s">
        <v>530</v>
      </c>
      <c r="I155" s="324" t="s">
        <v>500</v>
      </c>
      <c r="J155" s="324"/>
      <c r="K155" s="320"/>
    </row>
    <row r="156" ht="15" customHeight="1">
      <c r="B156" s="299"/>
      <c r="C156" s="324" t="s">
        <v>509</v>
      </c>
      <c r="D156" s="276"/>
      <c r="E156" s="276"/>
      <c r="F156" s="325" t="s">
        <v>496</v>
      </c>
      <c r="G156" s="276"/>
      <c r="H156" s="324" t="s">
        <v>530</v>
      </c>
      <c r="I156" s="324" t="s">
        <v>492</v>
      </c>
      <c r="J156" s="324">
        <v>50</v>
      </c>
      <c r="K156" s="320"/>
    </row>
    <row r="157" ht="15" customHeight="1">
      <c r="B157" s="299"/>
      <c r="C157" s="324" t="s">
        <v>517</v>
      </c>
      <c r="D157" s="276"/>
      <c r="E157" s="276"/>
      <c r="F157" s="325" t="s">
        <v>496</v>
      </c>
      <c r="G157" s="276"/>
      <c r="H157" s="324" t="s">
        <v>530</v>
      </c>
      <c r="I157" s="324" t="s">
        <v>492</v>
      </c>
      <c r="J157" s="324">
        <v>50</v>
      </c>
      <c r="K157" s="320"/>
    </row>
    <row r="158" ht="15" customHeight="1">
      <c r="B158" s="299"/>
      <c r="C158" s="324" t="s">
        <v>515</v>
      </c>
      <c r="D158" s="276"/>
      <c r="E158" s="276"/>
      <c r="F158" s="325" t="s">
        <v>496</v>
      </c>
      <c r="G158" s="276"/>
      <c r="H158" s="324" t="s">
        <v>530</v>
      </c>
      <c r="I158" s="324" t="s">
        <v>492</v>
      </c>
      <c r="J158" s="324">
        <v>50</v>
      </c>
      <c r="K158" s="320"/>
    </row>
    <row r="159" ht="15" customHeight="1">
      <c r="B159" s="299"/>
      <c r="C159" s="324" t="s">
        <v>97</v>
      </c>
      <c r="D159" s="276"/>
      <c r="E159" s="276"/>
      <c r="F159" s="325" t="s">
        <v>490</v>
      </c>
      <c r="G159" s="276"/>
      <c r="H159" s="324" t="s">
        <v>552</v>
      </c>
      <c r="I159" s="324" t="s">
        <v>492</v>
      </c>
      <c r="J159" s="324" t="s">
        <v>553</v>
      </c>
      <c r="K159" s="320"/>
    </row>
    <row r="160" ht="15" customHeight="1">
      <c r="B160" s="299"/>
      <c r="C160" s="324" t="s">
        <v>554</v>
      </c>
      <c r="D160" s="276"/>
      <c r="E160" s="276"/>
      <c r="F160" s="325" t="s">
        <v>490</v>
      </c>
      <c r="G160" s="276"/>
      <c r="H160" s="324" t="s">
        <v>555</v>
      </c>
      <c r="I160" s="324" t="s">
        <v>525</v>
      </c>
      <c r="J160" s="324"/>
      <c r="K160" s="320"/>
    </row>
    <row r="161" ht="15" customHeight="1">
      <c r="B161" s="326"/>
      <c r="C161" s="308"/>
      <c r="D161" s="308"/>
      <c r="E161" s="308"/>
      <c r="F161" s="308"/>
      <c r="G161" s="308"/>
      <c r="H161" s="308"/>
      <c r="I161" s="308"/>
      <c r="J161" s="308"/>
      <c r="K161" s="327"/>
    </row>
    <row r="162" ht="18.75" customHeight="1">
      <c r="B162" s="273"/>
      <c r="C162" s="276"/>
      <c r="D162" s="276"/>
      <c r="E162" s="276"/>
      <c r="F162" s="298"/>
      <c r="G162" s="276"/>
      <c r="H162" s="276"/>
      <c r="I162" s="276"/>
      <c r="J162" s="276"/>
      <c r="K162" s="273"/>
    </row>
    <row r="163" ht="18.75" customHeight="1">
      <c r="B163" s="284"/>
      <c r="C163" s="284"/>
      <c r="D163" s="284"/>
      <c r="E163" s="284"/>
      <c r="F163" s="284"/>
      <c r="G163" s="284"/>
      <c r="H163" s="284"/>
      <c r="I163" s="284"/>
      <c r="J163" s="284"/>
      <c r="K163" s="284"/>
    </row>
    <row r="164" ht="7.5" customHeight="1">
      <c r="B164" s="263"/>
      <c r="C164" s="264"/>
      <c r="D164" s="264"/>
      <c r="E164" s="264"/>
      <c r="F164" s="264"/>
      <c r="G164" s="264"/>
      <c r="H164" s="264"/>
      <c r="I164" s="264"/>
      <c r="J164" s="264"/>
      <c r="K164" s="265"/>
    </row>
    <row r="165" ht="45" customHeight="1">
      <c r="B165" s="266"/>
      <c r="C165" s="267" t="s">
        <v>556</v>
      </c>
      <c r="D165" s="267"/>
      <c r="E165" s="267"/>
      <c r="F165" s="267"/>
      <c r="G165" s="267"/>
      <c r="H165" s="267"/>
      <c r="I165" s="267"/>
      <c r="J165" s="267"/>
      <c r="K165" s="268"/>
    </row>
    <row r="166" ht="17.25" customHeight="1">
      <c r="B166" s="266"/>
      <c r="C166" s="291" t="s">
        <v>484</v>
      </c>
      <c r="D166" s="291"/>
      <c r="E166" s="291"/>
      <c r="F166" s="291" t="s">
        <v>485</v>
      </c>
      <c r="G166" s="328"/>
      <c r="H166" s="329" t="s">
        <v>59</v>
      </c>
      <c r="I166" s="329" t="s">
        <v>62</v>
      </c>
      <c r="J166" s="291" t="s">
        <v>486</v>
      </c>
      <c r="K166" s="268"/>
    </row>
    <row r="167" ht="17.25" customHeight="1">
      <c r="B167" s="269"/>
      <c r="C167" s="293" t="s">
        <v>487</v>
      </c>
      <c r="D167" s="293"/>
      <c r="E167" s="293"/>
      <c r="F167" s="294" t="s">
        <v>488</v>
      </c>
      <c r="G167" s="330"/>
      <c r="H167" s="331"/>
      <c r="I167" s="331"/>
      <c r="J167" s="293" t="s">
        <v>489</v>
      </c>
      <c r="K167" s="271"/>
    </row>
    <row r="168" ht="5.25" customHeight="1">
      <c r="B168" s="299"/>
      <c r="C168" s="296"/>
      <c r="D168" s="296"/>
      <c r="E168" s="296"/>
      <c r="F168" s="296"/>
      <c r="G168" s="297"/>
      <c r="H168" s="296"/>
      <c r="I168" s="296"/>
      <c r="J168" s="296"/>
      <c r="K168" s="320"/>
    </row>
    <row r="169" ht="15" customHeight="1">
      <c r="B169" s="299"/>
      <c r="C169" s="276" t="s">
        <v>493</v>
      </c>
      <c r="D169" s="276"/>
      <c r="E169" s="276"/>
      <c r="F169" s="298" t="s">
        <v>490</v>
      </c>
      <c r="G169" s="276"/>
      <c r="H169" s="276" t="s">
        <v>530</v>
      </c>
      <c r="I169" s="276" t="s">
        <v>492</v>
      </c>
      <c r="J169" s="276">
        <v>120</v>
      </c>
      <c r="K169" s="320"/>
    </row>
    <row r="170" ht="15" customHeight="1">
      <c r="B170" s="299"/>
      <c r="C170" s="276" t="s">
        <v>539</v>
      </c>
      <c r="D170" s="276"/>
      <c r="E170" s="276"/>
      <c r="F170" s="298" t="s">
        <v>490</v>
      </c>
      <c r="G170" s="276"/>
      <c r="H170" s="276" t="s">
        <v>540</v>
      </c>
      <c r="I170" s="276" t="s">
        <v>492</v>
      </c>
      <c r="J170" s="276" t="s">
        <v>541</v>
      </c>
      <c r="K170" s="320"/>
    </row>
    <row r="171" ht="15" customHeight="1">
      <c r="B171" s="299"/>
      <c r="C171" s="276" t="s">
        <v>438</v>
      </c>
      <c r="D171" s="276"/>
      <c r="E171" s="276"/>
      <c r="F171" s="298" t="s">
        <v>490</v>
      </c>
      <c r="G171" s="276"/>
      <c r="H171" s="276" t="s">
        <v>557</v>
      </c>
      <c r="I171" s="276" t="s">
        <v>492</v>
      </c>
      <c r="J171" s="276" t="s">
        <v>541</v>
      </c>
      <c r="K171" s="320"/>
    </row>
    <row r="172" ht="15" customHeight="1">
      <c r="B172" s="299"/>
      <c r="C172" s="276" t="s">
        <v>495</v>
      </c>
      <c r="D172" s="276"/>
      <c r="E172" s="276"/>
      <c r="F172" s="298" t="s">
        <v>496</v>
      </c>
      <c r="G172" s="276"/>
      <c r="H172" s="276" t="s">
        <v>557</v>
      </c>
      <c r="I172" s="276" t="s">
        <v>492</v>
      </c>
      <c r="J172" s="276">
        <v>50</v>
      </c>
      <c r="K172" s="320"/>
    </row>
    <row r="173" ht="15" customHeight="1">
      <c r="B173" s="299"/>
      <c r="C173" s="276" t="s">
        <v>498</v>
      </c>
      <c r="D173" s="276"/>
      <c r="E173" s="276"/>
      <c r="F173" s="298" t="s">
        <v>490</v>
      </c>
      <c r="G173" s="276"/>
      <c r="H173" s="276" t="s">
        <v>557</v>
      </c>
      <c r="I173" s="276" t="s">
        <v>500</v>
      </c>
      <c r="J173" s="276"/>
      <c r="K173" s="320"/>
    </row>
    <row r="174" ht="15" customHeight="1">
      <c r="B174" s="299"/>
      <c r="C174" s="276" t="s">
        <v>509</v>
      </c>
      <c r="D174" s="276"/>
      <c r="E174" s="276"/>
      <c r="F174" s="298" t="s">
        <v>496</v>
      </c>
      <c r="G174" s="276"/>
      <c r="H174" s="276" t="s">
        <v>557</v>
      </c>
      <c r="I174" s="276" t="s">
        <v>492</v>
      </c>
      <c r="J174" s="276">
        <v>50</v>
      </c>
      <c r="K174" s="320"/>
    </row>
    <row r="175" ht="15" customHeight="1">
      <c r="B175" s="299"/>
      <c r="C175" s="276" t="s">
        <v>517</v>
      </c>
      <c r="D175" s="276"/>
      <c r="E175" s="276"/>
      <c r="F175" s="298" t="s">
        <v>496</v>
      </c>
      <c r="G175" s="276"/>
      <c r="H175" s="276" t="s">
        <v>557</v>
      </c>
      <c r="I175" s="276" t="s">
        <v>492</v>
      </c>
      <c r="J175" s="276">
        <v>50</v>
      </c>
      <c r="K175" s="320"/>
    </row>
    <row r="176" ht="15" customHeight="1">
      <c r="B176" s="299"/>
      <c r="C176" s="276" t="s">
        <v>515</v>
      </c>
      <c r="D176" s="276"/>
      <c r="E176" s="276"/>
      <c r="F176" s="298" t="s">
        <v>496</v>
      </c>
      <c r="G176" s="276"/>
      <c r="H176" s="276" t="s">
        <v>557</v>
      </c>
      <c r="I176" s="276" t="s">
        <v>492</v>
      </c>
      <c r="J176" s="276">
        <v>50</v>
      </c>
      <c r="K176" s="320"/>
    </row>
    <row r="177" ht="15" customHeight="1">
      <c r="B177" s="299"/>
      <c r="C177" s="276" t="s">
        <v>114</v>
      </c>
      <c r="D177" s="276"/>
      <c r="E177" s="276"/>
      <c r="F177" s="298" t="s">
        <v>490</v>
      </c>
      <c r="G177" s="276"/>
      <c r="H177" s="276" t="s">
        <v>558</v>
      </c>
      <c r="I177" s="276" t="s">
        <v>559</v>
      </c>
      <c r="J177" s="276"/>
      <c r="K177" s="320"/>
    </row>
    <row r="178" ht="15" customHeight="1">
      <c r="B178" s="299"/>
      <c r="C178" s="276" t="s">
        <v>62</v>
      </c>
      <c r="D178" s="276"/>
      <c r="E178" s="276"/>
      <c r="F178" s="298" t="s">
        <v>490</v>
      </c>
      <c r="G178" s="276"/>
      <c r="H178" s="276" t="s">
        <v>560</v>
      </c>
      <c r="I178" s="276" t="s">
        <v>561</v>
      </c>
      <c r="J178" s="276">
        <v>1</v>
      </c>
      <c r="K178" s="320"/>
    </row>
    <row r="179" ht="15" customHeight="1">
      <c r="B179" s="299"/>
      <c r="C179" s="276" t="s">
        <v>58</v>
      </c>
      <c r="D179" s="276"/>
      <c r="E179" s="276"/>
      <c r="F179" s="298" t="s">
        <v>490</v>
      </c>
      <c r="G179" s="276"/>
      <c r="H179" s="276" t="s">
        <v>562</v>
      </c>
      <c r="I179" s="276" t="s">
        <v>492</v>
      </c>
      <c r="J179" s="276">
        <v>20</v>
      </c>
      <c r="K179" s="320"/>
    </row>
    <row r="180" ht="15" customHeight="1">
      <c r="B180" s="299"/>
      <c r="C180" s="276" t="s">
        <v>59</v>
      </c>
      <c r="D180" s="276"/>
      <c r="E180" s="276"/>
      <c r="F180" s="298" t="s">
        <v>490</v>
      </c>
      <c r="G180" s="276"/>
      <c r="H180" s="276" t="s">
        <v>563</v>
      </c>
      <c r="I180" s="276" t="s">
        <v>492</v>
      </c>
      <c r="J180" s="276">
        <v>255</v>
      </c>
      <c r="K180" s="320"/>
    </row>
    <row r="181" ht="15" customHeight="1">
      <c r="B181" s="299"/>
      <c r="C181" s="276" t="s">
        <v>115</v>
      </c>
      <c r="D181" s="276"/>
      <c r="E181" s="276"/>
      <c r="F181" s="298" t="s">
        <v>490</v>
      </c>
      <c r="G181" s="276"/>
      <c r="H181" s="276" t="s">
        <v>454</v>
      </c>
      <c r="I181" s="276" t="s">
        <v>492</v>
      </c>
      <c r="J181" s="276">
        <v>10</v>
      </c>
      <c r="K181" s="320"/>
    </row>
    <row r="182" ht="15" customHeight="1">
      <c r="B182" s="299"/>
      <c r="C182" s="276" t="s">
        <v>116</v>
      </c>
      <c r="D182" s="276"/>
      <c r="E182" s="276"/>
      <c r="F182" s="298" t="s">
        <v>490</v>
      </c>
      <c r="G182" s="276"/>
      <c r="H182" s="276" t="s">
        <v>564</v>
      </c>
      <c r="I182" s="276" t="s">
        <v>525</v>
      </c>
      <c r="J182" s="276"/>
      <c r="K182" s="320"/>
    </row>
    <row r="183" ht="15" customHeight="1">
      <c r="B183" s="299"/>
      <c r="C183" s="276" t="s">
        <v>565</v>
      </c>
      <c r="D183" s="276"/>
      <c r="E183" s="276"/>
      <c r="F183" s="298" t="s">
        <v>490</v>
      </c>
      <c r="G183" s="276"/>
      <c r="H183" s="276" t="s">
        <v>566</v>
      </c>
      <c r="I183" s="276" t="s">
        <v>525</v>
      </c>
      <c r="J183" s="276"/>
      <c r="K183" s="320"/>
    </row>
    <row r="184" ht="15" customHeight="1">
      <c r="B184" s="299"/>
      <c r="C184" s="276" t="s">
        <v>554</v>
      </c>
      <c r="D184" s="276"/>
      <c r="E184" s="276"/>
      <c r="F184" s="298" t="s">
        <v>490</v>
      </c>
      <c r="G184" s="276"/>
      <c r="H184" s="276" t="s">
        <v>567</v>
      </c>
      <c r="I184" s="276" t="s">
        <v>525</v>
      </c>
      <c r="J184" s="276"/>
      <c r="K184" s="320"/>
    </row>
    <row r="185" ht="15" customHeight="1">
      <c r="B185" s="299"/>
      <c r="C185" s="276" t="s">
        <v>118</v>
      </c>
      <c r="D185" s="276"/>
      <c r="E185" s="276"/>
      <c r="F185" s="298" t="s">
        <v>496</v>
      </c>
      <c r="G185" s="276"/>
      <c r="H185" s="276" t="s">
        <v>568</v>
      </c>
      <c r="I185" s="276" t="s">
        <v>492</v>
      </c>
      <c r="J185" s="276">
        <v>50</v>
      </c>
      <c r="K185" s="320"/>
    </row>
    <row r="186" ht="15" customHeight="1">
      <c r="B186" s="299"/>
      <c r="C186" s="276" t="s">
        <v>569</v>
      </c>
      <c r="D186" s="276"/>
      <c r="E186" s="276"/>
      <c r="F186" s="298" t="s">
        <v>496</v>
      </c>
      <c r="G186" s="276"/>
      <c r="H186" s="276" t="s">
        <v>570</v>
      </c>
      <c r="I186" s="276" t="s">
        <v>571</v>
      </c>
      <c r="J186" s="276"/>
      <c r="K186" s="320"/>
    </row>
    <row r="187" ht="15" customHeight="1">
      <c r="B187" s="299"/>
      <c r="C187" s="276" t="s">
        <v>572</v>
      </c>
      <c r="D187" s="276"/>
      <c r="E187" s="276"/>
      <c r="F187" s="298" t="s">
        <v>496</v>
      </c>
      <c r="G187" s="276"/>
      <c r="H187" s="276" t="s">
        <v>573</v>
      </c>
      <c r="I187" s="276" t="s">
        <v>571</v>
      </c>
      <c r="J187" s="276"/>
      <c r="K187" s="320"/>
    </row>
    <row r="188" ht="15" customHeight="1">
      <c r="B188" s="299"/>
      <c r="C188" s="276" t="s">
        <v>574</v>
      </c>
      <c r="D188" s="276"/>
      <c r="E188" s="276"/>
      <c r="F188" s="298" t="s">
        <v>496</v>
      </c>
      <c r="G188" s="276"/>
      <c r="H188" s="276" t="s">
        <v>575</v>
      </c>
      <c r="I188" s="276" t="s">
        <v>571</v>
      </c>
      <c r="J188" s="276"/>
      <c r="K188" s="320"/>
    </row>
    <row r="189" ht="15" customHeight="1">
      <c r="B189" s="299"/>
      <c r="C189" s="332" t="s">
        <v>576</v>
      </c>
      <c r="D189" s="276"/>
      <c r="E189" s="276"/>
      <c r="F189" s="298" t="s">
        <v>496</v>
      </c>
      <c r="G189" s="276"/>
      <c r="H189" s="276" t="s">
        <v>577</v>
      </c>
      <c r="I189" s="276" t="s">
        <v>578</v>
      </c>
      <c r="J189" s="333" t="s">
        <v>579</v>
      </c>
      <c r="K189" s="320"/>
    </row>
    <row r="190" ht="15" customHeight="1">
      <c r="B190" s="299"/>
      <c r="C190" s="283" t="s">
        <v>47</v>
      </c>
      <c r="D190" s="276"/>
      <c r="E190" s="276"/>
      <c r="F190" s="298" t="s">
        <v>490</v>
      </c>
      <c r="G190" s="276"/>
      <c r="H190" s="273" t="s">
        <v>580</v>
      </c>
      <c r="I190" s="276" t="s">
        <v>581</v>
      </c>
      <c r="J190" s="276"/>
      <c r="K190" s="320"/>
    </row>
    <row r="191" ht="15" customHeight="1">
      <c r="B191" s="299"/>
      <c r="C191" s="283" t="s">
        <v>582</v>
      </c>
      <c r="D191" s="276"/>
      <c r="E191" s="276"/>
      <c r="F191" s="298" t="s">
        <v>490</v>
      </c>
      <c r="G191" s="276"/>
      <c r="H191" s="276" t="s">
        <v>583</v>
      </c>
      <c r="I191" s="276" t="s">
        <v>525</v>
      </c>
      <c r="J191" s="276"/>
      <c r="K191" s="320"/>
    </row>
    <row r="192" ht="15" customHeight="1">
      <c r="B192" s="299"/>
      <c r="C192" s="283" t="s">
        <v>584</v>
      </c>
      <c r="D192" s="276"/>
      <c r="E192" s="276"/>
      <c r="F192" s="298" t="s">
        <v>490</v>
      </c>
      <c r="G192" s="276"/>
      <c r="H192" s="276" t="s">
        <v>585</v>
      </c>
      <c r="I192" s="276" t="s">
        <v>525</v>
      </c>
      <c r="J192" s="276"/>
      <c r="K192" s="320"/>
    </row>
    <row r="193" ht="15" customHeight="1">
      <c r="B193" s="299"/>
      <c r="C193" s="283" t="s">
        <v>586</v>
      </c>
      <c r="D193" s="276"/>
      <c r="E193" s="276"/>
      <c r="F193" s="298" t="s">
        <v>496</v>
      </c>
      <c r="G193" s="276"/>
      <c r="H193" s="276" t="s">
        <v>587</v>
      </c>
      <c r="I193" s="276" t="s">
        <v>525</v>
      </c>
      <c r="J193" s="276"/>
      <c r="K193" s="320"/>
    </row>
    <row r="194" ht="15" customHeight="1">
      <c r="B194" s="326"/>
      <c r="C194" s="334"/>
      <c r="D194" s="308"/>
      <c r="E194" s="308"/>
      <c r="F194" s="308"/>
      <c r="G194" s="308"/>
      <c r="H194" s="308"/>
      <c r="I194" s="308"/>
      <c r="J194" s="308"/>
      <c r="K194" s="327"/>
    </row>
    <row r="195" ht="18.75" customHeight="1">
      <c r="B195" s="273"/>
      <c r="C195" s="276"/>
      <c r="D195" s="276"/>
      <c r="E195" s="276"/>
      <c r="F195" s="298"/>
      <c r="G195" s="276"/>
      <c r="H195" s="276"/>
      <c r="I195" s="276"/>
      <c r="J195" s="276"/>
      <c r="K195" s="273"/>
    </row>
    <row r="196" ht="18.75" customHeight="1">
      <c r="B196" s="273"/>
      <c r="C196" s="276"/>
      <c r="D196" s="276"/>
      <c r="E196" s="276"/>
      <c r="F196" s="298"/>
      <c r="G196" s="276"/>
      <c r="H196" s="276"/>
      <c r="I196" s="276"/>
      <c r="J196" s="276"/>
      <c r="K196" s="273"/>
    </row>
    <row r="197" ht="18.75" customHeight="1">
      <c r="B197" s="284"/>
      <c r="C197" s="284"/>
      <c r="D197" s="284"/>
      <c r="E197" s="284"/>
      <c r="F197" s="284"/>
      <c r="G197" s="284"/>
      <c r="H197" s="284"/>
      <c r="I197" s="284"/>
      <c r="J197" s="284"/>
      <c r="K197" s="284"/>
    </row>
    <row r="198" ht="13.5">
      <c r="B198" s="263"/>
      <c r="C198" s="264"/>
      <c r="D198" s="264"/>
      <c r="E198" s="264"/>
      <c r="F198" s="264"/>
      <c r="G198" s="264"/>
      <c r="H198" s="264"/>
      <c r="I198" s="264"/>
      <c r="J198" s="264"/>
      <c r="K198" s="265"/>
    </row>
    <row r="199" ht="21">
      <c r="B199" s="266"/>
      <c r="C199" s="267" t="s">
        <v>588</v>
      </c>
      <c r="D199" s="267"/>
      <c r="E199" s="267"/>
      <c r="F199" s="267"/>
      <c r="G199" s="267"/>
      <c r="H199" s="267"/>
      <c r="I199" s="267"/>
      <c r="J199" s="267"/>
      <c r="K199" s="268"/>
    </row>
    <row r="200" ht="25.5" customHeight="1">
      <c r="B200" s="266"/>
      <c r="C200" s="335" t="s">
        <v>589</v>
      </c>
      <c r="D200" s="335"/>
      <c r="E200" s="335"/>
      <c r="F200" s="335" t="s">
        <v>590</v>
      </c>
      <c r="G200" s="336"/>
      <c r="H200" s="335" t="s">
        <v>591</v>
      </c>
      <c r="I200" s="335"/>
      <c r="J200" s="335"/>
      <c r="K200" s="268"/>
    </row>
    <row r="201" ht="5.25" customHeight="1">
      <c r="B201" s="299"/>
      <c r="C201" s="296"/>
      <c r="D201" s="296"/>
      <c r="E201" s="296"/>
      <c r="F201" s="296"/>
      <c r="G201" s="276"/>
      <c r="H201" s="296"/>
      <c r="I201" s="296"/>
      <c r="J201" s="296"/>
      <c r="K201" s="320"/>
    </row>
    <row r="202" ht="15" customHeight="1">
      <c r="B202" s="299"/>
      <c r="C202" s="276" t="s">
        <v>581</v>
      </c>
      <c r="D202" s="276"/>
      <c r="E202" s="276"/>
      <c r="F202" s="298" t="s">
        <v>48</v>
      </c>
      <c r="G202" s="276"/>
      <c r="H202" s="276" t="s">
        <v>592</v>
      </c>
      <c r="I202" s="276"/>
      <c r="J202" s="276"/>
      <c r="K202" s="320"/>
    </row>
    <row r="203" ht="15" customHeight="1">
      <c r="B203" s="299"/>
      <c r="C203" s="305"/>
      <c r="D203" s="276"/>
      <c r="E203" s="276"/>
      <c r="F203" s="298" t="s">
        <v>49</v>
      </c>
      <c r="G203" s="276"/>
      <c r="H203" s="276" t="s">
        <v>593</v>
      </c>
      <c r="I203" s="276"/>
      <c r="J203" s="276"/>
      <c r="K203" s="320"/>
    </row>
    <row r="204" ht="15" customHeight="1">
      <c r="B204" s="299"/>
      <c r="C204" s="305"/>
      <c r="D204" s="276"/>
      <c r="E204" s="276"/>
      <c r="F204" s="298" t="s">
        <v>52</v>
      </c>
      <c r="G204" s="276"/>
      <c r="H204" s="276" t="s">
        <v>594</v>
      </c>
      <c r="I204" s="276"/>
      <c r="J204" s="276"/>
      <c r="K204" s="320"/>
    </row>
    <row r="205" ht="15" customHeight="1">
      <c r="B205" s="299"/>
      <c r="C205" s="276"/>
      <c r="D205" s="276"/>
      <c r="E205" s="276"/>
      <c r="F205" s="298" t="s">
        <v>50</v>
      </c>
      <c r="G205" s="276"/>
      <c r="H205" s="276" t="s">
        <v>595</v>
      </c>
      <c r="I205" s="276"/>
      <c r="J205" s="276"/>
      <c r="K205" s="320"/>
    </row>
    <row r="206" ht="15" customHeight="1">
      <c r="B206" s="299"/>
      <c r="C206" s="276"/>
      <c r="D206" s="276"/>
      <c r="E206" s="276"/>
      <c r="F206" s="298" t="s">
        <v>51</v>
      </c>
      <c r="G206" s="276"/>
      <c r="H206" s="276" t="s">
        <v>596</v>
      </c>
      <c r="I206" s="276"/>
      <c r="J206" s="276"/>
      <c r="K206" s="320"/>
    </row>
    <row r="207" ht="15" customHeight="1">
      <c r="B207" s="299"/>
      <c r="C207" s="276"/>
      <c r="D207" s="276"/>
      <c r="E207" s="276"/>
      <c r="F207" s="298"/>
      <c r="G207" s="276"/>
      <c r="H207" s="276"/>
      <c r="I207" s="276"/>
      <c r="J207" s="276"/>
      <c r="K207" s="320"/>
    </row>
    <row r="208" ht="15" customHeight="1">
      <c r="B208" s="299"/>
      <c r="C208" s="276" t="s">
        <v>537</v>
      </c>
      <c r="D208" s="276"/>
      <c r="E208" s="276"/>
      <c r="F208" s="298" t="s">
        <v>84</v>
      </c>
      <c r="G208" s="276"/>
      <c r="H208" s="276" t="s">
        <v>597</v>
      </c>
      <c r="I208" s="276"/>
      <c r="J208" s="276"/>
      <c r="K208" s="320"/>
    </row>
    <row r="209" ht="15" customHeight="1">
      <c r="B209" s="299"/>
      <c r="C209" s="305"/>
      <c r="D209" s="276"/>
      <c r="E209" s="276"/>
      <c r="F209" s="298" t="s">
        <v>434</v>
      </c>
      <c r="G209" s="276"/>
      <c r="H209" s="276" t="s">
        <v>435</v>
      </c>
      <c r="I209" s="276"/>
      <c r="J209" s="276"/>
      <c r="K209" s="320"/>
    </row>
    <row r="210" ht="15" customHeight="1">
      <c r="B210" s="299"/>
      <c r="C210" s="276"/>
      <c r="D210" s="276"/>
      <c r="E210" s="276"/>
      <c r="F210" s="298" t="s">
        <v>432</v>
      </c>
      <c r="G210" s="276"/>
      <c r="H210" s="276" t="s">
        <v>598</v>
      </c>
      <c r="I210" s="276"/>
      <c r="J210" s="276"/>
      <c r="K210" s="320"/>
    </row>
    <row r="211" ht="15" customHeight="1">
      <c r="B211" s="337"/>
      <c r="C211" s="305"/>
      <c r="D211" s="305"/>
      <c r="E211" s="305"/>
      <c r="F211" s="298" t="s">
        <v>90</v>
      </c>
      <c r="G211" s="283"/>
      <c r="H211" s="324" t="s">
        <v>89</v>
      </c>
      <c r="I211" s="324"/>
      <c r="J211" s="324"/>
      <c r="K211" s="338"/>
    </row>
    <row r="212" ht="15" customHeight="1">
      <c r="B212" s="337"/>
      <c r="C212" s="305"/>
      <c r="D212" s="305"/>
      <c r="E212" s="305"/>
      <c r="F212" s="298" t="s">
        <v>436</v>
      </c>
      <c r="G212" s="283"/>
      <c r="H212" s="324" t="s">
        <v>599</v>
      </c>
      <c r="I212" s="324"/>
      <c r="J212" s="324"/>
      <c r="K212" s="338"/>
    </row>
    <row r="213" ht="15" customHeight="1">
      <c r="B213" s="337"/>
      <c r="C213" s="305"/>
      <c r="D213" s="305"/>
      <c r="E213" s="305"/>
      <c r="F213" s="339"/>
      <c r="G213" s="283"/>
      <c r="H213" s="340"/>
      <c r="I213" s="340"/>
      <c r="J213" s="340"/>
      <c r="K213" s="338"/>
    </row>
    <row r="214" ht="15" customHeight="1">
      <c r="B214" s="337"/>
      <c r="C214" s="276" t="s">
        <v>561</v>
      </c>
      <c r="D214" s="305"/>
      <c r="E214" s="305"/>
      <c r="F214" s="298">
        <v>1</v>
      </c>
      <c r="G214" s="283"/>
      <c r="H214" s="324" t="s">
        <v>600</v>
      </c>
      <c r="I214" s="324"/>
      <c r="J214" s="324"/>
      <c r="K214" s="338"/>
    </row>
    <row r="215" ht="15" customHeight="1">
      <c r="B215" s="337"/>
      <c r="C215" s="305"/>
      <c r="D215" s="305"/>
      <c r="E215" s="305"/>
      <c r="F215" s="298">
        <v>2</v>
      </c>
      <c r="G215" s="283"/>
      <c r="H215" s="324" t="s">
        <v>601</v>
      </c>
      <c r="I215" s="324"/>
      <c r="J215" s="324"/>
      <c r="K215" s="338"/>
    </row>
    <row r="216" ht="15" customHeight="1">
      <c r="B216" s="337"/>
      <c r="C216" s="305"/>
      <c r="D216" s="305"/>
      <c r="E216" s="305"/>
      <c r="F216" s="298">
        <v>3</v>
      </c>
      <c r="G216" s="283"/>
      <c r="H216" s="324" t="s">
        <v>602</v>
      </c>
      <c r="I216" s="324"/>
      <c r="J216" s="324"/>
      <c r="K216" s="338"/>
    </row>
    <row r="217" ht="15" customHeight="1">
      <c r="B217" s="337"/>
      <c r="C217" s="305"/>
      <c r="D217" s="305"/>
      <c r="E217" s="305"/>
      <c r="F217" s="298">
        <v>4</v>
      </c>
      <c r="G217" s="283"/>
      <c r="H217" s="324" t="s">
        <v>603</v>
      </c>
      <c r="I217" s="324"/>
      <c r="J217" s="324"/>
      <c r="K217" s="338"/>
    </row>
    <row r="218" ht="12.75" customHeight="1">
      <c r="B218" s="341"/>
      <c r="C218" s="342"/>
      <c r="D218" s="342"/>
      <c r="E218" s="342"/>
      <c r="F218" s="342"/>
      <c r="G218" s="342"/>
      <c r="H218" s="342"/>
      <c r="I218" s="342"/>
      <c r="J218" s="342"/>
      <c r="K218" s="343"/>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DESKTOP-K2VMR02\Martina Havířová</dc:creator>
  <cp:lastModifiedBy>DESKTOP-K2VMR02\Martina Havířová</cp:lastModifiedBy>
  <dcterms:created xsi:type="dcterms:W3CDTF">2019-03-21T07:33:31Z</dcterms:created>
  <dcterms:modified xsi:type="dcterms:W3CDTF">2019-03-21T07:33:33Z</dcterms:modified>
</cp:coreProperties>
</file>